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145" windowHeight="6090" activeTab="0"/>
  </bookViews>
  <sheets>
    <sheet name="гор вода" sheetId="1" r:id="rId1"/>
  </sheets>
  <definedNames/>
  <calcPr fullCalcOnLoad="1"/>
</workbook>
</file>

<file path=xl/sharedStrings.xml><?xml version="1.0" encoding="utf-8"?>
<sst xmlns="http://schemas.openxmlformats.org/spreadsheetml/2006/main" count="160" uniqueCount="47">
  <si>
    <t>Приложение к постановлению мэра города</t>
  </si>
  <si>
    <t>Тарифы на коммунальные услуги для населения г.Томска</t>
  </si>
  <si>
    <t>Наименование услуг</t>
  </si>
  <si>
    <t>Ед. изм.</t>
  </si>
  <si>
    <t>Норма потребления на 1 проживающего в сутки/месяц</t>
  </si>
  <si>
    <t>Тариф на 1 проживающего в месяц с НДС с учетом округления, руб. коп.</t>
  </si>
  <si>
    <t>I. Отопление</t>
  </si>
  <si>
    <t>155,60  руб. за 1 Гкал</t>
  </si>
  <si>
    <t>П. Горячее водоснабжение по открытой схеме водоразбора</t>
  </si>
  <si>
    <t>1. Для граждан, проживающих в жилых домах квартирного типа</t>
  </si>
  <si>
    <t>а) Водопровод без ванны</t>
  </si>
  <si>
    <t>подогрев воды</t>
  </si>
  <si>
    <t>л/Гкал</t>
  </si>
  <si>
    <t>50 / 0,090</t>
  </si>
  <si>
    <t>химически очищенная вода</t>
  </si>
  <si>
    <r>
      <t>л/м</t>
    </r>
    <r>
      <rPr>
        <vertAlign val="superscript"/>
        <sz val="12"/>
        <rFont val="Times New Roman Cyr"/>
        <family val="1"/>
      </rPr>
      <t>3</t>
    </r>
  </si>
  <si>
    <t>50 / 1,52</t>
  </si>
  <si>
    <t xml:space="preserve">   ИТОГО по п."а"</t>
  </si>
  <si>
    <t>б) Водопровод с мойкой и душем</t>
  </si>
  <si>
    <t>100 / 0,180</t>
  </si>
  <si>
    <t>100 / 3,04</t>
  </si>
  <si>
    <t xml:space="preserve">   ИТОГО по п."б"</t>
  </si>
  <si>
    <t>в) Водопровод с сидячей ванной</t>
  </si>
  <si>
    <t>110 / 0,198</t>
  </si>
  <si>
    <t>110 / 3,35</t>
  </si>
  <si>
    <t xml:space="preserve">   ИТОГО по п."в"</t>
  </si>
  <si>
    <t>г) Водопровод , оборудованный мойкой, ванной длиной 1500-1700 мм и душем</t>
  </si>
  <si>
    <t>120 / 0,216</t>
  </si>
  <si>
    <t>120 / 3,65</t>
  </si>
  <si>
    <t xml:space="preserve">   ИТОГО по п."г"</t>
  </si>
  <si>
    <t>д) Водопровод в домах высотой свыше 12 эт. с центральным горячим водоснабжением</t>
  </si>
  <si>
    <t>115 / 0,207</t>
  </si>
  <si>
    <t>115 / 3,50</t>
  </si>
  <si>
    <t xml:space="preserve">   ИТОГО по п."д"</t>
  </si>
  <si>
    <t>2. Для граждан, проживающих в общежитиях</t>
  </si>
  <si>
    <t>а) Водопровод с общими душевыми</t>
  </si>
  <si>
    <t>б) Водопровод с общими кухнями и блоками душевых на этажах при жилых комнатах в каждой секции здания</t>
  </si>
  <si>
    <t>80 / 0,144</t>
  </si>
  <si>
    <t>80 / 2,43</t>
  </si>
  <si>
    <t>в) Водопровод с душами при всех жилых комнатах</t>
  </si>
  <si>
    <t>60 / 0,108</t>
  </si>
  <si>
    <t>60 / 1,82</t>
  </si>
  <si>
    <t>Ш. Горячее водоснабжение по закрытой схеме водоразбора</t>
  </si>
  <si>
    <t>подземная вода</t>
  </si>
  <si>
    <t>50/1,52</t>
  </si>
  <si>
    <r>
      <t>Стоимость единицы услуги за 1 м</t>
    </r>
    <r>
      <rPr>
        <vertAlign val="superscript"/>
        <sz val="11"/>
        <rFont val="Times New Roman Cyr"/>
        <family val="1"/>
      </rPr>
      <t>3</t>
    </r>
    <r>
      <rPr>
        <sz val="11"/>
        <rFont val="Times New Roman Cyr"/>
        <family val="1"/>
      </rPr>
      <t>,</t>
    </r>
    <r>
      <rPr>
        <vertAlign val="superscript"/>
        <sz val="11"/>
        <rFont val="Times New Roman Cyr"/>
        <family val="1"/>
      </rPr>
      <t xml:space="preserve"> </t>
    </r>
    <r>
      <rPr>
        <sz val="11"/>
        <rFont val="Times New Roman Cyr"/>
        <family val="1"/>
      </rPr>
      <t>1 Гкал, руб. коп.</t>
    </r>
  </si>
  <si>
    <t>от 11.01.2002 № 6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</si>
</sst>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_)"/>
    <numFmt numFmtId="166" formatCode="0_)"/>
    <numFmt numFmtId="167" formatCode="0.00_)"/>
    <numFmt numFmtId="168" formatCode="0.?"/>
    <numFmt numFmtId="169" formatCode="0.0"/>
    <numFmt numFmtId="170" formatCode="0.00000"/>
    <numFmt numFmtId="171" formatCode="0.0000"/>
    <numFmt numFmtId="172" formatCode="0.000000"/>
    <numFmt numFmtId="173" formatCode="0.??"/>
    <numFmt numFmtId="174" formatCode="0.00000000"/>
    <numFmt numFmtId="175" formatCode="0.000000000"/>
    <numFmt numFmtId="176" formatCode="0.0000000"/>
    <numFmt numFmtId="177" formatCode="0.0000000000"/>
  </numFmts>
  <fonts count="9">
    <font>
      <sz val="11"/>
      <name val="Times New Roman Cyr"/>
      <family val="0"/>
    </font>
    <font>
      <sz val="10"/>
      <name val="Courier"/>
      <family val="0"/>
    </font>
    <font>
      <sz val="12"/>
      <name val="Times New Roman Cyr"/>
      <family val="1"/>
    </font>
    <font>
      <sz val="14"/>
      <name val="Times New Roman Cyr"/>
      <family val="1"/>
    </font>
    <font>
      <vertAlign val="superscript"/>
      <sz val="11"/>
      <name val="Times New Roman Cyr"/>
      <family val="1"/>
    </font>
    <font>
      <sz val="11"/>
      <name val="Courier"/>
      <family val="0"/>
    </font>
    <font>
      <i/>
      <sz val="12"/>
      <name val="Times New Roman Cyr"/>
      <family val="1"/>
    </font>
    <font>
      <b/>
      <sz val="12"/>
      <name val="Times New Roman Cyr"/>
      <family val="1"/>
    </font>
    <font>
      <vertAlign val="superscript"/>
      <sz val="12"/>
      <name val="Times New Roman Cyr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17" applyFont="1" applyAlignment="1">
      <alignment vertical="top" wrapText="1"/>
      <protection/>
    </xf>
    <xf numFmtId="0" fontId="2" fillId="0" borderId="0" xfId="0" applyFont="1" applyAlignment="1">
      <alignment/>
    </xf>
    <xf numFmtId="0" fontId="2" fillId="0" borderId="0" xfId="17" applyFont="1">
      <alignment/>
      <protection/>
    </xf>
    <xf numFmtId="0" fontId="1" fillId="0" borderId="0" xfId="17">
      <alignment/>
      <protection/>
    </xf>
    <xf numFmtId="0" fontId="0" fillId="0" borderId="1" xfId="17" applyFont="1" applyBorder="1" applyAlignment="1">
      <alignment horizontal="center" vertical="center" wrapText="1"/>
      <protection/>
    </xf>
    <xf numFmtId="0" fontId="0" fillId="0" borderId="0" xfId="17" applyFont="1" applyAlignment="1">
      <alignment horizontal="center" vertical="center" wrapText="1"/>
      <protection/>
    </xf>
    <xf numFmtId="0" fontId="5" fillId="0" borderId="0" xfId="17" applyFont="1" applyAlignment="1">
      <alignment horizontal="center" vertical="center" wrapText="1"/>
      <protection/>
    </xf>
    <xf numFmtId="0" fontId="2" fillId="0" borderId="2" xfId="17" applyFont="1" applyBorder="1" applyAlignment="1">
      <alignment horizontal="center" vertical="top" wrapText="1"/>
      <protection/>
    </xf>
    <xf numFmtId="0" fontId="2" fillId="0" borderId="2" xfId="17" applyFont="1" applyBorder="1" applyAlignment="1">
      <alignment horizontal="center" vertical="center" wrapText="1"/>
      <protection/>
    </xf>
    <xf numFmtId="0" fontId="6" fillId="0" borderId="1" xfId="17" applyFont="1" applyBorder="1" applyAlignment="1">
      <alignment horizontal="left" vertical="top" wrapText="1"/>
      <protection/>
    </xf>
    <xf numFmtId="0" fontId="2" fillId="0" borderId="1" xfId="17" applyFont="1" applyBorder="1" applyAlignment="1">
      <alignment horizontal="center" vertical="top" wrapText="1"/>
      <protection/>
    </xf>
    <xf numFmtId="0" fontId="2" fillId="0" borderId="1" xfId="17" applyFont="1" applyBorder="1" applyAlignment="1">
      <alignment horizontal="center" vertical="center" wrapText="1"/>
      <protection/>
    </xf>
    <xf numFmtId="0" fontId="2" fillId="0" borderId="1" xfId="17" applyFont="1" applyBorder="1" applyAlignment="1">
      <alignment horizontal="left" vertical="center"/>
      <protection/>
    </xf>
    <xf numFmtId="2" fontId="2" fillId="0" borderId="0" xfId="17" applyNumberFormat="1" applyFont="1">
      <alignment/>
      <protection/>
    </xf>
    <xf numFmtId="0" fontId="6" fillId="0" borderId="3" xfId="17" applyFont="1" applyBorder="1" applyAlignment="1">
      <alignment vertical="top" wrapText="1"/>
      <protection/>
    </xf>
    <xf numFmtId="0" fontId="2" fillId="0" borderId="4" xfId="17" applyFont="1" applyBorder="1" applyAlignment="1">
      <alignment vertical="top" wrapText="1"/>
      <protection/>
    </xf>
    <xf numFmtId="0" fontId="2" fillId="0" borderId="4" xfId="17" applyFont="1" applyBorder="1">
      <alignment/>
      <protection/>
    </xf>
    <xf numFmtId="0" fontId="2" fillId="0" borderId="5" xfId="17" applyFont="1" applyBorder="1">
      <alignment/>
      <protection/>
    </xf>
    <xf numFmtId="0" fontId="7" fillId="0" borderId="1" xfId="17" applyFont="1" applyBorder="1" applyAlignment="1">
      <alignment vertical="top" wrapText="1"/>
      <protection/>
    </xf>
    <xf numFmtId="0" fontId="2" fillId="0" borderId="1" xfId="17" applyFont="1" applyBorder="1">
      <alignment/>
      <protection/>
    </xf>
    <xf numFmtId="0" fontId="2" fillId="0" borderId="2" xfId="17" applyFont="1" applyBorder="1" applyAlignment="1">
      <alignment vertical="top" wrapText="1"/>
      <protection/>
    </xf>
    <xf numFmtId="0" fontId="2" fillId="0" borderId="2" xfId="17" applyFont="1" applyBorder="1" applyAlignment="1">
      <alignment horizontal="center" wrapText="1"/>
      <protection/>
    </xf>
    <xf numFmtId="2" fontId="2" fillId="0" borderId="2" xfId="17" applyNumberFormat="1" applyFont="1" applyBorder="1" applyAlignment="1">
      <alignment horizontal="center"/>
      <protection/>
    </xf>
    <xf numFmtId="0" fontId="2" fillId="0" borderId="6" xfId="17" applyFont="1" applyBorder="1" applyAlignment="1">
      <alignment horizontal="left" vertical="top" wrapText="1" indent="1"/>
      <protection/>
    </xf>
    <xf numFmtId="0" fontId="2" fillId="0" borderId="6" xfId="17" applyFont="1" applyBorder="1" applyAlignment="1">
      <alignment horizontal="center" wrapText="1"/>
      <protection/>
    </xf>
    <xf numFmtId="2" fontId="2" fillId="0" borderId="6" xfId="17" applyNumberFormat="1" applyFont="1" applyBorder="1" applyAlignment="1">
      <alignment horizontal="center"/>
      <protection/>
    </xf>
    <xf numFmtId="0" fontId="2" fillId="0" borderId="7" xfId="17" applyFont="1" applyBorder="1">
      <alignment/>
      <protection/>
    </xf>
    <xf numFmtId="2" fontId="2" fillId="0" borderId="7" xfId="17" applyNumberFormat="1" applyFont="1" applyBorder="1" applyAlignment="1">
      <alignment horizontal="center"/>
      <protection/>
    </xf>
    <xf numFmtId="0" fontId="2" fillId="0" borderId="6" xfId="17" applyFont="1" applyBorder="1" applyAlignment="1">
      <alignment vertical="top" wrapText="1"/>
      <protection/>
    </xf>
    <xf numFmtId="0" fontId="7" fillId="0" borderId="2" xfId="17" applyFont="1" applyBorder="1" applyAlignment="1">
      <alignment vertical="top" wrapText="1"/>
      <protection/>
    </xf>
    <xf numFmtId="0" fontId="2" fillId="0" borderId="8" xfId="17" applyFont="1" applyBorder="1" applyAlignment="1">
      <alignment vertical="top" wrapText="1"/>
      <protection/>
    </xf>
    <xf numFmtId="2" fontId="2" fillId="0" borderId="9" xfId="17" applyNumberFormat="1" applyFont="1" applyBorder="1" applyAlignment="1">
      <alignment horizontal="center"/>
      <protection/>
    </xf>
    <xf numFmtId="0" fontId="2" fillId="0" borderId="10" xfId="17" applyFont="1" applyBorder="1" applyAlignment="1">
      <alignment horizontal="left" vertical="top" wrapText="1" indent="1"/>
      <protection/>
    </xf>
    <xf numFmtId="2" fontId="2" fillId="0" borderId="11" xfId="17" applyNumberFormat="1" applyFont="1" applyBorder="1" applyAlignment="1">
      <alignment horizontal="center"/>
      <protection/>
    </xf>
    <xf numFmtId="0" fontId="2" fillId="0" borderId="12" xfId="17" applyFont="1" applyBorder="1" applyAlignment="1">
      <alignment horizontal="left" vertical="top" wrapText="1" indent="1"/>
      <protection/>
    </xf>
    <xf numFmtId="0" fontId="2" fillId="0" borderId="7" xfId="17" applyFont="1" applyBorder="1" applyAlignment="1">
      <alignment horizontal="center" wrapText="1"/>
      <protection/>
    </xf>
    <xf numFmtId="2" fontId="2" fillId="0" borderId="13" xfId="17" applyNumberFormat="1" applyFont="1" applyBorder="1" applyAlignment="1">
      <alignment horizontal="center"/>
      <protection/>
    </xf>
    <xf numFmtId="0" fontId="2" fillId="0" borderId="10" xfId="17" applyFont="1" applyBorder="1" applyAlignment="1">
      <alignment vertical="top" wrapText="1"/>
      <protection/>
    </xf>
    <xf numFmtId="0" fontId="2" fillId="0" borderId="10" xfId="17" applyFont="1" applyBorder="1" applyAlignment="1">
      <alignment horizontal="center" wrapText="1"/>
      <protection/>
    </xf>
    <xf numFmtId="0" fontId="2" fillId="0" borderId="12" xfId="17" applyFont="1" applyBorder="1" applyAlignment="1">
      <alignment horizontal="center" wrapText="1"/>
      <protection/>
    </xf>
    <xf numFmtId="0" fontId="7" fillId="0" borderId="6" xfId="17" applyFont="1" applyBorder="1" applyAlignment="1">
      <alignment vertical="top" wrapText="1"/>
      <protection/>
    </xf>
    <xf numFmtId="0" fontId="2" fillId="0" borderId="8" xfId="17" applyFont="1" applyBorder="1" applyAlignment="1">
      <alignment horizontal="center" wrapText="1"/>
      <protection/>
    </xf>
    <xf numFmtId="0" fontId="3" fillId="0" borderId="0" xfId="17" applyFont="1" applyAlignment="1">
      <alignment horizontal="center" wrapText="1"/>
      <protection/>
    </xf>
  </cellXfs>
  <cellStyles count="7">
    <cellStyle name="Normal" xfId="0"/>
    <cellStyle name="Currency" xfId="15"/>
    <cellStyle name="Currency [0]" xfId="16"/>
    <cellStyle name="Обычный_Экономически обоснованный тариф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workbookViewId="0" topLeftCell="A1">
      <selection activeCell="C1" sqref="C1"/>
    </sheetView>
  </sheetViews>
  <sheetFormatPr defaultColWidth="8.796875" defaultRowHeight="14.25"/>
  <cols>
    <col min="1" max="1" width="34.8984375" style="1" customWidth="1"/>
    <col min="2" max="2" width="7.09765625" style="1" customWidth="1"/>
    <col min="3" max="3" width="18.59765625" style="3" customWidth="1"/>
    <col min="4" max="4" width="13.296875" style="3" customWidth="1"/>
    <col min="5" max="5" width="17.3984375" style="3" customWidth="1"/>
    <col min="6" max="8" width="10.296875" style="3" customWidth="1"/>
    <col min="9" max="16384" width="10.296875" style="4" customWidth="1"/>
  </cols>
  <sheetData>
    <row r="1" ht="25.5" customHeight="1">
      <c r="C1" s="2" t="s">
        <v>0</v>
      </c>
    </row>
    <row r="2" ht="25.5" customHeight="1">
      <c r="C2" s="2" t="s">
        <v>46</v>
      </c>
    </row>
    <row r="3" spans="1:5" ht="27.75" customHeight="1">
      <c r="A3" s="43" t="s">
        <v>1</v>
      </c>
      <c r="B3" s="43"/>
      <c r="C3" s="43"/>
      <c r="D3" s="43"/>
      <c r="E3" s="43"/>
    </row>
    <row r="4" ht="12" customHeight="1"/>
    <row r="5" spans="1:8" s="7" customFormat="1" ht="89.25" customHeight="1">
      <c r="A5" s="5" t="s">
        <v>2</v>
      </c>
      <c r="B5" s="5" t="s">
        <v>3</v>
      </c>
      <c r="C5" s="5" t="s">
        <v>4</v>
      </c>
      <c r="D5" s="5" t="s">
        <v>45</v>
      </c>
      <c r="E5" s="5" t="s">
        <v>5</v>
      </c>
      <c r="F5" s="6"/>
      <c r="G5" s="6"/>
      <c r="H5" s="6"/>
    </row>
    <row r="6" spans="1:5" ht="15.75">
      <c r="A6" s="8">
        <v>1</v>
      </c>
      <c r="B6" s="8">
        <v>2</v>
      </c>
      <c r="C6" s="9">
        <v>3</v>
      </c>
      <c r="D6" s="9">
        <v>4</v>
      </c>
      <c r="E6" s="9">
        <v>5</v>
      </c>
    </row>
    <row r="7" spans="1:8" ht="15.75">
      <c r="A7" s="10" t="s">
        <v>6</v>
      </c>
      <c r="B7" s="11"/>
      <c r="C7" s="12"/>
      <c r="D7" s="13" t="s">
        <v>7</v>
      </c>
      <c r="E7" s="13"/>
      <c r="F7" s="14"/>
      <c r="G7" s="14"/>
      <c r="H7" s="14"/>
    </row>
    <row r="8" spans="1:5" ht="31.5">
      <c r="A8" s="15" t="s">
        <v>8</v>
      </c>
      <c r="B8" s="16"/>
      <c r="C8" s="17"/>
      <c r="D8" s="17"/>
      <c r="E8" s="18"/>
    </row>
    <row r="9" spans="1:5" ht="31.5" customHeight="1">
      <c r="A9" s="19" t="s">
        <v>9</v>
      </c>
      <c r="B9" s="19"/>
      <c r="C9" s="20"/>
      <c r="D9" s="20"/>
      <c r="E9" s="20"/>
    </row>
    <row r="10" spans="1:5" ht="15.75">
      <c r="A10" s="21" t="s">
        <v>10</v>
      </c>
      <c r="B10" s="22"/>
      <c r="C10" s="23"/>
      <c r="D10" s="23"/>
      <c r="E10" s="23"/>
    </row>
    <row r="11" spans="1:5" ht="15.75">
      <c r="A11" s="24" t="s">
        <v>11</v>
      </c>
      <c r="B11" s="25" t="s">
        <v>12</v>
      </c>
      <c r="C11" s="26" t="s">
        <v>13</v>
      </c>
      <c r="D11" s="26">
        <v>155.6</v>
      </c>
      <c r="E11" s="26">
        <f>D11*0.09</f>
        <v>14</v>
      </c>
    </row>
    <row r="12" spans="1:5" ht="18.75">
      <c r="A12" s="24" t="s">
        <v>14</v>
      </c>
      <c r="B12" s="25" t="s">
        <v>15</v>
      </c>
      <c r="C12" s="26" t="s">
        <v>16</v>
      </c>
      <c r="D12" s="26">
        <f>1.17*1.2</f>
        <v>1.4</v>
      </c>
      <c r="E12" s="26">
        <f>D12*1.52</f>
        <v>2.13</v>
      </c>
    </row>
    <row r="13" spans="1:5" s="3" customFormat="1" ht="15.75">
      <c r="A13" s="27" t="s">
        <v>17</v>
      </c>
      <c r="B13" s="27"/>
      <c r="C13" s="27"/>
      <c r="D13" s="27"/>
      <c r="E13" s="28">
        <f>E11+E12</f>
        <v>16.13</v>
      </c>
    </row>
    <row r="14" spans="1:5" ht="15.75">
      <c r="A14" s="29" t="s">
        <v>18</v>
      </c>
      <c r="B14" s="25"/>
      <c r="C14" s="26"/>
      <c r="D14" s="26"/>
      <c r="E14" s="23"/>
    </row>
    <row r="15" spans="1:5" ht="15.75">
      <c r="A15" s="24" t="s">
        <v>11</v>
      </c>
      <c r="B15" s="25" t="s">
        <v>12</v>
      </c>
      <c r="C15" s="26" t="s">
        <v>19</v>
      </c>
      <c r="D15" s="26">
        <f>$D$11</f>
        <v>155.6</v>
      </c>
      <c r="E15" s="26">
        <f>D15*0.18</f>
        <v>28.01</v>
      </c>
    </row>
    <row r="16" spans="1:5" ht="18.75">
      <c r="A16" s="24" t="s">
        <v>14</v>
      </c>
      <c r="B16" s="25" t="s">
        <v>15</v>
      </c>
      <c r="C16" s="26" t="s">
        <v>20</v>
      </c>
      <c r="D16" s="26">
        <f>$D$12</f>
        <v>1.4</v>
      </c>
      <c r="E16" s="26">
        <f>D16*3.04</f>
        <v>4.26</v>
      </c>
    </row>
    <row r="17" spans="1:5" ht="15.75">
      <c r="A17" s="27" t="s">
        <v>21</v>
      </c>
      <c r="B17" s="27"/>
      <c r="C17" s="27"/>
      <c r="D17" s="27"/>
      <c r="E17" s="26">
        <f>E15+E16</f>
        <v>32.27</v>
      </c>
    </row>
    <row r="18" spans="1:5" ht="15.75">
      <c r="A18" s="21" t="s">
        <v>22</v>
      </c>
      <c r="B18" s="22"/>
      <c r="C18" s="23"/>
      <c r="D18" s="23"/>
      <c r="E18" s="23"/>
    </row>
    <row r="19" spans="1:5" ht="15.75">
      <c r="A19" s="24" t="s">
        <v>11</v>
      </c>
      <c r="B19" s="25" t="s">
        <v>12</v>
      </c>
      <c r="C19" s="26" t="s">
        <v>23</v>
      </c>
      <c r="D19" s="26">
        <f>$D$11</f>
        <v>155.6</v>
      </c>
      <c r="E19" s="26">
        <f>D19*0.198</f>
        <v>30.81</v>
      </c>
    </row>
    <row r="20" spans="1:5" ht="18.75">
      <c r="A20" s="24" t="s">
        <v>14</v>
      </c>
      <c r="B20" s="25" t="s">
        <v>15</v>
      </c>
      <c r="C20" s="26" t="s">
        <v>24</v>
      </c>
      <c r="D20" s="26">
        <f>$D$12</f>
        <v>1.4</v>
      </c>
      <c r="E20" s="26">
        <f>D20*3.35</f>
        <v>4.69</v>
      </c>
    </row>
    <row r="21" spans="1:5" ht="15.75">
      <c r="A21" s="27" t="s">
        <v>25</v>
      </c>
      <c r="B21" s="27"/>
      <c r="C21" s="27"/>
      <c r="D21" s="27"/>
      <c r="E21" s="26">
        <f>E19+E20</f>
        <v>35.5</v>
      </c>
    </row>
    <row r="22" spans="1:5" ht="47.25">
      <c r="A22" s="21" t="s">
        <v>26</v>
      </c>
      <c r="B22" s="22"/>
      <c r="C22" s="23"/>
      <c r="D22" s="23"/>
      <c r="E22" s="23"/>
    </row>
    <row r="23" spans="1:5" ht="15.75">
      <c r="A23" s="24" t="s">
        <v>11</v>
      </c>
      <c r="B23" s="25" t="s">
        <v>12</v>
      </c>
      <c r="C23" s="26" t="s">
        <v>27</v>
      </c>
      <c r="D23" s="26">
        <f>$D$11</f>
        <v>155.6</v>
      </c>
      <c r="E23" s="26">
        <f>D23*0.216</f>
        <v>33.61</v>
      </c>
    </row>
    <row r="24" spans="1:5" ht="18.75">
      <c r="A24" s="24" t="s">
        <v>14</v>
      </c>
      <c r="B24" s="25" t="s">
        <v>15</v>
      </c>
      <c r="C24" s="26" t="s">
        <v>28</v>
      </c>
      <c r="D24" s="26">
        <f>$D$12</f>
        <v>1.4</v>
      </c>
      <c r="E24" s="26">
        <f>D24*3.65</f>
        <v>5.11</v>
      </c>
    </row>
    <row r="25" spans="1:5" ht="15.75">
      <c r="A25" s="27" t="s">
        <v>29</v>
      </c>
      <c r="B25" s="27"/>
      <c r="C25" s="27"/>
      <c r="D25" s="27"/>
      <c r="E25" s="26">
        <f>E23+E24</f>
        <v>38.72</v>
      </c>
    </row>
    <row r="26" spans="1:5" ht="47.25">
      <c r="A26" s="21" t="s">
        <v>30</v>
      </c>
      <c r="B26" s="22"/>
      <c r="C26" s="23"/>
      <c r="D26" s="23"/>
      <c r="E26" s="23"/>
    </row>
    <row r="27" spans="1:5" ht="15.75">
      <c r="A27" s="24" t="s">
        <v>11</v>
      </c>
      <c r="B27" s="25" t="s">
        <v>12</v>
      </c>
      <c r="C27" s="26" t="s">
        <v>31</v>
      </c>
      <c r="D27" s="26">
        <f>$D$11</f>
        <v>155.6</v>
      </c>
      <c r="E27" s="26">
        <f>D27*0.207</f>
        <v>32.21</v>
      </c>
    </row>
    <row r="28" spans="1:5" ht="18.75">
      <c r="A28" s="24" t="s">
        <v>14</v>
      </c>
      <c r="B28" s="25" t="s">
        <v>15</v>
      </c>
      <c r="C28" s="26" t="s">
        <v>32</v>
      </c>
      <c r="D28" s="26">
        <f>$D$12</f>
        <v>1.4</v>
      </c>
      <c r="E28" s="26">
        <f>D28*3.5</f>
        <v>4.9</v>
      </c>
    </row>
    <row r="29" spans="1:5" ht="15.75">
      <c r="A29" s="27" t="s">
        <v>33</v>
      </c>
      <c r="B29" s="27"/>
      <c r="C29" s="27"/>
      <c r="D29" s="27"/>
      <c r="E29" s="28">
        <f>E27+E28</f>
        <v>37.11</v>
      </c>
    </row>
    <row r="30" spans="1:5" ht="31.5">
      <c r="A30" s="30" t="s">
        <v>34</v>
      </c>
      <c r="B30" s="30"/>
      <c r="C30" s="23"/>
      <c r="D30" s="23"/>
      <c r="E30" s="23"/>
    </row>
    <row r="31" spans="1:5" ht="15.75" customHeight="1">
      <c r="A31" s="21" t="s">
        <v>35</v>
      </c>
      <c r="B31" s="22"/>
      <c r="C31" s="23"/>
      <c r="D31" s="23"/>
      <c r="E31" s="23"/>
    </row>
    <row r="32" spans="1:5" ht="15.75">
      <c r="A32" s="24" t="s">
        <v>11</v>
      </c>
      <c r="B32" s="25" t="s">
        <v>12</v>
      </c>
      <c r="C32" s="26" t="s">
        <v>13</v>
      </c>
      <c r="D32" s="26">
        <f>$D$11</f>
        <v>155.6</v>
      </c>
      <c r="E32" s="26">
        <f>D32*0.09</f>
        <v>14</v>
      </c>
    </row>
    <row r="33" spans="1:5" ht="18.75">
      <c r="A33" s="24" t="s">
        <v>14</v>
      </c>
      <c r="B33" s="25" t="s">
        <v>15</v>
      </c>
      <c r="C33" s="26" t="s">
        <v>16</v>
      </c>
      <c r="D33" s="26">
        <f>$D$12</f>
        <v>1.4</v>
      </c>
      <c r="E33" s="26">
        <f>D33*1.52</f>
        <v>2.13</v>
      </c>
    </row>
    <row r="34" spans="1:5" ht="15.75">
      <c r="A34" s="27" t="s">
        <v>17</v>
      </c>
      <c r="B34" s="27"/>
      <c r="C34" s="27"/>
      <c r="D34" s="27"/>
      <c r="E34" s="28">
        <f>E32+E33</f>
        <v>16.13</v>
      </c>
    </row>
    <row r="35" spans="1:5" ht="63">
      <c r="A35" s="21" t="s">
        <v>36</v>
      </c>
      <c r="B35" s="22"/>
      <c r="C35" s="23"/>
      <c r="D35" s="23"/>
      <c r="E35" s="23"/>
    </row>
    <row r="36" spans="1:5" ht="15.75">
      <c r="A36" s="24" t="s">
        <v>11</v>
      </c>
      <c r="B36" s="25" t="s">
        <v>12</v>
      </c>
      <c r="C36" s="26" t="s">
        <v>37</v>
      </c>
      <c r="D36" s="26">
        <f>$D$11</f>
        <v>155.6</v>
      </c>
      <c r="E36" s="26">
        <f>D36*0.144</f>
        <v>22.41</v>
      </c>
    </row>
    <row r="37" spans="1:5" ht="18.75">
      <c r="A37" s="24" t="s">
        <v>14</v>
      </c>
      <c r="B37" s="25" t="s">
        <v>15</v>
      </c>
      <c r="C37" s="26" t="s">
        <v>38</v>
      </c>
      <c r="D37" s="26">
        <f>$D$12</f>
        <v>1.4</v>
      </c>
      <c r="E37" s="26">
        <f>D37*2.43</f>
        <v>3.4</v>
      </c>
    </row>
    <row r="38" spans="1:5" ht="15.75">
      <c r="A38" s="27" t="s">
        <v>21</v>
      </c>
      <c r="B38" s="27"/>
      <c r="C38" s="27"/>
      <c r="D38" s="27"/>
      <c r="E38" s="28">
        <f>E36+E37</f>
        <v>25.81</v>
      </c>
    </row>
    <row r="39" spans="1:5" ht="15.75">
      <c r="A39" s="11">
        <v>1</v>
      </c>
      <c r="B39" s="11">
        <v>2</v>
      </c>
      <c r="C39" s="12">
        <v>3</v>
      </c>
      <c r="D39" s="12">
        <v>4</v>
      </c>
      <c r="E39" s="12">
        <v>5</v>
      </c>
    </row>
    <row r="40" spans="1:5" ht="31.5">
      <c r="A40" s="21" t="s">
        <v>39</v>
      </c>
      <c r="B40" s="22"/>
      <c r="C40" s="23"/>
      <c r="D40" s="23"/>
      <c r="E40" s="23"/>
    </row>
    <row r="41" spans="1:5" ht="15.75">
      <c r="A41" s="24" t="s">
        <v>11</v>
      </c>
      <c r="B41" s="25" t="s">
        <v>12</v>
      </c>
      <c r="C41" s="26" t="s">
        <v>40</v>
      </c>
      <c r="D41" s="26">
        <f>$D$11</f>
        <v>155.6</v>
      </c>
      <c r="E41" s="26">
        <f>D41*0.108</f>
        <v>16.8</v>
      </c>
    </row>
    <row r="42" spans="1:5" ht="18.75">
      <c r="A42" s="24" t="s">
        <v>14</v>
      </c>
      <c r="B42" s="25" t="s">
        <v>15</v>
      </c>
      <c r="C42" s="26" t="s">
        <v>41</v>
      </c>
      <c r="D42" s="26">
        <f>$D$12</f>
        <v>1.4</v>
      </c>
      <c r="E42" s="26">
        <f>D42*1.82</f>
        <v>2.55</v>
      </c>
    </row>
    <row r="43" spans="1:5" ht="15.75">
      <c r="A43" s="27" t="s">
        <v>25</v>
      </c>
      <c r="B43" s="27"/>
      <c r="C43" s="27"/>
      <c r="D43" s="27"/>
      <c r="E43" s="28">
        <f>E41+E42</f>
        <v>19.35</v>
      </c>
    </row>
    <row r="44" spans="1:5" ht="31.5">
      <c r="A44" s="15" t="s">
        <v>42</v>
      </c>
      <c r="B44" s="16"/>
      <c r="C44" s="17"/>
      <c r="D44" s="17"/>
      <c r="E44" s="18"/>
    </row>
    <row r="45" spans="1:5" ht="32.25" customHeight="1">
      <c r="A45" s="19" t="s">
        <v>9</v>
      </c>
      <c r="B45" s="30"/>
      <c r="C45" s="20"/>
      <c r="D45" s="20"/>
      <c r="E45" s="20"/>
    </row>
    <row r="46" spans="1:5" ht="15.75">
      <c r="A46" s="31" t="s">
        <v>10</v>
      </c>
      <c r="B46" s="22"/>
      <c r="C46" s="32"/>
      <c r="D46" s="23"/>
      <c r="E46" s="23"/>
    </row>
    <row r="47" spans="1:5" ht="15.75">
      <c r="A47" s="33" t="s">
        <v>11</v>
      </c>
      <c r="B47" s="25" t="s">
        <v>12</v>
      </c>
      <c r="C47" s="34" t="s">
        <v>13</v>
      </c>
      <c r="D47" s="34">
        <f>$D$11</f>
        <v>155.6</v>
      </c>
      <c r="E47" s="26">
        <f>D47*0.09</f>
        <v>14</v>
      </c>
    </row>
    <row r="48" spans="1:5" ht="18.75">
      <c r="A48" s="33" t="s">
        <v>43</v>
      </c>
      <c r="B48" s="25" t="s">
        <v>15</v>
      </c>
      <c r="C48" s="34" t="s">
        <v>44</v>
      </c>
      <c r="D48" s="26">
        <v>2.46</v>
      </c>
      <c r="E48" s="26">
        <f>D48*1.52</f>
        <v>3.74</v>
      </c>
    </row>
    <row r="49" spans="1:5" ht="18.75">
      <c r="A49" s="35" t="s">
        <v>14</v>
      </c>
      <c r="B49" s="36" t="s">
        <v>15</v>
      </c>
      <c r="C49" s="34" t="s">
        <v>16</v>
      </c>
      <c r="D49" s="37">
        <f>$D$12</f>
        <v>1.4</v>
      </c>
      <c r="E49" s="28">
        <f>D49*1.52</f>
        <v>2.13</v>
      </c>
    </row>
    <row r="50" spans="1:5" ht="15.75">
      <c r="A50" s="38" t="s">
        <v>18</v>
      </c>
      <c r="B50" s="39"/>
      <c r="C50" s="23"/>
      <c r="D50" s="34"/>
      <c r="E50" s="26"/>
    </row>
    <row r="51" spans="1:5" ht="15.75">
      <c r="A51" s="33" t="s">
        <v>11</v>
      </c>
      <c r="B51" s="39" t="s">
        <v>12</v>
      </c>
      <c r="C51" s="26" t="s">
        <v>19</v>
      </c>
      <c r="D51" s="34">
        <f>$D$11</f>
        <v>155.6</v>
      </c>
      <c r="E51" s="26">
        <f>D51*0.18</f>
        <v>28.01</v>
      </c>
    </row>
    <row r="52" spans="1:5" ht="18.75">
      <c r="A52" s="33" t="s">
        <v>43</v>
      </c>
      <c r="B52" s="39" t="s">
        <v>15</v>
      </c>
      <c r="C52" s="26" t="s">
        <v>20</v>
      </c>
      <c r="D52" s="34">
        <v>2.46</v>
      </c>
      <c r="E52" s="26">
        <f>D52*3.04</f>
        <v>7.48</v>
      </c>
    </row>
    <row r="53" spans="1:5" ht="18.75">
      <c r="A53" s="35" t="s">
        <v>14</v>
      </c>
      <c r="B53" s="40" t="s">
        <v>15</v>
      </c>
      <c r="C53" s="26" t="s">
        <v>20</v>
      </c>
      <c r="D53" s="37">
        <f>$D$12</f>
        <v>1.4</v>
      </c>
      <c r="E53" s="28">
        <f>D53*3.04</f>
        <v>4.26</v>
      </c>
    </row>
    <row r="54" spans="1:5" ht="15.75">
      <c r="A54" s="38" t="s">
        <v>22</v>
      </c>
      <c r="B54" s="39"/>
      <c r="C54" s="23"/>
      <c r="D54" s="34"/>
      <c r="E54" s="26"/>
    </row>
    <row r="55" spans="1:5" ht="15.75">
      <c r="A55" s="33" t="s">
        <v>11</v>
      </c>
      <c r="B55" s="39" t="s">
        <v>12</v>
      </c>
      <c r="C55" s="26" t="s">
        <v>23</v>
      </c>
      <c r="D55" s="34">
        <f>$D$11</f>
        <v>155.6</v>
      </c>
      <c r="E55" s="26">
        <f>D55*0.198</f>
        <v>30.81</v>
      </c>
    </row>
    <row r="56" spans="1:5" ht="18.75">
      <c r="A56" s="33" t="s">
        <v>43</v>
      </c>
      <c r="B56" s="39" t="s">
        <v>15</v>
      </c>
      <c r="C56" s="26" t="s">
        <v>24</v>
      </c>
      <c r="D56" s="34">
        <v>2.46</v>
      </c>
      <c r="E56" s="26">
        <f>D56*3.35</f>
        <v>8.24</v>
      </c>
    </row>
    <row r="57" spans="1:5" ht="18.75">
      <c r="A57" s="35" t="s">
        <v>14</v>
      </c>
      <c r="B57" s="40" t="s">
        <v>15</v>
      </c>
      <c r="C57" s="26" t="s">
        <v>24</v>
      </c>
      <c r="D57" s="37">
        <f>$D$12</f>
        <v>1.4</v>
      </c>
      <c r="E57" s="28">
        <f>D57*3.35</f>
        <v>4.69</v>
      </c>
    </row>
    <row r="58" spans="1:5" ht="47.25">
      <c r="A58" s="38" t="s">
        <v>26</v>
      </c>
      <c r="B58" s="39"/>
      <c r="C58" s="23"/>
      <c r="D58" s="34"/>
      <c r="E58" s="26"/>
    </row>
    <row r="59" spans="1:5" ht="15.75">
      <c r="A59" s="33" t="s">
        <v>11</v>
      </c>
      <c r="B59" s="39" t="s">
        <v>12</v>
      </c>
      <c r="C59" s="26" t="s">
        <v>27</v>
      </c>
      <c r="D59" s="34">
        <f>$D$11</f>
        <v>155.6</v>
      </c>
      <c r="E59" s="26">
        <f>D59*0.216</f>
        <v>33.61</v>
      </c>
    </row>
    <row r="60" spans="1:5" ht="18.75">
      <c r="A60" s="33" t="s">
        <v>43</v>
      </c>
      <c r="B60" s="39" t="s">
        <v>15</v>
      </c>
      <c r="C60" s="26" t="s">
        <v>28</v>
      </c>
      <c r="D60" s="34">
        <v>2.46</v>
      </c>
      <c r="E60" s="26">
        <f>D60*3.65</f>
        <v>8.98</v>
      </c>
    </row>
    <row r="61" spans="1:5" ht="18.75">
      <c r="A61" s="35" t="s">
        <v>14</v>
      </c>
      <c r="B61" s="40" t="s">
        <v>15</v>
      </c>
      <c r="C61" s="26" t="s">
        <v>28</v>
      </c>
      <c r="D61" s="37">
        <f>$D$12</f>
        <v>1.4</v>
      </c>
      <c r="E61" s="28">
        <f>D61*3.65</f>
        <v>5.11</v>
      </c>
    </row>
    <row r="62" spans="1:5" ht="47.25">
      <c r="A62" s="38" t="s">
        <v>30</v>
      </c>
      <c r="B62" s="39"/>
      <c r="C62" s="23"/>
      <c r="D62" s="34"/>
      <c r="E62" s="26"/>
    </row>
    <row r="63" spans="1:5" ht="15.75">
      <c r="A63" s="33" t="s">
        <v>11</v>
      </c>
      <c r="B63" s="39" t="s">
        <v>12</v>
      </c>
      <c r="C63" s="26" t="s">
        <v>31</v>
      </c>
      <c r="D63" s="34">
        <f>$D$11</f>
        <v>155.6</v>
      </c>
      <c r="E63" s="26">
        <f>D63*0.207</f>
        <v>32.21</v>
      </c>
    </row>
    <row r="64" spans="1:5" ht="18.75">
      <c r="A64" s="33" t="s">
        <v>43</v>
      </c>
      <c r="B64" s="39" t="s">
        <v>15</v>
      </c>
      <c r="C64" s="26" t="s">
        <v>32</v>
      </c>
      <c r="D64" s="34">
        <v>2.46</v>
      </c>
      <c r="E64" s="26">
        <f>D64*3.5</f>
        <v>8.61</v>
      </c>
    </row>
    <row r="65" spans="1:5" ht="18.75">
      <c r="A65" s="35" t="s">
        <v>14</v>
      </c>
      <c r="B65" s="40" t="s">
        <v>15</v>
      </c>
      <c r="C65" s="28" t="s">
        <v>32</v>
      </c>
      <c r="D65" s="37">
        <f>$D$12</f>
        <v>1.4</v>
      </c>
      <c r="E65" s="28">
        <f>D65*3.5</f>
        <v>4.9</v>
      </c>
    </row>
    <row r="66" spans="1:5" ht="31.5">
      <c r="A66" s="41" t="s">
        <v>34</v>
      </c>
      <c r="B66" s="41"/>
      <c r="C66" s="26"/>
      <c r="D66" s="26"/>
      <c r="E66" s="26"/>
    </row>
    <row r="67" spans="1:5" ht="15.75" customHeight="1">
      <c r="A67" s="31" t="s">
        <v>35</v>
      </c>
      <c r="B67" s="42"/>
      <c r="C67" s="23"/>
      <c r="D67" s="32"/>
      <c r="E67" s="23"/>
    </row>
    <row r="68" spans="1:5" ht="15.75">
      <c r="A68" s="33" t="s">
        <v>11</v>
      </c>
      <c r="B68" s="39" t="s">
        <v>12</v>
      </c>
      <c r="C68" s="26" t="s">
        <v>13</v>
      </c>
      <c r="D68" s="34">
        <f>$D$11</f>
        <v>155.6</v>
      </c>
      <c r="E68" s="26">
        <f>D68*0.09</f>
        <v>14</v>
      </c>
    </row>
    <row r="69" spans="1:5" ht="18.75">
      <c r="A69" s="33" t="s">
        <v>43</v>
      </c>
      <c r="B69" s="39" t="s">
        <v>15</v>
      </c>
      <c r="C69" s="26" t="s">
        <v>16</v>
      </c>
      <c r="D69" s="34">
        <v>2.46</v>
      </c>
      <c r="E69" s="26">
        <f>D69*1.52</f>
        <v>3.74</v>
      </c>
    </row>
    <row r="70" spans="1:5" ht="18.75">
      <c r="A70" s="35" t="s">
        <v>14</v>
      </c>
      <c r="B70" s="40" t="s">
        <v>15</v>
      </c>
      <c r="C70" s="28" t="s">
        <v>16</v>
      </c>
      <c r="D70" s="37">
        <f>$D$12</f>
        <v>1.4</v>
      </c>
      <c r="E70" s="28">
        <f>D70*1.52</f>
        <v>2.13</v>
      </c>
    </row>
    <row r="71" spans="1:5" ht="63">
      <c r="A71" s="31" t="s">
        <v>36</v>
      </c>
      <c r="B71" s="42"/>
      <c r="C71" s="23"/>
      <c r="D71" s="32"/>
      <c r="E71" s="23"/>
    </row>
    <row r="72" spans="1:5" ht="15.75">
      <c r="A72" s="33" t="s">
        <v>11</v>
      </c>
      <c r="B72" s="39" t="s">
        <v>12</v>
      </c>
      <c r="C72" s="26" t="s">
        <v>37</v>
      </c>
      <c r="D72" s="34">
        <f>$D$11</f>
        <v>155.6</v>
      </c>
      <c r="E72" s="26">
        <f>D72*0.144</f>
        <v>22.41</v>
      </c>
    </row>
    <row r="73" spans="1:5" ht="18.75">
      <c r="A73" s="33" t="s">
        <v>43</v>
      </c>
      <c r="B73" s="39" t="s">
        <v>15</v>
      </c>
      <c r="C73" s="26" t="s">
        <v>38</v>
      </c>
      <c r="D73" s="34">
        <v>2.46</v>
      </c>
      <c r="E73" s="26">
        <f>D73*2.43</f>
        <v>5.98</v>
      </c>
    </row>
    <row r="74" spans="1:5" ht="18.75">
      <c r="A74" s="35" t="s">
        <v>14</v>
      </c>
      <c r="B74" s="40" t="s">
        <v>15</v>
      </c>
      <c r="C74" s="26" t="s">
        <v>38</v>
      </c>
      <c r="D74" s="37">
        <f>$D$12</f>
        <v>1.4</v>
      </c>
      <c r="E74" s="28">
        <f>D74*2.43</f>
        <v>3.4</v>
      </c>
    </row>
    <row r="75" spans="1:5" ht="31.5">
      <c r="A75" s="38" t="s">
        <v>39</v>
      </c>
      <c r="B75" s="42"/>
      <c r="C75" s="23"/>
      <c r="D75" s="34"/>
      <c r="E75" s="26"/>
    </row>
    <row r="76" spans="1:5" ht="15.75">
      <c r="A76" s="33" t="s">
        <v>11</v>
      </c>
      <c r="B76" s="39" t="s">
        <v>12</v>
      </c>
      <c r="C76" s="26" t="s">
        <v>40</v>
      </c>
      <c r="D76" s="34">
        <f>$D$11</f>
        <v>155.6</v>
      </c>
      <c r="E76" s="26">
        <f>D76*0.108</f>
        <v>16.8</v>
      </c>
    </row>
    <row r="77" spans="1:5" ht="18.75">
      <c r="A77" s="33" t="s">
        <v>43</v>
      </c>
      <c r="B77" s="39" t="s">
        <v>15</v>
      </c>
      <c r="C77" s="26" t="s">
        <v>41</v>
      </c>
      <c r="D77" s="34">
        <v>2.46</v>
      </c>
      <c r="E77" s="26">
        <f>D77*1.82</f>
        <v>4.48</v>
      </c>
    </row>
    <row r="78" spans="1:5" ht="18.75">
      <c r="A78" s="35" t="s">
        <v>14</v>
      </c>
      <c r="B78" s="40" t="s">
        <v>15</v>
      </c>
      <c r="C78" s="28" t="s">
        <v>41</v>
      </c>
      <c r="D78" s="37">
        <f>$D$12</f>
        <v>1.4</v>
      </c>
      <c r="E78" s="28">
        <f>D78*1.82</f>
        <v>2.55</v>
      </c>
    </row>
  </sheetData>
  <mergeCells count="1">
    <mergeCell ref="A3:E3"/>
  </mergeCells>
  <printOptions horizontalCentered="1"/>
  <pageMargins left="0.7874015748031497" right="0.3937007874015748" top="0.1968503937007874" bottom="0.3937007874015748" header="0" footer="0"/>
  <pageSetup fitToHeight="2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ЖКХ г. Тосмка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Кедрачева Неля</cp:lastModifiedBy>
  <dcterms:created xsi:type="dcterms:W3CDTF">2002-01-11T03:57:53Z</dcterms:created>
  <dcterms:modified xsi:type="dcterms:W3CDTF">2002-01-11T03:58:30Z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