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85" windowHeight="6285" activeTab="0"/>
  </bookViews>
  <sheets>
    <sheet name="прил 2 вар1,2" sheetId="1" r:id="rId1"/>
  </sheets>
  <definedNames>
    <definedName name="_xlnm.Print_Titles" localSheetId="0">'прил 2 вар1,2'!$6:$6</definedName>
  </definedNames>
  <calcPr fullCalcOnLoad="1" fullPrecision="0"/>
</workbook>
</file>

<file path=xl/sharedStrings.xml><?xml version="1.0" encoding="utf-8"?>
<sst xmlns="http://schemas.openxmlformats.org/spreadsheetml/2006/main" count="147" uniqueCount="64">
  <si>
    <t>Приложение № 2 к постановлению мэра города</t>
  </si>
  <si>
    <t>Тарифы на холодное водоснабжение и водоотведение для населения г.Томска</t>
  </si>
  <si>
    <t>Наименование услуг</t>
  </si>
  <si>
    <t>Ед. изм.</t>
  </si>
  <si>
    <t>Норма потребления на 1 проживающего в сутки/месяц</t>
  </si>
  <si>
    <r>
      <t>Стоимость единицы услуги за 1 м</t>
    </r>
    <r>
      <rPr>
        <vertAlign val="superscript"/>
        <sz val="11"/>
        <rFont val="Times New Roman Cyr"/>
        <family val="1"/>
      </rPr>
      <t>3</t>
    </r>
    <r>
      <rPr>
        <sz val="11"/>
        <rFont val="Times New Roman Cyr"/>
        <family val="1"/>
      </rPr>
      <t xml:space="preserve"> с НДС, руб. коп.</t>
    </r>
  </si>
  <si>
    <t>Тариф на 1 проживающего в месяц с НДС с учетом округления, руб. коп.</t>
  </si>
  <si>
    <t>I. Холодное водоснабжение и канализация</t>
  </si>
  <si>
    <t>1. Для граждан, проживающих в жилых домах квартирного типа</t>
  </si>
  <si>
    <t>а) Водопровод без канализации</t>
  </si>
  <si>
    <r>
      <t>л/м</t>
    </r>
    <r>
      <rPr>
        <vertAlign val="superscript"/>
        <sz val="12"/>
        <rFont val="Times New Roman Cyr"/>
        <family val="1"/>
      </rPr>
      <t>3</t>
    </r>
  </si>
  <si>
    <t>75 / 2,28</t>
  </si>
  <si>
    <t>б) Водопровод с канализацией без ванны</t>
  </si>
  <si>
    <t>100 / 3,04</t>
  </si>
  <si>
    <t>канализация</t>
  </si>
  <si>
    <t>ВСЕГО по пункту "б"</t>
  </si>
  <si>
    <t>в) Водопровод с канализацией, горячим водоснабжением без ванны</t>
  </si>
  <si>
    <t>150 / 4,56</t>
  </si>
  <si>
    <t>ВСЕГО по пункту "в"</t>
  </si>
  <si>
    <t>г) Водопровод с ванной, водоподогрева-телем, работающем на твердом топливе</t>
  </si>
  <si>
    <t>250 / 7,60</t>
  </si>
  <si>
    <t>ВСЕГО по пункту "г"</t>
  </si>
  <si>
    <t>д) Водопровод с мойкой и душем</t>
  </si>
  <si>
    <t>165 / 5,02</t>
  </si>
  <si>
    <t>265 / 8,06</t>
  </si>
  <si>
    <t>ВСЕГО по пункту "д"</t>
  </si>
  <si>
    <t>е) Водопровод с сидячей ванной</t>
  </si>
  <si>
    <t>140 / 4,26</t>
  </si>
  <si>
    <t>ВСЕГО по пункту "е"</t>
  </si>
  <si>
    <t>ж) Водопровод , оборудованный мойкой, ванной длиной 1500-1700 мм и душем</t>
  </si>
  <si>
    <t>200 / 6,08</t>
  </si>
  <si>
    <t>320 / 9,73</t>
  </si>
  <si>
    <t>ВСЕГО по пункту "ж"</t>
  </si>
  <si>
    <t>з) Водопровод в домах высотой свыше 12 эт. с центральным горячим водоснабжением</t>
  </si>
  <si>
    <t>245 / 7,45</t>
  </si>
  <si>
    <t>360 / 10,95</t>
  </si>
  <si>
    <t>ВСЕГО по пункту "з"</t>
  </si>
  <si>
    <t>2. Уличные водоразборные колонки</t>
  </si>
  <si>
    <t>35 / 1,06</t>
  </si>
  <si>
    <t>3. Для граждан, проживающих в общежитиях</t>
  </si>
  <si>
    <t>а) Водопровод с общими душевыми</t>
  </si>
  <si>
    <t>85 / 2,59</t>
  </si>
  <si>
    <t>ВСЕГО по пункту "а"</t>
  </si>
  <si>
    <t>б) Водопровод с общими кухнями и блоками душевых на этажах при жилых комнатах в каждой секции здания</t>
  </si>
  <si>
    <t>60 / 1,82</t>
  </si>
  <si>
    <t>140 / 4,30</t>
  </si>
  <si>
    <t>в) Водопровод с душами при всех жилых комнатах</t>
  </si>
  <si>
    <t>50 / 1,52</t>
  </si>
  <si>
    <t>110 / 3,30</t>
  </si>
  <si>
    <t>П. Холодная вода для нужд горячего водоснабжения по закрытой схеме водоразбора</t>
  </si>
  <si>
    <t>а) Водопровод без ванны</t>
  </si>
  <si>
    <t>подземная вода</t>
  </si>
  <si>
    <t>техническая вода</t>
  </si>
  <si>
    <t>б) Водопровод с мойкой и душем</t>
  </si>
  <si>
    <t>в) Водопровод с сидячей ванной</t>
  </si>
  <si>
    <t>110 / 3,35</t>
  </si>
  <si>
    <t>г) Водопровод , оборудованный мойкой, ванной длиной 1500-1700 мм и душем</t>
  </si>
  <si>
    <t>120 / 3,65</t>
  </si>
  <si>
    <t>д) Водопровод в домах высотой свыше 12 эт. с центральным горячим водоснабжением</t>
  </si>
  <si>
    <t>115 / 3,50</t>
  </si>
  <si>
    <t>2. Для граждан, проживающих в общежитиях</t>
  </si>
  <si>
    <t>80 / 2,43</t>
  </si>
  <si>
    <t>от 07.02.03</t>
  </si>
  <si>
    <t>№ 72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</si>
</sst>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_)"/>
    <numFmt numFmtId="166" formatCode="0.00_)"/>
    <numFmt numFmtId="167" formatCode="0.?"/>
    <numFmt numFmtId="168" formatCode="0.000"/>
    <numFmt numFmtId="169" formatCode="0.0"/>
    <numFmt numFmtId="170" formatCode="0.00000"/>
    <numFmt numFmtId="171" formatCode="0.0000"/>
    <numFmt numFmtId="172" formatCode="0.000000"/>
    <numFmt numFmtId="173" formatCode="0.??"/>
    <numFmt numFmtId="174" formatCode="0.00000000"/>
    <numFmt numFmtId="175" formatCode="0.000000000"/>
    <numFmt numFmtId="176" formatCode="0.0000000"/>
    <numFmt numFmtId="177" formatCode="0.0000000000"/>
  </numFmts>
  <fonts count="9">
    <font>
      <sz val="11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Courier"/>
      <family val="0"/>
    </font>
    <font>
      <vertAlign val="superscript"/>
      <sz val="11"/>
      <name val="Times New Roman Cyr"/>
      <family val="1"/>
    </font>
    <font>
      <sz val="11"/>
      <name val="Courier"/>
      <family val="0"/>
    </font>
    <font>
      <i/>
      <sz val="12"/>
      <name val="Times New Roman Cyr"/>
      <family val="1"/>
    </font>
    <font>
      <vertAlign val="superscript"/>
      <sz val="12"/>
      <name val="Times New Roman Cyr"/>
      <family val="1"/>
    </font>
    <font>
      <sz val="12"/>
      <color indexed="12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17" applyFont="1" applyAlignment="1">
      <alignment vertical="top" wrapText="1"/>
      <protection/>
    </xf>
    <xf numFmtId="0" fontId="3" fillId="0" borderId="0" xfId="17">
      <alignment/>
      <protection/>
    </xf>
    <xf numFmtId="0" fontId="1" fillId="0" borderId="0" xfId="17" applyFont="1">
      <alignment/>
      <protection/>
    </xf>
    <xf numFmtId="0" fontId="0" fillId="0" borderId="1" xfId="17" applyFont="1" applyBorder="1" applyAlignment="1">
      <alignment horizontal="center" vertical="center" wrapText="1"/>
      <protection/>
    </xf>
    <xf numFmtId="0" fontId="0" fillId="0" borderId="0" xfId="17" applyFont="1" applyAlignment="1">
      <alignment horizontal="center" vertical="center" wrapText="1"/>
      <protection/>
    </xf>
    <xf numFmtId="0" fontId="5" fillId="0" borderId="0" xfId="17" applyFont="1" applyAlignment="1">
      <alignment horizontal="center" vertical="center" wrapText="1"/>
      <protection/>
    </xf>
    <xf numFmtId="0" fontId="0" fillId="0" borderId="2" xfId="17" applyFont="1" applyBorder="1" applyAlignment="1">
      <alignment horizontal="center" vertical="top" wrapText="1"/>
      <protection/>
    </xf>
    <xf numFmtId="0" fontId="0" fillId="0" borderId="2" xfId="17" applyFont="1" applyBorder="1" applyAlignment="1">
      <alignment horizontal="center" vertical="center" wrapText="1"/>
      <protection/>
    </xf>
    <xf numFmtId="0" fontId="0" fillId="0" borderId="0" xfId="17" applyFont="1">
      <alignment/>
      <protection/>
    </xf>
    <xf numFmtId="0" fontId="5" fillId="0" borderId="0" xfId="17" applyFont="1">
      <alignment/>
      <protection/>
    </xf>
    <xf numFmtId="0" fontId="6" fillId="0" borderId="3" xfId="17" applyFont="1" applyBorder="1" applyAlignment="1">
      <alignment vertical="top" wrapText="1"/>
      <protection/>
    </xf>
    <xf numFmtId="0" fontId="1" fillId="0" borderId="4" xfId="17" applyFont="1" applyBorder="1" applyAlignment="1">
      <alignment horizontal="center" vertical="top" wrapText="1"/>
      <protection/>
    </xf>
    <xf numFmtId="0" fontId="1" fillId="0" borderId="4" xfId="17" applyFont="1" applyBorder="1" applyAlignment="1">
      <alignment horizontal="center" vertical="center" wrapText="1"/>
      <protection/>
    </xf>
    <xf numFmtId="0" fontId="1" fillId="0" borderId="5" xfId="17" applyFont="1" applyBorder="1" applyAlignment="1">
      <alignment horizontal="center" vertical="center" wrapText="1"/>
      <protection/>
    </xf>
    <xf numFmtId="0" fontId="2" fillId="0" borderId="1" xfId="17" applyFont="1" applyBorder="1" applyAlignment="1">
      <alignment vertical="top" wrapText="1"/>
      <protection/>
    </xf>
    <xf numFmtId="0" fontId="1" fillId="0" borderId="1" xfId="17" applyFont="1" applyBorder="1">
      <alignment/>
      <protection/>
    </xf>
    <xf numFmtId="0" fontId="1" fillId="0" borderId="1" xfId="17" applyFont="1" applyBorder="1" applyAlignment="1">
      <alignment vertical="top" wrapText="1"/>
      <protection/>
    </xf>
    <xf numFmtId="0" fontId="1" fillId="0" borderId="1" xfId="17" applyFont="1" applyBorder="1" applyAlignment="1">
      <alignment horizontal="center" wrapText="1"/>
      <protection/>
    </xf>
    <xf numFmtId="2" fontId="1" fillId="0" borderId="1" xfId="17" applyNumberFormat="1" applyFont="1" applyBorder="1" applyAlignment="1">
      <alignment horizontal="center"/>
      <protection/>
    </xf>
    <xf numFmtId="2" fontId="1" fillId="0" borderId="2" xfId="17" applyNumberFormat="1" applyFont="1" applyBorder="1" applyAlignment="1">
      <alignment horizontal="center"/>
      <protection/>
    </xf>
    <xf numFmtId="2" fontId="1" fillId="0" borderId="1" xfId="17" applyNumberFormat="1" applyFont="1" applyBorder="1" applyAlignment="1" quotePrefix="1">
      <alignment horizontal="center"/>
      <protection/>
    </xf>
    <xf numFmtId="2" fontId="1" fillId="0" borderId="0" xfId="17" applyNumberFormat="1" applyFont="1">
      <alignment/>
      <protection/>
    </xf>
    <xf numFmtId="169" fontId="1" fillId="0" borderId="0" xfId="17" applyNumberFormat="1" applyFont="1">
      <alignment/>
      <protection/>
    </xf>
    <xf numFmtId="0" fontId="1" fillId="0" borderId="2" xfId="17" applyFont="1" applyBorder="1" applyAlignment="1">
      <alignment vertical="top" wrapText="1"/>
      <protection/>
    </xf>
    <xf numFmtId="0" fontId="1" fillId="0" borderId="2" xfId="17" applyFont="1" applyBorder="1" applyAlignment="1">
      <alignment horizontal="center" wrapText="1"/>
      <protection/>
    </xf>
    <xf numFmtId="0" fontId="1" fillId="0" borderId="6" xfId="17" applyFont="1" applyBorder="1" applyAlignment="1">
      <alignment horizontal="left" vertical="top" wrapText="1" indent="1"/>
      <protection/>
    </xf>
    <xf numFmtId="0" fontId="1" fillId="0" borderId="6" xfId="17" applyFont="1" applyBorder="1" applyAlignment="1">
      <alignment horizontal="center" wrapText="1"/>
      <protection/>
    </xf>
    <xf numFmtId="2" fontId="1" fillId="0" borderId="6" xfId="17" applyNumberFormat="1" applyFont="1" applyBorder="1" applyAlignment="1">
      <alignment horizontal="center"/>
      <protection/>
    </xf>
    <xf numFmtId="0" fontId="1" fillId="0" borderId="6" xfId="17" applyFont="1" applyBorder="1" applyAlignment="1">
      <alignment vertical="top" wrapText="1"/>
      <protection/>
    </xf>
    <xf numFmtId="0" fontId="2" fillId="0" borderId="2" xfId="17" applyFont="1" applyBorder="1" applyAlignment="1">
      <alignment vertical="top" wrapText="1"/>
      <protection/>
    </xf>
    <xf numFmtId="0" fontId="1" fillId="0" borderId="7" xfId="17" applyFont="1" applyBorder="1" applyAlignment="1">
      <alignment horizontal="left" vertical="top" wrapText="1" indent="1"/>
      <protection/>
    </xf>
    <xf numFmtId="0" fontId="1" fillId="0" borderId="7" xfId="17" applyFont="1" applyBorder="1" applyAlignment="1">
      <alignment vertical="top" wrapText="1"/>
      <protection/>
    </xf>
    <xf numFmtId="2" fontId="1" fillId="0" borderId="7" xfId="17" applyNumberFormat="1" applyFont="1" applyBorder="1" applyAlignment="1">
      <alignment horizontal="center"/>
      <protection/>
    </xf>
    <xf numFmtId="0" fontId="1" fillId="0" borderId="4" xfId="17" applyFont="1" applyBorder="1" applyAlignment="1">
      <alignment vertical="top" wrapText="1"/>
      <protection/>
    </xf>
    <xf numFmtId="0" fontId="1" fillId="0" borderId="4" xfId="17" applyFont="1" applyBorder="1">
      <alignment/>
      <protection/>
    </xf>
    <xf numFmtId="0" fontId="1" fillId="0" borderId="5" xfId="17" applyFont="1" applyBorder="1">
      <alignment/>
      <protection/>
    </xf>
    <xf numFmtId="0" fontId="1" fillId="0" borderId="7" xfId="17" applyFont="1" applyBorder="1" applyAlignment="1">
      <alignment horizontal="center" wrapText="1"/>
      <protection/>
    </xf>
    <xf numFmtId="2" fontId="8" fillId="0" borderId="2" xfId="17" applyNumberFormat="1" applyFont="1" applyBorder="1" applyAlignment="1">
      <alignment horizontal="center"/>
      <protection/>
    </xf>
    <xf numFmtId="2" fontId="8" fillId="0" borderId="6" xfId="17" applyNumberFormat="1" applyFont="1" applyBorder="1" applyAlignment="1">
      <alignment horizontal="center"/>
      <protection/>
    </xf>
    <xf numFmtId="2" fontId="8" fillId="0" borderId="7" xfId="17" applyNumberFormat="1" applyFont="1" applyBorder="1" applyAlignment="1">
      <alignment horizontal="center"/>
      <protection/>
    </xf>
    <xf numFmtId="0" fontId="2" fillId="0" borderId="0" xfId="17" applyFont="1" applyAlignment="1">
      <alignment horizontal="center" wrapText="1"/>
      <protection/>
    </xf>
    <xf numFmtId="14" fontId="3" fillId="0" borderId="0" xfId="17" applyNumberFormat="1">
      <alignment/>
      <protection/>
    </xf>
  </cellXfs>
  <cellStyles count="7">
    <cellStyle name="Normal" xfId="0"/>
    <cellStyle name="Currency" xfId="15"/>
    <cellStyle name="Currency [0]" xfId="16"/>
    <cellStyle name="Обычный_Экономически обоснованный тариф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>
      <selection activeCell="D2" sqref="D2"/>
    </sheetView>
  </sheetViews>
  <sheetFormatPr defaultColWidth="8.796875" defaultRowHeight="14.25"/>
  <cols>
    <col min="1" max="1" width="41.3984375" style="2" customWidth="1"/>
    <col min="2" max="2" width="5" style="2" bestFit="1" customWidth="1"/>
    <col min="3" max="3" width="13.59765625" style="4" customWidth="1"/>
    <col min="4" max="4" width="11.8984375" style="4" customWidth="1"/>
    <col min="5" max="5" width="16" style="4" customWidth="1"/>
    <col min="6" max="8" width="10.296875" style="4" customWidth="1"/>
    <col min="9" max="16384" width="10.296875" style="3" customWidth="1"/>
  </cols>
  <sheetData>
    <row r="1" spans="2:3" ht="25.5" customHeight="1">
      <c r="B1" s="1" t="s">
        <v>0</v>
      </c>
      <c r="C1" s="3"/>
    </row>
    <row r="2" spans="2:4" ht="25.5" customHeight="1">
      <c r="B2" s="1" t="s">
        <v>62</v>
      </c>
      <c r="C2" s="43"/>
      <c r="D2" s="4" t="s">
        <v>63</v>
      </c>
    </row>
    <row r="3" spans="1:5" ht="33" customHeight="1">
      <c r="A3" s="42" t="s">
        <v>1</v>
      </c>
      <c r="B3" s="42"/>
      <c r="C3" s="42"/>
      <c r="D3" s="42"/>
      <c r="E3" s="42"/>
    </row>
    <row r="4" ht="12" customHeight="1"/>
    <row r="5" spans="1:8" s="7" customFormat="1" ht="90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/>
      <c r="G5" s="6"/>
      <c r="H5" s="6"/>
    </row>
    <row r="6" spans="1:8" s="11" customFormat="1" ht="15">
      <c r="A6" s="8">
        <v>1</v>
      </c>
      <c r="B6" s="8">
        <v>2</v>
      </c>
      <c r="C6" s="9">
        <v>3</v>
      </c>
      <c r="D6" s="9">
        <v>4</v>
      </c>
      <c r="E6" s="9">
        <v>5</v>
      </c>
      <c r="F6" s="10"/>
      <c r="G6" s="10"/>
      <c r="H6" s="10"/>
    </row>
    <row r="7" spans="1:5" ht="17.25" customHeight="1">
      <c r="A7" s="12" t="s">
        <v>7</v>
      </c>
      <c r="B7" s="13"/>
      <c r="C7" s="14"/>
      <c r="D7" s="14"/>
      <c r="E7" s="15"/>
    </row>
    <row r="8" spans="1:5" ht="33" customHeight="1">
      <c r="A8" s="16" t="s">
        <v>8</v>
      </c>
      <c r="B8" s="16"/>
      <c r="C8" s="17"/>
      <c r="D8" s="17"/>
      <c r="E8" s="17"/>
    </row>
    <row r="9" spans="1:8" ht="18.75">
      <c r="A9" s="18" t="s">
        <v>9</v>
      </c>
      <c r="B9" s="19" t="s">
        <v>10</v>
      </c>
      <c r="C9" s="20" t="s">
        <v>11</v>
      </c>
      <c r="D9" s="39">
        <v>7.65</v>
      </c>
      <c r="E9" s="22">
        <f>D9*2.28</f>
        <v>17.44</v>
      </c>
      <c r="F9" s="23"/>
      <c r="G9" s="24"/>
      <c r="H9" s="24"/>
    </row>
    <row r="10" spans="1:8" ht="18.75" customHeight="1">
      <c r="A10" s="25" t="s">
        <v>12</v>
      </c>
      <c r="B10" s="26" t="s">
        <v>10</v>
      </c>
      <c r="C10" s="21" t="s">
        <v>13</v>
      </c>
      <c r="D10" s="21">
        <f>$D$9</f>
        <v>7.65</v>
      </c>
      <c r="E10" s="21">
        <f>D10*3.04</f>
        <v>23.26</v>
      </c>
      <c r="F10" s="23"/>
      <c r="G10" s="24"/>
      <c r="H10" s="24"/>
    </row>
    <row r="11" spans="1:8" ht="18.75">
      <c r="A11" s="27" t="s">
        <v>14</v>
      </c>
      <c r="B11" s="28" t="s">
        <v>10</v>
      </c>
      <c r="C11" s="29" t="s">
        <v>13</v>
      </c>
      <c r="D11" s="40">
        <v>3.8</v>
      </c>
      <c r="E11" s="29">
        <f>D11*3.04</f>
        <v>11.55</v>
      </c>
      <c r="F11" s="23"/>
      <c r="G11" s="24"/>
      <c r="H11" s="24"/>
    </row>
    <row r="12" spans="1:8" ht="15.75">
      <c r="A12" s="27" t="s">
        <v>15</v>
      </c>
      <c r="B12" s="30"/>
      <c r="C12" s="29"/>
      <c r="D12" s="29"/>
      <c r="E12" s="29">
        <f>E10+E11</f>
        <v>34.81</v>
      </c>
      <c r="F12" s="23"/>
      <c r="G12" s="24"/>
      <c r="H12" s="24"/>
    </row>
    <row r="13" spans="1:8" ht="32.25" customHeight="1">
      <c r="A13" s="25" t="s">
        <v>16</v>
      </c>
      <c r="B13" s="26" t="s">
        <v>10</v>
      </c>
      <c r="C13" s="21" t="s">
        <v>13</v>
      </c>
      <c r="D13" s="21">
        <f>$D$9</f>
        <v>7.65</v>
      </c>
      <c r="E13" s="21">
        <f>D13*3.04</f>
        <v>23.26</v>
      </c>
      <c r="F13" s="23"/>
      <c r="G13" s="23"/>
      <c r="H13" s="23"/>
    </row>
    <row r="14" spans="1:8" ht="18.75">
      <c r="A14" s="27" t="s">
        <v>14</v>
      </c>
      <c r="B14" s="28" t="s">
        <v>10</v>
      </c>
      <c r="C14" s="29" t="s">
        <v>17</v>
      </c>
      <c r="D14" s="29">
        <f>$D$11</f>
        <v>3.8</v>
      </c>
      <c r="E14" s="29">
        <f>D14*4.56</f>
        <v>17.33</v>
      </c>
      <c r="F14" s="23"/>
      <c r="G14" s="23"/>
      <c r="H14" s="23"/>
    </row>
    <row r="15" spans="1:8" ht="15.75">
      <c r="A15" s="27" t="s">
        <v>18</v>
      </c>
      <c r="B15" s="30"/>
      <c r="C15" s="29"/>
      <c r="D15" s="29"/>
      <c r="E15" s="29">
        <f>E13+E14</f>
        <v>40.59</v>
      </c>
      <c r="F15" s="23"/>
      <c r="G15" s="23"/>
      <c r="H15" s="23"/>
    </row>
    <row r="16" spans="1:8" ht="33" customHeight="1">
      <c r="A16" s="25" t="s">
        <v>19</v>
      </c>
      <c r="B16" s="26" t="s">
        <v>10</v>
      </c>
      <c r="C16" s="21" t="s">
        <v>20</v>
      </c>
      <c r="D16" s="21">
        <f>$D$9</f>
        <v>7.65</v>
      </c>
      <c r="E16" s="21">
        <f>D16*7.6</f>
        <v>58.14</v>
      </c>
      <c r="F16" s="23"/>
      <c r="G16" s="23"/>
      <c r="H16" s="23"/>
    </row>
    <row r="17" spans="1:8" ht="18.75">
      <c r="A17" s="27" t="s">
        <v>14</v>
      </c>
      <c r="B17" s="28" t="s">
        <v>10</v>
      </c>
      <c r="C17" s="29" t="s">
        <v>20</v>
      </c>
      <c r="D17" s="29">
        <f>$D$11</f>
        <v>3.8</v>
      </c>
      <c r="E17" s="29">
        <f>D17*7.6</f>
        <v>28.88</v>
      </c>
      <c r="F17" s="23"/>
      <c r="G17" s="23"/>
      <c r="H17" s="23"/>
    </row>
    <row r="18" spans="1:8" ht="15.75">
      <c r="A18" s="27" t="s">
        <v>21</v>
      </c>
      <c r="B18" s="30"/>
      <c r="C18" s="29"/>
      <c r="D18" s="29"/>
      <c r="E18" s="29">
        <f>E16+E17</f>
        <v>87.02</v>
      </c>
      <c r="F18" s="23"/>
      <c r="G18" s="23"/>
      <c r="H18" s="23"/>
    </row>
    <row r="19" spans="1:8" ht="18.75">
      <c r="A19" s="25" t="s">
        <v>22</v>
      </c>
      <c r="B19" s="26" t="s">
        <v>10</v>
      </c>
      <c r="C19" s="21" t="s">
        <v>23</v>
      </c>
      <c r="D19" s="21">
        <f>$D$9</f>
        <v>7.65</v>
      </c>
      <c r="E19" s="21">
        <f>D19*5.02</f>
        <v>38.4</v>
      </c>
      <c r="F19" s="23"/>
      <c r="G19" s="23"/>
      <c r="H19" s="23"/>
    </row>
    <row r="20" spans="1:8" ht="18.75">
      <c r="A20" s="27" t="s">
        <v>14</v>
      </c>
      <c r="B20" s="28" t="s">
        <v>10</v>
      </c>
      <c r="C20" s="29" t="s">
        <v>24</v>
      </c>
      <c r="D20" s="29">
        <f>$D$11</f>
        <v>3.8</v>
      </c>
      <c r="E20" s="29">
        <f>D20*8.06</f>
        <v>30.63</v>
      </c>
      <c r="F20" s="23"/>
      <c r="G20" s="23"/>
      <c r="H20" s="23"/>
    </row>
    <row r="21" spans="1:8" ht="15.75">
      <c r="A21" s="27" t="s">
        <v>25</v>
      </c>
      <c r="B21" s="30"/>
      <c r="C21" s="29"/>
      <c r="D21" s="29"/>
      <c r="E21" s="29">
        <f>E19+E20</f>
        <v>69.03</v>
      </c>
      <c r="F21" s="23"/>
      <c r="G21" s="23"/>
      <c r="H21" s="23"/>
    </row>
    <row r="22" spans="1:8" ht="18.75">
      <c r="A22" s="25" t="s">
        <v>26</v>
      </c>
      <c r="B22" s="26" t="s">
        <v>10</v>
      </c>
      <c r="C22" s="21" t="s">
        <v>27</v>
      </c>
      <c r="D22" s="21">
        <f>$D$9</f>
        <v>7.65</v>
      </c>
      <c r="E22" s="21">
        <f>D22*4.26</f>
        <v>32.59</v>
      </c>
      <c r="F22" s="23"/>
      <c r="G22" s="23"/>
      <c r="H22" s="23"/>
    </row>
    <row r="23" spans="1:8" ht="18.75">
      <c r="A23" s="27" t="s">
        <v>14</v>
      </c>
      <c r="B23" s="28" t="s">
        <v>10</v>
      </c>
      <c r="C23" s="29" t="s">
        <v>20</v>
      </c>
      <c r="D23" s="29">
        <f>$D$11</f>
        <v>3.8</v>
      </c>
      <c r="E23" s="29">
        <f>D23*7.6</f>
        <v>28.88</v>
      </c>
      <c r="F23" s="23"/>
      <c r="G23" s="23"/>
      <c r="H23" s="23"/>
    </row>
    <row r="24" spans="1:8" ht="15.75">
      <c r="A24" s="27" t="s">
        <v>28</v>
      </c>
      <c r="B24" s="30"/>
      <c r="C24" s="29"/>
      <c r="D24" s="29"/>
      <c r="E24" s="29">
        <f>E22+E23</f>
        <v>61.47</v>
      </c>
      <c r="F24" s="23"/>
      <c r="G24" s="23"/>
      <c r="H24" s="23"/>
    </row>
    <row r="25" spans="1:8" ht="33.75" customHeight="1">
      <c r="A25" s="25" t="s">
        <v>29</v>
      </c>
      <c r="B25" s="26" t="s">
        <v>10</v>
      </c>
      <c r="C25" s="21" t="s">
        <v>30</v>
      </c>
      <c r="D25" s="21">
        <f>$D$9</f>
        <v>7.65</v>
      </c>
      <c r="E25" s="21">
        <f>D25*6.08</f>
        <v>46.51</v>
      </c>
      <c r="F25" s="23"/>
      <c r="G25" s="23"/>
      <c r="H25" s="23"/>
    </row>
    <row r="26" spans="1:8" ht="18.75">
      <c r="A26" s="27" t="s">
        <v>14</v>
      </c>
      <c r="B26" s="28" t="s">
        <v>10</v>
      </c>
      <c r="C26" s="29" t="s">
        <v>31</v>
      </c>
      <c r="D26" s="29">
        <f>$D$11</f>
        <v>3.8</v>
      </c>
      <c r="E26" s="29">
        <f>D26*9.73</f>
        <v>36.97</v>
      </c>
      <c r="F26" s="23"/>
      <c r="G26" s="23"/>
      <c r="H26" s="23"/>
    </row>
    <row r="27" spans="1:8" ht="15.75">
      <c r="A27" s="27" t="s">
        <v>32</v>
      </c>
      <c r="B27" s="30"/>
      <c r="C27" s="29"/>
      <c r="D27" s="29"/>
      <c r="E27" s="29">
        <f>E25+E26</f>
        <v>83.48</v>
      </c>
      <c r="F27" s="23"/>
      <c r="G27" s="23"/>
      <c r="H27" s="23"/>
    </row>
    <row r="28" spans="1:8" ht="47.25">
      <c r="A28" s="25" t="s">
        <v>33</v>
      </c>
      <c r="B28" s="26" t="s">
        <v>10</v>
      </c>
      <c r="C28" s="21" t="s">
        <v>34</v>
      </c>
      <c r="D28" s="21">
        <f>$D$9</f>
        <v>7.65</v>
      </c>
      <c r="E28" s="21">
        <f>D28*7.45</f>
        <v>56.99</v>
      </c>
      <c r="F28" s="23"/>
      <c r="G28" s="23"/>
      <c r="H28" s="23"/>
    </row>
    <row r="29" spans="1:8" ht="18.75">
      <c r="A29" s="27" t="s">
        <v>14</v>
      </c>
      <c r="B29" s="28" t="s">
        <v>10</v>
      </c>
      <c r="C29" s="29" t="s">
        <v>35</v>
      </c>
      <c r="D29" s="29">
        <f>$D$11</f>
        <v>3.8</v>
      </c>
      <c r="E29" s="29">
        <f>D29*10.95</f>
        <v>41.61</v>
      </c>
      <c r="F29" s="23"/>
      <c r="G29" s="23"/>
      <c r="H29" s="23"/>
    </row>
    <row r="30" spans="1:8" ht="15.75">
      <c r="A30" s="27" t="s">
        <v>36</v>
      </c>
      <c r="B30" s="30"/>
      <c r="C30" s="29"/>
      <c r="D30" s="29"/>
      <c r="E30" s="29">
        <f>E28+E29</f>
        <v>98.6</v>
      </c>
      <c r="F30" s="23"/>
      <c r="G30" s="23"/>
      <c r="H30" s="23"/>
    </row>
    <row r="31" spans="1:8" ht="18.75" customHeight="1">
      <c r="A31" s="16" t="s">
        <v>37</v>
      </c>
      <c r="B31" s="19" t="s">
        <v>10</v>
      </c>
      <c r="C31" s="20" t="s">
        <v>38</v>
      </c>
      <c r="D31" s="22">
        <f>$D$9</f>
        <v>7.65</v>
      </c>
      <c r="E31" s="22">
        <f>D31*1.06</f>
        <v>8.11</v>
      </c>
      <c r="F31" s="23"/>
      <c r="G31" s="23"/>
      <c r="H31" s="23"/>
    </row>
    <row r="32" spans="1:8" ht="31.5">
      <c r="A32" s="31" t="s">
        <v>39</v>
      </c>
      <c r="B32" s="31"/>
      <c r="C32" s="21"/>
      <c r="D32" s="21"/>
      <c r="E32" s="21"/>
      <c r="F32" s="23"/>
      <c r="G32" s="23"/>
      <c r="H32" s="23"/>
    </row>
    <row r="33" spans="1:8" ht="15.75" customHeight="1">
      <c r="A33" s="25" t="s">
        <v>40</v>
      </c>
      <c r="B33" s="26" t="s">
        <v>10</v>
      </c>
      <c r="C33" s="21" t="s">
        <v>38</v>
      </c>
      <c r="D33" s="21">
        <f>$D$9</f>
        <v>7.65</v>
      </c>
      <c r="E33" s="21">
        <f>D33*1.06</f>
        <v>8.11</v>
      </c>
      <c r="F33" s="23"/>
      <c r="G33" s="23"/>
      <c r="H33" s="23"/>
    </row>
    <row r="34" spans="1:8" ht="18.75">
      <c r="A34" s="27" t="s">
        <v>14</v>
      </c>
      <c r="B34" s="28" t="s">
        <v>10</v>
      </c>
      <c r="C34" s="29" t="s">
        <v>41</v>
      </c>
      <c r="D34" s="29">
        <f>$D$11</f>
        <v>3.8</v>
      </c>
      <c r="E34" s="29">
        <f>D34*2.59</f>
        <v>9.84</v>
      </c>
      <c r="F34" s="23"/>
      <c r="G34" s="23"/>
      <c r="H34" s="23"/>
    </row>
    <row r="35" spans="1:8" ht="15.75">
      <c r="A35" s="32" t="s">
        <v>42</v>
      </c>
      <c r="B35" s="33"/>
      <c r="C35" s="34"/>
      <c r="D35" s="34"/>
      <c r="E35" s="34">
        <f>E33+E34</f>
        <v>17.95</v>
      </c>
      <c r="F35" s="23"/>
      <c r="G35" s="23"/>
      <c r="H35" s="23"/>
    </row>
    <row r="36" spans="1:8" ht="47.25" customHeight="1">
      <c r="A36" s="25" t="s">
        <v>43</v>
      </c>
      <c r="B36" s="26" t="s">
        <v>10</v>
      </c>
      <c r="C36" s="21" t="s">
        <v>44</v>
      </c>
      <c r="D36" s="21">
        <f>$D$9</f>
        <v>7.65</v>
      </c>
      <c r="E36" s="21">
        <f>D36*1.82</f>
        <v>13.92</v>
      </c>
      <c r="F36" s="23"/>
      <c r="G36" s="23"/>
      <c r="H36" s="23"/>
    </row>
    <row r="37" spans="1:8" ht="18.75">
      <c r="A37" s="27" t="s">
        <v>14</v>
      </c>
      <c r="B37" s="28" t="s">
        <v>10</v>
      </c>
      <c r="C37" s="29" t="s">
        <v>45</v>
      </c>
      <c r="D37" s="29">
        <f>$D$11</f>
        <v>3.8</v>
      </c>
      <c r="E37" s="29">
        <f>D37*4.3</f>
        <v>16.34</v>
      </c>
      <c r="F37" s="23"/>
      <c r="G37" s="23"/>
      <c r="H37" s="23"/>
    </row>
    <row r="38" spans="1:8" ht="15.75">
      <c r="A38" s="32" t="s">
        <v>15</v>
      </c>
      <c r="B38" s="33"/>
      <c r="C38" s="34"/>
      <c r="D38" s="34"/>
      <c r="E38" s="34">
        <f>E36+E37</f>
        <v>30.26</v>
      </c>
      <c r="F38" s="23"/>
      <c r="G38" s="23"/>
      <c r="H38" s="23"/>
    </row>
    <row r="39" spans="1:8" ht="31.5">
      <c r="A39" s="25" t="s">
        <v>46</v>
      </c>
      <c r="B39" s="26" t="s">
        <v>10</v>
      </c>
      <c r="C39" s="21" t="s">
        <v>47</v>
      </c>
      <c r="D39" s="21">
        <f>$D$9</f>
        <v>7.65</v>
      </c>
      <c r="E39" s="21">
        <f>D39*1.52</f>
        <v>11.63</v>
      </c>
      <c r="F39" s="23"/>
      <c r="G39" s="23"/>
      <c r="H39" s="23"/>
    </row>
    <row r="40" spans="1:8" ht="18.75">
      <c r="A40" s="27" t="s">
        <v>14</v>
      </c>
      <c r="B40" s="28" t="s">
        <v>10</v>
      </c>
      <c r="C40" s="29" t="s">
        <v>48</v>
      </c>
      <c r="D40" s="29">
        <f>$D$11</f>
        <v>3.8</v>
      </c>
      <c r="E40" s="29">
        <f>D40*3.3</f>
        <v>12.54</v>
      </c>
      <c r="F40" s="23"/>
      <c r="G40" s="23"/>
      <c r="H40" s="23"/>
    </row>
    <row r="41" spans="1:5" ht="15.75">
      <c r="A41" s="27" t="s">
        <v>18</v>
      </c>
      <c r="B41" s="30"/>
      <c r="C41" s="29"/>
      <c r="D41" s="29"/>
      <c r="E41" s="29">
        <f>E39+E40</f>
        <v>24.17</v>
      </c>
    </row>
    <row r="42" spans="1:5" ht="47.25">
      <c r="A42" s="12" t="s">
        <v>49</v>
      </c>
      <c r="B42" s="35"/>
      <c r="C42" s="36"/>
      <c r="D42" s="36"/>
      <c r="E42" s="37"/>
    </row>
    <row r="43" spans="1:5" ht="33.75" customHeight="1">
      <c r="A43" s="16" t="s">
        <v>8</v>
      </c>
      <c r="B43" s="16"/>
      <c r="C43" s="17"/>
      <c r="D43" s="17"/>
      <c r="E43" s="17"/>
    </row>
    <row r="44" spans="1:8" ht="15.75">
      <c r="A44" s="25" t="s">
        <v>50</v>
      </c>
      <c r="B44" s="26"/>
      <c r="C44" s="21"/>
      <c r="D44" s="21"/>
      <c r="E44" s="21"/>
      <c r="F44" s="23"/>
      <c r="G44" s="23"/>
      <c r="H44" s="23"/>
    </row>
    <row r="45" spans="1:8" ht="18.75">
      <c r="A45" s="27" t="s">
        <v>51</v>
      </c>
      <c r="B45" s="28" t="s">
        <v>10</v>
      </c>
      <c r="C45" s="29" t="s">
        <v>47</v>
      </c>
      <c r="D45" s="29">
        <f>$D$9</f>
        <v>7.65</v>
      </c>
      <c r="E45" s="29">
        <f>D45*1.52</f>
        <v>11.63</v>
      </c>
      <c r="F45" s="23"/>
      <c r="G45" s="23"/>
      <c r="H45" s="23"/>
    </row>
    <row r="46" spans="1:8" ht="18.75">
      <c r="A46" s="32" t="s">
        <v>52</v>
      </c>
      <c r="B46" s="38" t="s">
        <v>10</v>
      </c>
      <c r="C46" s="34" t="s">
        <v>47</v>
      </c>
      <c r="D46" s="41">
        <v>7.65</v>
      </c>
      <c r="E46" s="34">
        <f>D46*1.52</f>
        <v>11.63</v>
      </c>
      <c r="F46" s="23"/>
      <c r="G46" s="23"/>
      <c r="H46" s="23"/>
    </row>
    <row r="47" spans="1:8" ht="15.75">
      <c r="A47" s="25" t="s">
        <v>53</v>
      </c>
      <c r="B47" s="26"/>
      <c r="C47" s="29"/>
      <c r="D47" s="21"/>
      <c r="E47" s="21"/>
      <c r="F47" s="23"/>
      <c r="G47" s="23"/>
      <c r="H47" s="23"/>
    </row>
    <row r="48" spans="1:8" ht="18.75">
      <c r="A48" s="27" t="s">
        <v>51</v>
      </c>
      <c r="B48" s="28" t="s">
        <v>10</v>
      </c>
      <c r="C48" s="29" t="s">
        <v>13</v>
      </c>
      <c r="D48" s="29">
        <f>$D$9</f>
        <v>7.65</v>
      </c>
      <c r="E48" s="29">
        <f>D48*3.04</f>
        <v>23.26</v>
      </c>
      <c r="F48" s="23"/>
      <c r="G48" s="23"/>
      <c r="H48" s="23"/>
    </row>
    <row r="49" spans="1:8" ht="18.75">
      <c r="A49" s="32" t="s">
        <v>52</v>
      </c>
      <c r="B49" s="38" t="s">
        <v>10</v>
      </c>
      <c r="C49" s="34" t="s">
        <v>13</v>
      </c>
      <c r="D49" s="34">
        <f>$D$46</f>
        <v>7.65</v>
      </c>
      <c r="E49" s="34">
        <f>D49*3.04</f>
        <v>23.26</v>
      </c>
      <c r="F49" s="23"/>
      <c r="G49" s="23"/>
      <c r="H49" s="23"/>
    </row>
    <row r="50" spans="1:8" ht="15.75">
      <c r="A50" s="25" t="s">
        <v>54</v>
      </c>
      <c r="B50" s="26"/>
      <c r="C50" s="21"/>
      <c r="D50" s="21"/>
      <c r="E50" s="21"/>
      <c r="F50" s="23"/>
      <c r="G50" s="23"/>
      <c r="H50" s="23"/>
    </row>
    <row r="51" spans="1:8" ht="18.75">
      <c r="A51" s="27" t="s">
        <v>51</v>
      </c>
      <c r="B51" s="28" t="s">
        <v>10</v>
      </c>
      <c r="C51" s="29" t="s">
        <v>55</v>
      </c>
      <c r="D51" s="29">
        <f>$D$9</f>
        <v>7.65</v>
      </c>
      <c r="E51" s="29">
        <f>D51*3.35</f>
        <v>25.63</v>
      </c>
      <c r="F51" s="23"/>
      <c r="G51" s="23"/>
      <c r="H51" s="23"/>
    </row>
    <row r="52" spans="1:8" ht="18.75">
      <c r="A52" s="32" t="s">
        <v>52</v>
      </c>
      <c r="B52" s="38" t="s">
        <v>10</v>
      </c>
      <c r="C52" s="34" t="s">
        <v>55</v>
      </c>
      <c r="D52" s="34">
        <f>$D$46</f>
        <v>7.65</v>
      </c>
      <c r="E52" s="34">
        <f>D52*3.35</f>
        <v>25.63</v>
      </c>
      <c r="F52" s="23"/>
      <c r="G52" s="23"/>
      <c r="H52" s="23"/>
    </row>
    <row r="53" spans="1:8" ht="32.25" customHeight="1">
      <c r="A53" s="25" t="s">
        <v>56</v>
      </c>
      <c r="B53" s="26"/>
      <c r="C53" s="21"/>
      <c r="D53" s="21"/>
      <c r="E53" s="21"/>
      <c r="F53" s="23"/>
      <c r="G53" s="23"/>
      <c r="H53" s="23"/>
    </row>
    <row r="54" spans="1:8" ht="18.75">
      <c r="A54" s="27" t="s">
        <v>51</v>
      </c>
      <c r="B54" s="28" t="s">
        <v>10</v>
      </c>
      <c r="C54" s="29" t="s">
        <v>57</v>
      </c>
      <c r="D54" s="29">
        <f>$D$9</f>
        <v>7.65</v>
      </c>
      <c r="E54" s="29">
        <f>D54*3.65</f>
        <v>27.92</v>
      </c>
      <c r="F54" s="23"/>
      <c r="G54" s="23"/>
      <c r="H54" s="23"/>
    </row>
    <row r="55" spans="1:8" ht="18.75">
      <c r="A55" s="32" t="s">
        <v>52</v>
      </c>
      <c r="B55" s="38" t="s">
        <v>10</v>
      </c>
      <c r="C55" s="34" t="s">
        <v>57</v>
      </c>
      <c r="D55" s="34">
        <f>$D$46</f>
        <v>7.65</v>
      </c>
      <c r="E55" s="34">
        <f>D55*3.65</f>
        <v>27.92</v>
      </c>
      <c r="F55" s="23"/>
      <c r="G55" s="23"/>
      <c r="H55" s="23"/>
    </row>
    <row r="56" spans="1:8" ht="47.25">
      <c r="A56" s="25" t="s">
        <v>58</v>
      </c>
      <c r="B56" s="26"/>
      <c r="C56" s="21"/>
      <c r="D56" s="21"/>
      <c r="E56" s="21"/>
      <c r="F56" s="23"/>
      <c r="G56" s="23"/>
      <c r="H56" s="23"/>
    </row>
    <row r="57" spans="1:8" ht="18.75">
      <c r="A57" s="27" t="s">
        <v>51</v>
      </c>
      <c r="B57" s="28" t="s">
        <v>10</v>
      </c>
      <c r="C57" s="29" t="s">
        <v>59</v>
      </c>
      <c r="D57" s="29">
        <f>$D$9</f>
        <v>7.65</v>
      </c>
      <c r="E57" s="29">
        <f>D57*3.5</f>
        <v>26.78</v>
      </c>
      <c r="F57" s="23"/>
      <c r="G57" s="23"/>
      <c r="H57" s="23"/>
    </row>
    <row r="58" spans="1:8" ht="18.75">
      <c r="A58" s="32" t="s">
        <v>52</v>
      </c>
      <c r="B58" s="38" t="s">
        <v>10</v>
      </c>
      <c r="C58" s="34" t="s">
        <v>59</v>
      </c>
      <c r="D58" s="34">
        <f>$D$46</f>
        <v>7.65</v>
      </c>
      <c r="E58" s="34">
        <f>D58*3.5</f>
        <v>26.78</v>
      </c>
      <c r="F58" s="23"/>
      <c r="G58" s="23"/>
      <c r="H58" s="23"/>
    </row>
    <row r="59" spans="1:8" ht="31.5">
      <c r="A59" s="31" t="s">
        <v>60</v>
      </c>
      <c r="B59" s="31"/>
      <c r="C59" s="21"/>
      <c r="D59" s="21"/>
      <c r="E59" s="21"/>
      <c r="F59" s="23"/>
      <c r="G59" s="23"/>
      <c r="H59" s="23"/>
    </row>
    <row r="60" spans="1:8" ht="15.75" customHeight="1">
      <c r="A60" s="25" t="s">
        <v>40</v>
      </c>
      <c r="B60" s="26"/>
      <c r="C60" s="21"/>
      <c r="D60" s="21"/>
      <c r="E60" s="21"/>
      <c r="F60" s="23"/>
      <c r="G60" s="23"/>
      <c r="H60" s="23"/>
    </row>
    <row r="61" spans="1:8" ht="18.75">
      <c r="A61" s="27" t="s">
        <v>51</v>
      </c>
      <c r="B61" s="28" t="s">
        <v>10</v>
      </c>
      <c r="C61" s="29" t="s">
        <v>47</v>
      </c>
      <c r="D61" s="29">
        <f>$D$9</f>
        <v>7.65</v>
      </c>
      <c r="E61" s="29">
        <f>D61*1.52</f>
        <v>11.63</v>
      </c>
      <c r="F61" s="23"/>
      <c r="G61" s="23"/>
      <c r="H61" s="23"/>
    </row>
    <row r="62" spans="1:8" ht="18.75">
      <c r="A62" s="32" t="s">
        <v>52</v>
      </c>
      <c r="B62" s="38" t="s">
        <v>10</v>
      </c>
      <c r="C62" s="34" t="s">
        <v>47</v>
      </c>
      <c r="D62" s="34">
        <f>$D$46</f>
        <v>7.65</v>
      </c>
      <c r="E62" s="34">
        <f>D62*1.52</f>
        <v>11.63</v>
      </c>
      <c r="F62" s="23"/>
      <c r="G62" s="23"/>
      <c r="H62" s="23"/>
    </row>
    <row r="63" spans="1:8" ht="47.25" customHeight="1">
      <c r="A63" s="25" t="s">
        <v>43</v>
      </c>
      <c r="B63" s="26"/>
      <c r="C63" s="21"/>
      <c r="D63" s="21"/>
      <c r="E63" s="21"/>
      <c r="F63" s="23"/>
      <c r="G63" s="23"/>
      <c r="H63" s="23"/>
    </row>
    <row r="64" spans="1:8" ht="18.75">
      <c r="A64" s="27" t="s">
        <v>51</v>
      </c>
      <c r="B64" s="28" t="s">
        <v>10</v>
      </c>
      <c r="C64" s="29" t="s">
        <v>61</v>
      </c>
      <c r="D64" s="29">
        <f>$D$9</f>
        <v>7.65</v>
      </c>
      <c r="E64" s="29">
        <f>D64*2.43</f>
        <v>18.59</v>
      </c>
      <c r="F64" s="23"/>
      <c r="G64" s="23"/>
      <c r="H64" s="23"/>
    </row>
    <row r="65" spans="1:8" ht="18.75">
      <c r="A65" s="32" t="s">
        <v>52</v>
      </c>
      <c r="B65" s="38" t="s">
        <v>10</v>
      </c>
      <c r="C65" s="34" t="s">
        <v>61</v>
      </c>
      <c r="D65" s="34">
        <f>$D$46</f>
        <v>7.65</v>
      </c>
      <c r="E65" s="34">
        <f>D65*2.43</f>
        <v>18.59</v>
      </c>
      <c r="F65" s="23"/>
      <c r="G65" s="23"/>
      <c r="H65" s="23"/>
    </row>
    <row r="66" spans="1:8" ht="31.5">
      <c r="A66" s="25" t="s">
        <v>46</v>
      </c>
      <c r="B66" s="26"/>
      <c r="C66" s="21"/>
      <c r="D66" s="21"/>
      <c r="E66" s="21"/>
      <c r="F66" s="23"/>
      <c r="G66" s="23"/>
      <c r="H66" s="23"/>
    </row>
    <row r="67" spans="1:5" ht="18.75">
      <c r="A67" s="27" t="s">
        <v>51</v>
      </c>
      <c r="B67" s="28" t="s">
        <v>10</v>
      </c>
      <c r="C67" s="29" t="s">
        <v>44</v>
      </c>
      <c r="D67" s="29">
        <f>$D$9</f>
        <v>7.65</v>
      </c>
      <c r="E67" s="29">
        <f>D67*1.82</f>
        <v>13.92</v>
      </c>
    </row>
    <row r="68" spans="1:8" ht="18.75">
      <c r="A68" s="32" t="s">
        <v>52</v>
      </c>
      <c r="B68" s="38" t="s">
        <v>10</v>
      </c>
      <c r="C68" s="34" t="s">
        <v>44</v>
      </c>
      <c r="D68" s="34">
        <f>$D$46</f>
        <v>7.65</v>
      </c>
      <c r="E68" s="34">
        <f>D68*1.82</f>
        <v>13.92</v>
      </c>
      <c r="F68" s="23"/>
      <c r="G68" s="23"/>
      <c r="H68" s="23"/>
    </row>
  </sheetData>
  <mergeCells count="1">
    <mergeCell ref="A3:E3"/>
  </mergeCells>
  <printOptions horizontalCentered="1"/>
  <pageMargins left="0.984251968503937" right="0.3937007874015748" top="0.3937007874015748" bottom="0.3937007874015748" header="0" footer="0"/>
  <pageSetup fitToHeight="2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ЖКХ г. Тосмка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Витковская</cp:lastModifiedBy>
  <cp:lastPrinted>2003-02-07T04:59:36Z</cp:lastPrinted>
  <dcterms:created xsi:type="dcterms:W3CDTF">2002-10-09T07:31:09Z</dcterms:created>
  <dcterms:modified xsi:type="dcterms:W3CDTF">2003-02-07T05:27:11Z</dcterms:modified>
  <cp:category/>
  <cp:version/>
  <cp:contentType/>
  <cp:contentStatus/>
</cp:coreProperties>
</file>