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2012" sheetId="1" r:id="rId1"/>
    <sheet name="2011" sheetId="2" r:id="rId2"/>
    <sheet name="2010" sheetId="3" r:id="rId3"/>
  </sheets>
  <definedNames>
    <definedName name="_xlnm.Print_Titles" localSheetId="1">'2011'!$5:$9</definedName>
    <definedName name="_xlnm.Print_Titles" localSheetId="0">'2012'!$5:$9</definedName>
  </definedNames>
  <calcPr fullCalcOnLoad="1"/>
</workbook>
</file>

<file path=xl/sharedStrings.xml><?xml version="1.0" encoding="utf-8"?>
<sst xmlns="http://schemas.openxmlformats.org/spreadsheetml/2006/main" count="206" uniqueCount="111">
  <si>
    <t>№ п/п</t>
  </si>
  <si>
    <t>Площадь помещений, кв.м.</t>
  </si>
  <si>
    <t>в том числе</t>
  </si>
  <si>
    <t>Адрес многоквартирного дома, признаного аварийным</t>
  </si>
  <si>
    <t>Количество помещений</t>
  </si>
  <si>
    <t>Всего:</t>
  </si>
  <si>
    <t>жилых помещений</t>
  </si>
  <si>
    <t>в муниципальной собственности</t>
  </si>
  <si>
    <t>в частной собственности</t>
  </si>
  <si>
    <t>Загорная ул., 2 (Обруб, 12)</t>
  </si>
  <si>
    <t>Соляной пер., 24 а</t>
  </si>
  <si>
    <t>Энтузиастов ул., 22</t>
  </si>
  <si>
    <t>Техническая ул., 9</t>
  </si>
  <si>
    <t>Войлочная ул., 5 а</t>
  </si>
  <si>
    <t>А.Невского ул., 24</t>
  </si>
  <si>
    <t>Пушкина ул., 24</t>
  </si>
  <si>
    <t>Загорная ул., 1а</t>
  </si>
  <si>
    <t>Ленина пр., 200/3</t>
  </si>
  <si>
    <t>Крымская ул., 58</t>
  </si>
  <si>
    <t>Ленина пр., 200/2</t>
  </si>
  <si>
    <t>Профсоюзная ул., 7</t>
  </si>
  <si>
    <t>Ленина пр., 210 б</t>
  </si>
  <si>
    <t>Оренбургская ул., 8</t>
  </si>
  <si>
    <t>ул.Алтайская 44</t>
  </si>
  <si>
    <t>ул.Алтайская 46</t>
  </si>
  <si>
    <t>ул.Алтайская,3</t>
  </si>
  <si>
    <t>Энтузиастов ул., 22/1</t>
  </si>
  <si>
    <t>ул. Советская, д. 78</t>
  </si>
  <si>
    <t>ул. Энергетиков, д. 2</t>
  </si>
  <si>
    <t>№337</t>
  </si>
  <si>
    <t xml:space="preserve">№36 </t>
  </si>
  <si>
    <t>№76</t>
  </si>
  <si>
    <t>№ 89</t>
  </si>
  <si>
    <t xml:space="preserve"> №104</t>
  </si>
  <si>
    <t xml:space="preserve">№106 </t>
  </si>
  <si>
    <t>№108</t>
  </si>
  <si>
    <t>№109</t>
  </si>
  <si>
    <t>№110</t>
  </si>
  <si>
    <t xml:space="preserve">№111 </t>
  </si>
  <si>
    <t xml:space="preserve">№112  </t>
  </si>
  <si>
    <t xml:space="preserve">№113 </t>
  </si>
  <si>
    <t xml:space="preserve">№114 </t>
  </si>
  <si>
    <t xml:space="preserve">№115 </t>
  </si>
  <si>
    <t>№116</t>
  </si>
  <si>
    <t>№122</t>
  </si>
  <si>
    <t>№125</t>
  </si>
  <si>
    <t>№130</t>
  </si>
  <si>
    <t xml:space="preserve">№131 </t>
  </si>
  <si>
    <t>№132</t>
  </si>
  <si>
    <t xml:space="preserve">№133 </t>
  </si>
  <si>
    <t>№134</t>
  </si>
  <si>
    <t>№135</t>
  </si>
  <si>
    <t xml:space="preserve">№136 </t>
  </si>
  <si>
    <t>№137</t>
  </si>
  <si>
    <t>№138</t>
  </si>
  <si>
    <t>№146</t>
  </si>
  <si>
    <t>№147</t>
  </si>
  <si>
    <t>№153</t>
  </si>
  <si>
    <t>№154</t>
  </si>
  <si>
    <t>№156</t>
  </si>
  <si>
    <t>№157</t>
  </si>
  <si>
    <t xml:space="preserve">№158 </t>
  </si>
  <si>
    <t xml:space="preserve">№161 </t>
  </si>
  <si>
    <t xml:space="preserve">№165 </t>
  </si>
  <si>
    <t>ИТОГО:</t>
  </si>
  <si>
    <t xml:space="preserve">ПЕРЕЧЕНЬ  </t>
  </si>
  <si>
    <t>многоквартирных домов, подлежащих расселению в 2010 году</t>
  </si>
  <si>
    <t>Сумма (гр.5*43000)</t>
  </si>
  <si>
    <t>Сумма (гр.6*43000)</t>
  </si>
  <si>
    <t>Затраты на снос дома</t>
  </si>
  <si>
    <t>Максимальное предоставление</t>
  </si>
  <si>
    <t>Белинского ул., 46</t>
  </si>
  <si>
    <t>*</t>
  </si>
  <si>
    <t>Гоголя ул., 59</t>
  </si>
  <si>
    <t>Ленина пр.,58</t>
  </si>
  <si>
    <t xml:space="preserve">№ 53 </t>
  </si>
  <si>
    <t>Гоголя ул., 14/6</t>
  </si>
  <si>
    <t>Никитина ул., 10</t>
  </si>
  <si>
    <t>многоквартирных домов, подлежащих расселению в 2011 году</t>
  </si>
  <si>
    <t>гр.13 - гр.14</t>
  </si>
  <si>
    <t>Ботанический пер., 4/1</t>
  </si>
  <si>
    <t>Герцена ул., 24</t>
  </si>
  <si>
    <t>многоквартирных домов, подлежащих расселению в 2012 году</t>
  </si>
  <si>
    <t>всего</t>
  </si>
  <si>
    <t>Студ.городок ул., 11</t>
  </si>
  <si>
    <t>Дзержинского ул., 5/1</t>
  </si>
  <si>
    <t>Кононова пер., 4</t>
  </si>
  <si>
    <t>Карпова ул., 3</t>
  </si>
  <si>
    <t>Красноармейская ул., 75</t>
  </si>
  <si>
    <t>Энергетиков ул., 9</t>
  </si>
  <si>
    <t>Трифонова ул., 1</t>
  </si>
  <si>
    <t>Московский тракт ул., 27</t>
  </si>
  <si>
    <t>Советская ул., 89а</t>
  </si>
  <si>
    <t>за счет средств городского бюджета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</si>
  <si>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</si>
  <si>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</si>
  <si>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Батенькова пер., 11</t>
  </si>
  <si>
    <t>Аркадия Иванова ул., 16б</t>
  </si>
  <si>
    <t>решение суда</t>
  </si>
  <si>
    <t>Документ, подтверждающий признание многоквартирного дома аварийным, (решение комиссии)</t>
  </si>
  <si>
    <t xml:space="preserve">ул. Савиных, д.10 </t>
  </si>
  <si>
    <t>№176</t>
  </si>
  <si>
    <t>ул.Гоголя,50</t>
  </si>
  <si>
    <t>№ 177</t>
  </si>
  <si>
    <t>Днепровский пер., 20</t>
  </si>
  <si>
    <t>№186</t>
  </si>
  <si>
    <t>Свердлова ул., 4</t>
  </si>
  <si>
    <t xml:space="preserve">№187 </t>
  </si>
  <si>
    <t xml:space="preserve">Приложение 7 к городской долгосрочной целевой программе "Переселение граждан города Томска из аварийного жилищного                               фонда в 2010-2012 годах"  </t>
  </si>
  <si>
    <t xml:space="preserve">Приложение 4 к городской долгосрочной целевой программе "Переселение граждан города Томска из аварийного жилищного                               фонда в 2010-2012 годах"  </t>
  </si>
  <si>
    <t xml:space="preserve">Приложение 1 к городской долгосрочной целевой программе "Переселение граждан города Томска из аварийного жилищного                               фонда в 2010-2012 годах"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</si>
</sst>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</numFmts>
  <fonts count="2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14" fontId="5" fillId="0" borderId="1" xfId="18" applyNumberFormat="1" applyFont="1" applyFill="1" applyBorder="1" applyAlignment="1">
      <alignment horizontal="center" vertical="center" wrapText="1"/>
      <protection/>
    </xf>
    <xf numFmtId="14" fontId="5" fillId="0" borderId="1" xfId="19" applyNumberFormat="1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18" applyNumberFormat="1" applyFont="1" applyFill="1" applyBorder="1" applyAlignment="1">
      <alignment horizontal="center" vertical="center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14" fontId="11" fillId="0" borderId="1" xfId="18" applyNumberFormat="1" applyFont="1" applyFill="1" applyBorder="1" applyAlignment="1">
      <alignment horizontal="center" vertical="center" wrapText="1"/>
      <protection/>
    </xf>
    <xf numFmtId="0" fontId="12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4" fontId="13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18" applyNumberFormat="1" applyFont="1" applyFill="1" applyBorder="1" applyAlignment="1">
      <alignment horizontal="center" vertical="center" wrapText="1"/>
      <protection/>
    </xf>
    <xf numFmtId="14" fontId="13" fillId="0" borderId="1" xfId="19" applyNumberFormat="1" applyFont="1" applyFill="1" applyBorder="1" applyAlignment="1">
      <alignment horizontal="center" vertical="center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/>
      <protection/>
    </xf>
    <xf numFmtId="0" fontId="15" fillId="0" borderId="1" xfId="18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16" fillId="0" borderId="1" xfId="18" applyFont="1" applyFill="1" applyBorder="1" applyAlignment="1">
      <alignment horizontal="center" vertical="center" wrapText="1"/>
      <protection/>
    </xf>
    <xf numFmtId="0" fontId="16" fillId="0" borderId="1" xfId="1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7" fillId="0" borderId="1" xfId="0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 vertical="center" textRotation="90" wrapText="1"/>
      <protection/>
    </xf>
    <xf numFmtId="4" fontId="9" fillId="0" borderId="1" xfId="18" applyNumberFormat="1" applyFont="1" applyFill="1" applyBorder="1" applyAlignment="1">
      <alignment horizontal="center" vertical="center" textRotation="90" wrapText="1"/>
      <protection/>
    </xf>
    <xf numFmtId="0" fontId="15" fillId="0" borderId="1" xfId="18" applyNumberFormat="1" applyFont="1" applyFill="1" applyBorder="1" applyAlignment="1">
      <alignment horizontal="center" vertical="center" wrapText="1"/>
      <protection/>
    </xf>
    <xf numFmtId="1" fontId="15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  <protection/>
    </xf>
    <xf numFmtId="0" fontId="17" fillId="0" borderId="1" xfId="18" applyNumberFormat="1" applyFont="1" applyFill="1" applyBorder="1" applyAlignment="1">
      <alignment horizontal="center" vertical="center" wrapText="1"/>
      <protection/>
    </xf>
    <xf numFmtId="0" fontId="15" fillId="0" borderId="0" xfId="18" applyFont="1" applyFill="1" applyBorder="1" applyAlignment="1">
      <alignment vertical="center" wrapText="1"/>
      <protection/>
    </xf>
    <xf numFmtId="4" fontId="15" fillId="0" borderId="0" xfId="18" applyNumberFormat="1" applyFont="1" applyFill="1" applyBorder="1" applyAlignment="1">
      <alignment vertical="center" wrapText="1"/>
      <protection/>
    </xf>
    <xf numFmtId="1" fontId="15" fillId="0" borderId="0" xfId="18" applyNumberFormat="1" applyFont="1" applyFill="1" applyBorder="1" applyAlignment="1">
      <alignment vertical="center" wrapText="1"/>
      <protection/>
    </xf>
    <xf numFmtId="0" fontId="17" fillId="0" borderId="1" xfId="0" applyFont="1" applyBorder="1" applyAlignment="1">
      <alignment/>
    </xf>
    <xf numFmtId="0" fontId="15" fillId="0" borderId="0" xfId="19" applyFont="1" applyFill="1" applyBorder="1" applyAlignment="1">
      <alignment vertical="distributed" wrapText="1"/>
      <protection/>
    </xf>
    <xf numFmtId="4" fontId="8" fillId="0" borderId="0" xfId="18" applyNumberFormat="1" applyFont="1" applyFill="1" applyBorder="1" applyAlignment="1">
      <alignment vertical="center" wrapText="1"/>
      <protection/>
    </xf>
    <xf numFmtId="0" fontId="7" fillId="0" borderId="0" xfId="18" applyFont="1" applyFill="1" applyBorder="1" applyAlignment="1">
      <alignment vertical="center" wrapText="1"/>
      <protection/>
    </xf>
    <xf numFmtId="0" fontId="15" fillId="0" borderId="0" xfId="18" applyFont="1" applyFill="1" applyAlignment="1">
      <alignment vertical="center" wrapText="1"/>
      <protection/>
    </xf>
    <xf numFmtId="4" fontId="15" fillId="0" borderId="0" xfId="18" applyNumberFormat="1" applyFont="1" applyFill="1" applyAlignment="1">
      <alignment vertical="center" wrapText="1"/>
      <protection/>
    </xf>
    <xf numFmtId="1" fontId="15" fillId="0" borderId="0" xfId="18" applyNumberFormat="1" applyFont="1" applyFill="1" applyAlignment="1">
      <alignment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4" fontId="7" fillId="0" borderId="0" xfId="18" applyNumberFormat="1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/>
    </xf>
    <xf numFmtId="0" fontId="7" fillId="0" borderId="1" xfId="18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4" fontId="9" fillId="0" borderId="1" xfId="18" applyNumberFormat="1" applyFont="1" applyFill="1" applyBorder="1" applyAlignment="1">
      <alignment horizontal="center" vertical="center" wrapText="1"/>
      <protection/>
    </xf>
    <xf numFmtId="1" fontId="9" fillId="0" borderId="1" xfId="18" applyNumberFormat="1" applyFont="1" applyFill="1" applyBorder="1" applyAlignment="1">
      <alignment horizontal="center" vertical="center" wrapText="1"/>
      <protection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0" fontId="18" fillId="0" borderId="0" xfId="18" applyFont="1" applyFill="1" applyAlignment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7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15" fillId="0" borderId="1" xfId="18" applyFont="1" applyFill="1" applyBorder="1" applyAlignment="1">
      <alignment horizontal="center" vertical="center" textRotation="90" wrapText="1"/>
      <protection/>
    </xf>
    <xf numFmtId="4" fontId="9" fillId="0" borderId="1" xfId="18" applyNumberFormat="1" applyFont="1" applyFill="1" applyBorder="1" applyAlignment="1">
      <alignment horizontal="center" vertical="center" wrapText="1"/>
      <protection/>
    </xf>
    <xf numFmtId="1" fontId="9" fillId="0" borderId="1" xfId="18" applyNumberFormat="1" applyFont="1" applyFill="1" applyBorder="1" applyAlignment="1">
      <alignment horizontal="center" vertical="center" textRotation="90" wrapText="1"/>
      <protection/>
    </xf>
    <xf numFmtId="1" fontId="9" fillId="0" borderId="1" xfId="18" applyNumberFormat="1" applyFont="1" applyFill="1" applyBorder="1" applyAlignment="1">
      <alignment horizontal="center" vertical="center" wrapText="1"/>
      <protection/>
    </xf>
    <xf numFmtId="171" fontId="6" fillId="0" borderId="1" xfId="22" applyFont="1" applyFill="1" applyBorder="1" applyAlignment="1">
      <alignment horizontal="center" vertical="center" textRotation="90" wrapText="1"/>
    </xf>
    <xf numFmtId="0" fontId="9" fillId="0" borderId="1" xfId="18" applyFont="1" applyFill="1" applyBorder="1" applyAlignment="1">
      <alignment horizontal="center" vertical="center" textRotation="90" wrapText="1"/>
      <protection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8" fillId="0" borderId="3" xfId="18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/>
    </xf>
    <xf numFmtId="1" fontId="10" fillId="0" borderId="1" xfId="18" applyNumberFormat="1" applyFont="1" applyFill="1" applyBorder="1" applyAlignment="1">
      <alignment vertical="center" wrapText="1"/>
      <protection/>
    </xf>
    <xf numFmtId="0" fontId="17" fillId="0" borderId="1" xfId="0" applyFont="1" applyBorder="1" applyAlignment="1">
      <alignment/>
    </xf>
    <xf numFmtId="4" fontId="9" fillId="0" borderId="1" xfId="18" applyNumberFormat="1" applyFont="1" applyFill="1" applyBorder="1" applyAlignment="1">
      <alignment horizontal="center" vertical="center" textRotation="90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171" fontId="9" fillId="0" borderId="1" xfId="22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wrapText="1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171" fontId="5" fillId="0" borderId="1" xfId="22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18" applyFont="1" applyFill="1" applyBorder="1" applyAlignment="1">
      <alignment horizontal="center" vertical="center" textRotation="90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2" sqref="A2:P2"/>
    </sheetView>
  </sheetViews>
  <sheetFormatPr defaultColWidth="9.140625" defaultRowHeight="12.75"/>
  <cols>
    <col min="1" max="1" width="4.140625" style="54" customWidth="1"/>
    <col min="2" max="2" width="21.140625" style="54" customWidth="1"/>
    <col min="3" max="3" width="8.8515625" style="54" customWidth="1"/>
    <col min="4" max="4" width="6.57421875" style="54" customWidth="1"/>
    <col min="5" max="5" width="9.00390625" style="54" customWidth="1"/>
    <col min="6" max="6" width="8.8515625" style="54" customWidth="1"/>
    <col min="7" max="7" width="8.421875" style="54" customWidth="1"/>
    <col min="8" max="8" width="7.57421875" style="55" customWidth="1"/>
    <col min="9" max="9" width="6.28125" style="55" customWidth="1"/>
    <col min="10" max="10" width="6.140625" style="55" customWidth="1"/>
    <col min="11" max="11" width="5.28125" style="56" customWidth="1"/>
    <col min="12" max="12" width="5.57421875" style="56" customWidth="1"/>
    <col min="13" max="16" width="10.57421875" style="0" customWidth="1"/>
  </cols>
  <sheetData>
    <row r="1" spans="1:16" ht="45.75" customHeight="1">
      <c r="A1"/>
      <c r="B1"/>
      <c r="C1"/>
      <c r="D1"/>
      <c r="E1"/>
      <c r="F1"/>
      <c r="G1"/>
      <c r="H1"/>
      <c r="I1"/>
      <c r="J1" s="87" t="s">
        <v>108</v>
      </c>
      <c r="K1" s="88"/>
      <c r="L1" s="88"/>
      <c r="M1" s="88"/>
      <c r="N1" s="88"/>
      <c r="O1" s="88"/>
      <c r="P1" s="88"/>
    </row>
    <row r="2" spans="1:16" ht="15.7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1"/>
      <c r="O2" s="91"/>
      <c r="P2" s="91"/>
    </row>
    <row r="3" spans="1:16" ht="15.75">
      <c r="A3" s="89" t="s">
        <v>82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91"/>
      <c r="O3" s="91"/>
      <c r="P3" s="91"/>
    </row>
    <row r="4" spans="1:16" ht="15.75">
      <c r="A4" s="92" t="s">
        <v>93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3"/>
      <c r="P4" s="93"/>
    </row>
    <row r="5" spans="1:16" ht="27.75" customHeight="1">
      <c r="A5" s="86" t="s">
        <v>0</v>
      </c>
      <c r="B5" s="86" t="s">
        <v>3</v>
      </c>
      <c r="C5" s="86" t="s">
        <v>99</v>
      </c>
      <c r="D5" s="86"/>
      <c r="E5" s="82" t="s">
        <v>1</v>
      </c>
      <c r="F5" s="82"/>
      <c r="G5" s="82"/>
      <c r="H5" s="82"/>
      <c r="I5" s="84" t="s">
        <v>4</v>
      </c>
      <c r="J5" s="84"/>
      <c r="K5" s="84"/>
      <c r="L5" s="85" t="s">
        <v>94</v>
      </c>
      <c r="M5" s="78" t="s">
        <v>67</v>
      </c>
      <c r="N5" s="78" t="s">
        <v>68</v>
      </c>
      <c r="O5" s="78" t="s">
        <v>79</v>
      </c>
      <c r="P5" s="79" t="s">
        <v>69</v>
      </c>
    </row>
    <row r="6" spans="1:16" ht="12.75">
      <c r="A6" s="86"/>
      <c r="B6" s="86"/>
      <c r="C6" s="86"/>
      <c r="D6" s="86"/>
      <c r="E6" s="80" t="s">
        <v>70</v>
      </c>
      <c r="F6" s="81" t="s">
        <v>83</v>
      </c>
      <c r="G6" s="82" t="s">
        <v>2</v>
      </c>
      <c r="H6" s="82"/>
      <c r="I6" s="83" t="s">
        <v>5</v>
      </c>
      <c r="J6" s="84" t="s">
        <v>2</v>
      </c>
      <c r="K6" s="84"/>
      <c r="L6" s="85"/>
      <c r="M6" s="78"/>
      <c r="N6" s="78"/>
      <c r="O6" s="78"/>
      <c r="P6" s="79"/>
    </row>
    <row r="7" spans="1:16" ht="12.75">
      <c r="A7" s="86"/>
      <c r="B7" s="86"/>
      <c r="C7" s="86"/>
      <c r="D7" s="86"/>
      <c r="E7" s="79"/>
      <c r="F7" s="81"/>
      <c r="G7" s="82" t="s">
        <v>6</v>
      </c>
      <c r="H7" s="82"/>
      <c r="I7" s="83"/>
      <c r="J7" s="84" t="s">
        <v>6</v>
      </c>
      <c r="K7" s="84"/>
      <c r="L7" s="85"/>
      <c r="M7" s="78"/>
      <c r="N7" s="78"/>
      <c r="O7" s="78"/>
      <c r="P7" s="79"/>
    </row>
    <row r="8" spans="1:16" ht="111">
      <c r="A8" s="86"/>
      <c r="B8" s="86"/>
      <c r="C8" s="86"/>
      <c r="D8" s="86"/>
      <c r="E8" s="79"/>
      <c r="F8" s="81"/>
      <c r="G8" s="38" t="s">
        <v>7</v>
      </c>
      <c r="H8" s="38" t="s">
        <v>8</v>
      </c>
      <c r="I8" s="83"/>
      <c r="J8" s="37" t="s">
        <v>7</v>
      </c>
      <c r="K8" s="37" t="s">
        <v>8</v>
      </c>
      <c r="L8" s="85"/>
      <c r="M8" s="78"/>
      <c r="N8" s="78"/>
      <c r="O8" s="78"/>
      <c r="P8" s="79"/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40">
        <v>12</v>
      </c>
      <c r="M9" s="31">
        <v>13</v>
      </c>
      <c r="N9" s="20">
        <v>14</v>
      </c>
      <c r="O9" s="20">
        <v>15</v>
      </c>
      <c r="P9" s="31">
        <v>16</v>
      </c>
    </row>
    <row r="10" spans="1:16" ht="18.75" customHeight="1">
      <c r="A10" s="4">
        <v>1</v>
      </c>
      <c r="B10" s="31" t="s">
        <v>81</v>
      </c>
      <c r="C10" s="26">
        <v>39442</v>
      </c>
      <c r="D10" s="26" t="s">
        <v>47</v>
      </c>
      <c r="E10" s="19">
        <v>493.9</v>
      </c>
      <c r="F10" s="19">
        <f>G10+H10</f>
        <v>441.6</v>
      </c>
      <c r="G10" s="19">
        <v>343.7</v>
      </c>
      <c r="H10" s="19">
        <v>97.9</v>
      </c>
      <c r="I10" s="19">
        <v>15</v>
      </c>
      <c r="J10" s="19">
        <v>11</v>
      </c>
      <c r="K10" s="19">
        <v>4</v>
      </c>
      <c r="L10" s="41">
        <v>63</v>
      </c>
      <c r="M10" s="19">
        <f>E10*43000</f>
        <v>21237700</v>
      </c>
      <c r="N10" s="41">
        <f>F10*43000</f>
        <v>18988800</v>
      </c>
      <c r="O10" s="41">
        <f>M10-N10</f>
        <v>2248900</v>
      </c>
      <c r="P10" s="20" t="s">
        <v>72</v>
      </c>
    </row>
    <row r="11" spans="1:16" ht="31.5">
      <c r="A11" s="4">
        <v>2</v>
      </c>
      <c r="B11" s="31" t="s">
        <v>85</v>
      </c>
      <c r="C11" s="10">
        <v>39442</v>
      </c>
      <c r="D11" s="10" t="s">
        <v>48</v>
      </c>
      <c r="E11" s="19">
        <f>F11</f>
        <v>82</v>
      </c>
      <c r="F11" s="19">
        <f>H11</f>
        <v>82</v>
      </c>
      <c r="G11" s="18"/>
      <c r="H11" s="19">
        <v>82</v>
      </c>
      <c r="I11" s="19">
        <f>K11</f>
        <v>1</v>
      </c>
      <c r="J11" s="19"/>
      <c r="K11" s="19">
        <v>1</v>
      </c>
      <c r="L11" s="41">
        <v>6</v>
      </c>
      <c r="M11" s="19">
        <f aca="true" t="shared" si="0" ref="M11:M31">E11*43000</f>
        <v>3526000</v>
      </c>
      <c r="N11" s="41">
        <f aca="true" t="shared" si="1" ref="N11:N31">F11*43000</f>
        <v>3526000</v>
      </c>
      <c r="O11" s="41">
        <f aca="true" t="shared" si="2" ref="O11:O31">M11-N11</f>
        <v>0</v>
      </c>
      <c r="P11" s="20" t="s">
        <v>72</v>
      </c>
    </row>
    <row r="12" spans="1:16" s="1" customFormat="1" ht="18.75" customHeight="1">
      <c r="A12" s="4">
        <v>3</v>
      </c>
      <c r="B12" s="31" t="s">
        <v>86</v>
      </c>
      <c r="C12" s="26">
        <v>39442</v>
      </c>
      <c r="D12" s="26" t="s">
        <v>49</v>
      </c>
      <c r="E12" s="19">
        <v>345.6</v>
      </c>
      <c r="F12" s="19">
        <f>G12+H12</f>
        <v>326.9</v>
      </c>
      <c r="G12" s="19">
        <v>214.9</v>
      </c>
      <c r="H12" s="19">
        <v>112</v>
      </c>
      <c r="I12" s="19">
        <f>J12+K12</f>
        <v>8</v>
      </c>
      <c r="J12" s="19">
        <v>5</v>
      </c>
      <c r="K12" s="19">
        <v>3</v>
      </c>
      <c r="L12" s="41">
        <v>15</v>
      </c>
      <c r="M12" s="19">
        <f t="shared" si="0"/>
        <v>14860800.000000002</v>
      </c>
      <c r="N12" s="41">
        <f t="shared" si="1"/>
        <v>14056699.999999998</v>
      </c>
      <c r="O12" s="41">
        <f t="shared" si="2"/>
        <v>804100.0000000037</v>
      </c>
      <c r="P12" s="20" t="s">
        <v>72</v>
      </c>
    </row>
    <row r="13" spans="1:16" s="1" customFormat="1" ht="18.75" customHeight="1">
      <c r="A13" s="4">
        <v>4</v>
      </c>
      <c r="B13" s="42" t="s">
        <v>87</v>
      </c>
      <c r="C13" s="12">
        <v>39442</v>
      </c>
      <c r="D13" s="13" t="s">
        <v>50</v>
      </c>
      <c r="E13" s="44">
        <v>551.3</v>
      </c>
      <c r="F13" s="44">
        <v>433.1</v>
      </c>
      <c r="G13" s="44">
        <v>158.1</v>
      </c>
      <c r="H13" s="44">
        <v>275</v>
      </c>
      <c r="I13" s="44">
        <v>17</v>
      </c>
      <c r="J13" s="44">
        <v>7</v>
      </c>
      <c r="K13" s="44">
        <v>10</v>
      </c>
      <c r="L13" s="44">
        <v>45</v>
      </c>
      <c r="M13" s="19">
        <f t="shared" si="0"/>
        <v>23705899.999999996</v>
      </c>
      <c r="N13" s="41">
        <f t="shared" si="1"/>
        <v>18623300</v>
      </c>
      <c r="O13" s="41">
        <f t="shared" si="2"/>
        <v>5082599.999999996</v>
      </c>
      <c r="P13" s="20" t="s">
        <v>72</v>
      </c>
    </row>
    <row r="14" spans="1:16" s="1" customFormat="1" ht="31.5">
      <c r="A14" s="4">
        <v>5</v>
      </c>
      <c r="B14" s="42" t="s">
        <v>88</v>
      </c>
      <c r="C14" s="57">
        <v>39442</v>
      </c>
      <c r="D14" s="58" t="s">
        <v>51</v>
      </c>
      <c r="E14" s="44">
        <v>216.8</v>
      </c>
      <c r="F14" s="44">
        <v>149.1</v>
      </c>
      <c r="G14" s="44">
        <v>112.6</v>
      </c>
      <c r="H14" s="44">
        <v>36.5</v>
      </c>
      <c r="I14" s="44">
        <v>5</v>
      </c>
      <c r="J14" s="44">
        <v>4</v>
      </c>
      <c r="K14" s="44">
        <v>1</v>
      </c>
      <c r="L14" s="41">
        <v>22</v>
      </c>
      <c r="M14" s="19">
        <f t="shared" si="0"/>
        <v>9322400</v>
      </c>
      <c r="N14" s="41">
        <f t="shared" si="1"/>
        <v>6411300</v>
      </c>
      <c r="O14" s="41">
        <f t="shared" si="2"/>
        <v>2911100</v>
      </c>
      <c r="P14" s="20" t="s">
        <v>72</v>
      </c>
    </row>
    <row r="15" spans="1:16" s="1" customFormat="1" ht="18.75" customHeight="1">
      <c r="A15" s="4">
        <v>6</v>
      </c>
      <c r="B15" s="42" t="s">
        <v>89</v>
      </c>
      <c r="C15" s="57">
        <v>39442</v>
      </c>
      <c r="D15" s="58" t="s">
        <v>52</v>
      </c>
      <c r="E15" s="44">
        <v>376.1</v>
      </c>
      <c r="F15" s="44">
        <v>338.3</v>
      </c>
      <c r="G15" s="44">
        <v>174.6</v>
      </c>
      <c r="H15" s="44">
        <v>163.7</v>
      </c>
      <c r="I15" s="44">
        <v>9</v>
      </c>
      <c r="J15" s="44">
        <v>5</v>
      </c>
      <c r="K15" s="44">
        <v>4</v>
      </c>
      <c r="L15" s="41">
        <v>21</v>
      </c>
      <c r="M15" s="19">
        <f t="shared" si="0"/>
        <v>16172300.000000002</v>
      </c>
      <c r="N15" s="41">
        <f t="shared" si="1"/>
        <v>14546900</v>
      </c>
      <c r="O15" s="41">
        <f t="shared" si="2"/>
        <v>1625400.0000000019</v>
      </c>
      <c r="P15" s="20" t="s">
        <v>72</v>
      </c>
    </row>
    <row r="16" spans="1:16" s="1" customFormat="1" ht="18.75" customHeight="1">
      <c r="A16" s="4">
        <v>7</v>
      </c>
      <c r="B16" s="45" t="s">
        <v>21</v>
      </c>
      <c r="C16" s="28">
        <v>39442</v>
      </c>
      <c r="D16" s="28" t="s">
        <v>53</v>
      </c>
      <c r="E16" s="19">
        <v>472.7</v>
      </c>
      <c r="F16" s="19">
        <v>369.9</v>
      </c>
      <c r="G16" s="19">
        <v>369.9</v>
      </c>
      <c r="H16" s="19"/>
      <c r="I16" s="19">
        <f>SUM(J16:K16)</f>
        <v>15</v>
      </c>
      <c r="J16" s="19">
        <v>15</v>
      </c>
      <c r="K16" s="19"/>
      <c r="L16" s="41">
        <v>48</v>
      </c>
      <c r="M16" s="19">
        <f t="shared" si="0"/>
        <v>20326100</v>
      </c>
      <c r="N16" s="41">
        <f t="shared" si="1"/>
        <v>15905699.999999998</v>
      </c>
      <c r="O16" s="41">
        <f t="shared" si="2"/>
        <v>4420400.000000002</v>
      </c>
      <c r="P16" s="20" t="s">
        <v>72</v>
      </c>
    </row>
    <row r="17" spans="1:16" s="1" customFormat="1" ht="18.75" customHeight="1">
      <c r="A17" s="4">
        <v>8</v>
      </c>
      <c r="B17" s="45" t="s">
        <v>20</v>
      </c>
      <c r="C17" s="28">
        <v>39442</v>
      </c>
      <c r="D17" s="28" t="s">
        <v>54</v>
      </c>
      <c r="E17" s="19">
        <v>483.8</v>
      </c>
      <c r="F17" s="19">
        <f>SUM(G17:H17)</f>
        <v>446.9</v>
      </c>
      <c r="G17" s="19">
        <v>376.4</v>
      </c>
      <c r="H17" s="19">
        <v>70.5</v>
      </c>
      <c r="I17" s="19">
        <f>SUM(J17:K17)</f>
        <v>10</v>
      </c>
      <c r="J17" s="19">
        <v>7</v>
      </c>
      <c r="K17" s="19">
        <v>3</v>
      </c>
      <c r="L17" s="41">
        <v>36</v>
      </c>
      <c r="M17" s="19">
        <f t="shared" si="0"/>
        <v>20803400</v>
      </c>
      <c r="N17" s="41">
        <f t="shared" si="1"/>
        <v>19216700</v>
      </c>
      <c r="O17" s="41">
        <f t="shared" si="2"/>
        <v>1586700</v>
      </c>
      <c r="P17" s="20" t="s">
        <v>72</v>
      </c>
    </row>
    <row r="18" spans="1:16" s="1" customFormat="1" ht="18.75" customHeight="1">
      <c r="A18" s="4">
        <v>9</v>
      </c>
      <c r="B18" s="45" t="s">
        <v>90</v>
      </c>
      <c r="C18" s="28">
        <v>39483</v>
      </c>
      <c r="D18" s="28" t="s">
        <v>98</v>
      </c>
      <c r="E18" s="19">
        <v>127.4</v>
      </c>
      <c r="F18" s="19">
        <f>G18+H18</f>
        <v>118.10000000000001</v>
      </c>
      <c r="G18" s="19">
        <v>67.4</v>
      </c>
      <c r="H18" s="19">
        <v>50.7</v>
      </c>
      <c r="I18" s="19">
        <f>J18+K18</f>
        <v>3</v>
      </c>
      <c r="J18" s="19">
        <v>1</v>
      </c>
      <c r="K18" s="19">
        <v>2</v>
      </c>
      <c r="L18" s="41">
        <v>7</v>
      </c>
      <c r="M18" s="19">
        <f t="shared" si="0"/>
        <v>5478200</v>
      </c>
      <c r="N18" s="41">
        <f t="shared" si="1"/>
        <v>5078300</v>
      </c>
      <c r="O18" s="41">
        <f t="shared" si="2"/>
        <v>399900</v>
      </c>
      <c r="P18" s="20" t="s">
        <v>72</v>
      </c>
    </row>
    <row r="19" spans="1:16" s="1" customFormat="1" ht="31.5">
      <c r="A19" s="4">
        <v>10</v>
      </c>
      <c r="B19" s="42" t="s">
        <v>91</v>
      </c>
      <c r="C19" s="57">
        <v>39485</v>
      </c>
      <c r="D19" s="57" t="s">
        <v>55</v>
      </c>
      <c r="E19" s="44">
        <v>160</v>
      </c>
      <c r="F19" s="44">
        <v>153.9</v>
      </c>
      <c r="G19" s="44">
        <v>98.2</v>
      </c>
      <c r="H19" s="44">
        <v>55.7</v>
      </c>
      <c r="I19" s="44">
        <f>J19+K19</f>
        <v>5</v>
      </c>
      <c r="J19" s="44">
        <v>3</v>
      </c>
      <c r="K19" s="44">
        <v>2</v>
      </c>
      <c r="L19" s="41">
        <v>19</v>
      </c>
      <c r="M19" s="19">
        <f t="shared" si="0"/>
        <v>6880000</v>
      </c>
      <c r="N19" s="41">
        <f t="shared" si="1"/>
        <v>6617700</v>
      </c>
      <c r="O19" s="41">
        <f t="shared" si="2"/>
        <v>262300</v>
      </c>
      <c r="P19" s="20" t="s">
        <v>72</v>
      </c>
    </row>
    <row r="20" spans="1:16" s="1" customFormat="1" ht="21" customHeight="1">
      <c r="A20" s="4">
        <v>11</v>
      </c>
      <c r="B20" s="42" t="s">
        <v>92</v>
      </c>
      <c r="C20" s="57">
        <v>39485</v>
      </c>
      <c r="D20" s="58" t="s">
        <v>56</v>
      </c>
      <c r="E20" s="44">
        <v>219.4</v>
      </c>
      <c r="F20" s="44">
        <v>108.9</v>
      </c>
      <c r="G20" s="44">
        <v>39.4</v>
      </c>
      <c r="H20" s="44">
        <v>69.5</v>
      </c>
      <c r="I20" s="44">
        <v>4</v>
      </c>
      <c r="J20" s="44">
        <v>1</v>
      </c>
      <c r="K20" s="44">
        <v>3</v>
      </c>
      <c r="L20" s="41">
        <v>13</v>
      </c>
      <c r="M20" s="19">
        <f t="shared" si="0"/>
        <v>9434200</v>
      </c>
      <c r="N20" s="41">
        <f t="shared" si="1"/>
        <v>4682700</v>
      </c>
      <c r="O20" s="41">
        <f t="shared" si="2"/>
        <v>4751500</v>
      </c>
      <c r="P20" s="20" t="s">
        <v>72</v>
      </c>
    </row>
    <row r="21" spans="1:16" s="1" customFormat="1" ht="21" customHeight="1">
      <c r="A21" s="4">
        <v>12</v>
      </c>
      <c r="B21" s="45" t="s">
        <v>22</v>
      </c>
      <c r="C21" s="28">
        <v>39527</v>
      </c>
      <c r="D21" s="28" t="s">
        <v>57</v>
      </c>
      <c r="E21" s="19">
        <v>60</v>
      </c>
      <c r="F21" s="19">
        <f>SUM(G21:H21)</f>
        <v>41.2</v>
      </c>
      <c r="G21" s="19">
        <v>20.4</v>
      </c>
      <c r="H21" s="19">
        <v>20.8</v>
      </c>
      <c r="I21" s="19">
        <f>SUM(J21:K21)</f>
        <v>2</v>
      </c>
      <c r="J21" s="19">
        <v>1</v>
      </c>
      <c r="K21" s="19">
        <v>1</v>
      </c>
      <c r="L21" s="41">
        <v>2</v>
      </c>
      <c r="M21" s="19">
        <f t="shared" si="0"/>
        <v>2580000</v>
      </c>
      <c r="N21" s="41">
        <f t="shared" si="1"/>
        <v>1771600.0000000002</v>
      </c>
      <c r="O21" s="41">
        <f t="shared" si="2"/>
        <v>808399.9999999998</v>
      </c>
      <c r="P21" s="20" t="s">
        <v>72</v>
      </c>
    </row>
    <row r="22" spans="1:16" s="1" customFormat="1" ht="21" customHeight="1">
      <c r="A22" s="4">
        <v>13</v>
      </c>
      <c r="B22" s="31" t="s">
        <v>96</v>
      </c>
      <c r="C22" s="26">
        <v>39527</v>
      </c>
      <c r="D22" s="26" t="s">
        <v>58</v>
      </c>
      <c r="E22" s="19">
        <v>142.3</v>
      </c>
      <c r="F22" s="19">
        <f>G22</f>
        <v>137.1</v>
      </c>
      <c r="G22" s="19">
        <v>137.1</v>
      </c>
      <c r="H22" s="19"/>
      <c r="I22" s="19">
        <f>J22</f>
        <v>4</v>
      </c>
      <c r="J22" s="19">
        <v>4</v>
      </c>
      <c r="K22" s="19"/>
      <c r="L22" s="41">
        <v>14</v>
      </c>
      <c r="M22" s="19">
        <f t="shared" si="0"/>
        <v>6118900.000000001</v>
      </c>
      <c r="N22" s="41">
        <f t="shared" si="1"/>
        <v>5895300</v>
      </c>
      <c r="O22" s="41">
        <f t="shared" si="2"/>
        <v>223600.00000000093</v>
      </c>
      <c r="P22" s="20" t="s">
        <v>72</v>
      </c>
    </row>
    <row r="23" spans="1:16" s="1" customFormat="1" ht="28.5" customHeight="1">
      <c r="A23" s="4">
        <v>14</v>
      </c>
      <c r="B23" s="42" t="s">
        <v>97</v>
      </c>
      <c r="C23" s="12">
        <v>39527</v>
      </c>
      <c r="D23" s="13" t="s">
        <v>59</v>
      </c>
      <c r="E23" s="44">
        <v>445.6</v>
      </c>
      <c r="F23" s="19">
        <f>G23+H23</f>
        <v>437.7</v>
      </c>
      <c r="G23" s="44">
        <v>226.1</v>
      </c>
      <c r="H23" s="44">
        <v>211.6</v>
      </c>
      <c r="I23" s="19">
        <f>J23+K23</f>
        <v>9</v>
      </c>
      <c r="J23" s="44">
        <v>5</v>
      </c>
      <c r="K23" s="44">
        <v>4</v>
      </c>
      <c r="L23" s="41">
        <v>25</v>
      </c>
      <c r="M23" s="19">
        <f t="shared" si="0"/>
        <v>19160800</v>
      </c>
      <c r="N23" s="41">
        <f t="shared" si="1"/>
        <v>18821100</v>
      </c>
      <c r="O23" s="41">
        <f t="shared" si="2"/>
        <v>339700</v>
      </c>
      <c r="P23" s="20" t="s">
        <v>72</v>
      </c>
    </row>
    <row r="24" spans="1:16" s="65" customFormat="1" ht="20.25" customHeight="1" collapsed="1">
      <c r="A24" s="4">
        <v>15</v>
      </c>
      <c r="B24" s="5" t="s">
        <v>28</v>
      </c>
      <c r="C24" s="12">
        <v>39527</v>
      </c>
      <c r="D24" s="13" t="s">
        <v>60</v>
      </c>
      <c r="E24" s="44">
        <v>343.5</v>
      </c>
      <c r="F24" s="44">
        <v>343.5</v>
      </c>
      <c r="G24" s="70">
        <v>205.2</v>
      </c>
      <c r="H24" s="70">
        <v>138.3</v>
      </c>
      <c r="I24" s="71">
        <v>8</v>
      </c>
      <c r="J24" s="71">
        <v>5</v>
      </c>
      <c r="K24" s="71">
        <v>3</v>
      </c>
      <c r="L24" s="41">
        <v>35</v>
      </c>
      <c r="M24" s="19">
        <f t="shared" si="0"/>
        <v>14770500</v>
      </c>
      <c r="N24" s="41">
        <f t="shared" si="1"/>
        <v>14770500</v>
      </c>
      <c r="O24" s="41">
        <f t="shared" si="2"/>
        <v>0</v>
      </c>
      <c r="P24" s="20" t="s">
        <v>72</v>
      </c>
    </row>
    <row r="25" spans="1:16" s="1" customFormat="1" ht="22.5" customHeight="1">
      <c r="A25" s="4">
        <v>16</v>
      </c>
      <c r="B25" s="31" t="s">
        <v>14</v>
      </c>
      <c r="C25" s="10">
        <v>39527</v>
      </c>
      <c r="D25" s="10" t="s">
        <v>61</v>
      </c>
      <c r="E25" s="19">
        <v>30</v>
      </c>
      <c r="F25" s="19">
        <f>G25+H25</f>
        <v>29.1</v>
      </c>
      <c r="G25" s="19">
        <v>29.1</v>
      </c>
      <c r="H25" s="19"/>
      <c r="I25" s="19">
        <f>J25+K25</f>
        <v>1</v>
      </c>
      <c r="J25" s="19">
        <v>1</v>
      </c>
      <c r="K25" s="19"/>
      <c r="L25" s="19">
        <v>3</v>
      </c>
      <c r="M25" s="19">
        <f t="shared" si="0"/>
        <v>1290000</v>
      </c>
      <c r="N25" s="41">
        <f t="shared" si="1"/>
        <v>1251300</v>
      </c>
      <c r="O25" s="41">
        <f t="shared" si="2"/>
        <v>38700</v>
      </c>
      <c r="P25" s="20" t="s">
        <v>72</v>
      </c>
    </row>
    <row r="26" spans="1:16" s="1" customFormat="1" ht="22.5" customHeight="1">
      <c r="A26" s="4">
        <v>17</v>
      </c>
      <c r="B26" s="31" t="s">
        <v>16</v>
      </c>
      <c r="C26" s="10">
        <v>39556</v>
      </c>
      <c r="D26" s="10" t="s">
        <v>62</v>
      </c>
      <c r="E26" s="19">
        <f>F26</f>
        <v>30</v>
      </c>
      <c r="F26" s="19">
        <f>G26+H26</f>
        <v>30</v>
      </c>
      <c r="G26" s="19"/>
      <c r="H26" s="19">
        <v>30</v>
      </c>
      <c r="I26" s="19">
        <f>J26+K26</f>
        <v>1</v>
      </c>
      <c r="J26" s="19"/>
      <c r="K26" s="19">
        <v>1</v>
      </c>
      <c r="L26" s="19">
        <v>1</v>
      </c>
      <c r="M26" s="19">
        <f t="shared" si="0"/>
        <v>1290000</v>
      </c>
      <c r="N26" s="41">
        <f t="shared" si="1"/>
        <v>1290000</v>
      </c>
      <c r="O26" s="41">
        <f t="shared" si="2"/>
        <v>0</v>
      </c>
      <c r="P26" s="20" t="s">
        <v>72</v>
      </c>
    </row>
    <row r="27" spans="1:16" s="1" customFormat="1" ht="22.5" customHeight="1">
      <c r="A27" s="4">
        <v>18</v>
      </c>
      <c r="B27" s="3" t="s">
        <v>15</v>
      </c>
      <c r="C27" s="10">
        <v>39625</v>
      </c>
      <c r="D27" s="10" t="s">
        <v>63</v>
      </c>
      <c r="E27" s="19">
        <v>245.3</v>
      </c>
      <c r="F27" s="19">
        <v>227.1</v>
      </c>
      <c r="G27" s="19">
        <v>160.7</v>
      </c>
      <c r="H27" s="19">
        <v>66.4</v>
      </c>
      <c r="I27" s="19">
        <v>5</v>
      </c>
      <c r="J27" s="19">
        <v>4</v>
      </c>
      <c r="K27" s="19">
        <v>1</v>
      </c>
      <c r="L27" s="19">
        <v>17</v>
      </c>
      <c r="M27" s="19">
        <f t="shared" si="0"/>
        <v>10547900</v>
      </c>
      <c r="N27" s="41">
        <f t="shared" si="1"/>
        <v>9765300</v>
      </c>
      <c r="O27" s="41">
        <f t="shared" si="2"/>
        <v>782600</v>
      </c>
      <c r="P27" s="20" t="s">
        <v>72</v>
      </c>
    </row>
    <row r="28" spans="1:16" s="67" customFormat="1" ht="20.25" customHeight="1">
      <c r="A28" s="4">
        <v>19</v>
      </c>
      <c r="B28" s="5" t="s">
        <v>100</v>
      </c>
      <c r="C28" s="12">
        <v>39751</v>
      </c>
      <c r="D28" s="13" t="s">
        <v>101</v>
      </c>
      <c r="E28" s="19">
        <v>269.7</v>
      </c>
      <c r="F28" s="19">
        <v>205.3</v>
      </c>
      <c r="G28" s="68">
        <v>185.7</v>
      </c>
      <c r="H28" s="68">
        <v>19.6</v>
      </c>
      <c r="I28" s="69">
        <v>7</v>
      </c>
      <c r="J28" s="69">
        <v>6</v>
      </c>
      <c r="K28" s="69">
        <v>1</v>
      </c>
      <c r="L28" s="72">
        <v>11</v>
      </c>
      <c r="M28" s="19">
        <f t="shared" si="0"/>
        <v>11597100</v>
      </c>
      <c r="N28" s="41">
        <f t="shared" si="1"/>
        <v>8827900</v>
      </c>
      <c r="O28" s="41">
        <f t="shared" si="2"/>
        <v>2769200</v>
      </c>
      <c r="P28" s="20" t="s">
        <v>72</v>
      </c>
    </row>
    <row r="29" spans="1:16" s="67" customFormat="1" ht="25.5" customHeight="1">
      <c r="A29" s="4">
        <v>20</v>
      </c>
      <c r="B29" s="8" t="s">
        <v>102</v>
      </c>
      <c r="C29" s="10">
        <v>39751</v>
      </c>
      <c r="D29" s="10" t="s">
        <v>103</v>
      </c>
      <c r="E29" s="19">
        <v>179.5</v>
      </c>
      <c r="F29" s="19">
        <v>156.1</v>
      </c>
      <c r="G29" s="18">
        <v>91.1</v>
      </c>
      <c r="H29" s="18">
        <v>65</v>
      </c>
      <c r="I29" s="18">
        <v>5</v>
      </c>
      <c r="J29" s="18">
        <v>3</v>
      </c>
      <c r="K29" s="18">
        <v>2</v>
      </c>
      <c r="L29" s="18">
        <v>19</v>
      </c>
      <c r="M29" s="19">
        <f t="shared" si="0"/>
        <v>7718500</v>
      </c>
      <c r="N29" s="41">
        <f t="shared" si="1"/>
        <v>6712300</v>
      </c>
      <c r="O29" s="41">
        <f t="shared" si="2"/>
        <v>1006200</v>
      </c>
      <c r="P29" s="20" t="s">
        <v>72</v>
      </c>
    </row>
    <row r="30" spans="1:16" s="67" customFormat="1" ht="25.5" customHeight="1">
      <c r="A30" s="4">
        <v>21</v>
      </c>
      <c r="B30" s="8" t="s">
        <v>104</v>
      </c>
      <c r="C30" s="11">
        <v>39780</v>
      </c>
      <c r="D30" s="11" t="s">
        <v>105</v>
      </c>
      <c r="E30" s="19">
        <v>96.1</v>
      </c>
      <c r="F30" s="19">
        <v>76.4</v>
      </c>
      <c r="G30" s="73">
        <v>76.4</v>
      </c>
      <c r="H30" s="73"/>
      <c r="I30" s="69">
        <v>3</v>
      </c>
      <c r="J30" s="69">
        <v>3</v>
      </c>
      <c r="K30" s="69"/>
      <c r="L30" s="18">
        <v>11</v>
      </c>
      <c r="M30" s="19">
        <f t="shared" si="0"/>
        <v>4132299.9999999995</v>
      </c>
      <c r="N30" s="41">
        <f t="shared" si="1"/>
        <v>3285200.0000000005</v>
      </c>
      <c r="O30" s="41">
        <f t="shared" si="2"/>
        <v>847099.9999999991</v>
      </c>
      <c r="P30" s="20" t="s">
        <v>72</v>
      </c>
    </row>
    <row r="31" spans="1:16" s="67" customFormat="1" ht="25.5" customHeight="1">
      <c r="A31" s="4">
        <v>22</v>
      </c>
      <c r="B31" s="3" t="s">
        <v>106</v>
      </c>
      <c r="C31" s="10">
        <v>39780</v>
      </c>
      <c r="D31" s="10" t="s">
        <v>107</v>
      </c>
      <c r="E31" s="19">
        <v>251.3</v>
      </c>
      <c r="F31" s="19">
        <v>251.3</v>
      </c>
      <c r="G31" s="73">
        <v>40.6</v>
      </c>
      <c r="H31" s="73">
        <v>210.7</v>
      </c>
      <c r="I31" s="69">
        <v>6</v>
      </c>
      <c r="J31" s="69">
        <v>1</v>
      </c>
      <c r="K31" s="69">
        <v>5</v>
      </c>
      <c r="L31" s="18">
        <v>13</v>
      </c>
      <c r="M31" s="19">
        <f t="shared" si="0"/>
        <v>10805900</v>
      </c>
      <c r="N31" s="41">
        <f t="shared" si="1"/>
        <v>10805900</v>
      </c>
      <c r="O31" s="41">
        <f t="shared" si="2"/>
        <v>0</v>
      </c>
      <c r="P31" s="20" t="s">
        <v>72</v>
      </c>
    </row>
    <row r="32" spans="1:16" ht="15.75">
      <c r="A32" s="31"/>
      <c r="B32" s="63"/>
      <c r="C32" s="63"/>
      <c r="D32" s="63"/>
      <c r="E32" s="46">
        <f>SUM(E10:E31)</f>
        <v>5622.300000000001</v>
      </c>
      <c r="F32" s="46">
        <f aca="true" t="shared" si="3" ref="F32:O32">SUM(F10:F31)</f>
        <v>4903.5</v>
      </c>
      <c r="G32" s="46">
        <f t="shared" si="3"/>
        <v>3127.6</v>
      </c>
      <c r="H32" s="46">
        <f t="shared" si="3"/>
        <v>1775.8999999999999</v>
      </c>
      <c r="I32" s="46">
        <f t="shared" si="3"/>
        <v>143</v>
      </c>
      <c r="J32" s="46">
        <f t="shared" si="3"/>
        <v>92</v>
      </c>
      <c r="K32" s="46">
        <f t="shared" si="3"/>
        <v>51</v>
      </c>
      <c r="L32" s="46">
        <f t="shared" si="3"/>
        <v>446</v>
      </c>
      <c r="M32" s="46">
        <f t="shared" si="3"/>
        <v>241758900</v>
      </c>
      <c r="N32" s="46">
        <f t="shared" si="3"/>
        <v>210850500</v>
      </c>
      <c r="O32" s="46">
        <f t="shared" si="3"/>
        <v>30908400.000000004</v>
      </c>
      <c r="P32" s="46">
        <f>250000000-M32</f>
        <v>8241100</v>
      </c>
    </row>
    <row r="33" spans="1:16" ht="15.75">
      <c r="A33" s="47"/>
      <c r="B33" s="47"/>
      <c r="C33" s="47"/>
      <c r="D33" s="47"/>
      <c r="E33" s="47"/>
      <c r="F33" s="47"/>
      <c r="G33" s="47"/>
      <c r="H33" s="48"/>
      <c r="I33" s="48"/>
      <c r="J33" s="48"/>
      <c r="K33" s="49"/>
      <c r="L33" s="49"/>
      <c r="M33" s="77" t="s">
        <v>64</v>
      </c>
      <c r="N33" s="77"/>
      <c r="O33" s="77"/>
      <c r="P33" s="62">
        <f>M32+P32</f>
        <v>250000000</v>
      </c>
    </row>
    <row r="34" spans="1:16" ht="15.75">
      <c r="A34" s="47"/>
      <c r="B34" s="47"/>
      <c r="C34" s="47"/>
      <c r="D34" s="47"/>
      <c r="E34" s="47"/>
      <c r="F34" s="47"/>
      <c r="G34" s="47"/>
      <c r="H34" s="48"/>
      <c r="I34" s="48"/>
      <c r="J34" s="48"/>
      <c r="K34" s="49"/>
      <c r="L34" s="49"/>
      <c r="M34" s="2"/>
      <c r="N34" s="2"/>
      <c r="O34" s="2"/>
      <c r="P34" s="59"/>
    </row>
    <row r="35" spans="1:16" ht="15.75">
      <c r="A35" s="47"/>
      <c r="B35" s="47"/>
      <c r="C35" s="47"/>
      <c r="D35" s="47"/>
      <c r="E35" s="60"/>
      <c r="F35" s="60"/>
      <c r="G35" s="47"/>
      <c r="H35" s="48"/>
      <c r="I35" s="48"/>
      <c r="J35" s="48"/>
      <c r="K35" s="49"/>
      <c r="L35" s="49"/>
      <c r="M35" s="2"/>
      <c r="N35" s="2"/>
      <c r="O35" s="2"/>
      <c r="P35" s="59"/>
    </row>
    <row r="36" spans="1:16" ht="15.75">
      <c r="A36" s="47"/>
      <c r="C36" s="47"/>
      <c r="D36" s="47"/>
      <c r="E36" s="60"/>
      <c r="F36" s="60"/>
      <c r="G36" s="47"/>
      <c r="H36" s="48"/>
      <c r="J36" s="48"/>
      <c r="K36" s="64"/>
      <c r="L36" s="49"/>
      <c r="M36" s="2"/>
      <c r="N36" s="2"/>
      <c r="O36" s="2"/>
      <c r="P36" s="59"/>
    </row>
    <row r="37" spans="1:16" ht="15.75">
      <c r="A37" s="47"/>
      <c r="E37" s="60"/>
      <c r="F37" s="60"/>
      <c r="G37" s="47"/>
      <c r="H37" s="48"/>
      <c r="J37" s="48"/>
      <c r="K37" s="49"/>
      <c r="L37" s="49"/>
      <c r="M37" s="2"/>
      <c r="N37" s="2"/>
      <c r="O37" s="2"/>
      <c r="P37" s="59"/>
    </row>
    <row r="38" spans="1:16" ht="15.75">
      <c r="A38" s="47"/>
      <c r="E38" s="60"/>
      <c r="F38" s="60"/>
      <c r="G38" s="47"/>
      <c r="H38" s="48"/>
      <c r="J38" s="48"/>
      <c r="K38" s="49"/>
      <c r="L38" s="49"/>
      <c r="M38" s="2"/>
      <c r="N38" s="2"/>
      <c r="O38" s="2"/>
      <c r="P38" s="59"/>
    </row>
    <row r="39" spans="1:16" ht="15.75">
      <c r="A39" s="47"/>
      <c r="E39" s="60"/>
      <c r="F39" s="60"/>
      <c r="G39" s="47"/>
      <c r="H39" s="48"/>
      <c r="J39" s="48"/>
      <c r="K39" s="49"/>
      <c r="L39" s="49"/>
      <c r="M39" s="2"/>
      <c r="N39" s="2"/>
      <c r="O39" s="2"/>
      <c r="P39" s="59"/>
    </row>
    <row r="40" spans="1:12" ht="15.75">
      <c r="A40" s="47"/>
      <c r="E40" s="47"/>
      <c r="F40" s="47"/>
      <c r="G40" s="47"/>
      <c r="H40" s="48"/>
      <c r="I40" s="48"/>
      <c r="J40" s="48"/>
      <c r="K40" s="49"/>
      <c r="L40" s="49"/>
    </row>
    <row r="41" spans="5:9" ht="15.75">
      <c r="E41" s="47"/>
      <c r="F41" s="47"/>
      <c r="I41" s="48"/>
    </row>
    <row r="42" ht="15.75">
      <c r="I42" s="48"/>
    </row>
    <row r="43" ht="15.75">
      <c r="I43" s="48"/>
    </row>
    <row r="44" ht="15.75">
      <c r="I44" s="48"/>
    </row>
  </sheetData>
  <mergeCells count="22">
    <mergeCell ref="J1:P1"/>
    <mergeCell ref="A2:P2"/>
    <mergeCell ref="A3:P3"/>
    <mergeCell ref="A4:P4"/>
    <mergeCell ref="A5:A8"/>
    <mergeCell ref="B5:B8"/>
    <mergeCell ref="C5:D8"/>
    <mergeCell ref="E5:H5"/>
    <mergeCell ref="I5:K5"/>
    <mergeCell ref="L5:L8"/>
    <mergeCell ref="M5:M8"/>
    <mergeCell ref="N5:N8"/>
    <mergeCell ref="M33:O33"/>
    <mergeCell ref="O5:O8"/>
    <mergeCell ref="P5:P8"/>
    <mergeCell ref="E6:E8"/>
    <mergeCell ref="F6:F8"/>
    <mergeCell ref="G6:H6"/>
    <mergeCell ref="I6:I8"/>
    <mergeCell ref="J6:K6"/>
    <mergeCell ref="G7:H7"/>
    <mergeCell ref="J7:K7"/>
  </mergeCells>
  <printOptions/>
  <pageMargins left="0.35433070866141736" right="0.4724409448818898" top="0.5118110236220472" bottom="0.6299212598425197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L20" sqref="L20"/>
    </sheetView>
  </sheetViews>
  <sheetFormatPr defaultColWidth="9.140625" defaultRowHeight="12.75"/>
  <cols>
    <col min="1" max="1" width="4.8515625" style="54" customWidth="1"/>
    <col min="2" max="2" width="20.140625" style="54" customWidth="1"/>
    <col min="3" max="3" width="10.28125" style="54" customWidth="1"/>
    <col min="4" max="4" width="5.421875" style="54" customWidth="1"/>
    <col min="5" max="6" width="8.57421875" style="54" customWidth="1"/>
    <col min="7" max="7" width="7.8515625" style="54" customWidth="1"/>
    <col min="8" max="8" width="8.57421875" style="54" customWidth="1"/>
    <col min="9" max="11" width="5.57421875" style="55" customWidth="1"/>
    <col min="12" max="12" width="6.00390625" style="56" customWidth="1"/>
    <col min="13" max="13" width="11.421875" style="56" customWidth="1"/>
    <col min="14" max="14" width="11.421875" style="0" customWidth="1"/>
    <col min="15" max="15" width="10.140625" style="0" customWidth="1"/>
    <col min="16" max="16" width="10.00390625" style="0" customWidth="1"/>
  </cols>
  <sheetData>
    <row r="1" spans="1:16" ht="42" customHeight="1">
      <c r="A1"/>
      <c r="B1"/>
      <c r="C1"/>
      <c r="D1"/>
      <c r="E1"/>
      <c r="F1"/>
      <c r="G1"/>
      <c r="H1"/>
      <c r="I1"/>
      <c r="J1" s="87" t="s">
        <v>109</v>
      </c>
      <c r="K1" s="88"/>
      <c r="L1" s="88"/>
      <c r="M1" s="88"/>
      <c r="N1" s="88"/>
      <c r="O1" s="88"/>
      <c r="P1" s="88"/>
    </row>
    <row r="2" spans="1:16" ht="15.7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1"/>
      <c r="O2" s="91"/>
      <c r="P2" s="91"/>
    </row>
    <row r="3" spans="1:16" ht="15.75">
      <c r="A3" s="89" t="s">
        <v>78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91"/>
      <c r="O3" s="91"/>
      <c r="P3" s="91"/>
    </row>
    <row r="4" spans="1:16" ht="15.75">
      <c r="A4" s="92" t="s">
        <v>93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  <c r="N4" s="93"/>
      <c r="O4" s="93"/>
      <c r="P4" s="93"/>
    </row>
    <row r="5" spans="1:16" s="66" customFormat="1" ht="26.25" customHeight="1">
      <c r="A5" s="86" t="s">
        <v>0</v>
      </c>
      <c r="B5" s="86" t="s">
        <v>3</v>
      </c>
      <c r="C5" s="86" t="s">
        <v>95</v>
      </c>
      <c r="D5" s="86"/>
      <c r="E5" s="82" t="s">
        <v>1</v>
      </c>
      <c r="F5" s="82"/>
      <c r="G5" s="82"/>
      <c r="H5" s="82"/>
      <c r="I5" s="84" t="s">
        <v>4</v>
      </c>
      <c r="J5" s="84"/>
      <c r="K5" s="84"/>
      <c r="L5" s="98" t="s">
        <v>94</v>
      </c>
      <c r="M5" s="78" t="s">
        <v>67</v>
      </c>
      <c r="N5" s="78" t="s">
        <v>68</v>
      </c>
      <c r="O5" s="78" t="s">
        <v>79</v>
      </c>
      <c r="P5" s="78" t="s">
        <v>69</v>
      </c>
    </row>
    <row r="6" spans="1:16" s="66" customFormat="1" ht="23.25" customHeight="1">
      <c r="A6" s="86"/>
      <c r="B6" s="86"/>
      <c r="C6" s="86"/>
      <c r="D6" s="86"/>
      <c r="E6" s="96" t="s">
        <v>70</v>
      </c>
      <c r="F6" s="97" t="s">
        <v>5</v>
      </c>
      <c r="G6" s="82" t="s">
        <v>2</v>
      </c>
      <c r="H6" s="82"/>
      <c r="I6" s="83" t="s">
        <v>5</v>
      </c>
      <c r="J6" s="84" t="s">
        <v>2</v>
      </c>
      <c r="K6" s="84"/>
      <c r="L6" s="98"/>
      <c r="M6" s="78"/>
      <c r="N6" s="78"/>
      <c r="O6" s="78"/>
      <c r="P6" s="78"/>
    </row>
    <row r="7" spans="1:16" s="66" customFormat="1" ht="26.25" customHeight="1">
      <c r="A7" s="86"/>
      <c r="B7" s="86"/>
      <c r="C7" s="86"/>
      <c r="D7" s="86"/>
      <c r="E7" s="78"/>
      <c r="F7" s="97"/>
      <c r="G7" s="82" t="s">
        <v>6</v>
      </c>
      <c r="H7" s="82"/>
      <c r="I7" s="83"/>
      <c r="J7" s="84" t="s">
        <v>6</v>
      </c>
      <c r="K7" s="84"/>
      <c r="L7" s="98"/>
      <c r="M7" s="78"/>
      <c r="N7" s="78"/>
      <c r="O7" s="78"/>
      <c r="P7" s="78"/>
    </row>
    <row r="8" spans="1:16" s="66" customFormat="1" ht="99" customHeight="1">
      <c r="A8" s="86"/>
      <c r="B8" s="86"/>
      <c r="C8" s="86"/>
      <c r="D8" s="86"/>
      <c r="E8" s="78"/>
      <c r="F8" s="97"/>
      <c r="G8" s="38" t="s">
        <v>7</v>
      </c>
      <c r="H8" s="38" t="s">
        <v>8</v>
      </c>
      <c r="I8" s="83"/>
      <c r="J8" s="37" t="s">
        <v>7</v>
      </c>
      <c r="K8" s="37" t="s">
        <v>8</v>
      </c>
      <c r="L8" s="98"/>
      <c r="M8" s="78"/>
      <c r="N8" s="78"/>
      <c r="O8" s="78"/>
      <c r="P8" s="78"/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40">
        <v>12</v>
      </c>
      <c r="M9" s="31">
        <v>13</v>
      </c>
      <c r="N9" s="20">
        <v>14</v>
      </c>
      <c r="O9" s="20">
        <v>15</v>
      </c>
      <c r="P9" s="20">
        <v>16</v>
      </c>
    </row>
    <row r="10" spans="1:16" ht="31.5">
      <c r="A10" s="4">
        <v>1</v>
      </c>
      <c r="B10" s="42" t="s">
        <v>80</v>
      </c>
      <c r="C10" s="12">
        <v>39345</v>
      </c>
      <c r="D10" s="12" t="s">
        <v>37</v>
      </c>
      <c r="E10" s="43">
        <v>429.7</v>
      </c>
      <c r="F10" s="44">
        <v>372.5</v>
      </c>
      <c r="G10" s="44">
        <v>243.2</v>
      </c>
      <c r="H10" s="44">
        <v>129.3</v>
      </c>
      <c r="I10" s="44">
        <v>12</v>
      </c>
      <c r="J10" s="44">
        <v>9</v>
      </c>
      <c r="K10" s="44">
        <v>3</v>
      </c>
      <c r="L10" s="14">
        <v>33</v>
      </c>
      <c r="M10" s="6">
        <f>E10*43000</f>
        <v>18477100</v>
      </c>
      <c r="N10" s="14">
        <f>F10*43000</f>
        <v>16017500</v>
      </c>
      <c r="O10" s="41">
        <f>M10-N10</f>
        <v>2459600</v>
      </c>
      <c r="P10" s="20" t="s">
        <v>72</v>
      </c>
    </row>
    <row r="11" spans="1:16" ht="31.5">
      <c r="A11" s="4">
        <v>2</v>
      </c>
      <c r="B11" s="31" t="s">
        <v>9</v>
      </c>
      <c r="C11" s="10">
        <v>39345</v>
      </c>
      <c r="D11" s="10" t="s">
        <v>38</v>
      </c>
      <c r="E11" s="29">
        <v>167.4</v>
      </c>
      <c r="F11" s="6">
        <v>167.4</v>
      </c>
      <c r="G11" s="6"/>
      <c r="H11" s="6">
        <v>167.4</v>
      </c>
      <c r="I11" s="6">
        <v>3</v>
      </c>
      <c r="J11" s="6"/>
      <c r="K11" s="6">
        <v>3</v>
      </c>
      <c r="L11" s="6">
        <v>4</v>
      </c>
      <c r="M11" s="6">
        <f aca="true" t="shared" si="0" ref="M11:M19">E11*43000</f>
        <v>7198200</v>
      </c>
      <c r="N11" s="14">
        <f aca="true" t="shared" si="1" ref="N11:N19">F11*43000</f>
        <v>7198200</v>
      </c>
      <c r="O11" s="41">
        <f aca="true" t="shared" si="2" ref="O11:O19">M11-N11</f>
        <v>0</v>
      </c>
      <c r="P11" s="20" t="s">
        <v>72</v>
      </c>
    </row>
    <row r="12" spans="1:16" ht="31.5">
      <c r="A12" s="4">
        <v>3</v>
      </c>
      <c r="B12" s="31" t="s">
        <v>11</v>
      </c>
      <c r="C12" s="10">
        <v>39345</v>
      </c>
      <c r="D12" s="10" t="s">
        <v>40</v>
      </c>
      <c r="E12" s="29">
        <v>226.1</v>
      </c>
      <c r="F12" s="6">
        <v>202</v>
      </c>
      <c r="G12" s="6">
        <v>161</v>
      </c>
      <c r="H12" s="6">
        <v>41</v>
      </c>
      <c r="I12" s="6">
        <v>6</v>
      </c>
      <c r="J12" s="6">
        <v>5</v>
      </c>
      <c r="K12" s="6">
        <v>1</v>
      </c>
      <c r="L12" s="6">
        <v>11</v>
      </c>
      <c r="M12" s="6">
        <f t="shared" si="0"/>
        <v>9722300</v>
      </c>
      <c r="N12" s="14">
        <f t="shared" si="1"/>
        <v>8686000</v>
      </c>
      <c r="O12" s="41">
        <f t="shared" si="2"/>
        <v>1036300</v>
      </c>
      <c r="P12" s="20" t="s">
        <v>72</v>
      </c>
    </row>
    <row r="13" spans="1:16" ht="31.5">
      <c r="A13" s="4">
        <v>4</v>
      </c>
      <c r="B13" s="31" t="s">
        <v>26</v>
      </c>
      <c r="C13" s="10">
        <v>39345</v>
      </c>
      <c r="D13" s="10" t="s">
        <v>40</v>
      </c>
      <c r="E13" s="29">
        <v>242.9</v>
      </c>
      <c r="F13" s="6">
        <v>214.3</v>
      </c>
      <c r="G13" s="6">
        <v>214.3</v>
      </c>
      <c r="H13" s="6"/>
      <c r="I13" s="6">
        <v>7</v>
      </c>
      <c r="J13" s="6">
        <v>7</v>
      </c>
      <c r="K13" s="6"/>
      <c r="L13" s="6">
        <v>26</v>
      </c>
      <c r="M13" s="6">
        <f t="shared" si="0"/>
        <v>10444700</v>
      </c>
      <c r="N13" s="14">
        <f t="shared" si="1"/>
        <v>9214900</v>
      </c>
      <c r="O13" s="41">
        <f t="shared" si="2"/>
        <v>1229800</v>
      </c>
      <c r="P13" s="20" t="s">
        <v>72</v>
      </c>
    </row>
    <row r="14" spans="1:16" ht="20.25" customHeight="1">
      <c r="A14" s="4">
        <v>5</v>
      </c>
      <c r="B14" s="31" t="s">
        <v>13</v>
      </c>
      <c r="C14" s="10">
        <v>39345</v>
      </c>
      <c r="D14" s="10" t="s">
        <v>41</v>
      </c>
      <c r="E14" s="29">
        <v>143.3</v>
      </c>
      <c r="F14" s="6">
        <v>142.6</v>
      </c>
      <c r="G14" s="6">
        <v>47.5</v>
      </c>
      <c r="H14" s="6">
        <v>95.1</v>
      </c>
      <c r="I14" s="6">
        <v>4</v>
      </c>
      <c r="J14" s="6">
        <v>1</v>
      </c>
      <c r="K14" s="6">
        <v>3</v>
      </c>
      <c r="L14" s="6">
        <v>6</v>
      </c>
      <c r="M14" s="6">
        <f t="shared" si="0"/>
        <v>6161900.000000001</v>
      </c>
      <c r="N14" s="14">
        <f t="shared" si="1"/>
        <v>6131800</v>
      </c>
      <c r="O14" s="41">
        <f t="shared" si="2"/>
        <v>30100.00000000093</v>
      </c>
      <c r="P14" s="20" t="s">
        <v>72</v>
      </c>
    </row>
    <row r="15" spans="1:16" ht="20.25" customHeight="1">
      <c r="A15" s="4">
        <v>6</v>
      </c>
      <c r="B15" s="31" t="s">
        <v>12</v>
      </c>
      <c r="C15" s="10">
        <v>39345</v>
      </c>
      <c r="D15" s="10" t="s">
        <v>42</v>
      </c>
      <c r="E15" s="29">
        <v>429.8</v>
      </c>
      <c r="F15" s="6">
        <v>389.4</v>
      </c>
      <c r="G15" s="6">
        <v>128.5</v>
      </c>
      <c r="H15" s="6">
        <v>260.9</v>
      </c>
      <c r="I15" s="6">
        <v>10</v>
      </c>
      <c r="J15" s="6">
        <v>5</v>
      </c>
      <c r="K15" s="6">
        <v>5</v>
      </c>
      <c r="L15" s="6">
        <v>12</v>
      </c>
      <c r="M15" s="6">
        <f t="shared" si="0"/>
        <v>18481400</v>
      </c>
      <c r="N15" s="14">
        <f t="shared" si="1"/>
        <v>16744199.999999998</v>
      </c>
      <c r="O15" s="41">
        <f t="shared" si="2"/>
        <v>1737200.0000000019</v>
      </c>
      <c r="P15" s="20" t="s">
        <v>72</v>
      </c>
    </row>
    <row r="16" spans="1:16" ht="20.25" customHeight="1">
      <c r="A16" s="4">
        <v>7</v>
      </c>
      <c r="B16" s="45" t="s">
        <v>18</v>
      </c>
      <c r="C16" s="11">
        <v>39345</v>
      </c>
      <c r="D16" s="11" t="s">
        <v>43</v>
      </c>
      <c r="E16" s="29">
        <v>243.01</v>
      </c>
      <c r="F16" s="6">
        <f>SUM(G16:H16)</f>
        <v>192.41</v>
      </c>
      <c r="G16" s="6">
        <v>100.41</v>
      </c>
      <c r="H16" s="6">
        <v>92</v>
      </c>
      <c r="I16" s="6">
        <v>8</v>
      </c>
      <c r="J16" s="6">
        <v>4</v>
      </c>
      <c r="K16" s="6">
        <v>4</v>
      </c>
      <c r="L16" s="14">
        <v>15</v>
      </c>
      <c r="M16" s="6">
        <f t="shared" si="0"/>
        <v>10449430</v>
      </c>
      <c r="N16" s="14">
        <f t="shared" si="1"/>
        <v>8273630</v>
      </c>
      <c r="O16" s="41">
        <f t="shared" si="2"/>
        <v>2175800</v>
      </c>
      <c r="P16" s="20" t="s">
        <v>72</v>
      </c>
    </row>
    <row r="17" spans="1:16" ht="20.25" customHeight="1">
      <c r="A17" s="4">
        <v>8</v>
      </c>
      <c r="B17" s="45" t="s">
        <v>19</v>
      </c>
      <c r="C17" s="11">
        <v>39381</v>
      </c>
      <c r="D17" s="11" t="s">
        <v>44</v>
      </c>
      <c r="E17" s="29">
        <v>332.4</v>
      </c>
      <c r="F17" s="6">
        <v>227.9</v>
      </c>
      <c r="G17" s="6">
        <v>121.7</v>
      </c>
      <c r="H17" s="6">
        <v>106.2</v>
      </c>
      <c r="I17" s="6">
        <f>SUM(J17:K17)</f>
        <v>11</v>
      </c>
      <c r="J17" s="6">
        <v>6</v>
      </c>
      <c r="K17" s="6">
        <v>5</v>
      </c>
      <c r="L17" s="14">
        <v>16</v>
      </c>
      <c r="M17" s="6">
        <f t="shared" si="0"/>
        <v>14293199.999999998</v>
      </c>
      <c r="N17" s="14">
        <f t="shared" si="1"/>
        <v>9799700</v>
      </c>
      <c r="O17" s="41">
        <f t="shared" si="2"/>
        <v>4493499.999999998</v>
      </c>
      <c r="P17" s="20" t="s">
        <v>72</v>
      </c>
    </row>
    <row r="18" spans="1:16" ht="20.25" customHeight="1">
      <c r="A18" s="4">
        <v>9</v>
      </c>
      <c r="B18" s="5" t="s">
        <v>27</v>
      </c>
      <c r="C18" s="12">
        <v>39421</v>
      </c>
      <c r="D18" s="13" t="s">
        <v>46</v>
      </c>
      <c r="E18" s="29">
        <v>375</v>
      </c>
      <c r="F18" s="6">
        <v>341</v>
      </c>
      <c r="G18" s="6">
        <v>291.2</v>
      </c>
      <c r="H18" s="6">
        <v>49.8</v>
      </c>
      <c r="I18" s="6">
        <v>8</v>
      </c>
      <c r="J18" s="6">
        <v>7</v>
      </c>
      <c r="K18" s="6">
        <v>1</v>
      </c>
      <c r="L18" s="14">
        <v>20</v>
      </c>
      <c r="M18" s="6">
        <f t="shared" si="0"/>
        <v>16125000</v>
      </c>
      <c r="N18" s="14">
        <f t="shared" si="1"/>
        <v>14663000</v>
      </c>
      <c r="O18" s="41">
        <f t="shared" si="2"/>
        <v>1462000</v>
      </c>
      <c r="P18" s="20" t="s">
        <v>72</v>
      </c>
    </row>
    <row r="19" spans="1:16" s="1" customFormat="1" ht="38.25" customHeight="1">
      <c r="A19" s="4">
        <v>10</v>
      </c>
      <c r="B19" s="42" t="s">
        <v>84</v>
      </c>
      <c r="C19" s="57">
        <v>39395</v>
      </c>
      <c r="D19" s="58" t="s">
        <v>45</v>
      </c>
      <c r="E19" s="43">
        <v>764</v>
      </c>
      <c r="F19" s="44">
        <v>738.8</v>
      </c>
      <c r="G19" s="44">
        <v>437.4</v>
      </c>
      <c r="H19" s="44">
        <v>301.4</v>
      </c>
      <c r="I19" s="44">
        <v>20</v>
      </c>
      <c r="J19" s="9">
        <v>11</v>
      </c>
      <c r="K19" s="9">
        <v>9</v>
      </c>
      <c r="L19" s="44">
        <v>61</v>
      </c>
      <c r="M19" s="6">
        <f t="shared" si="0"/>
        <v>32852000</v>
      </c>
      <c r="N19" s="14">
        <f t="shared" si="1"/>
        <v>31768399.999999996</v>
      </c>
      <c r="O19" s="41">
        <f t="shared" si="2"/>
        <v>1083600.0000000037</v>
      </c>
      <c r="P19" s="61" t="s">
        <v>72</v>
      </c>
    </row>
    <row r="20" spans="1:16" ht="15.75">
      <c r="A20" s="31"/>
      <c r="B20" s="31" t="s">
        <v>64</v>
      </c>
      <c r="C20" s="31"/>
      <c r="D20" s="31"/>
      <c r="E20" s="46">
        <f>SUM(E10:E19)</f>
        <v>3353.61</v>
      </c>
      <c r="F20" s="46">
        <f aca="true" t="shared" si="3" ref="F20:O20">SUM(F10:F19)</f>
        <v>2988.3100000000004</v>
      </c>
      <c r="G20" s="46">
        <f t="shared" si="3"/>
        <v>1745.21</v>
      </c>
      <c r="H20" s="46">
        <f t="shared" si="3"/>
        <v>1243.1</v>
      </c>
      <c r="I20" s="46">
        <f t="shared" si="3"/>
        <v>89</v>
      </c>
      <c r="J20" s="46">
        <f t="shared" si="3"/>
        <v>55</v>
      </c>
      <c r="K20" s="46">
        <f t="shared" si="3"/>
        <v>34</v>
      </c>
      <c r="L20" s="46">
        <f t="shared" si="3"/>
        <v>204</v>
      </c>
      <c r="M20" s="46">
        <f t="shared" si="3"/>
        <v>144205230</v>
      </c>
      <c r="N20" s="46">
        <f t="shared" si="3"/>
        <v>128497330</v>
      </c>
      <c r="O20" s="46">
        <f t="shared" si="3"/>
        <v>15707900.000000006</v>
      </c>
      <c r="P20" s="46">
        <f>150000000-M20</f>
        <v>5794770</v>
      </c>
    </row>
    <row r="21" spans="1:16" ht="15.75">
      <c r="A21" s="47"/>
      <c r="B21" s="47"/>
      <c r="C21" s="47"/>
      <c r="D21" s="47"/>
      <c r="E21" s="47"/>
      <c r="F21" s="47"/>
      <c r="G21" s="47"/>
      <c r="H21" s="47"/>
      <c r="I21" s="48"/>
      <c r="J21" s="48"/>
      <c r="K21" s="48"/>
      <c r="L21" s="49"/>
      <c r="M21" s="94" t="s">
        <v>64</v>
      </c>
      <c r="N21" s="95"/>
      <c r="O21" s="95"/>
      <c r="P21" s="50">
        <f>P20+M20</f>
        <v>150000000</v>
      </c>
    </row>
    <row r="22" spans="1:13" ht="15.75">
      <c r="A22" s="47"/>
      <c r="B22" s="47"/>
      <c r="C22" s="51"/>
      <c r="D22" s="47"/>
      <c r="E22" s="47"/>
      <c r="F22" s="52"/>
      <c r="G22" s="52"/>
      <c r="H22" s="47"/>
      <c r="I22" s="48"/>
      <c r="J22" s="48"/>
      <c r="K22" s="48"/>
      <c r="L22" s="49"/>
      <c r="M22" s="49"/>
    </row>
    <row r="23" spans="1:13" ht="15.75">
      <c r="A23" s="47"/>
      <c r="B23" s="47"/>
      <c r="C23" s="47"/>
      <c r="D23" s="47"/>
      <c r="E23" s="47"/>
      <c r="F23" s="52"/>
      <c r="G23" s="52"/>
      <c r="H23" s="47"/>
      <c r="I23" s="48"/>
      <c r="J23" s="48"/>
      <c r="K23" s="48"/>
      <c r="L23" s="49"/>
      <c r="M23" s="49"/>
    </row>
    <row r="24" spans="1:13" ht="15.75">
      <c r="A24" s="47"/>
      <c r="B24" s="47"/>
      <c r="C24" s="47"/>
      <c r="D24" s="47"/>
      <c r="E24" s="47"/>
      <c r="F24" s="47"/>
      <c r="G24" s="47"/>
      <c r="H24" s="47"/>
      <c r="I24" s="48"/>
      <c r="J24" s="48"/>
      <c r="K24" s="48"/>
      <c r="L24" s="49"/>
      <c r="M24" s="49"/>
    </row>
    <row r="25" spans="1:13" ht="15.75">
      <c r="A25" s="47"/>
      <c r="B25" s="47"/>
      <c r="C25" s="47"/>
      <c r="D25" s="47"/>
      <c r="E25" s="47"/>
      <c r="F25" s="48"/>
      <c r="G25" s="48"/>
      <c r="H25" s="47"/>
      <c r="I25" s="48"/>
      <c r="J25" s="48"/>
      <c r="K25" s="48"/>
      <c r="L25" s="49"/>
      <c r="M25" s="49"/>
    </row>
    <row r="26" spans="1:13" ht="15.75">
      <c r="A26" s="47"/>
      <c r="B26" s="47"/>
      <c r="C26" s="47"/>
      <c r="D26" s="47"/>
      <c r="E26" s="47"/>
      <c r="F26" s="47"/>
      <c r="G26" s="47"/>
      <c r="H26" s="47"/>
      <c r="I26" s="48"/>
      <c r="J26" s="48"/>
      <c r="K26" s="48"/>
      <c r="L26" s="49"/>
      <c r="M26" s="49"/>
    </row>
    <row r="27" spans="1:13" ht="15.75">
      <c r="A27" s="47"/>
      <c r="B27" s="47"/>
      <c r="C27" s="47"/>
      <c r="D27" s="47"/>
      <c r="E27" s="47"/>
      <c r="F27" s="47"/>
      <c r="G27" s="47"/>
      <c r="H27" s="47"/>
      <c r="I27" s="48"/>
      <c r="J27" s="48"/>
      <c r="K27" s="48"/>
      <c r="L27" s="49"/>
      <c r="M27" s="49"/>
    </row>
    <row r="28" spans="1:13" ht="15.75">
      <c r="A28" s="47"/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9"/>
      <c r="M28" s="49"/>
    </row>
    <row r="29" spans="1:13" ht="15.75">
      <c r="A29" s="47"/>
      <c r="B29" s="53"/>
      <c r="C29" s="53"/>
      <c r="D29" s="53"/>
      <c r="E29" s="47"/>
      <c r="F29" s="47"/>
      <c r="G29" s="47"/>
      <c r="H29" s="47"/>
      <c r="I29" s="48"/>
      <c r="J29" s="48"/>
      <c r="K29" s="48"/>
      <c r="L29" s="49"/>
      <c r="M29" s="49"/>
    </row>
    <row r="30" spans="1:13" ht="15.7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9"/>
      <c r="M30" s="49"/>
    </row>
    <row r="31" spans="1:13" ht="15.7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9"/>
      <c r="M31" s="49"/>
    </row>
    <row r="32" spans="1:13" ht="15.75">
      <c r="A32" s="47"/>
      <c r="B32" s="47"/>
      <c r="C32" s="47"/>
      <c r="D32" s="47"/>
      <c r="E32" s="47"/>
      <c r="F32" s="47"/>
      <c r="G32" s="47"/>
      <c r="H32" s="47"/>
      <c r="I32" s="48"/>
      <c r="J32" s="48"/>
      <c r="K32" s="48"/>
      <c r="L32" s="49"/>
      <c r="M32" s="49"/>
    </row>
  </sheetData>
  <mergeCells count="22">
    <mergeCell ref="J1:P1"/>
    <mergeCell ref="A2:P2"/>
    <mergeCell ref="A3:P3"/>
    <mergeCell ref="A4:P4"/>
    <mergeCell ref="A5:A8"/>
    <mergeCell ref="B5:B8"/>
    <mergeCell ref="C5:D8"/>
    <mergeCell ref="E5:H5"/>
    <mergeCell ref="I5:K5"/>
    <mergeCell ref="L5:L8"/>
    <mergeCell ref="M5:M8"/>
    <mergeCell ref="N5:N8"/>
    <mergeCell ref="M21:O21"/>
    <mergeCell ref="O5:O8"/>
    <mergeCell ref="P5:P8"/>
    <mergeCell ref="E6:E8"/>
    <mergeCell ref="F6:F8"/>
    <mergeCell ref="G6:H6"/>
    <mergeCell ref="I6:I8"/>
    <mergeCell ref="J6:K6"/>
    <mergeCell ref="G7:H7"/>
    <mergeCell ref="J7:K7"/>
  </mergeCells>
  <printOptions/>
  <pageMargins left="0.56" right="0.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3.140625" style="0" customWidth="1"/>
    <col min="2" max="2" width="20.8515625" style="0" customWidth="1"/>
    <col min="3" max="3" width="7.57421875" style="0" customWidth="1"/>
    <col min="4" max="4" width="5.140625" style="0" customWidth="1"/>
    <col min="6" max="11" width="6.7109375" style="0" customWidth="1"/>
    <col min="12" max="12" width="5.8515625" style="0" customWidth="1"/>
    <col min="13" max="15" width="9.8515625" style="0" customWidth="1"/>
    <col min="16" max="16" width="10.57421875" style="0" customWidth="1"/>
  </cols>
  <sheetData>
    <row r="1" spans="10:16" ht="48.75" customHeight="1">
      <c r="J1" s="87" t="s">
        <v>110</v>
      </c>
      <c r="K1" s="88"/>
      <c r="L1" s="88"/>
      <c r="M1" s="88"/>
      <c r="N1" s="88"/>
      <c r="O1" s="88"/>
      <c r="P1" s="88"/>
    </row>
    <row r="2" spans="1:16" ht="15.7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1"/>
      <c r="O2" s="91"/>
      <c r="P2" s="91"/>
    </row>
    <row r="3" spans="1:16" ht="15.75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91"/>
      <c r="O3" s="91"/>
      <c r="P3" s="91"/>
    </row>
    <row r="4" spans="1:16" ht="15.75">
      <c r="A4" s="74" t="s">
        <v>93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6"/>
      <c r="O4" s="76"/>
      <c r="P4" s="76"/>
    </row>
    <row r="5" spans="1:16" ht="12.75" customHeight="1">
      <c r="A5" s="106" t="s">
        <v>0</v>
      </c>
      <c r="B5" s="106" t="s">
        <v>3</v>
      </c>
      <c r="C5" s="106" t="s">
        <v>95</v>
      </c>
      <c r="D5" s="106"/>
      <c r="E5" s="100" t="s">
        <v>1</v>
      </c>
      <c r="F5" s="103"/>
      <c r="G5" s="103"/>
      <c r="H5" s="103"/>
      <c r="I5" s="102" t="s">
        <v>4</v>
      </c>
      <c r="J5" s="103"/>
      <c r="K5" s="103"/>
      <c r="L5" s="104" t="s">
        <v>94</v>
      </c>
      <c r="M5" s="105" t="s">
        <v>67</v>
      </c>
      <c r="N5" s="106" t="s">
        <v>68</v>
      </c>
      <c r="O5" s="79" t="s">
        <v>79</v>
      </c>
      <c r="P5" s="79" t="s">
        <v>69</v>
      </c>
    </row>
    <row r="6" spans="1:16" ht="12.75">
      <c r="A6" s="106"/>
      <c r="B6" s="106"/>
      <c r="C6" s="106"/>
      <c r="D6" s="106"/>
      <c r="E6" s="80" t="s">
        <v>70</v>
      </c>
      <c r="F6" s="79" t="s">
        <v>5</v>
      </c>
      <c r="G6" s="100" t="s">
        <v>2</v>
      </c>
      <c r="H6" s="100"/>
      <c r="I6" s="101" t="s">
        <v>5</v>
      </c>
      <c r="J6" s="102" t="s">
        <v>2</v>
      </c>
      <c r="K6" s="102"/>
      <c r="L6" s="104"/>
      <c r="M6" s="105"/>
      <c r="N6" s="79"/>
      <c r="O6" s="79"/>
      <c r="P6" s="79"/>
    </row>
    <row r="7" spans="1:16" ht="12.75">
      <c r="A7" s="106"/>
      <c r="B7" s="106"/>
      <c r="C7" s="106"/>
      <c r="D7" s="106"/>
      <c r="E7" s="79"/>
      <c r="F7" s="79"/>
      <c r="G7" s="100" t="s">
        <v>6</v>
      </c>
      <c r="H7" s="100"/>
      <c r="I7" s="101"/>
      <c r="J7" s="102" t="s">
        <v>6</v>
      </c>
      <c r="K7" s="102"/>
      <c r="L7" s="104"/>
      <c r="M7" s="105"/>
      <c r="N7" s="79"/>
      <c r="O7" s="79"/>
      <c r="P7" s="79"/>
    </row>
    <row r="8" spans="1:16" ht="106.5" customHeight="1">
      <c r="A8" s="106"/>
      <c r="B8" s="106"/>
      <c r="C8" s="106"/>
      <c r="D8" s="106"/>
      <c r="E8" s="79"/>
      <c r="F8" s="79"/>
      <c r="G8" s="17" t="s">
        <v>7</v>
      </c>
      <c r="H8" s="17" t="s">
        <v>8</v>
      </c>
      <c r="I8" s="101"/>
      <c r="J8" s="16" t="s">
        <v>7</v>
      </c>
      <c r="K8" s="16" t="s">
        <v>8</v>
      </c>
      <c r="L8" s="104"/>
      <c r="M8" s="105"/>
      <c r="N8" s="79"/>
      <c r="O8" s="79"/>
      <c r="P8" s="79"/>
    </row>
    <row r="9" spans="1:16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8">
        <v>13</v>
      </c>
      <c r="N9" s="18">
        <v>14</v>
      </c>
      <c r="O9" s="20">
        <v>15</v>
      </c>
      <c r="P9" s="18">
        <v>16</v>
      </c>
    </row>
    <row r="10" spans="1:16" ht="25.5" customHeight="1">
      <c r="A10" s="4">
        <v>1</v>
      </c>
      <c r="B10" s="4" t="s">
        <v>71</v>
      </c>
      <c r="C10" s="21">
        <v>38607</v>
      </c>
      <c r="D10" s="21" t="s">
        <v>29</v>
      </c>
      <c r="E10" s="22">
        <v>38.75</v>
      </c>
      <c r="F10" s="22">
        <f>E10</f>
        <v>38.75</v>
      </c>
      <c r="G10" s="22">
        <v>0</v>
      </c>
      <c r="H10" s="22">
        <v>38.75</v>
      </c>
      <c r="I10" s="22">
        <v>1</v>
      </c>
      <c r="J10" s="22"/>
      <c r="K10" s="22">
        <v>1</v>
      </c>
      <c r="L10" s="23">
        <v>11</v>
      </c>
      <c r="M10" s="23">
        <f aca="true" t="shared" si="0" ref="M10:N18">E10*43000</f>
        <v>1666250</v>
      </c>
      <c r="N10" s="7">
        <f t="shared" si="0"/>
        <v>1666250</v>
      </c>
      <c r="O10" s="24">
        <f aca="true" t="shared" si="1" ref="O10:O18">M10-N10</f>
        <v>0</v>
      </c>
      <c r="P10" s="25" t="s">
        <v>72</v>
      </c>
    </row>
    <row r="11" spans="1:16" ht="25.5" customHeight="1">
      <c r="A11" s="4">
        <v>2</v>
      </c>
      <c r="B11" s="3" t="s">
        <v>73</v>
      </c>
      <c r="C11" s="26">
        <v>39024</v>
      </c>
      <c r="D11" s="26" t="s">
        <v>30</v>
      </c>
      <c r="E11" s="68">
        <v>232.6</v>
      </c>
      <c r="F11" s="27">
        <v>227.5</v>
      </c>
      <c r="G11" s="19">
        <v>127.6</v>
      </c>
      <c r="H11" s="19">
        <v>99.9</v>
      </c>
      <c r="I11" s="27">
        <v>7</v>
      </c>
      <c r="J11" s="19">
        <v>3</v>
      </c>
      <c r="K11" s="19">
        <v>4</v>
      </c>
      <c r="L11" s="19">
        <v>16</v>
      </c>
      <c r="M11" s="23">
        <f t="shared" si="0"/>
        <v>10001800</v>
      </c>
      <c r="N11" s="7">
        <f t="shared" si="0"/>
        <v>9782500</v>
      </c>
      <c r="O11" s="24">
        <f t="shared" si="1"/>
        <v>219300</v>
      </c>
      <c r="P11" s="25" t="s">
        <v>72</v>
      </c>
    </row>
    <row r="12" spans="1:16" ht="25.5" customHeight="1">
      <c r="A12" s="4">
        <v>3</v>
      </c>
      <c r="B12" s="8" t="s">
        <v>74</v>
      </c>
      <c r="C12" s="28">
        <v>39141</v>
      </c>
      <c r="D12" s="28" t="s">
        <v>75</v>
      </c>
      <c r="E12" s="29">
        <v>747.9</v>
      </c>
      <c r="F12" s="6">
        <f>G12+H12</f>
        <v>592.8</v>
      </c>
      <c r="G12" s="6">
        <v>158.2</v>
      </c>
      <c r="H12" s="6">
        <v>434.6</v>
      </c>
      <c r="I12" s="6">
        <f>J12+K12</f>
        <v>19</v>
      </c>
      <c r="J12" s="6">
        <v>6</v>
      </c>
      <c r="K12" s="6">
        <v>13</v>
      </c>
      <c r="L12" s="14">
        <v>40</v>
      </c>
      <c r="M12" s="23">
        <f t="shared" si="0"/>
        <v>32159700</v>
      </c>
      <c r="N12" s="7">
        <f t="shared" si="0"/>
        <v>25490399.999999996</v>
      </c>
      <c r="O12" s="24">
        <f t="shared" si="1"/>
        <v>6669300.000000004</v>
      </c>
      <c r="P12" s="25" t="s">
        <v>72</v>
      </c>
    </row>
    <row r="13" spans="1:16" ht="25.5" customHeight="1">
      <c r="A13" s="4">
        <v>4</v>
      </c>
      <c r="B13" s="8" t="s">
        <v>17</v>
      </c>
      <c r="C13" s="28">
        <v>39230</v>
      </c>
      <c r="D13" s="28" t="s">
        <v>31</v>
      </c>
      <c r="E13" s="29">
        <v>341</v>
      </c>
      <c r="F13" s="6">
        <f>G13+H13</f>
        <v>217.3</v>
      </c>
      <c r="G13" s="6">
        <v>140</v>
      </c>
      <c r="H13" s="6">
        <v>77.3</v>
      </c>
      <c r="I13" s="6">
        <v>13</v>
      </c>
      <c r="J13" s="6">
        <v>9</v>
      </c>
      <c r="K13" s="6">
        <v>4</v>
      </c>
      <c r="L13" s="14">
        <v>37</v>
      </c>
      <c r="M13" s="23">
        <f t="shared" si="0"/>
        <v>14663000</v>
      </c>
      <c r="N13" s="7">
        <f t="shared" si="0"/>
        <v>9343900</v>
      </c>
      <c r="O13" s="24">
        <f t="shared" si="1"/>
        <v>5319100</v>
      </c>
      <c r="P13" s="25" t="s">
        <v>72</v>
      </c>
    </row>
    <row r="14" spans="1:16" ht="25.5" customHeight="1">
      <c r="A14" s="4">
        <v>5</v>
      </c>
      <c r="B14" s="8" t="s">
        <v>25</v>
      </c>
      <c r="C14" s="26">
        <v>39309</v>
      </c>
      <c r="D14" s="26" t="s">
        <v>32</v>
      </c>
      <c r="E14" s="30">
        <v>128.2</v>
      </c>
      <c r="F14" s="7">
        <v>94.3</v>
      </c>
      <c r="G14" s="7">
        <v>94.3</v>
      </c>
      <c r="H14" s="7"/>
      <c r="I14" s="7">
        <f>J14</f>
        <v>4</v>
      </c>
      <c r="J14" s="7">
        <v>4</v>
      </c>
      <c r="K14" s="7"/>
      <c r="L14" s="23">
        <v>8</v>
      </c>
      <c r="M14" s="23">
        <f t="shared" si="0"/>
        <v>5512599.999999999</v>
      </c>
      <c r="N14" s="7">
        <f t="shared" si="0"/>
        <v>4054900</v>
      </c>
      <c r="O14" s="24">
        <f t="shared" si="1"/>
        <v>1457699.999999999</v>
      </c>
      <c r="P14" s="25" t="s">
        <v>72</v>
      </c>
    </row>
    <row r="15" spans="1:16" ht="25.5" customHeight="1">
      <c r="A15" s="4">
        <v>6</v>
      </c>
      <c r="B15" s="3" t="s">
        <v>76</v>
      </c>
      <c r="C15" s="26">
        <v>39309</v>
      </c>
      <c r="D15" s="26" t="s">
        <v>33</v>
      </c>
      <c r="E15" s="29">
        <v>122.7</v>
      </c>
      <c r="F15" s="15">
        <v>122.7</v>
      </c>
      <c r="G15" s="15"/>
      <c r="H15" s="15">
        <v>122.7</v>
      </c>
      <c r="I15" s="15">
        <v>1</v>
      </c>
      <c r="J15" s="15"/>
      <c r="K15" s="15">
        <v>1</v>
      </c>
      <c r="L15" s="14">
        <v>2</v>
      </c>
      <c r="M15" s="23">
        <f t="shared" si="0"/>
        <v>5276100</v>
      </c>
      <c r="N15" s="7">
        <f t="shared" si="0"/>
        <v>5276100</v>
      </c>
      <c r="O15" s="24">
        <f t="shared" si="1"/>
        <v>0</v>
      </c>
      <c r="P15" s="25" t="s">
        <v>72</v>
      </c>
    </row>
    <row r="16" spans="1:16" ht="25.5" customHeight="1">
      <c r="A16" s="4">
        <v>7</v>
      </c>
      <c r="B16" s="3" t="s">
        <v>77</v>
      </c>
      <c r="C16" s="26">
        <v>39309</v>
      </c>
      <c r="D16" s="26" t="s">
        <v>34</v>
      </c>
      <c r="E16" s="29">
        <f>30</f>
        <v>30</v>
      </c>
      <c r="F16" s="6">
        <v>28.7</v>
      </c>
      <c r="G16" s="6"/>
      <c r="H16" s="6">
        <v>28.7</v>
      </c>
      <c r="I16" s="6">
        <v>1</v>
      </c>
      <c r="J16" s="6"/>
      <c r="K16" s="6">
        <v>1</v>
      </c>
      <c r="L16" s="14">
        <v>1</v>
      </c>
      <c r="M16" s="23">
        <f t="shared" si="0"/>
        <v>1290000</v>
      </c>
      <c r="N16" s="7">
        <f t="shared" si="0"/>
        <v>1234100</v>
      </c>
      <c r="O16" s="24">
        <f t="shared" si="1"/>
        <v>55900</v>
      </c>
      <c r="P16" s="25" t="s">
        <v>72</v>
      </c>
    </row>
    <row r="17" spans="1:16" ht="21.75" customHeight="1">
      <c r="A17" s="4">
        <v>8</v>
      </c>
      <c r="B17" s="3" t="s">
        <v>23</v>
      </c>
      <c r="C17" s="26">
        <v>39309</v>
      </c>
      <c r="D17" s="26" t="s">
        <v>35</v>
      </c>
      <c r="E17" s="29">
        <v>288.3</v>
      </c>
      <c r="F17" s="6">
        <f>H17</f>
        <v>250.8</v>
      </c>
      <c r="G17" s="6"/>
      <c r="H17" s="6">
        <v>250.8</v>
      </c>
      <c r="I17" s="6">
        <f>K17</f>
        <v>7</v>
      </c>
      <c r="J17" s="6"/>
      <c r="K17" s="6">
        <v>7</v>
      </c>
      <c r="L17" s="14">
        <v>19</v>
      </c>
      <c r="M17" s="23">
        <f t="shared" si="0"/>
        <v>12396900</v>
      </c>
      <c r="N17" s="7">
        <f t="shared" si="0"/>
        <v>10784400</v>
      </c>
      <c r="O17" s="24">
        <f t="shared" si="1"/>
        <v>1612500</v>
      </c>
      <c r="P17" s="20" t="s">
        <v>72</v>
      </c>
    </row>
    <row r="18" spans="1:16" ht="21.75" customHeight="1">
      <c r="A18" s="4">
        <v>9</v>
      </c>
      <c r="B18" s="3" t="s">
        <v>24</v>
      </c>
      <c r="C18" s="26">
        <v>39309</v>
      </c>
      <c r="D18" s="26" t="s">
        <v>36</v>
      </c>
      <c r="E18" s="29">
        <v>207.1</v>
      </c>
      <c r="F18" s="15">
        <v>205</v>
      </c>
      <c r="G18" s="15">
        <v>136.8</v>
      </c>
      <c r="H18" s="15">
        <v>68.2</v>
      </c>
      <c r="I18" s="15">
        <f>J18+K18</f>
        <v>6</v>
      </c>
      <c r="J18" s="15">
        <v>4</v>
      </c>
      <c r="K18" s="15">
        <v>2</v>
      </c>
      <c r="L18" s="14">
        <v>13</v>
      </c>
      <c r="M18" s="23">
        <f t="shared" si="0"/>
        <v>8905300</v>
      </c>
      <c r="N18" s="7">
        <f t="shared" si="0"/>
        <v>8815000</v>
      </c>
      <c r="O18" s="24">
        <f t="shared" si="1"/>
        <v>90300</v>
      </c>
      <c r="P18" s="20" t="s">
        <v>72</v>
      </c>
    </row>
    <row r="19" spans="1:16" ht="22.5" customHeight="1">
      <c r="A19" s="4">
        <v>10</v>
      </c>
      <c r="B19" s="31" t="s">
        <v>10</v>
      </c>
      <c r="C19" s="26">
        <v>39345</v>
      </c>
      <c r="D19" s="26" t="s">
        <v>39</v>
      </c>
      <c r="E19" s="29">
        <v>75.9</v>
      </c>
      <c r="F19" s="6">
        <v>74.92</v>
      </c>
      <c r="G19" s="6">
        <v>74.92</v>
      </c>
      <c r="H19" s="6"/>
      <c r="I19" s="6">
        <v>2</v>
      </c>
      <c r="J19" s="6">
        <v>2</v>
      </c>
      <c r="K19" s="6"/>
      <c r="L19" s="6">
        <v>8</v>
      </c>
      <c r="M19" s="6">
        <f>E19*43000</f>
        <v>3263700.0000000005</v>
      </c>
      <c r="N19" s="14">
        <f>F19*43000</f>
        <v>3221560</v>
      </c>
      <c r="O19" s="41">
        <f>M19-N19</f>
        <v>42140.000000000466</v>
      </c>
      <c r="P19" s="20" t="s">
        <v>72</v>
      </c>
    </row>
    <row r="20" spans="1:16" ht="15.75">
      <c r="A20" s="31"/>
      <c r="B20" s="32" t="s">
        <v>64</v>
      </c>
      <c r="C20" s="33"/>
      <c r="D20" s="33"/>
      <c r="E20" s="34">
        <f>SUM(E10:E19)</f>
        <v>2212.4500000000003</v>
      </c>
      <c r="F20" s="34">
        <f aca="true" t="shared" si="2" ref="F20:O20">SUM(F10:F19)</f>
        <v>1852.77</v>
      </c>
      <c r="G20" s="34">
        <f t="shared" si="2"/>
        <v>731.8199999999998</v>
      </c>
      <c r="H20" s="34">
        <f t="shared" si="2"/>
        <v>1120.95</v>
      </c>
      <c r="I20" s="34">
        <f t="shared" si="2"/>
        <v>61</v>
      </c>
      <c r="J20" s="34">
        <f t="shared" si="2"/>
        <v>28</v>
      </c>
      <c r="K20" s="34">
        <f t="shared" si="2"/>
        <v>33</v>
      </c>
      <c r="L20" s="34">
        <f t="shared" si="2"/>
        <v>155</v>
      </c>
      <c r="M20" s="34">
        <f t="shared" si="2"/>
        <v>95135350</v>
      </c>
      <c r="N20" s="34">
        <f t="shared" si="2"/>
        <v>79669110</v>
      </c>
      <c r="O20" s="34">
        <f t="shared" si="2"/>
        <v>15466240.000000004</v>
      </c>
      <c r="P20" s="34">
        <f>100000000-M20</f>
        <v>4864650</v>
      </c>
    </row>
    <row r="21" spans="1:16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99" t="s">
        <v>64</v>
      </c>
      <c r="N21" s="99"/>
      <c r="O21" s="99"/>
      <c r="P21" s="36">
        <f>M20+P20</f>
        <v>100000000</v>
      </c>
    </row>
  </sheetData>
  <mergeCells count="22">
    <mergeCell ref="J1:P1"/>
    <mergeCell ref="A2:P2"/>
    <mergeCell ref="A3:P3"/>
    <mergeCell ref="A4:P4"/>
    <mergeCell ref="A5:A8"/>
    <mergeCell ref="B5:B8"/>
    <mergeCell ref="C5:D8"/>
    <mergeCell ref="E5:H5"/>
    <mergeCell ref="I5:K5"/>
    <mergeCell ref="L5:L8"/>
    <mergeCell ref="M5:M8"/>
    <mergeCell ref="N5:N8"/>
    <mergeCell ref="M21:O21"/>
    <mergeCell ref="O5:O8"/>
    <mergeCell ref="P5:P8"/>
    <mergeCell ref="E6:E8"/>
    <mergeCell ref="F6:F8"/>
    <mergeCell ref="G6:H6"/>
    <mergeCell ref="I6:I8"/>
    <mergeCell ref="J6:K6"/>
    <mergeCell ref="G7:H7"/>
    <mergeCell ref="J7:K7"/>
  </mergeCells>
  <printOptions/>
  <pageMargins left="0.75" right="0.42" top="0.53" bottom="0.47" header="0.33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Витковская</cp:lastModifiedBy>
  <cp:lastPrinted>2009-10-12T10:08:51Z</cp:lastPrinted>
  <dcterms:created xsi:type="dcterms:W3CDTF">2008-02-29T06:01:48Z</dcterms:created>
  <dcterms:modified xsi:type="dcterms:W3CDTF">2009-10-14T07:53:08Z</dcterms:modified>
  <cp:category/>
  <cp:version/>
  <cp:contentType/>
  <cp:contentStatus/>
</cp:coreProperties>
</file>