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2" sheetId="1" r:id="rId1"/>
    <sheet name="2011" sheetId="2" r:id="rId2"/>
    <sheet name="2010" sheetId="3" r:id="rId3"/>
  </sheets>
  <definedNames>
    <definedName name="_xlnm.Print_Titles" localSheetId="1">'2011'!$8:$12</definedName>
    <definedName name="_xlnm.Print_Titles" localSheetId="0">'2012'!$8:$12</definedName>
    <definedName name="_xlnm.Print_Area" localSheetId="2">'2010'!$A$1:$N$30</definedName>
    <definedName name="_xlnm.Print_Area" localSheetId="1">'2011'!$A$1:$N$25</definedName>
    <definedName name="_xlnm.Print_Area" localSheetId="0">'2012'!$A$1:$N$39</definedName>
  </definedNames>
  <calcPr fullCalcOnLoad="1"/>
</workbook>
</file>

<file path=xl/sharedStrings.xml><?xml version="1.0" encoding="utf-8"?>
<sst xmlns="http://schemas.openxmlformats.org/spreadsheetml/2006/main" count="229" uniqueCount="137">
  <si>
    <t>№ п/п</t>
  </si>
  <si>
    <t>Адрес многоквартирного дома, признаного аварийным</t>
  </si>
  <si>
    <t>Количество помещений</t>
  </si>
  <si>
    <t>Всего:</t>
  </si>
  <si>
    <t>в муниципальной собственности</t>
  </si>
  <si>
    <t>в частной собственности</t>
  </si>
  <si>
    <t>ул. Советская, д. 78</t>
  </si>
  <si>
    <t>ул. Энергетиков, д. 2</t>
  </si>
  <si>
    <t>№337</t>
  </si>
  <si>
    <t>№76</t>
  </si>
  <si>
    <t>№ 89</t>
  </si>
  <si>
    <t xml:space="preserve"> №104</t>
  </si>
  <si>
    <t xml:space="preserve">№111 </t>
  </si>
  <si>
    <t xml:space="preserve">№112  </t>
  </si>
  <si>
    <t xml:space="preserve">№113 </t>
  </si>
  <si>
    <t xml:space="preserve">№114 </t>
  </si>
  <si>
    <t xml:space="preserve">№115 </t>
  </si>
  <si>
    <t>№116</t>
  </si>
  <si>
    <t>№122</t>
  </si>
  <si>
    <t>№125</t>
  </si>
  <si>
    <t>№130</t>
  </si>
  <si>
    <t xml:space="preserve">№131 </t>
  </si>
  <si>
    <t>№132</t>
  </si>
  <si>
    <t xml:space="preserve">№133 </t>
  </si>
  <si>
    <t>№134</t>
  </si>
  <si>
    <t>№135</t>
  </si>
  <si>
    <t xml:space="preserve">№136 </t>
  </si>
  <si>
    <t>№137</t>
  </si>
  <si>
    <t>№138</t>
  </si>
  <si>
    <t>№146</t>
  </si>
  <si>
    <t>№147</t>
  </si>
  <si>
    <t>№153</t>
  </si>
  <si>
    <t>№154</t>
  </si>
  <si>
    <t>№156</t>
  </si>
  <si>
    <t>№157</t>
  </si>
  <si>
    <t xml:space="preserve">№158 </t>
  </si>
  <si>
    <t xml:space="preserve">№161 </t>
  </si>
  <si>
    <t xml:space="preserve">№165 </t>
  </si>
  <si>
    <t>ИТОГО:</t>
  </si>
  <si>
    <t xml:space="preserve">ПЕРЕЧЕНЬ  </t>
  </si>
  <si>
    <t>многоквартирных домов, подлежащих расселению в 2010 году</t>
  </si>
  <si>
    <t>многоквартирных домов, подлежащих расселению в 2011 году</t>
  </si>
  <si>
    <t>многоквартирных домов, подлежащих расселению в 2012 году</t>
  </si>
  <si>
    <t>всего</t>
  </si>
  <si>
    <t xml:space="preserve">Число жителей, зарегистрированных в аварийном многоквартирном доме </t>
  </si>
  <si>
    <t>Документ, подтверждающий признание многоквартирного дома аварийным (решение комиссии)</t>
  </si>
  <si>
    <t>решение суда</t>
  </si>
  <si>
    <t>Документ, подтверждающий признание многоквартирного дома аварийным, (решение комиссии)</t>
  </si>
  <si>
    <t xml:space="preserve">ул. Савиных, д.10 </t>
  </si>
  <si>
    <t>№176</t>
  </si>
  <si>
    <t>№ 177</t>
  </si>
  <si>
    <t>№186</t>
  </si>
  <si>
    <t xml:space="preserve">№187 </t>
  </si>
  <si>
    <t>пер. Горшковский,16/1</t>
  </si>
  <si>
    <t>№ 251</t>
  </si>
  <si>
    <t>№190</t>
  </si>
  <si>
    <t>ул.Алексея Беленца,4а</t>
  </si>
  <si>
    <t>№ 198</t>
  </si>
  <si>
    <t xml:space="preserve">№199 </t>
  </si>
  <si>
    <t>№110</t>
  </si>
  <si>
    <t>№62</t>
  </si>
  <si>
    <t>№69</t>
  </si>
  <si>
    <t>№73</t>
  </si>
  <si>
    <t>№92</t>
  </si>
  <si>
    <t>№97</t>
  </si>
  <si>
    <t>№98</t>
  </si>
  <si>
    <t>№105</t>
  </si>
  <si>
    <t xml:space="preserve">Приложение 1  </t>
  </si>
  <si>
    <t>№__________ от "_____"__________2010 года</t>
  </si>
  <si>
    <t>Площадь занимаемых помещений, кв.м.</t>
  </si>
  <si>
    <t>Площадь предоставлемых жилых помещений, кв.м.</t>
  </si>
  <si>
    <t>Площадь предоставляемых жилых помещений, кв.м.</t>
  </si>
  <si>
    <t>Площадь занимаемых жилых помещений, кв.м.</t>
  </si>
  <si>
    <t>в том числе жилых помещений</t>
  </si>
  <si>
    <t>к постановлению администрации города Томска</t>
  </si>
  <si>
    <t>за счет средств бюджета муниципального образвоания "Город Томск"</t>
  </si>
  <si>
    <t>за счет средств бюджета муниципального образования "Город Томск"</t>
  </si>
  <si>
    <t>пер. Плеханова, 8</t>
  </si>
  <si>
    <t>№ 197</t>
  </si>
  <si>
    <t>№262</t>
  </si>
  <si>
    <t>№78</t>
  </si>
  <si>
    <t>*</t>
  </si>
  <si>
    <t>Затраты на снос (тыс.руб.)</t>
  </si>
  <si>
    <t>Сумма (гр.12*43 тыс.руб.)</t>
  </si>
  <si>
    <t xml:space="preserve">Приложение 3  </t>
  </si>
  <si>
    <t xml:space="preserve">Приложение 5 </t>
  </si>
  <si>
    <t>№36</t>
  </si>
  <si>
    <t xml:space="preserve"> 03.10.2006 </t>
  </si>
  <si>
    <t>№40</t>
  </si>
  <si>
    <t>Сумма (гр.12*38976,89) (тыс.руб)</t>
  </si>
  <si>
    <t>ул. Белинского, 46</t>
  </si>
  <si>
    <t>ул. Гоголя, 59</t>
  </si>
  <si>
    <t>ул. Киевская, 92</t>
  </si>
  <si>
    <t xml:space="preserve">ул. М.Джалиля, 42 </t>
  </si>
  <si>
    <t>пр. Ленина, 200/3</t>
  </si>
  <si>
    <t xml:space="preserve">ул. Гоголя,50/1 </t>
  </si>
  <si>
    <t>пер. Ботанический, 4/1</t>
  </si>
  <si>
    <t>пер. Соляной, 24а</t>
  </si>
  <si>
    <t>ул. Алтайская, 3</t>
  </si>
  <si>
    <t>пер. Моторный, 4а</t>
  </si>
  <si>
    <t>ул. Косарева, 21</t>
  </si>
  <si>
    <t>ул. Водяная, 41/1</t>
  </si>
  <si>
    <t>пер. Моторный, 4</t>
  </si>
  <si>
    <t>ул. Гоголя, 16</t>
  </si>
  <si>
    <t>ул. Тверская, 66</t>
  </si>
  <si>
    <t>ул. Гоголя, 14/6</t>
  </si>
  <si>
    <t>ул. Энтузиастов, 22</t>
  </si>
  <si>
    <t>ул. Загорная, 2 (Обруб, 12)</t>
  </si>
  <si>
    <t>ул. Энтузиастов, 22/1</t>
  </si>
  <si>
    <t>ул. Войлочная, 5а</t>
  </si>
  <si>
    <t>ул. Техническая, 9</t>
  </si>
  <si>
    <t>ул. Крымская, 58</t>
  </si>
  <si>
    <t>пр. Ленина, 200/2</t>
  </si>
  <si>
    <t xml:space="preserve"> ул. Студ.городок, 11</t>
  </si>
  <si>
    <t>ул. Герцена, 24</t>
  </si>
  <si>
    <t>ул. Дзержинского, 5/1</t>
  </si>
  <si>
    <t>ул. Станиславского, 24</t>
  </si>
  <si>
    <t>ул. Савиных, 10а</t>
  </si>
  <si>
    <t>ул. Свердлова, 4</t>
  </si>
  <si>
    <t>ул. Гоголя,50</t>
  </si>
  <si>
    <t>ул. Пушкина, 24</t>
  </si>
  <si>
    <t>ул. Загорная, 1а</t>
  </si>
  <si>
    <t>ул. А.Невского, 24</t>
  </si>
  <si>
    <t>ул. Аркадия Иванова, 16б</t>
  </si>
  <si>
    <t>ул. Карпова, 3</t>
  </si>
  <si>
    <t>ул. Красноармейская, 75</t>
  </si>
  <si>
    <t>ул. Энергетиков, 9</t>
  </si>
  <si>
    <t>ул. Профсоюзная, 7</t>
  </si>
  <si>
    <t>ул. Трифонова, 1</t>
  </si>
  <si>
    <t>ул. Московский тракт, 27</t>
  </si>
  <si>
    <t>ул. Оренбургская, 8</t>
  </si>
  <si>
    <t>пер. Батенькова, 11</t>
  </si>
  <si>
    <t>пер. Кононова, 4</t>
  </si>
  <si>
    <t>пер. Днепровский, 20</t>
  </si>
  <si>
    <t>ул. Советская, 89а</t>
  </si>
  <si>
    <t>пр. Ленина, 210 б</t>
  </si>
  <si>
    <t>29.04.2010 № 384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</si>
</sst>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#,##0.0"/>
    <numFmt numFmtId="184" formatCode="_-* #,##0.0_р_._-;\-* #,##0.0_р_._-;_-* &quot;-&quot;?_р_._-;_-@_-"/>
    <numFmt numFmtId="185" formatCode="d/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"/>
    <numFmt numFmtId="190" formatCode="0.000"/>
    <numFmt numFmtId="191" formatCode="0.0000"/>
    <numFmt numFmtId="192" formatCode="[$-FC19]d\ mmmm\ yyyy\ &quot;г.&quot;"/>
    <numFmt numFmtId="193" formatCode="_-* #,##0.000_р_._-;\-* #,##0.000_р_._-;_-* &quot;-&quot;???_р_._-;_-@_-"/>
    <numFmt numFmtId="194" formatCode="0.00000"/>
    <numFmt numFmtId="195" formatCode="000000"/>
  </numFmts>
  <fonts count="2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sz val="11"/>
      <name val="Arial"/>
      <family val="0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18" applyNumberFormat="1" applyFont="1" applyFill="1" applyBorder="1" applyAlignment="1">
      <alignment horizontal="center" vertical="center" wrapText="1"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12" fillId="0" borderId="1" xfId="18" applyFont="1" applyFill="1" applyBorder="1" applyAlignment="1">
      <alignment horizontal="center" vertical="center" wrapText="1"/>
      <protection/>
    </xf>
    <xf numFmtId="0" fontId="12" fillId="0" borderId="1" xfId="1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1" fillId="0" borderId="1" xfId="18" applyNumberFormat="1" applyFont="1" applyFill="1" applyBorder="1" applyAlignment="1">
      <alignment horizontal="center" vertical="center" wrapText="1"/>
      <protection/>
    </xf>
    <xf numFmtId="1" fontId="11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0" xfId="18" applyFont="1" applyFill="1" applyBorder="1" applyAlignment="1">
      <alignment vertical="center" wrapText="1"/>
      <protection/>
    </xf>
    <xf numFmtId="4" fontId="11" fillId="0" borderId="0" xfId="18" applyNumberFormat="1" applyFont="1" applyFill="1" applyBorder="1" applyAlignment="1">
      <alignment vertical="center" wrapText="1"/>
      <protection/>
    </xf>
    <xf numFmtId="1" fontId="11" fillId="0" borderId="0" xfId="18" applyNumberFormat="1" applyFont="1" applyFill="1" applyBorder="1" applyAlignment="1">
      <alignment vertical="center" wrapText="1"/>
      <protection/>
    </xf>
    <xf numFmtId="0" fontId="11" fillId="0" borderId="0" xfId="19" applyFont="1" applyFill="1" applyBorder="1" applyAlignment="1">
      <alignment vertical="distributed" wrapText="1"/>
      <protection/>
    </xf>
    <xf numFmtId="4" fontId="7" fillId="0" borderId="0" xfId="18" applyNumberFormat="1" applyFont="1" applyFill="1" applyBorder="1" applyAlignment="1">
      <alignment vertical="center" wrapText="1"/>
      <protection/>
    </xf>
    <xf numFmtId="0" fontId="6" fillId="0" borderId="0" xfId="18" applyFont="1" applyFill="1" applyBorder="1" applyAlignment="1">
      <alignment vertical="center" wrapText="1"/>
      <protection/>
    </xf>
    <xf numFmtId="0" fontId="11" fillId="0" borderId="0" xfId="18" applyFont="1" applyFill="1" applyAlignment="1">
      <alignment vertical="center" wrapText="1"/>
      <protection/>
    </xf>
    <xf numFmtId="4" fontId="11" fillId="0" borderId="0" xfId="18" applyNumberFormat="1" applyFont="1" applyFill="1" applyAlignment="1">
      <alignment vertical="center" wrapText="1"/>
      <protection/>
    </xf>
    <xf numFmtId="1" fontId="11" fillId="0" borderId="0" xfId="18" applyNumberFormat="1" applyFont="1" applyFill="1" applyAlignment="1">
      <alignment vertical="center" wrapText="1"/>
      <protection/>
    </xf>
    <xf numFmtId="4" fontId="6" fillId="0" borderId="0" xfId="18" applyNumberFormat="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Alignment="1">
      <alignment/>
    </xf>
    <xf numFmtId="4" fontId="8" fillId="0" borderId="1" xfId="18" applyNumberFormat="1" applyFont="1" applyFill="1" applyBorder="1" applyAlignment="1">
      <alignment horizontal="center" vertical="center" wrapText="1"/>
      <protection/>
    </xf>
    <xf numFmtId="1" fontId="8" fillId="0" borderId="1" xfId="18" applyNumberFormat="1" applyFont="1" applyFill="1" applyBorder="1" applyAlignment="1">
      <alignment horizontal="center" vertical="center" wrapText="1"/>
      <protection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18" applyNumberFormat="1" applyFont="1" applyFill="1" applyBorder="1" applyAlignment="1">
      <alignment horizontal="center" vertical="center" wrapText="1"/>
      <protection/>
    </xf>
    <xf numFmtId="14" fontId="17" fillId="0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0" fillId="0" borderId="1" xfId="18" applyFont="1" applyFill="1" applyBorder="1" applyAlignment="1">
      <alignment horizontal="center" vertical="center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8" fillId="0" borderId="1" xfId="18" applyNumberFormat="1" applyFont="1" applyFill="1" applyBorder="1" applyAlignment="1">
      <alignment horizontal="center" vertical="center"/>
      <protection/>
    </xf>
    <xf numFmtId="14" fontId="17" fillId="0" borderId="1" xfId="19" applyNumberFormat="1" applyFont="1" applyFill="1" applyBorder="1" applyAlignment="1">
      <alignment horizontal="center" vertical="center" wrapText="1"/>
      <protection/>
    </xf>
    <xf numFmtId="0" fontId="14" fillId="0" borderId="0" xfId="18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8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18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18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2" fillId="0" borderId="1" xfId="18" applyNumberFormat="1" applyFont="1" applyFill="1" applyBorder="1" applyAlignment="1">
      <alignment horizontal="center" vertical="center" wrapText="1"/>
      <protection/>
    </xf>
    <xf numFmtId="2" fontId="8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20" fillId="0" borderId="1" xfId="18" applyNumberFormat="1" applyFont="1" applyFill="1" applyBorder="1" applyAlignment="1">
      <alignment horizontal="center" vertical="center" wrapText="1"/>
      <protection/>
    </xf>
    <xf numFmtId="2" fontId="20" fillId="0" borderId="1" xfId="18" applyNumberFormat="1" applyFont="1" applyFill="1" applyBorder="1" applyAlignment="1">
      <alignment horizontal="center" vertical="center" wrapText="1"/>
      <protection/>
    </xf>
    <xf numFmtId="2" fontId="20" fillId="0" borderId="1" xfId="0" applyNumberFormat="1" applyFont="1" applyBorder="1" applyAlignment="1">
      <alignment/>
    </xf>
    <xf numFmtId="0" fontId="17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171" fontId="5" fillId="0" borderId="1" xfId="22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2" fontId="13" fillId="0" borderId="6" xfId="0" applyNumberFormat="1" applyFont="1" applyBorder="1" applyAlignment="1">
      <alignment wrapText="1"/>
    </xf>
    <xf numFmtId="2" fontId="0" fillId="0" borderId="7" xfId="0" applyNumberFormat="1" applyBorder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4" fillId="0" borderId="1" xfId="0" applyFont="1" applyBorder="1" applyAlignment="1">
      <alignment horizontal="center" vertical="center" textRotation="90" wrapText="1"/>
    </xf>
    <xf numFmtId="4" fontId="5" fillId="0" borderId="8" xfId="18" applyNumberFormat="1" applyFont="1" applyFill="1" applyBorder="1" applyAlignment="1">
      <alignment horizontal="center" vertical="center" wrapText="1"/>
      <protection/>
    </xf>
    <xf numFmtId="4" fontId="5" fillId="0" borderId="9" xfId="18" applyNumberFormat="1" applyFont="1" applyFill="1" applyBorder="1" applyAlignment="1">
      <alignment horizontal="center" vertical="center" wrapText="1"/>
      <protection/>
    </xf>
    <xf numFmtId="4" fontId="5" fillId="0" borderId="10" xfId="18" applyNumberFormat="1" applyFont="1" applyFill="1" applyBorder="1" applyAlignment="1">
      <alignment horizontal="center" vertical="center" wrapText="1"/>
      <protection/>
    </xf>
    <xf numFmtId="4" fontId="5" fillId="0" borderId="11" xfId="18" applyNumberFormat="1" applyFont="1" applyFill="1" applyBorder="1" applyAlignment="1">
      <alignment horizontal="center" vertical="center" wrapText="1"/>
      <protection/>
    </xf>
    <xf numFmtId="1" fontId="5" fillId="0" borderId="8" xfId="18" applyNumberFormat="1" applyFont="1" applyFill="1" applyBorder="1" applyAlignment="1">
      <alignment horizontal="center" vertical="center" wrapText="1"/>
      <protection/>
    </xf>
    <xf numFmtId="1" fontId="5" fillId="0" borderId="9" xfId="18" applyNumberFormat="1" applyFont="1" applyFill="1" applyBorder="1" applyAlignment="1">
      <alignment horizontal="center" vertical="center" wrapText="1"/>
      <protection/>
    </xf>
    <xf numFmtId="1" fontId="5" fillId="0" borderId="10" xfId="18" applyNumberFormat="1" applyFont="1" applyFill="1" applyBorder="1" applyAlignment="1">
      <alignment horizontal="center" vertical="center" wrapText="1"/>
      <protection/>
    </xf>
    <xf numFmtId="1" fontId="5" fillId="0" borderId="11" xfId="18" applyNumberFormat="1" applyFont="1" applyFill="1" applyBorder="1" applyAlignment="1">
      <alignment horizontal="center" vertical="center" wrapText="1"/>
      <protection/>
    </xf>
    <xf numFmtId="0" fontId="9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4" fillId="0" borderId="0" xfId="18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textRotation="90" wrapText="1"/>
    </xf>
    <xf numFmtId="2" fontId="13" fillId="0" borderId="6" xfId="18" applyNumberFormat="1" applyFont="1" applyFill="1" applyBorder="1" applyAlignment="1">
      <alignment vertical="center" wrapText="1"/>
      <protection/>
    </xf>
    <xf numFmtId="2" fontId="0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9" fillId="0" borderId="0" xfId="1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5" fillId="0" borderId="1" xfId="18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14" fillId="0" borderId="0" xfId="18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182" fontId="13" fillId="0" borderId="1" xfId="0" applyNumberFormat="1" applyFont="1" applyFill="1" applyBorder="1" applyAlignment="1">
      <alignment horizontal="center" wrapText="1"/>
    </xf>
    <xf numFmtId="182" fontId="0" fillId="0" borderId="1" xfId="0" applyNumberFormat="1" applyFill="1" applyBorder="1" applyAlignment="1">
      <alignment/>
    </xf>
    <xf numFmtId="0" fontId="8" fillId="0" borderId="0" xfId="0" applyFont="1" applyBorder="1" applyAlignment="1">
      <alignment wrapText="1"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workbookViewId="0" topLeftCell="A1">
      <selection activeCell="G3" sqref="G3:N3"/>
    </sheetView>
  </sheetViews>
  <sheetFormatPr defaultColWidth="9.140625" defaultRowHeight="12.75"/>
  <cols>
    <col min="1" max="1" width="4.140625" style="22" customWidth="1"/>
    <col min="2" max="2" width="19.140625" style="22" customWidth="1"/>
    <col min="3" max="3" width="6.421875" style="22" customWidth="1"/>
    <col min="4" max="4" width="4.7109375" style="22" customWidth="1"/>
    <col min="5" max="5" width="5.28125" style="22" customWidth="1"/>
    <col min="6" max="6" width="7.7109375" style="22" customWidth="1"/>
    <col min="7" max="7" width="7.00390625" style="22" customWidth="1"/>
    <col min="8" max="8" width="7.421875" style="23" customWidth="1"/>
    <col min="9" max="9" width="5.00390625" style="23" customWidth="1"/>
    <col min="10" max="10" width="4.57421875" style="23" customWidth="1"/>
    <col min="11" max="11" width="4.140625" style="24" customWidth="1"/>
    <col min="12" max="12" width="7.28125" style="24" customWidth="1"/>
    <col min="13" max="13" width="9.00390625" style="0" customWidth="1"/>
    <col min="14" max="14" width="7.28125" style="0" customWidth="1"/>
  </cols>
  <sheetData>
    <row r="1" spans="10:14" ht="15.75">
      <c r="J1" s="84" t="s">
        <v>85</v>
      </c>
      <c r="K1" s="84"/>
      <c r="L1" s="84"/>
      <c r="M1" s="84"/>
      <c r="N1" s="85"/>
    </row>
    <row r="2" spans="7:14" ht="15.75" customHeight="1">
      <c r="G2" s="84" t="s">
        <v>74</v>
      </c>
      <c r="H2" s="86"/>
      <c r="I2" s="86"/>
      <c r="J2" s="86"/>
      <c r="K2" s="86"/>
      <c r="L2" s="86"/>
      <c r="M2" s="86"/>
      <c r="N2" s="85"/>
    </row>
    <row r="3" spans="1:14" ht="17.25" customHeight="1">
      <c r="A3"/>
      <c r="B3"/>
      <c r="C3"/>
      <c r="D3"/>
      <c r="E3"/>
      <c r="F3"/>
      <c r="G3" s="84" t="s">
        <v>136</v>
      </c>
      <c r="H3" s="85"/>
      <c r="I3" s="85"/>
      <c r="J3" s="85"/>
      <c r="K3" s="85"/>
      <c r="L3" s="85"/>
      <c r="M3" s="85"/>
      <c r="N3" s="85"/>
    </row>
    <row r="4" spans="1:13" ht="15.75">
      <c r="A4" s="99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>
      <c r="A5" s="99" t="s">
        <v>42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>
      <c r="A6" s="101" t="s">
        <v>76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75"/>
      <c r="M6" s="75"/>
    </row>
    <row r="7" spans="1:13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48"/>
    </row>
    <row r="8" spans="1:14" ht="27.75" customHeight="1">
      <c r="A8" s="78" t="s">
        <v>0</v>
      </c>
      <c r="B8" s="78" t="s">
        <v>1</v>
      </c>
      <c r="C8" s="78" t="s">
        <v>47</v>
      </c>
      <c r="D8" s="78"/>
      <c r="E8" s="76" t="s">
        <v>44</v>
      </c>
      <c r="F8" s="88" t="s">
        <v>72</v>
      </c>
      <c r="G8" s="88"/>
      <c r="H8" s="88"/>
      <c r="I8" s="102" t="s">
        <v>2</v>
      </c>
      <c r="J8" s="102"/>
      <c r="K8" s="102"/>
      <c r="L8" s="89" t="s">
        <v>70</v>
      </c>
      <c r="M8" s="77" t="s">
        <v>83</v>
      </c>
      <c r="N8" s="79" t="s">
        <v>82</v>
      </c>
    </row>
    <row r="9" spans="1:14" ht="12.75">
      <c r="A9" s="78"/>
      <c r="B9" s="78"/>
      <c r="C9" s="78"/>
      <c r="D9" s="78"/>
      <c r="E9" s="76"/>
      <c r="F9" s="78" t="s">
        <v>43</v>
      </c>
      <c r="G9" s="91" t="s">
        <v>73</v>
      </c>
      <c r="H9" s="92"/>
      <c r="I9" s="87" t="s">
        <v>3</v>
      </c>
      <c r="J9" s="95" t="s">
        <v>73</v>
      </c>
      <c r="K9" s="96"/>
      <c r="L9" s="90"/>
      <c r="M9" s="77"/>
      <c r="N9" s="80"/>
    </row>
    <row r="10" spans="1:14" ht="22.5" customHeight="1">
      <c r="A10" s="78"/>
      <c r="B10" s="78"/>
      <c r="C10" s="78"/>
      <c r="D10" s="78"/>
      <c r="E10" s="76"/>
      <c r="F10" s="78"/>
      <c r="G10" s="93"/>
      <c r="H10" s="94"/>
      <c r="I10" s="87"/>
      <c r="J10" s="97"/>
      <c r="K10" s="98"/>
      <c r="L10" s="90"/>
      <c r="M10" s="77"/>
      <c r="N10" s="80"/>
    </row>
    <row r="11" spans="1:14" ht="105.75" customHeight="1">
      <c r="A11" s="78"/>
      <c r="B11" s="78"/>
      <c r="C11" s="78"/>
      <c r="D11" s="78"/>
      <c r="E11" s="76"/>
      <c r="F11" s="78"/>
      <c r="G11" s="4" t="s">
        <v>4</v>
      </c>
      <c r="H11" s="4" t="s">
        <v>5</v>
      </c>
      <c r="I11" s="87"/>
      <c r="J11" s="3" t="s">
        <v>4</v>
      </c>
      <c r="K11" s="3" t="s">
        <v>5</v>
      </c>
      <c r="L11" s="90"/>
      <c r="M11" s="77"/>
      <c r="N11" s="81"/>
    </row>
    <row r="12" spans="1:14" ht="15" customHeight="1">
      <c r="A12" s="54">
        <v>1</v>
      </c>
      <c r="B12" s="54">
        <v>2</v>
      </c>
      <c r="C12" s="54">
        <v>3</v>
      </c>
      <c r="D12" s="54">
        <v>4</v>
      </c>
      <c r="E12" s="51">
        <v>5</v>
      </c>
      <c r="F12" s="54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  <c r="L12" s="54">
        <v>12</v>
      </c>
      <c r="M12" s="54">
        <v>13</v>
      </c>
      <c r="N12" s="5">
        <v>14</v>
      </c>
    </row>
    <row r="13" spans="1:14" ht="23.25" customHeight="1">
      <c r="A13" s="38">
        <v>1</v>
      </c>
      <c r="B13" s="5" t="s">
        <v>115</v>
      </c>
      <c r="C13" s="36">
        <v>39442</v>
      </c>
      <c r="D13" s="36" t="s">
        <v>22</v>
      </c>
      <c r="E13" s="14">
        <v>6</v>
      </c>
      <c r="F13" s="6">
        <f>H13</f>
        <v>82</v>
      </c>
      <c r="G13" s="5"/>
      <c r="H13" s="6">
        <v>82</v>
      </c>
      <c r="I13" s="6">
        <f>K13</f>
        <v>1</v>
      </c>
      <c r="J13" s="6"/>
      <c r="K13" s="6">
        <v>1</v>
      </c>
      <c r="L13" s="6">
        <f>F13</f>
        <v>82</v>
      </c>
      <c r="M13" s="35">
        <f aca="true" t="shared" si="0" ref="M13:M37">L13*43000/1000</f>
        <v>3526</v>
      </c>
      <c r="N13" s="65" t="s">
        <v>81</v>
      </c>
    </row>
    <row r="14" spans="1:14" s="1" customFormat="1" ht="23.25" customHeight="1">
      <c r="A14" s="38">
        <v>2</v>
      </c>
      <c r="B14" s="5" t="s">
        <v>132</v>
      </c>
      <c r="C14" s="36">
        <v>39442</v>
      </c>
      <c r="D14" s="36" t="s">
        <v>23</v>
      </c>
      <c r="E14" s="14">
        <v>15</v>
      </c>
      <c r="F14" s="6">
        <f>G14+H14</f>
        <v>326.9</v>
      </c>
      <c r="G14" s="6">
        <v>214.9</v>
      </c>
      <c r="H14" s="6">
        <v>112</v>
      </c>
      <c r="I14" s="6">
        <f>J14+K14</f>
        <v>8</v>
      </c>
      <c r="J14" s="6">
        <v>5</v>
      </c>
      <c r="K14" s="6">
        <v>3</v>
      </c>
      <c r="L14" s="6">
        <v>345.6</v>
      </c>
      <c r="M14" s="35">
        <f t="shared" si="0"/>
        <v>14860.800000000001</v>
      </c>
      <c r="N14" s="65" t="s">
        <v>81</v>
      </c>
    </row>
    <row r="15" spans="1:14" s="1" customFormat="1" ht="23.25" customHeight="1">
      <c r="A15" s="38">
        <v>3</v>
      </c>
      <c r="B15" s="34" t="s">
        <v>124</v>
      </c>
      <c r="C15" s="44">
        <v>39442</v>
      </c>
      <c r="D15" s="52" t="s">
        <v>24</v>
      </c>
      <c r="E15" s="15">
        <v>45</v>
      </c>
      <c r="F15" s="15">
        <v>433.1</v>
      </c>
      <c r="G15" s="15">
        <v>158.1</v>
      </c>
      <c r="H15" s="15">
        <v>275</v>
      </c>
      <c r="I15" s="15">
        <v>17</v>
      </c>
      <c r="J15" s="15">
        <v>7</v>
      </c>
      <c r="K15" s="15">
        <v>10</v>
      </c>
      <c r="L15" s="15">
        <v>551.3</v>
      </c>
      <c r="M15" s="35">
        <f t="shared" si="0"/>
        <v>23705.899999999998</v>
      </c>
      <c r="N15" s="65" t="s">
        <v>81</v>
      </c>
    </row>
    <row r="16" spans="1:14" s="1" customFormat="1" ht="23.25" customHeight="1">
      <c r="A16" s="38">
        <v>4</v>
      </c>
      <c r="B16" s="34" t="s">
        <v>125</v>
      </c>
      <c r="C16" s="44">
        <v>39442</v>
      </c>
      <c r="D16" s="52" t="s">
        <v>25</v>
      </c>
      <c r="E16" s="14">
        <v>22</v>
      </c>
      <c r="F16" s="15">
        <v>149.1</v>
      </c>
      <c r="G16" s="15">
        <v>112.6</v>
      </c>
      <c r="H16" s="15">
        <v>36.5</v>
      </c>
      <c r="I16" s="15">
        <v>7</v>
      </c>
      <c r="J16" s="15">
        <v>6</v>
      </c>
      <c r="K16" s="15">
        <v>1</v>
      </c>
      <c r="L16" s="15">
        <v>216.8</v>
      </c>
      <c r="M16" s="35">
        <f t="shared" si="0"/>
        <v>9322.4</v>
      </c>
      <c r="N16" s="65" t="s">
        <v>81</v>
      </c>
    </row>
    <row r="17" spans="1:14" s="1" customFormat="1" ht="23.25" customHeight="1">
      <c r="A17" s="38">
        <v>5</v>
      </c>
      <c r="B17" s="34" t="s">
        <v>126</v>
      </c>
      <c r="C17" s="44">
        <v>39442</v>
      </c>
      <c r="D17" s="52" t="s">
        <v>26</v>
      </c>
      <c r="E17" s="14">
        <v>21</v>
      </c>
      <c r="F17" s="15">
        <v>338.3</v>
      </c>
      <c r="G17" s="15">
        <v>174.6</v>
      </c>
      <c r="H17" s="15">
        <v>163.7</v>
      </c>
      <c r="I17" s="15">
        <v>9</v>
      </c>
      <c r="J17" s="15">
        <v>5</v>
      </c>
      <c r="K17" s="15">
        <v>4</v>
      </c>
      <c r="L17" s="15">
        <v>376.1</v>
      </c>
      <c r="M17" s="35">
        <f t="shared" si="0"/>
        <v>16172.300000000001</v>
      </c>
      <c r="N17" s="65" t="s">
        <v>81</v>
      </c>
    </row>
    <row r="18" spans="1:14" s="1" customFormat="1" ht="23.25" customHeight="1">
      <c r="A18" s="38">
        <v>6</v>
      </c>
      <c r="B18" s="39" t="s">
        <v>135</v>
      </c>
      <c r="C18" s="41">
        <v>39442</v>
      </c>
      <c r="D18" s="41" t="s">
        <v>27</v>
      </c>
      <c r="E18" s="14">
        <v>48</v>
      </c>
      <c r="F18" s="6">
        <v>369.9</v>
      </c>
      <c r="G18" s="6">
        <v>369.9</v>
      </c>
      <c r="H18" s="6"/>
      <c r="I18" s="6">
        <f>SUM(J18:K18)</f>
        <v>15</v>
      </c>
      <c r="J18" s="6">
        <v>15</v>
      </c>
      <c r="K18" s="6"/>
      <c r="L18" s="6">
        <v>472.7</v>
      </c>
      <c r="M18" s="35">
        <f t="shared" si="0"/>
        <v>20326.1</v>
      </c>
      <c r="N18" s="65" t="s">
        <v>81</v>
      </c>
    </row>
    <row r="19" spans="1:14" s="1" customFormat="1" ht="23.25" customHeight="1">
      <c r="A19" s="38">
        <v>7</v>
      </c>
      <c r="B19" s="39" t="s">
        <v>127</v>
      </c>
      <c r="C19" s="41">
        <v>39442</v>
      </c>
      <c r="D19" s="41" t="s">
        <v>28</v>
      </c>
      <c r="E19" s="14">
        <v>36</v>
      </c>
      <c r="F19" s="6">
        <f>SUM(G19:H19)</f>
        <v>446.9</v>
      </c>
      <c r="G19" s="6">
        <v>376.4</v>
      </c>
      <c r="H19" s="6">
        <v>70.5</v>
      </c>
      <c r="I19" s="6">
        <f>SUM(J19:K19)</f>
        <v>10</v>
      </c>
      <c r="J19" s="6">
        <v>7</v>
      </c>
      <c r="K19" s="6">
        <v>3</v>
      </c>
      <c r="L19" s="6">
        <v>483.8</v>
      </c>
      <c r="M19" s="35">
        <f t="shared" si="0"/>
        <v>20803.4</v>
      </c>
      <c r="N19" s="65" t="s">
        <v>81</v>
      </c>
    </row>
    <row r="20" spans="1:14" s="1" customFormat="1" ht="23.25" customHeight="1">
      <c r="A20" s="38">
        <v>8</v>
      </c>
      <c r="B20" s="39" t="s">
        <v>128</v>
      </c>
      <c r="C20" s="41">
        <v>39483</v>
      </c>
      <c r="D20" s="41" t="s">
        <v>46</v>
      </c>
      <c r="E20" s="14">
        <v>7</v>
      </c>
      <c r="F20" s="6">
        <f>G20+H20</f>
        <v>118.10000000000001</v>
      </c>
      <c r="G20" s="6">
        <v>67.4</v>
      </c>
      <c r="H20" s="6">
        <v>50.7</v>
      </c>
      <c r="I20" s="6">
        <f>J20+K20</f>
        <v>3</v>
      </c>
      <c r="J20" s="6">
        <v>1</v>
      </c>
      <c r="K20" s="6">
        <v>2</v>
      </c>
      <c r="L20" s="6">
        <v>127.4</v>
      </c>
      <c r="M20" s="35">
        <f t="shared" si="0"/>
        <v>5478.2</v>
      </c>
      <c r="N20" s="65" t="s">
        <v>81</v>
      </c>
    </row>
    <row r="21" spans="1:14" s="1" customFormat="1" ht="23.25" customHeight="1">
      <c r="A21" s="38">
        <v>9</v>
      </c>
      <c r="B21" s="34" t="s">
        <v>129</v>
      </c>
      <c r="C21" s="44">
        <v>39485</v>
      </c>
      <c r="D21" s="44" t="s">
        <v>29</v>
      </c>
      <c r="E21" s="14">
        <v>19</v>
      </c>
      <c r="F21" s="15">
        <v>153.9</v>
      </c>
      <c r="G21" s="15">
        <v>98.2</v>
      </c>
      <c r="H21" s="15">
        <v>55.7</v>
      </c>
      <c r="I21" s="15">
        <f>J21+K21</f>
        <v>5</v>
      </c>
      <c r="J21" s="15">
        <v>3</v>
      </c>
      <c r="K21" s="15">
        <v>2</v>
      </c>
      <c r="L21" s="15">
        <v>160</v>
      </c>
      <c r="M21" s="35">
        <f t="shared" si="0"/>
        <v>6880</v>
      </c>
      <c r="N21" s="65" t="s">
        <v>81</v>
      </c>
    </row>
    <row r="22" spans="1:14" s="1" customFormat="1" ht="23.25" customHeight="1">
      <c r="A22" s="38">
        <v>10</v>
      </c>
      <c r="B22" s="34" t="s">
        <v>134</v>
      </c>
      <c r="C22" s="44">
        <v>39485</v>
      </c>
      <c r="D22" s="52" t="s">
        <v>30</v>
      </c>
      <c r="E22" s="14">
        <v>13</v>
      </c>
      <c r="F22" s="15">
        <v>108.9</v>
      </c>
      <c r="G22" s="15">
        <v>39.4</v>
      </c>
      <c r="H22" s="15">
        <v>69.5</v>
      </c>
      <c r="I22" s="15">
        <v>6</v>
      </c>
      <c r="J22" s="15">
        <v>3</v>
      </c>
      <c r="K22" s="15">
        <v>3</v>
      </c>
      <c r="L22" s="15">
        <v>219.4</v>
      </c>
      <c r="M22" s="35">
        <f t="shared" si="0"/>
        <v>9434.2</v>
      </c>
      <c r="N22" s="65" t="s">
        <v>81</v>
      </c>
    </row>
    <row r="23" spans="1:14" s="1" customFormat="1" ht="23.25" customHeight="1">
      <c r="A23" s="38">
        <v>11</v>
      </c>
      <c r="B23" s="39" t="s">
        <v>130</v>
      </c>
      <c r="C23" s="41">
        <v>39527</v>
      </c>
      <c r="D23" s="41" t="s">
        <v>31</v>
      </c>
      <c r="E23" s="14">
        <v>2</v>
      </c>
      <c r="F23" s="6">
        <f>SUM(G23:H23)</f>
        <v>41.2</v>
      </c>
      <c r="G23" s="6">
        <v>20.4</v>
      </c>
      <c r="H23" s="6">
        <v>20.8</v>
      </c>
      <c r="I23" s="6">
        <f>SUM(J23:K23)</f>
        <v>2</v>
      </c>
      <c r="J23" s="6">
        <v>1</v>
      </c>
      <c r="K23" s="6">
        <v>1</v>
      </c>
      <c r="L23" s="6">
        <v>60</v>
      </c>
      <c r="M23" s="35">
        <f t="shared" si="0"/>
        <v>2580</v>
      </c>
      <c r="N23" s="65" t="s">
        <v>81</v>
      </c>
    </row>
    <row r="24" spans="1:14" s="1" customFormat="1" ht="23.25" customHeight="1">
      <c r="A24" s="38">
        <v>12</v>
      </c>
      <c r="B24" s="5" t="s">
        <v>131</v>
      </c>
      <c r="C24" s="36">
        <v>39527</v>
      </c>
      <c r="D24" s="36" t="s">
        <v>32</v>
      </c>
      <c r="E24" s="14">
        <v>14</v>
      </c>
      <c r="F24" s="6">
        <f>G24</f>
        <v>137.1</v>
      </c>
      <c r="G24" s="6">
        <v>137.1</v>
      </c>
      <c r="H24" s="6"/>
      <c r="I24" s="6">
        <f>J24</f>
        <v>4</v>
      </c>
      <c r="J24" s="6">
        <v>4</v>
      </c>
      <c r="K24" s="6"/>
      <c r="L24" s="6">
        <v>142.3</v>
      </c>
      <c r="M24" s="35">
        <f t="shared" si="0"/>
        <v>6118.900000000001</v>
      </c>
      <c r="N24" s="65" t="s">
        <v>81</v>
      </c>
    </row>
    <row r="25" spans="1:14" s="1" customFormat="1" ht="23.25" customHeight="1">
      <c r="A25" s="38">
        <v>13</v>
      </c>
      <c r="B25" s="34" t="s">
        <v>123</v>
      </c>
      <c r="C25" s="44">
        <v>39527</v>
      </c>
      <c r="D25" s="52" t="s">
        <v>33</v>
      </c>
      <c r="E25" s="14">
        <v>25</v>
      </c>
      <c r="F25" s="6">
        <f>G25+H25</f>
        <v>437.7</v>
      </c>
      <c r="G25" s="15">
        <v>226.1</v>
      </c>
      <c r="H25" s="15">
        <v>211.6</v>
      </c>
      <c r="I25" s="6">
        <f>J25+K25</f>
        <v>9</v>
      </c>
      <c r="J25" s="15">
        <v>5</v>
      </c>
      <c r="K25" s="15">
        <v>4</v>
      </c>
      <c r="L25" s="15">
        <v>445.6</v>
      </c>
      <c r="M25" s="35">
        <f t="shared" si="0"/>
        <v>19160.8</v>
      </c>
      <c r="N25" s="65" t="s">
        <v>81</v>
      </c>
    </row>
    <row r="26" spans="1:14" s="27" customFormat="1" ht="23.25" customHeight="1" collapsed="1">
      <c r="A26" s="38">
        <v>14</v>
      </c>
      <c r="B26" s="34" t="s">
        <v>7</v>
      </c>
      <c r="C26" s="44">
        <v>39527</v>
      </c>
      <c r="D26" s="52" t="s">
        <v>34</v>
      </c>
      <c r="E26" s="14">
        <v>35</v>
      </c>
      <c r="F26" s="15">
        <v>343.5</v>
      </c>
      <c r="G26" s="32">
        <v>205.2</v>
      </c>
      <c r="H26" s="32">
        <v>138.3</v>
      </c>
      <c r="I26" s="33">
        <v>8</v>
      </c>
      <c r="J26" s="33">
        <v>5</v>
      </c>
      <c r="K26" s="33">
        <v>3</v>
      </c>
      <c r="L26" s="15">
        <v>343.5</v>
      </c>
      <c r="M26" s="35">
        <f t="shared" si="0"/>
        <v>14770.5</v>
      </c>
      <c r="N26" s="65" t="s">
        <v>81</v>
      </c>
    </row>
    <row r="27" spans="1:14" s="1" customFormat="1" ht="23.25" customHeight="1">
      <c r="A27" s="38">
        <v>15</v>
      </c>
      <c r="B27" s="5" t="s">
        <v>122</v>
      </c>
      <c r="C27" s="36">
        <v>39527</v>
      </c>
      <c r="D27" s="36" t="s">
        <v>35</v>
      </c>
      <c r="E27" s="6">
        <v>3</v>
      </c>
      <c r="F27" s="6">
        <f>G27+H27</f>
        <v>29.1</v>
      </c>
      <c r="G27" s="6">
        <v>29.1</v>
      </c>
      <c r="H27" s="6"/>
      <c r="I27" s="6">
        <f>J27+K27</f>
        <v>1</v>
      </c>
      <c r="J27" s="6">
        <v>1</v>
      </c>
      <c r="K27" s="6"/>
      <c r="L27" s="6">
        <v>30</v>
      </c>
      <c r="M27" s="35">
        <f t="shared" si="0"/>
        <v>1290</v>
      </c>
      <c r="N27" s="65" t="s">
        <v>81</v>
      </c>
    </row>
    <row r="28" spans="1:14" s="1" customFormat="1" ht="23.25" customHeight="1">
      <c r="A28" s="38">
        <v>16</v>
      </c>
      <c r="B28" s="5" t="s">
        <v>121</v>
      </c>
      <c r="C28" s="36">
        <v>39556</v>
      </c>
      <c r="D28" s="36" t="s">
        <v>36</v>
      </c>
      <c r="E28" s="6">
        <v>1</v>
      </c>
      <c r="F28" s="6">
        <f>G28+H28</f>
        <v>30</v>
      </c>
      <c r="G28" s="6"/>
      <c r="H28" s="6">
        <v>30</v>
      </c>
      <c r="I28" s="6">
        <f>J28+K28</f>
        <v>1</v>
      </c>
      <c r="J28" s="6"/>
      <c r="K28" s="6">
        <v>1</v>
      </c>
      <c r="L28" s="6">
        <f>F28</f>
        <v>30</v>
      </c>
      <c r="M28" s="35">
        <f t="shared" si="0"/>
        <v>1290</v>
      </c>
      <c r="N28" s="65" t="s">
        <v>81</v>
      </c>
    </row>
    <row r="29" spans="1:14" s="1" customFormat="1" ht="23.25" customHeight="1">
      <c r="A29" s="38">
        <v>17</v>
      </c>
      <c r="B29" s="5" t="s">
        <v>120</v>
      </c>
      <c r="C29" s="36">
        <v>39625</v>
      </c>
      <c r="D29" s="36" t="s">
        <v>37</v>
      </c>
      <c r="E29" s="6">
        <v>17</v>
      </c>
      <c r="F29" s="6">
        <v>227.1</v>
      </c>
      <c r="G29" s="6">
        <v>160.7</v>
      </c>
      <c r="H29" s="6">
        <v>66.4</v>
      </c>
      <c r="I29" s="6">
        <v>5</v>
      </c>
      <c r="J29" s="6">
        <v>4</v>
      </c>
      <c r="K29" s="6">
        <v>1</v>
      </c>
      <c r="L29" s="6">
        <v>245.3</v>
      </c>
      <c r="M29" s="35">
        <f t="shared" si="0"/>
        <v>10547.9</v>
      </c>
      <c r="N29" s="65" t="s">
        <v>81</v>
      </c>
    </row>
    <row r="30" spans="1:14" s="29" customFormat="1" ht="23.25" customHeight="1">
      <c r="A30" s="38">
        <v>18</v>
      </c>
      <c r="B30" s="34" t="s">
        <v>48</v>
      </c>
      <c r="C30" s="44">
        <v>39751</v>
      </c>
      <c r="D30" s="52" t="s">
        <v>49</v>
      </c>
      <c r="E30" s="34">
        <v>11</v>
      </c>
      <c r="F30" s="6">
        <v>205.3</v>
      </c>
      <c r="G30" s="30">
        <v>185.7</v>
      </c>
      <c r="H30" s="30">
        <v>19.6</v>
      </c>
      <c r="I30" s="31">
        <v>7</v>
      </c>
      <c r="J30" s="31">
        <v>6</v>
      </c>
      <c r="K30" s="31">
        <v>1</v>
      </c>
      <c r="L30" s="6">
        <v>269.7</v>
      </c>
      <c r="M30" s="35">
        <f t="shared" si="0"/>
        <v>11597.1</v>
      </c>
      <c r="N30" s="65" t="s">
        <v>81</v>
      </c>
    </row>
    <row r="31" spans="1:14" s="29" customFormat="1" ht="23.25" customHeight="1">
      <c r="A31" s="38">
        <v>19</v>
      </c>
      <c r="B31" s="39" t="s">
        <v>119</v>
      </c>
      <c r="C31" s="36">
        <v>39751</v>
      </c>
      <c r="D31" s="36" t="s">
        <v>50</v>
      </c>
      <c r="E31" s="5">
        <v>19</v>
      </c>
      <c r="F31" s="6">
        <v>156.1</v>
      </c>
      <c r="G31" s="5">
        <v>91.1</v>
      </c>
      <c r="H31" s="5">
        <v>65</v>
      </c>
      <c r="I31" s="5">
        <v>5</v>
      </c>
      <c r="J31" s="5">
        <v>3</v>
      </c>
      <c r="K31" s="5">
        <v>2</v>
      </c>
      <c r="L31" s="6">
        <v>179.5</v>
      </c>
      <c r="M31" s="35">
        <f t="shared" si="0"/>
        <v>7718.5</v>
      </c>
      <c r="N31" s="65" t="s">
        <v>81</v>
      </c>
    </row>
    <row r="32" spans="1:14" s="29" customFormat="1" ht="23.25" customHeight="1">
      <c r="A32" s="38">
        <v>20</v>
      </c>
      <c r="B32" s="39" t="s">
        <v>133</v>
      </c>
      <c r="C32" s="41">
        <v>39780</v>
      </c>
      <c r="D32" s="41" t="s">
        <v>51</v>
      </c>
      <c r="E32" s="5">
        <v>11</v>
      </c>
      <c r="F32" s="6">
        <v>76.4</v>
      </c>
      <c r="G32" s="35">
        <v>76.4</v>
      </c>
      <c r="H32" s="35"/>
      <c r="I32" s="31">
        <v>3</v>
      </c>
      <c r="J32" s="31">
        <v>3</v>
      </c>
      <c r="K32" s="31"/>
      <c r="L32" s="6">
        <v>96.1</v>
      </c>
      <c r="M32" s="35">
        <f t="shared" si="0"/>
        <v>4132.299999999999</v>
      </c>
      <c r="N32" s="65" t="s">
        <v>81</v>
      </c>
    </row>
    <row r="33" spans="1:14" s="29" customFormat="1" ht="23.25" customHeight="1">
      <c r="A33" s="38">
        <v>21</v>
      </c>
      <c r="B33" s="5" t="s">
        <v>118</v>
      </c>
      <c r="C33" s="36">
        <v>39780</v>
      </c>
      <c r="D33" s="36" t="s">
        <v>52</v>
      </c>
      <c r="E33" s="5">
        <v>13</v>
      </c>
      <c r="F33" s="6">
        <v>251.3</v>
      </c>
      <c r="G33" s="35">
        <v>40.6</v>
      </c>
      <c r="H33" s="35">
        <v>210.7</v>
      </c>
      <c r="I33" s="31">
        <v>6</v>
      </c>
      <c r="J33" s="31">
        <v>1</v>
      </c>
      <c r="K33" s="31">
        <v>5</v>
      </c>
      <c r="L33" s="6">
        <v>251.3</v>
      </c>
      <c r="M33" s="35">
        <f t="shared" si="0"/>
        <v>10805.9</v>
      </c>
      <c r="N33" s="65" t="s">
        <v>81</v>
      </c>
    </row>
    <row r="34" spans="1:14" s="29" customFormat="1" ht="23.25" customHeight="1">
      <c r="A34" s="38">
        <v>22</v>
      </c>
      <c r="B34" s="34" t="s">
        <v>117</v>
      </c>
      <c r="C34" s="44">
        <v>39780</v>
      </c>
      <c r="D34" s="52" t="s">
        <v>55</v>
      </c>
      <c r="E34" s="31">
        <v>15</v>
      </c>
      <c r="F34" s="6">
        <v>183.3</v>
      </c>
      <c r="G34" s="30">
        <v>149.6</v>
      </c>
      <c r="H34" s="30">
        <v>33.7</v>
      </c>
      <c r="I34" s="31">
        <v>5</v>
      </c>
      <c r="J34" s="31">
        <v>4</v>
      </c>
      <c r="K34" s="31">
        <v>1</v>
      </c>
      <c r="L34" s="6">
        <v>205.3</v>
      </c>
      <c r="M34" s="35">
        <f t="shared" si="0"/>
        <v>8827.9</v>
      </c>
      <c r="N34" s="65" t="s">
        <v>81</v>
      </c>
    </row>
    <row r="35" spans="1:14" s="29" customFormat="1" ht="23.25" customHeight="1">
      <c r="A35" s="38">
        <v>23</v>
      </c>
      <c r="B35" s="39" t="s">
        <v>56</v>
      </c>
      <c r="C35" s="36">
        <v>39793</v>
      </c>
      <c r="D35" s="36" t="s">
        <v>57</v>
      </c>
      <c r="E35" s="5">
        <v>11</v>
      </c>
      <c r="F35" s="6">
        <v>215.3</v>
      </c>
      <c r="G35" s="5">
        <v>72.2</v>
      </c>
      <c r="H35" s="5">
        <v>143.1</v>
      </c>
      <c r="I35" s="5">
        <v>6</v>
      </c>
      <c r="J35" s="5">
        <v>1</v>
      </c>
      <c r="K35" s="5">
        <v>5</v>
      </c>
      <c r="L35" s="6">
        <v>235.7</v>
      </c>
      <c r="M35" s="35">
        <f t="shared" si="0"/>
        <v>10135.1</v>
      </c>
      <c r="N35" s="65" t="s">
        <v>81</v>
      </c>
    </row>
    <row r="36" spans="1:14" ht="23.25" customHeight="1">
      <c r="A36" s="38">
        <v>24</v>
      </c>
      <c r="B36" s="5" t="s">
        <v>116</v>
      </c>
      <c r="C36" s="36">
        <v>39793</v>
      </c>
      <c r="D36" s="36" t="s">
        <v>58</v>
      </c>
      <c r="E36" s="31"/>
      <c r="F36" s="6">
        <v>48.5</v>
      </c>
      <c r="G36" s="6">
        <v>48.5</v>
      </c>
      <c r="H36" s="35"/>
      <c r="I36" s="6">
        <v>1</v>
      </c>
      <c r="J36" s="31">
        <v>1</v>
      </c>
      <c r="K36" s="31"/>
      <c r="L36" s="5">
        <v>48.5</v>
      </c>
      <c r="M36" s="35">
        <f t="shared" si="0"/>
        <v>2085.5</v>
      </c>
      <c r="N36" s="65" t="s">
        <v>81</v>
      </c>
    </row>
    <row r="37" spans="1:14" ht="23.25" customHeight="1">
      <c r="A37" s="38">
        <v>25</v>
      </c>
      <c r="B37" s="57" t="s">
        <v>77</v>
      </c>
      <c r="C37" s="36">
        <v>39793</v>
      </c>
      <c r="D37" s="36" t="s">
        <v>78</v>
      </c>
      <c r="E37" s="54">
        <v>2</v>
      </c>
      <c r="F37" s="66">
        <v>59.02</v>
      </c>
      <c r="G37" s="66">
        <v>59.02</v>
      </c>
      <c r="H37" s="67"/>
      <c r="I37" s="55">
        <v>1</v>
      </c>
      <c r="J37" s="55">
        <v>1</v>
      </c>
      <c r="K37" s="55"/>
      <c r="L37" s="68">
        <v>59.02</v>
      </c>
      <c r="M37" s="67">
        <f t="shared" si="0"/>
        <v>2537.86</v>
      </c>
      <c r="N37" s="64" t="s">
        <v>81</v>
      </c>
    </row>
    <row r="38" spans="1:14" ht="15.75">
      <c r="A38" s="8"/>
      <c r="B38" s="53" t="s">
        <v>38</v>
      </c>
      <c r="C38" s="53"/>
      <c r="D38" s="53"/>
      <c r="E38" s="69">
        <f>SUM(E13:E37)</f>
        <v>411</v>
      </c>
      <c r="F38" s="69">
        <f aca="true" t="shared" si="1" ref="F38:L38">SUM(F13:F37)</f>
        <v>4968.02</v>
      </c>
      <c r="G38" s="69">
        <f t="shared" si="1"/>
        <v>3113.2199999999993</v>
      </c>
      <c r="H38" s="69">
        <f t="shared" si="1"/>
        <v>1854.8</v>
      </c>
      <c r="I38" s="69">
        <f t="shared" si="1"/>
        <v>145</v>
      </c>
      <c r="J38" s="69">
        <f t="shared" si="1"/>
        <v>92</v>
      </c>
      <c r="K38" s="69">
        <f t="shared" si="1"/>
        <v>53</v>
      </c>
      <c r="L38" s="69">
        <f t="shared" si="1"/>
        <v>5676.920000000001</v>
      </c>
      <c r="M38" s="70">
        <f>SUM(M13:M37)</f>
        <v>244107.55999999994</v>
      </c>
      <c r="N38" s="71">
        <f>250000-M38</f>
        <v>5892.4400000000605</v>
      </c>
    </row>
    <row r="39" spans="1:14" ht="15.75">
      <c r="A39" s="16"/>
      <c r="B39" s="16"/>
      <c r="C39" s="16"/>
      <c r="D39" s="16"/>
      <c r="E39" s="16"/>
      <c r="F39" s="16"/>
      <c r="G39" s="16"/>
      <c r="H39" s="17"/>
      <c r="I39" s="17"/>
      <c r="J39" s="17"/>
      <c r="K39" s="18"/>
      <c r="L39" s="18"/>
      <c r="M39" s="82">
        <f>M38+N38</f>
        <v>250000</v>
      </c>
      <c r="N39" s="83"/>
    </row>
    <row r="40" spans="1:13" ht="15.75">
      <c r="A40" s="16"/>
      <c r="B40" s="16"/>
      <c r="C40" s="16"/>
      <c r="D40" s="16"/>
      <c r="E40" s="16"/>
      <c r="F40" s="16"/>
      <c r="G40" s="16"/>
      <c r="H40" s="17"/>
      <c r="I40" s="17"/>
      <c r="J40" s="17"/>
      <c r="K40" s="18"/>
      <c r="L40" s="18"/>
      <c r="M40" s="2"/>
    </row>
    <row r="41" spans="1:13" ht="15.75">
      <c r="A41" s="16"/>
      <c r="B41" s="16"/>
      <c r="C41" s="16"/>
      <c r="D41" s="16"/>
      <c r="E41" s="16"/>
      <c r="G41" s="16"/>
      <c r="H41" s="17"/>
      <c r="I41" s="17"/>
      <c r="J41" s="17"/>
      <c r="K41" s="2"/>
      <c r="L41" s="2"/>
      <c r="M41" s="61"/>
    </row>
    <row r="42" spans="1:13" ht="15.75">
      <c r="A42" s="16"/>
      <c r="C42" s="16"/>
      <c r="D42" s="16"/>
      <c r="E42" s="16"/>
      <c r="F42" s="25"/>
      <c r="G42" s="16"/>
      <c r="H42" s="17"/>
      <c r="J42" s="17"/>
      <c r="K42" s="26"/>
      <c r="L42" s="18"/>
      <c r="M42" s="2"/>
    </row>
    <row r="43" spans="1:13" ht="15.75">
      <c r="A43" s="16"/>
      <c r="F43" s="25"/>
      <c r="G43" s="16"/>
      <c r="H43" s="17"/>
      <c r="J43" s="17"/>
      <c r="K43" s="18"/>
      <c r="L43" s="18"/>
      <c r="M43" s="2"/>
    </row>
    <row r="46" spans="1:12" ht="15.75">
      <c r="A46" s="16"/>
      <c r="F46" s="16"/>
      <c r="G46" s="16"/>
      <c r="H46" s="17"/>
      <c r="I46" s="17"/>
      <c r="J46" s="17"/>
      <c r="K46" s="18"/>
      <c r="L46" s="18"/>
    </row>
    <row r="47" spans="6:9" ht="15.75">
      <c r="F47" s="16"/>
      <c r="I47" s="17"/>
    </row>
    <row r="48" ht="15.75">
      <c r="I48" s="17"/>
    </row>
    <row r="49" ht="15.75">
      <c r="I49" s="17"/>
    </row>
    <row r="50" ht="15.75">
      <c r="I50" s="17"/>
    </row>
  </sheetData>
  <mergeCells count="20">
    <mergeCell ref="A4:M4"/>
    <mergeCell ref="A5:M5"/>
    <mergeCell ref="A6:M6"/>
    <mergeCell ref="E8:E11"/>
    <mergeCell ref="M8:M11"/>
    <mergeCell ref="F9:F11"/>
    <mergeCell ref="I8:K8"/>
    <mergeCell ref="A8:A11"/>
    <mergeCell ref="B8:B11"/>
    <mergeCell ref="C8:D11"/>
    <mergeCell ref="N8:N11"/>
    <mergeCell ref="M39:N39"/>
    <mergeCell ref="J1:N1"/>
    <mergeCell ref="G2:N2"/>
    <mergeCell ref="G3:N3"/>
    <mergeCell ref="I9:I11"/>
    <mergeCell ref="F8:H8"/>
    <mergeCell ref="L8:L11"/>
    <mergeCell ref="G9:H10"/>
    <mergeCell ref="J9:K10"/>
  </mergeCells>
  <printOptions/>
  <pageMargins left="0.35433070866141736" right="0.28" top="0.5118110236220472" bottom="0.42" header="0.275590551181102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0">
      <selection activeCell="B23" sqref="B23"/>
    </sheetView>
  </sheetViews>
  <sheetFormatPr defaultColWidth="9.140625" defaultRowHeight="12.75"/>
  <cols>
    <col min="1" max="1" width="3.8515625" style="22" customWidth="1"/>
    <col min="2" max="2" width="17.7109375" style="22" customWidth="1"/>
    <col min="3" max="3" width="7.00390625" style="22" customWidth="1"/>
    <col min="4" max="5" width="5.421875" style="22" customWidth="1"/>
    <col min="6" max="6" width="8.140625" style="22" customWidth="1"/>
    <col min="7" max="8" width="7.8515625" style="22" customWidth="1"/>
    <col min="9" max="9" width="5.57421875" style="23" customWidth="1"/>
    <col min="10" max="10" width="4.8515625" style="23" customWidth="1"/>
    <col min="11" max="11" width="4.421875" style="23" customWidth="1"/>
    <col min="12" max="12" width="5.140625" style="24" customWidth="1"/>
    <col min="13" max="13" width="8.8515625" style="24" customWidth="1"/>
    <col min="14" max="14" width="6.28125" style="0" customWidth="1"/>
  </cols>
  <sheetData>
    <row r="1" spans="7:14" ht="15.75" customHeight="1">
      <c r="G1" s="84" t="s">
        <v>84</v>
      </c>
      <c r="H1" s="86"/>
      <c r="I1" s="86"/>
      <c r="J1" s="86"/>
      <c r="K1" s="86"/>
      <c r="L1" s="86"/>
      <c r="M1" s="86"/>
      <c r="N1" s="85"/>
    </row>
    <row r="2" spans="7:14" ht="15.75" customHeight="1">
      <c r="G2" s="84" t="s">
        <v>74</v>
      </c>
      <c r="H2" s="86"/>
      <c r="I2" s="86"/>
      <c r="J2" s="86"/>
      <c r="K2" s="86"/>
      <c r="L2" s="86"/>
      <c r="M2" s="86"/>
      <c r="N2" s="85"/>
    </row>
    <row r="3" spans="1:14" ht="15" customHeight="1">
      <c r="A3"/>
      <c r="B3"/>
      <c r="C3"/>
      <c r="D3"/>
      <c r="E3"/>
      <c r="F3"/>
      <c r="G3" s="84" t="s">
        <v>68</v>
      </c>
      <c r="H3" s="85"/>
      <c r="I3" s="85"/>
      <c r="J3" s="85"/>
      <c r="K3" s="85"/>
      <c r="L3" s="85"/>
      <c r="M3" s="85"/>
      <c r="N3" s="85"/>
    </row>
    <row r="4" spans="1:13" ht="15.75">
      <c r="A4" s="99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>
      <c r="A5" s="108" t="s">
        <v>41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</row>
    <row r="6" spans="1:13" ht="15.75">
      <c r="A6" s="101" t="s">
        <v>76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75"/>
    </row>
    <row r="7" spans="1:13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4" s="28" customFormat="1" ht="26.25" customHeight="1">
      <c r="A8" s="78" t="s">
        <v>0</v>
      </c>
      <c r="B8" s="78" t="s">
        <v>1</v>
      </c>
      <c r="C8" s="78" t="s">
        <v>45</v>
      </c>
      <c r="D8" s="78"/>
      <c r="E8" s="76" t="s">
        <v>44</v>
      </c>
      <c r="F8" s="88" t="s">
        <v>72</v>
      </c>
      <c r="G8" s="88"/>
      <c r="H8" s="88"/>
      <c r="I8" s="102" t="s">
        <v>2</v>
      </c>
      <c r="J8" s="102"/>
      <c r="K8" s="102"/>
      <c r="L8" s="89" t="s">
        <v>71</v>
      </c>
      <c r="M8" s="77" t="s">
        <v>83</v>
      </c>
      <c r="N8" s="103" t="s">
        <v>82</v>
      </c>
    </row>
    <row r="9" spans="1:14" s="28" customFormat="1" ht="23.25" customHeight="1">
      <c r="A9" s="78"/>
      <c r="B9" s="78"/>
      <c r="C9" s="78"/>
      <c r="D9" s="78"/>
      <c r="E9" s="76"/>
      <c r="F9" s="110" t="s">
        <v>3</v>
      </c>
      <c r="G9" s="88" t="s">
        <v>73</v>
      </c>
      <c r="H9" s="88"/>
      <c r="I9" s="87" t="s">
        <v>3</v>
      </c>
      <c r="J9" s="88" t="s">
        <v>73</v>
      </c>
      <c r="K9" s="88"/>
      <c r="L9" s="106"/>
      <c r="M9" s="77"/>
      <c r="N9" s="103"/>
    </row>
    <row r="10" spans="1:14" s="28" customFormat="1" ht="26.25" customHeight="1">
      <c r="A10" s="78"/>
      <c r="B10" s="78"/>
      <c r="C10" s="78"/>
      <c r="D10" s="78"/>
      <c r="E10" s="76"/>
      <c r="F10" s="110"/>
      <c r="G10" s="107"/>
      <c r="H10" s="107"/>
      <c r="I10" s="87"/>
      <c r="J10" s="107"/>
      <c r="K10" s="107"/>
      <c r="L10" s="106"/>
      <c r="M10" s="77"/>
      <c r="N10" s="103"/>
    </row>
    <row r="11" spans="1:14" s="28" customFormat="1" ht="99" customHeight="1">
      <c r="A11" s="78"/>
      <c r="B11" s="78"/>
      <c r="C11" s="78"/>
      <c r="D11" s="78"/>
      <c r="E11" s="76"/>
      <c r="F11" s="110"/>
      <c r="G11" s="4" t="s">
        <v>4</v>
      </c>
      <c r="H11" s="4" t="s">
        <v>5</v>
      </c>
      <c r="I11" s="87"/>
      <c r="J11" s="3" t="s">
        <v>4</v>
      </c>
      <c r="K11" s="3" t="s">
        <v>5</v>
      </c>
      <c r="L11" s="106"/>
      <c r="M11" s="77"/>
      <c r="N11" s="103"/>
    </row>
    <row r="12" spans="1:14" ht="15.75">
      <c r="A12" s="7">
        <v>1</v>
      </c>
      <c r="B12" s="7">
        <v>2</v>
      </c>
      <c r="C12" s="7">
        <v>3</v>
      </c>
      <c r="D12" s="7">
        <v>4</v>
      </c>
      <c r="E12" s="13">
        <v>5</v>
      </c>
      <c r="F12" s="7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7">
        <v>12</v>
      </c>
      <c r="M12" s="7">
        <v>13</v>
      </c>
      <c r="N12" s="5">
        <v>14</v>
      </c>
    </row>
    <row r="13" spans="1:14" s="49" customFormat="1" ht="18" customHeight="1">
      <c r="A13" s="38">
        <v>1</v>
      </c>
      <c r="B13" s="5" t="s">
        <v>105</v>
      </c>
      <c r="C13" s="36">
        <v>39309</v>
      </c>
      <c r="D13" s="36" t="s">
        <v>11</v>
      </c>
      <c r="E13" s="14">
        <v>2</v>
      </c>
      <c r="F13" s="40">
        <v>122.7</v>
      </c>
      <c r="G13" s="40"/>
      <c r="H13" s="40">
        <v>122.7</v>
      </c>
      <c r="I13" s="40">
        <v>1</v>
      </c>
      <c r="J13" s="40"/>
      <c r="K13" s="40">
        <v>1</v>
      </c>
      <c r="L13" s="6">
        <v>122.7</v>
      </c>
      <c r="M13" s="58">
        <f aca="true" t="shared" si="0" ref="M13:M23">L13*43000/1000</f>
        <v>5276.1</v>
      </c>
      <c r="N13" s="62" t="s">
        <v>81</v>
      </c>
    </row>
    <row r="14" spans="1:14" s="1" customFormat="1" ht="30" customHeight="1">
      <c r="A14" s="38">
        <v>2</v>
      </c>
      <c r="B14" s="5" t="s">
        <v>107</v>
      </c>
      <c r="C14" s="36">
        <v>39345</v>
      </c>
      <c r="D14" s="36" t="s">
        <v>12</v>
      </c>
      <c r="E14" s="6">
        <v>4</v>
      </c>
      <c r="F14" s="6">
        <v>167.4</v>
      </c>
      <c r="G14" s="6"/>
      <c r="H14" s="6">
        <v>167.4</v>
      </c>
      <c r="I14" s="6">
        <v>3</v>
      </c>
      <c r="J14" s="6"/>
      <c r="K14" s="6">
        <v>3</v>
      </c>
      <c r="L14" s="6">
        <v>167.4</v>
      </c>
      <c r="M14" s="58">
        <f t="shared" si="0"/>
        <v>7198.2</v>
      </c>
      <c r="N14" s="62" t="s">
        <v>81</v>
      </c>
    </row>
    <row r="15" spans="1:14" s="1" customFormat="1" ht="20.25" customHeight="1">
      <c r="A15" s="38">
        <v>3</v>
      </c>
      <c r="B15" s="5" t="s">
        <v>106</v>
      </c>
      <c r="C15" s="36">
        <v>39345</v>
      </c>
      <c r="D15" s="36" t="s">
        <v>14</v>
      </c>
      <c r="E15" s="6">
        <v>11</v>
      </c>
      <c r="F15" s="6">
        <v>202</v>
      </c>
      <c r="G15" s="6">
        <v>161</v>
      </c>
      <c r="H15" s="6">
        <v>41</v>
      </c>
      <c r="I15" s="6">
        <v>6</v>
      </c>
      <c r="J15" s="6">
        <v>5</v>
      </c>
      <c r="K15" s="6">
        <v>1</v>
      </c>
      <c r="L15" s="6">
        <v>226.1</v>
      </c>
      <c r="M15" s="58">
        <f t="shared" si="0"/>
        <v>9722.3</v>
      </c>
      <c r="N15" s="62" t="s">
        <v>81</v>
      </c>
    </row>
    <row r="16" spans="1:14" s="1" customFormat="1" ht="20.25" customHeight="1">
      <c r="A16" s="38">
        <v>4</v>
      </c>
      <c r="B16" s="5" t="s">
        <v>108</v>
      </c>
      <c r="C16" s="36">
        <v>40116</v>
      </c>
      <c r="D16" s="36" t="s">
        <v>79</v>
      </c>
      <c r="E16" s="6">
        <v>26</v>
      </c>
      <c r="F16" s="6">
        <v>214.3</v>
      </c>
      <c r="G16" s="6">
        <v>214.3</v>
      </c>
      <c r="H16" s="6"/>
      <c r="I16" s="6">
        <v>7</v>
      </c>
      <c r="J16" s="6">
        <v>7</v>
      </c>
      <c r="K16" s="6"/>
      <c r="L16" s="6">
        <v>242.9</v>
      </c>
      <c r="M16" s="58">
        <f t="shared" si="0"/>
        <v>10444.7</v>
      </c>
      <c r="N16" s="62" t="s">
        <v>81</v>
      </c>
    </row>
    <row r="17" spans="1:14" s="1" customFormat="1" ht="20.25" customHeight="1">
      <c r="A17" s="38">
        <v>5</v>
      </c>
      <c r="B17" s="5" t="s">
        <v>109</v>
      </c>
      <c r="C17" s="36">
        <v>39345</v>
      </c>
      <c r="D17" s="36" t="s">
        <v>15</v>
      </c>
      <c r="E17" s="6">
        <v>6</v>
      </c>
      <c r="F17" s="6">
        <v>142.6</v>
      </c>
      <c r="G17" s="6">
        <v>47.5</v>
      </c>
      <c r="H17" s="6">
        <v>95.1</v>
      </c>
      <c r="I17" s="6">
        <v>4</v>
      </c>
      <c r="J17" s="6">
        <v>1</v>
      </c>
      <c r="K17" s="6">
        <v>3</v>
      </c>
      <c r="L17" s="6">
        <v>143.3</v>
      </c>
      <c r="M17" s="58">
        <f t="shared" si="0"/>
        <v>6161.900000000001</v>
      </c>
      <c r="N17" s="62" t="s">
        <v>81</v>
      </c>
    </row>
    <row r="18" spans="1:14" s="1" customFormat="1" ht="20.25" customHeight="1">
      <c r="A18" s="38">
        <v>6</v>
      </c>
      <c r="B18" s="5" t="s">
        <v>110</v>
      </c>
      <c r="C18" s="36">
        <v>39345</v>
      </c>
      <c r="D18" s="36" t="s">
        <v>16</v>
      </c>
      <c r="E18" s="6">
        <v>12</v>
      </c>
      <c r="F18" s="6">
        <v>389.4</v>
      </c>
      <c r="G18" s="6">
        <v>128.5</v>
      </c>
      <c r="H18" s="6">
        <v>260.9</v>
      </c>
      <c r="I18" s="6">
        <v>10</v>
      </c>
      <c r="J18" s="6">
        <v>5</v>
      </c>
      <c r="K18" s="6">
        <v>5</v>
      </c>
      <c r="L18" s="6">
        <v>429.8</v>
      </c>
      <c r="M18" s="58">
        <f t="shared" si="0"/>
        <v>18481.4</v>
      </c>
      <c r="N18" s="62" t="s">
        <v>81</v>
      </c>
    </row>
    <row r="19" spans="1:14" s="1" customFormat="1" ht="20.25" customHeight="1">
      <c r="A19" s="38">
        <v>7</v>
      </c>
      <c r="B19" s="39" t="s">
        <v>111</v>
      </c>
      <c r="C19" s="41">
        <v>39345</v>
      </c>
      <c r="D19" s="41" t="s">
        <v>17</v>
      </c>
      <c r="E19" s="14">
        <v>15</v>
      </c>
      <c r="F19" s="6">
        <f>SUM(G19:H19)</f>
        <v>192.41</v>
      </c>
      <c r="G19" s="6">
        <v>100.41</v>
      </c>
      <c r="H19" s="6">
        <v>92</v>
      </c>
      <c r="I19" s="6">
        <v>8</v>
      </c>
      <c r="J19" s="6">
        <v>4</v>
      </c>
      <c r="K19" s="6">
        <v>4</v>
      </c>
      <c r="L19" s="6">
        <v>243.01</v>
      </c>
      <c r="M19" s="58">
        <f t="shared" si="0"/>
        <v>10449.43</v>
      </c>
      <c r="N19" s="62" t="s">
        <v>81</v>
      </c>
    </row>
    <row r="20" spans="1:14" s="1" customFormat="1" ht="20.25" customHeight="1">
      <c r="A20" s="38">
        <v>8</v>
      </c>
      <c r="B20" s="39" t="s">
        <v>112</v>
      </c>
      <c r="C20" s="41">
        <v>39381</v>
      </c>
      <c r="D20" s="41" t="s">
        <v>18</v>
      </c>
      <c r="E20" s="14">
        <v>16</v>
      </c>
      <c r="F20" s="6">
        <v>227.9</v>
      </c>
      <c r="G20" s="6">
        <v>121.7</v>
      </c>
      <c r="H20" s="6">
        <v>106.2</v>
      </c>
      <c r="I20" s="6">
        <f>SUM(J20:K20)</f>
        <v>11</v>
      </c>
      <c r="J20" s="6">
        <v>6</v>
      </c>
      <c r="K20" s="6">
        <v>5</v>
      </c>
      <c r="L20" s="6">
        <v>332.4</v>
      </c>
      <c r="M20" s="58">
        <f t="shared" si="0"/>
        <v>14293.199999999999</v>
      </c>
      <c r="N20" s="62" t="s">
        <v>81</v>
      </c>
    </row>
    <row r="21" spans="1:14" s="1" customFormat="1" ht="20.25" customHeight="1">
      <c r="A21" s="38">
        <v>9</v>
      </c>
      <c r="B21" s="34" t="s">
        <v>6</v>
      </c>
      <c r="C21" s="44">
        <v>39421</v>
      </c>
      <c r="D21" s="52" t="s">
        <v>20</v>
      </c>
      <c r="E21" s="14">
        <v>20</v>
      </c>
      <c r="F21" s="6">
        <v>341</v>
      </c>
      <c r="G21" s="6">
        <v>291.2</v>
      </c>
      <c r="H21" s="6">
        <v>49.8</v>
      </c>
      <c r="I21" s="6">
        <v>9</v>
      </c>
      <c r="J21" s="6">
        <v>8</v>
      </c>
      <c r="K21" s="6">
        <v>1</v>
      </c>
      <c r="L21" s="6">
        <v>375</v>
      </c>
      <c r="M21" s="58">
        <f t="shared" si="0"/>
        <v>16125</v>
      </c>
      <c r="N21" s="62" t="s">
        <v>81</v>
      </c>
    </row>
    <row r="22" spans="1:14" s="1" customFormat="1" ht="20.25" customHeight="1">
      <c r="A22" s="38">
        <v>10</v>
      </c>
      <c r="B22" s="34" t="s">
        <v>113</v>
      </c>
      <c r="C22" s="44">
        <v>39395</v>
      </c>
      <c r="D22" s="52" t="s">
        <v>19</v>
      </c>
      <c r="E22" s="15">
        <v>46</v>
      </c>
      <c r="F22" s="15">
        <v>577.3</v>
      </c>
      <c r="G22" s="15">
        <v>275.9</v>
      </c>
      <c r="H22" s="15">
        <v>301.4</v>
      </c>
      <c r="I22" s="15">
        <v>15</v>
      </c>
      <c r="J22" s="15">
        <v>7</v>
      </c>
      <c r="K22" s="15">
        <v>8</v>
      </c>
      <c r="L22" s="15">
        <v>595.5</v>
      </c>
      <c r="M22" s="58">
        <f t="shared" si="0"/>
        <v>25606.5</v>
      </c>
      <c r="N22" s="62" t="s">
        <v>81</v>
      </c>
    </row>
    <row r="23" spans="1:14" s="1" customFormat="1" ht="20.25" customHeight="1">
      <c r="A23" s="38">
        <v>11</v>
      </c>
      <c r="B23" s="5" t="s">
        <v>114</v>
      </c>
      <c r="C23" s="36">
        <v>39442</v>
      </c>
      <c r="D23" s="36" t="s">
        <v>21</v>
      </c>
      <c r="E23" s="14">
        <v>63</v>
      </c>
      <c r="F23" s="6">
        <f>G23+H23</f>
        <v>441.6</v>
      </c>
      <c r="G23" s="6">
        <v>343.7</v>
      </c>
      <c r="H23" s="6">
        <v>97.9</v>
      </c>
      <c r="I23" s="6">
        <v>15</v>
      </c>
      <c r="J23" s="6">
        <v>11</v>
      </c>
      <c r="K23" s="6">
        <v>4</v>
      </c>
      <c r="L23" s="6">
        <v>493.9</v>
      </c>
      <c r="M23" s="58">
        <f t="shared" si="0"/>
        <v>21237.7</v>
      </c>
      <c r="N23" s="62" t="s">
        <v>81</v>
      </c>
    </row>
    <row r="24" spans="1:14" ht="15.75">
      <c r="A24" s="8"/>
      <c r="B24" s="8" t="s">
        <v>38</v>
      </c>
      <c r="C24" s="8"/>
      <c r="D24" s="8"/>
      <c r="E24" s="69">
        <f>SUM(E13:E23)</f>
        <v>221</v>
      </c>
      <c r="F24" s="69">
        <f aca="true" t="shared" si="1" ref="F24:M24">SUM(F13:F23)</f>
        <v>3018.61</v>
      </c>
      <c r="G24" s="69">
        <f t="shared" si="1"/>
        <v>1684.2099999999998</v>
      </c>
      <c r="H24" s="69">
        <f t="shared" si="1"/>
        <v>1334.4</v>
      </c>
      <c r="I24" s="69">
        <f t="shared" si="1"/>
        <v>89</v>
      </c>
      <c r="J24" s="69">
        <f t="shared" si="1"/>
        <v>54</v>
      </c>
      <c r="K24" s="69">
        <f t="shared" si="1"/>
        <v>35</v>
      </c>
      <c r="L24" s="69">
        <f t="shared" si="1"/>
        <v>3372.01</v>
      </c>
      <c r="M24" s="70">
        <f t="shared" si="1"/>
        <v>144996.43</v>
      </c>
      <c r="N24" s="71">
        <f>150000-M24</f>
        <v>5003.570000000007</v>
      </c>
    </row>
    <row r="25" spans="1:14" ht="15.75">
      <c r="A25" s="16"/>
      <c r="B25" s="16"/>
      <c r="C25" s="16"/>
      <c r="D25" s="16"/>
      <c r="E25" s="16"/>
      <c r="F25" s="16"/>
      <c r="G25" s="16"/>
      <c r="H25" s="16"/>
      <c r="I25" s="17"/>
      <c r="J25" s="17"/>
      <c r="K25" s="17"/>
      <c r="L25" s="18"/>
      <c r="M25" s="104">
        <f>M24+N24</f>
        <v>150000</v>
      </c>
      <c r="N25" s="105"/>
    </row>
    <row r="26" spans="1:13" ht="15.75">
      <c r="A26" s="16"/>
      <c r="B26" s="16"/>
      <c r="C26" s="19"/>
      <c r="D26" s="16"/>
      <c r="E26" s="16"/>
      <c r="F26" s="20"/>
      <c r="G26" s="20"/>
      <c r="H26" s="16"/>
      <c r="I26" s="17"/>
      <c r="J26" s="17"/>
      <c r="K26" s="17"/>
      <c r="L26" s="18"/>
      <c r="M26" s="18"/>
    </row>
    <row r="27" spans="1:13" ht="15.75">
      <c r="A27" s="16"/>
      <c r="B27" s="16"/>
      <c r="C27" s="16"/>
      <c r="D27" s="16"/>
      <c r="E27" s="16"/>
      <c r="G27" s="20"/>
      <c r="H27" s="16"/>
      <c r="I27" s="17"/>
      <c r="J27" s="17"/>
      <c r="K27" s="17"/>
      <c r="L27" s="18"/>
      <c r="M27" s="18"/>
    </row>
    <row r="28" spans="1:13" ht="15.75">
      <c r="A28" s="16"/>
      <c r="B28" s="16"/>
      <c r="C28" s="16"/>
      <c r="D28" s="16"/>
      <c r="E28" s="16"/>
      <c r="F28" s="16"/>
      <c r="G28" s="16"/>
      <c r="H28" s="16"/>
      <c r="I28" s="17"/>
      <c r="J28" s="17"/>
      <c r="K28" s="17"/>
      <c r="L28" s="18"/>
      <c r="M28" s="18"/>
    </row>
    <row r="29" spans="1:13" ht="15.75">
      <c r="A29" s="16"/>
      <c r="B29" s="16"/>
      <c r="C29" s="16"/>
      <c r="D29" s="16"/>
      <c r="E29" s="16"/>
      <c r="F29" s="17"/>
      <c r="G29" s="17"/>
      <c r="H29" s="16"/>
      <c r="I29" s="17"/>
      <c r="J29" s="17"/>
      <c r="K29" s="17"/>
      <c r="L29" s="18"/>
      <c r="M29" s="18"/>
    </row>
    <row r="30" spans="1:13" ht="15.75">
      <c r="A30" s="16"/>
      <c r="B30" s="16"/>
      <c r="C30" s="16"/>
      <c r="D30" s="16"/>
      <c r="E30" s="16"/>
      <c r="F30" s="16"/>
      <c r="G30" s="16"/>
      <c r="H30" s="16"/>
      <c r="I30" s="17"/>
      <c r="J30" s="17"/>
      <c r="K30" s="17"/>
      <c r="L30" s="18"/>
      <c r="M30" s="18"/>
    </row>
    <row r="31" spans="1:13" ht="15.75">
      <c r="A31" s="16"/>
      <c r="B31" s="16"/>
      <c r="C31" s="16"/>
      <c r="D31" s="16"/>
      <c r="E31" s="16"/>
      <c r="F31" s="16"/>
      <c r="G31" s="16"/>
      <c r="H31" s="16"/>
      <c r="I31" s="17"/>
      <c r="J31" s="17"/>
      <c r="K31" s="17"/>
      <c r="L31" s="18"/>
      <c r="M31" s="18"/>
    </row>
    <row r="32" spans="1:13" ht="15.75">
      <c r="A32" s="16"/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8"/>
      <c r="M32" s="18"/>
    </row>
    <row r="33" spans="1:13" ht="15.75">
      <c r="A33" s="16"/>
      <c r="B33" s="21"/>
      <c r="C33" s="21"/>
      <c r="D33" s="21"/>
      <c r="E33" s="21"/>
      <c r="F33" s="16"/>
      <c r="G33" s="16"/>
      <c r="H33" s="16"/>
      <c r="I33" s="17"/>
      <c r="J33" s="17"/>
      <c r="K33" s="17"/>
      <c r="L33" s="18"/>
      <c r="M33" s="18"/>
    </row>
    <row r="34" spans="1:13" ht="15.75">
      <c r="A34" s="16"/>
      <c r="B34" s="16"/>
      <c r="C34" s="16"/>
      <c r="D34" s="16"/>
      <c r="E34" s="16"/>
      <c r="F34" s="16"/>
      <c r="G34" s="16"/>
      <c r="H34" s="16"/>
      <c r="I34" s="17"/>
      <c r="J34" s="17"/>
      <c r="K34" s="17"/>
      <c r="L34" s="18"/>
      <c r="M34" s="18"/>
    </row>
    <row r="35" spans="1:13" ht="15.75">
      <c r="A35" s="16"/>
      <c r="B35" s="16"/>
      <c r="C35" s="16"/>
      <c r="D35" s="16"/>
      <c r="E35" s="16"/>
      <c r="F35" s="16"/>
      <c r="G35" s="16"/>
      <c r="H35" s="16"/>
      <c r="I35" s="17"/>
      <c r="J35" s="17"/>
      <c r="K35" s="17"/>
      <c r="L35" s="18"/>
      <c r="M35" s="18"/>
    </row>
    <row r="36" spans="1:13" ht="15.75">
      <c r="A36" s="16"/>
      <c r="B36" s="16"/>
      <c r="C36" s="16"/>
      <c r="D36" s="16"/>
      <c r="E36" s="16"/>
      <c r="F36" s="16"/>
      <c r="G36" s="16"/>
      <c r="H36" s="16"/>
      <c r="I36" s="17"/>
      <c r="J36" s="17"/>
      <c r="K36" s="17"/>
      <c r="L36" s="18"/>
      <c r="M36" s="18"/>
    </row>
  </sheetData>
  <mergeCells count="20">
    <mergeCell ref="A4:M4"/>
    <mergeCell ref="A5:M5"/>
    <mergeCell ref="A6:M6"/>
    <mergeCell ref="A8:A11"/>
    <mergeCell ref="B8:B11"/>
    <mergeCell ref="C8:D11"/>
    <mergeCell ref="E8:E11"/>
    <mergeCell ref="M8:M11"/>
    <mergeCell ref="F9:F11"/>
    <mergeCell ref="I9:I11"/>
    <mergeCell ref="N8:N11"/>
    <mergeCell ref="M25:N25"/>
    <mergeCell ref="G1:N1"/>
    <mergeCell ref="G2:N2"/>
    <mergeCell ref="G3:N3"/>
    <mergeCell ref="F8:H8"/>
    <mergeCell ref="L8:L11"/>
    <mergeCell ref="G9:H10"/>
    <mergeCell ref="J9:K10"/>
    <mergeCell ref="I8:K8"/>
  </mergeCells>
  <printOptions/>
  <pageMargins left="0.34" right="0.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workbookViewId="0" topLeftCell="A6">
      <selection activeCell="B28" sqref="B28"/>
    </sheetView>
  </sheetViews>
  <sheetFormatPr defaultColWidth="9.140625" defaultRowHeight="12.75"/>
  <cols>
    <col min="1" max="1" width="2.8515625" style="0" customWidth="1"/>
    <col min="2" max="2" width="19.28125" style="0" customWidth="1"/>
    <col min="3" max="3" width="6.7109375" style="0" customWidth="1"/>
    <col min="4" max="4" width="4.140625" style="0" customWidth="1"/>
    <col min="5" max="5" width="4.7109375" style="0" customWidth="1"/>
    <col min="6" max="8" width="6.7109375" style="0" customWidth="1"/>
    <col min="9" max="9" width="4.421875" style="0" customWidth="1"/>
    <col min="10" max="10" width="4.28125" style="0" customWidth="1"/>
    <col min="11" max="11" width="4.57421875" style="0" customWidth="1"/>
    <col min="12" max="12" width="7.00390625" style="0" customWidth="1"/>
    <col min="13" max="13" width="9.421875" style="0" customWidth="1"/>
    <col min="14" max="14" width="8.140625" style="1" customWidth="1"/>
    <col min="15" max="15" width="17.57421875" style="1" customWidth="1"/>
    <col min="16" max="24" width="9.140625" style="1" customWidth="1"/>
  </cols>
  <sheetData>
    <row r="1" spans="10:14" ht="15">
      <c r="J1" s="84" t="s">
        <v>67</v>
      </c>
      <c r="K1" s="84"/>
      <c r="L1" s="84"/>
      <c r="M1" s="84"/>
      <c r="N1" s="85"/>
    </row>
    <row r="2" spans="7:14" ht="15" customHeight="1">
      <c r="G2" s="84" t="s">
        <v>74</v>
      </c>
      <c r="H2" s="86"/>
      <c r="I2" s="86"/>
      <c r="J2" s="86"/>
      <c r="K2" s="86"/>
      <c r="L2" s="86"/>
      <c r="M2" s="86"/>
      <c r="N2" s="85"/>
    </row>
    <row r="3" spans="7:14" ht="15" customHeight="1">
      <c r="G3" s="84" t="s">
        <v>68</v>
      </c>
      <c r="H3" s="86"/>
      <c r="I3" s="86"/>
      <c r="J3" s="86"/>
      <c r="K3" s="86"/>
      <c r="L3" s="86"/>
      <c r="M3" s="86"/>
      <c r="N3" s="85"/>
    </row>
    <row r="4" spans="1:13" ht="15.75">
      <c r="A4" s="99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>
      <c r="A5" s="99" t="s">
        <v>40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>
      <c r="A6" s="112" t="s">
        <v>75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1:13" ht="15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1:14" ht="24" customHeight="1">
      <c r="A8" s="78" t="s">
        <v>0</v>
      </c>
      <c r="B8" s="78" t="s">
        <v>1</v>
      </c>
      <c r="C8" s="78" t="s">
        <v>45</v>
      </c>
      <c r="D8" s="78"/>
      <c r="E8" s="76" t="s">
        <v>44</v>
      </c>
      <c r="F8" s="111" t="s">
        <v>69</v>
      </c>
      <c r="G8" s="111"/>
      <c r="H8" s="111"/>
      <c r="I8" s="102" t="s">
        <v>2</v>
      </c>
      <c r="J8" s="111"/>
      <c r="K8" s="111"/>
      <c r="L8" s="89" t="s">
        <v>71</v>
      </c>
      <c r="M8" s="77" t="s">
        <v>89</v>
      </c>
      <c r="N8" s="79" t="s">
        <v>82</v>
      </c>
    </row>
    <row r="9" spans="1:14" ht="12.75" customHeight="1">
      <c r="A9" s="78"/>
      <c r="B9" s="78"/>
      <c r="C9" s="78"/>
      <c r="D9" s="78"/>
      <c r="E9" s="76"/>
      <c r="F9" s="77" t="s">
        <v>3</v>
      </c>
      <c r="G9" s="88" t="s">
        <v>73</v>
      </c>
      <c r="H9" s="88"/>
      <c r="I9" s="87" t="s">
        <v>3</v>
      </c>
      <c r="J9" s="88" t="s">
        <v>73</v>
      </c>
      <c r="K9" s="88"/>
      <c r="L9" s="107"/>
      <c r="M9" s="77"/>
      <c r="N9" s="80"/>
    </row>
    <row r="10" spans="1:14" ht="21.75" customHeight="1">
      <c r="A10" s="78"/>
      <c r="B10" s="78"/>
      <c r="C10" s="78"/>
      <c r="D10" s="78"/>
      <c r="E10" s="76"/>
      <c r="F10" s="77"/>
      <c r="G10" s="107"/>
      <c r="H10" s="107"/>
      <c r="I10" s="87"/>
      <c r="J10" s="107"/>
      <c r="K10" s="107"/>
      <c r="L10" s="107"/>
      <c r="M10" s="77"/>
      <c r="N10" s="80"/>
    </row>
    <row r="11" spans="1:14" ht="106.5" customHeight="1">
      <c r="A11" s="78"/>
      <c r="B11" s="78"/>
      <c r="C11" s="78"/>
      <c r="D11" s="78"/>
      <c r="E11" s="76"/>
      <c r="F11" s="77"/>
      <c r="G11" s="4" t="s">
        <v>4</v>
      </c>
      <c r="H11" s="4" t="s">
        <v>5</v>
      </c>
      <c r="I11" s="87"/>
      <c r="J11" s="3" t="s">
        <v>4</v>
      </c>
      <c r="K11" s="3" t="s">
        <v>5</v>
      </c>
      <c r="L11" s="107"/>
      <c r="M11" s="77"/>
      <c r="N11" s="81"/>
    </row>
    <row r="12" spans="1:14" ht="12.75">
      <c r="A12" s="5">
        <v>1</v>
      </c>
      <c r="B12" s="5">
        <v>2</v>
      </c>
      <c r="C12" s="5">
        <v>3</v>
      </c>
      <c r="D12" s="5">
        <v>4</v>
      </c>
      <c r="E12" s="6">
        <v>5</v>
      </c>
      <c r="F12" s="5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5">
        <v>12</v>
      </c>
      <c r="M12" s="5">
        <v>13</v>
      </c>
      <c r="N12" s="5">
        <v>14</v>
      </c>
    </row>
    <row r="13" spans="1:14" s="49" customFormat="1" ht="18" customHeight="1">
      <c r="A13" s="38">
        <v>1</v>
      </c>
      <c r="B13" s="38" t="s">
        <v>90</v>
      </c>
      <c r="C13" s="45">
        <v>38607</v>
      </c>
      <c r="D13" s="45" t="s">
        <v>8</v>
      </c>
      <c r="E13" s="14">
        <v>14</v>
      </c>
      <c r="F13" s="46">
        <v>53.7</v>
      </c>
      <c r="G13" s="46">
        <v>38.2</v>
      </c>
      <c r="H13" s="46">
        <v>15.5</v>
      </c>
      <c r="I13" s="46">
        <v>3</v>
      </c>
      <c r="J13" s="46">
        <v>1</v>
      </c>
      <c r="K13" s="46">
        <v>2</v>
      </c>
      <c r="L13" s="46">
        <v>78.2</v>
      </c>
      <c r="M13" s="59">
        <f aca="true" t="shared" si="0" ref="M13:M28">L13*38976.89/1000</f>
        <v>3047.9927979999998</v>
      </c>
      <c r="N13" s="62" t="s">
        <v>81</v>
      </c>
    </row>
    <row r="14" spans="1:14" s="49" customFormat="1" ht="18" customHeight="1">
      <c r="A14" s="38">
        <v>2</v>
      </c>
      <c r="B14" s="15" t="s">
        <v>91</v>
      </c>
      <c r="C14" s="72" t="s">
        <v>87</v>
      </c>
      <c r="D14" s="36" t="s">
        <v>86</v>
      </c>
      <c r="E14" s="31">
        <v>13</v>
      </c>
      <c r="F14" s="6">
        <v>190.9</v>
      </c>
      <c r="G14" s="5">
        <v>91</v>
      </c>
      <c r="H14" s="5">
        <v>99.9</v>
      </c>
      <c r="I14" s="31">
        <v>6</v>
      </c>
      <c r="J14" s="31">
        <v>4</v>
      </c>
      <c r="K14" s="31">
        <v>2</v>
      </c>
      <c r="L14" s="6">
        <v>190.9</v>
      </c>
      <c r="M14" s="59">
        <f t="shared" si="0"/>
        <v>7440.688301</v>
      </c>
      <c r="N14" s="62" t="s">
        <v>81</v>
      </c>
    </row>
    <row r="15" spans="1:14" s="49" customFormat="1" ht="18" customHeight="1">
      <c r="A15" s="38">
        <v>3</v>
      </c>
      <c r="B15" s="73" t="s">
        <v>92</v>
      </c>
      <c r="C15" s="44">
        <v>39065</v>
      </c>
      <c r="D15" s="36" t="s">
        <v>88</v>
      </c>
      <c r="E15" s="31">
        <v>29</v>
      </c>
      <c r="F15" s="6">
        <v>444</v>
      </c>
      <c r="G15" s="5">
        <v>252.5</v>
      </c>
      <c r="H15" s="5">
        <v>191.5</v>
      </c>
      <c r="I15" s="31">
        <v>15</v>
      </c>
      <c r="J15" s="31">
        <v>7</v>
      </c>
      <c r="K15" s="31">
        <v>8</v>
      </c>
      <c r="L15" s="6">
        <v>444</v>
      </c>
      <c r="M15" s="59">
        <f t="shared" si="0"/>
        <v>17305.73916</v>
      </c>
      <c r="N15" s="62" t="s">
        <v>81</v>
      </c>
    </row>
    <row r="16" spans="1:14" s="49" customFormat="1" ht="18" customHeight="1">
      <c r="A16" s="38">
        <v>4</v>
      </c>
      <c r="B16" s="5" t="s">
        <v>100</v>
      </c>
      <c r="C16" s="36">
        <v>39141</v>
      </c>
      <c r="D16" s="36" t="s">
        <v>60</v>
      </c>
      <c r="E16" s="6">
        <v>17</v>
      </c>
      <c r="F16" s="6">
        <v>136.7</v>
      </c>
      <c r="G16" s="6"/>
      <c r="H16" s="6">
        <v>136.7</v>
      </c>
      <c r="I16" s="6">
        <v>8</v>
      </c>
      <c r="J16" s="6"/>
      <c r="K16" s="6">
        <v>8</v>
      </c>
      <c r="L16" s="6">
        <v>160.2</v>
      </c>
      <c r="M16" s="59">
        <f t="shared" si="0"/>
        <v>6244.097777999999</v>
      </c>
      <c r="N16" s="62" t="s">
        <v>81</v>
      </c>
    </row>
    <row r="17" spans="1:14" s="49" customFormat="1" ht="18" customHeight="1">
      <c r="A17" s="38">
        <v>5</v>
      </c>
      <c r="B17" s="5" t="s">
        <v>53</v>
      </c>
      <c r="C17" s="36">
        <v>39141</v>
      </c>
      <c r="D17" s="36" t="s">
        <v>61</v>
      </c>
      <c r="E17" s="6">
        <v>5</v>
      </c>
      <c r="F17" s="6">
        <v>53.4</v>
      </c>
      <c r="G17" s="6"/>
      <c r="H17" s="6">
        <v>53.4</v>
      </c>
      <c r="I17" s="6">
        <v>3</v>
      </c>
      <c r="J17" s="6"/>
      <c r="K17" s="6">
        <v>3</v>
      </c>
      <c r="L17" s="6">
        <v>60.4</v>
      </c>
      <c r="M17" s="59">
        <f t="shared" si="0"/>
        <v>2354.204156</v>
      </c>
      <c r="N17" s="62" t="s">
        <v>81</v>
      </c>
    </row>
    <row r="18" spans="1:14" s="49" customFormat="1" ht="18" customHeight="1">
      <c r="A18" s="38">
        <v>6</v>
      </c>
      <c r="B18" s="5" t="s">
        <v>93</v>
      </c>
      <c r="C18" s="36">
        <v>39163</v>
      </c>
      <c r="D18" s="36" t="s">
        <v>62</v>
      </c>
      <c r="E18" s="6">
        <v>7</v>
      </c>
      <c r="F18" s="6">
        <v>58.37</v>
      </c>
      <c r="G18" s="6"/>
      <c r="H18" s="6">
        <v>58.37</v>
      </c>
      <c r="I18" s="6">
        <v>2</v>
      </c>
      <c r="J18" s="6"/>
      <c r="K18" s="6">
        <v>2</v>
      </c>
      <c r="L18" s="6">
        <v>58.37</v>
      </c>
      <c r="M18" s="59">
        <f t="shared" si="0"/>
        <v>2275.0810693000003</v>
      </c>
      <c r="N18" s="62" t="s">
        <v>81</v>
      </c>
    </row>
    <row r="19" spans="1:14" s="49" customFormat="1" ht="18" customHeight="1">
      <c r="A19" s="38">
        <v>7</v>
      </c>
      <c r="B19" s="39" t="s">
        <v>94</v>
      </c>
      <c r="C19" s="41">
        <v>39230</v>
      </c>
      <c r="D19" s="41" t="s">
        <v>9</v>
      </c>
      <c r="E19" s="14">
        <v>36</v>
      </c>
      <c r="F19" s="6">
        <v>202.5</v>
      </c>
      <c r="G19" s="6">
        <v>125.2</v>
      </c>
      <c r="H19" s="6">
        <v>77.3</v>
      </c>
      <c r="I19" s="6">
        <v>12</v>
      </c>
      <c r="J19" s="6">
        <v>8</v>
      </c>
      <c r="K19" s="6">
        <v>4</v>
      </c>
      <c r="L19" s="6">
        <v>259.2</v>
      </c>
      <c r="M19" s="59">
        <f t="shared" si="0"/>
        <v>10102.809888</v>
      </c>
      <c r="N19" s="62" t="s">
        <v>81</v>
      </c>
    </row>
    <row r="20" spans="1:14" s="49" customFormat="1" ht="18" customHeight="1">
      <c r="A20" s="38">
        <v>8</v>
      </c>
      <c r="B20" s="5" t="s">
        <v>99</v>
      </c>
      <c r="C20" s="36">
        <v>39230</v>
      </c>
      <c r="D20" s="36" t="s">
        <v>80</v>
      </c>
      <c r="E20" s="6">
        <v>2</v>
      </c>
      <c r="F20" s="6">
        <v>15.3</v>
      </c>
      <c r="G20" s="6"/>
      <c r="H20" s="6">
        <v>15.3</v>
      </c>
      <c r="I20" s="6">
        <v>1</v>
      </c>
      <c r="J20" s="6"/>
      <c r="K20" s="6">
        <v>1</v>
      </c>
      <c r="L20" s="6">
        <v>20</v>
      </c>
      <c r="M20" s="59">
        <f t="shared" si="0"/>
        <v>779.5378000000001</v>
      </c>
      <c r="N20" s="62" t="s">
        <v>81</v>
      </c>
    </row>
    <row r="21" spans="1:14" s="49" customFormat="1" ht="18" customHeight="1">
      <c r="A21" s="38">
        <v>9</v>
      </c>
      <c r="B21" s="39" t="s">
        <v>98</v>
      </c>
      <c r="C21" s="36">
        <v>39309</v>
      </c>
      <c r="D21" s="36" t="s">
        <v>10</v>
      </c>
      <c r="E21" s="14">
        <v>8</v>
      </c>
      <c r="F21" s="6">
        <v>92.8</v>
      </c>
      <c r="G21" s="6">
        <v>92.8</v>
      </c>
      <c r="H21" s="6"/>
      <c r="I21" s="6">
        <f>J21</f>
        <v>4</v>
      </c>
      <c r="J21" s="6">
        <v>4</v>
      </c>
      <c r="K21" s="6"/>
      <c r="L21" s="40">
        <v>96.7</v>
      </c>
      <c r="M21" s="59">
        <f t="shared" si="0"/>
        <v>3769.0652630000004</v>
      </c>
      <c r="N21" s="62" t="s">
        <v>81</v>
      </c>
    </row>
    <row r="22" spans="1:14" s="49" customFormat="1" ht="18" customHeight="1">
      <c r="A22" s="38">
        <v>10</v>
      </c>
      <c r="B22" s="5" t="s">
        <v>95</v>
      </c>
      <c r="C22" s="36">
        <v>39309</v>
      </c>
      <c r="D22" s="36" t="s">
        <v>63</v>
      </c>
      <c r="E22" s="6">
        <v>4</v>
      </c>
      <c r="F22" s="6">
        <v>20.1</v>
      </c>
      <c r="G22" s="6"/>
      <c r="H22" s="6">
        <v>20.1</v>
      </c>
      <c r="I22" s="6">
        <v>1</v>
      </c>
      <c r="J22" s="6"/>
      <c r="K22" s="6">
        <v>1</v>
      </c>
      <c r="L22" s="6">
        <v>20.1</v>
      </c>
      <c r="M22" s="59">
        <f t="shared" si="0"/>
        <v>783.4354890000001</v>
      </c>
      <c r="N22" s="62" t="s">
        <v>81</v>
      </c>
    </row>
    <row r="23" spans="1:14" s="49" customFormat="1" ht="18" customHeight="1">
      <c r="A23" s="38">
        <v>11</v>
      </c>
      <c r="B23" s="5" t="s">
        <v>102</v>
      </c>
      <c r="C23" s="36">
        <v>39309</v>
      </c>
      <c r="D23" s="36" t="s">
        <v>64</v>
      </c>
      <c r="E23" s="6">
        <v>7</v>
      </c>
      <c r="F23" s="6">
        <v>47.4</v>
      </c>
      <c r="G23" s="6"/>
      <c r="H23" s="6">
        <v>47.4</v>
      </c>
      <c r="I23" s="6">
        <v>3</v>
      </c>
      <c r="J23" s="6"/>
      <c r="K23" s="6">
        <v>3</v>
      </c>
      <c r="L23" s="6">
        <v>60</v>
      </c>
      <c r="M23" s="59">
        <f t="shared" si="0"/>
        <v>2338.6133999999997</v>
      </c>
      <c r="N23" s="62" t="s">
        <v>81</v>
      </c>
    </row>
    <row r="24" spans="1:14" s="49" customFormat="1" ht="18" customHeight="1">
      <c r="A24" s="38">
        <v>12</v>
      </c>
      <c r="B24" s="5" t="s">
        <v>101</v>
      </c>
      <c r="C24" s="36">
        <v>39309</v>
      </c>
      <c r="D24" s="36" t="s">
        <v>65</v>
      </c>
      <c r="E24" s="6">
        <v>12</v>
      </c>
      <c r="F24" s="6">
        <v>85.1</v>
      </c>
      <c r="G24" s="6"/>
      <c r="H24" s="6">
        <v>85.1</v>
      </c>
      <c r="I24" s="6">
        <v>5</v>
      </c>
      <c r="J24" s="6"/>
      <c r="K24" s="6">
        <v>5</v>
      </c>
      <c r="L24" s="6">
        <v>100</v>
      </c>
      <c r="M24" s="59">
        <f t="shared" si="0"/>
        <v>3897.689</v>
      </c>
      <c r="N24" s="62" t="s">
        <v>81</v>
      </c>
    </row>
    <row r="25" spans="1:14" s="49" customFormat="1" ht="18" customHeight="1">
      <c r="A25" s="38">
        <v>13</v>
      </c>
      <c r="B25" s="5" t="s">
        <v>103</v>
      </c>
      <c r="C25" s="36">
        <v>39309</v>
      </c>
      <c r="D25" s="36" t="s">
        <v>66</v>
      </c>
      <c r="E25" s="6">
        <v>1</v>
      </c>
      <c r="F25" s="6">
        <v>15.7</v>
      </c>
      <c r="G25" s="6"/>
      <c r="H25" s="6">
        <v>15.7</v>
      </c>
      <c r="I25" s="6">
        <v>1</v>
      </c>
      <c r="J25" s="6"/>
      <c r="K25" s="6">
        <v>1</v>
      </c>
      <c r="L25" s="6">
        <v>20</v>
      </c>
      <c r="M25" s="59">
        <f t="shared" si="0"/>
        <v>779.5378000000001</v>
      </c>
      <c r="N25" s="62" t="s">
        <v>81</v>
      </c>
    </row>
    <row r="26" spans="1:15" ht="18" customHeight="1">
      <c r="A26" s="38">
        <v>14</v>
      </c>
      <c r="B26" s="34" t="s">
        <v>96</v>
      </c>
      <c r="C26" s="44">
        <v>39345</v>
      </c>
      <c r="D26" s="44" t="s">
        <v>59</v>
      </c>
      <c r="E26" s="14">
        <v>19</v>
      </c>
      <c r="F26" s="15">
        <v>222.1</v>
      </c>
      <c r="G26" s="56">
        <v>49.3</v>
      </c>
      <c r="H26" s="56">
        <v>172.8</v>
      </c>
      <c r="I26" s="15">
        <v>6</v>
      </c>
      <c r="J26" s="15">
        <v>2</v>
      </c>
      <c r="K26" s="15">
        <v>4</v>
      </c>
      <c r="L26" s="15">
        <v>225.7</v>
      </c>
      <c r="M26" s="59">
        <f t="shared" si="0"/>
        <v>8797.084072999998</v>
      </c>
      <c r="N26" s="63" t="s">
        <v>81</v>
      </c>
      <c r="O26" s="49"/>
    </row>
    <row r="27" spans="1:14" s="49" customFormat="1" ht="18" customHeight="1">
      <c r="A27" s="38">
        <v>15</v>
      </c>
      <c r="B27" s="5" t="s">
        <v>97</v>
      </c>
      <c r="C27" s="36">
        <v>39345</v>
      </c>
      <c r="D27" s="36" t="s">
        <v>13</v>
      </c>
      <c r="E27" s="6">
        <v>8</v>
      </c>
      <c r="F27" s="6">
        <v>74.92</v>
      </c>
      <c r="G27" s="6">
        <v>74.92</v>
      </c>
      <c r="H27" s="6"/>
      <c r="I27" s="6">
        <v>2</v>
      </c>
      <c r="J27" s="6">
        <v>2</v>
      </c>
      <c r="K27" s="6"/>
      <c r="L27" s="6">
        <v>74.92</v>
      </c>
      <c r="M27" s="59">
        <f t="shared" si="0"/>
        <v>2920.1485988</v>
      </c>
      <c r="N27" s="62" t="s">
        <v>81</v>
      </c>
    </row>
    <row r="28" spans="1:14" s="49" customFormat="1" ht="18" customHeight="1">
      <c r="A28" s="38">
        <v>16</v>
      </c>
      <c r="B28" s="39" t="s">
        <v>104</v>
      </c>
      <c r="C28" s="36">
        <v>40045</v>
      </c>
      <c r="D28" s="36" t="s">
        <v>54</v>
      </c>
      <c r="E28" s="31">
        <v>47</v>
      </c>
      <c r="F28" s="6">
        <f>G28+H28</f>
        <v>396.7</v>
      </c>
      <c r="G28" s="5">
        <v>211.7</v>
      </c>
      <c r="H28" s="5">
        <v>185</v>
      </c>
      <c r="I28" s="31">
        <f>17</f>
        <v>17</v>
      </c>
      <c r="J28" s="31">
        <v>8</v>
      </c>
      <c r="K28" s="31">
        <v>9</v>
      </c>
      <c r="L28" s="6">
        <v>418.7</v>
      </c>
      <c r="M28" s="59">
        <f t="shared" si="0"/>
        <v>16319.623842999998</v>
      </c>
      <c r="N28" s="62" t="s">
        <v>81</v>
      </c>
    </row>
    <row r="29" spans="1:15" ht="15.75">
      <c r="A29" s="8"/>
      <c r="B29" s="8" t="s">
        <v>38</v>
      </c>
      <c r="C29" s="9"/>
      <c r="D29" s="9"/>
      <c r="E29" s="10">
        <f>SUM(E13:E28)</f>
        <v>229</v>
      </c>
      <c r="F29" s="10">
        <f aca="true" t="shared" si="1" ref="F29:M29">SUM(F13:F28)</f>
        <v>2109.6899999999996</v>
      </c>
      <c r="G29" s="10">
        <f t="shared" si="1"/>
        <v>935.6199999999999</v>
      </c>
      <c r="H29" s="10">
        <f t="shared" si="1"/>
        <v>1174.07</v>
      </c>
      <c r="I29" s="10">
        <f t="shared" si="1"/>
        <v>89</v>
      </c>
      <c r="J29" s="10">
        <f t="shared" si="1"/>
        <v>36</v>
      </c>
      <c r="K29" s="10">
        <f t="shared" si="1"/>
        <v>53</v>
      </c>
      <c r="L29" s="10">
        <f t="shared" si="1"/>
        <v>2287.39</v>
      </c>
      <c r="M29" s="60">
        <f t="shared" si="1"/>
        <v>89155.34841710002</v>
      </c>
      <c r="N29" s="74">
        <f>2870143.5/1000</f>
        <v>2870.1435</v>
      </c>
      <c r="O29" s="49"/>
    </row>
    <row r="30" spans="1:14" ht="12.75">
      <c r="A30" s="11"/>
      <c r="B30" s="11"/>
      <c r="C30" s="11"/>
      <c r="D30" s="11"/>
      <c r="E30" s="11"/>
      <c r="G30" s="11"/>
      <c r="H30" s="11"/>
      <c r="I30" s="116"/>
      <c r="J30" s="116"/>
      <c r="K30" s="116"/>
      <c r="L30" s="116"/>
      <c r="M30" s="114">
        <f>M29+N29</f>
        <v>92025.49191710002</v>
      </c>
      <c r="N30" s="115"/>
    </row>
    <row r="31" spans="7:12" ht="12.75">
      <c r="G31" s="2"/>
      <c r="H31" s="2"/>
      <c r="I31" s="2"/>
      <c r="J31" s="2"/>
      <c r="K31" s="2"/>
      <c r="L31" s="2"/>
    </row>
    <row r="32" spans="2:12" ht="15">
      <c r="B32" s="37"/>
      <c r="G32" s="2"/>
      <c r="H32" s="2"/>
      <c r="I32" s="2"/>
      <c r="J32" s="2"/>
      <c r="K32" s="2"/>
      <c r="L32" s="2"/>
    </row>
    <row r="33" spans="2:12" ht="15">
      <c r="B33" s="37"/>
      <c r="G33" s="2"/>
      <c r="H33" s="2"/>
      <c r="I33" s="2"/>
      <c r="J33" s="2"/>
      <c r="K33" s="2"/>
      <c r="L33" s="2"/>
    </row>
    <row r="34" spans="2:12" ht="15">
      <c r="B34" s="37"/>
      <c r="G34" s="2"/>
      <c r="H34" s="2"/>
      <c r="I34" s="50"/>
      <c r="J34" s="2"/>
      <c r="K34" s="2"/>
      <c r="L34" s="2"/>
    </row>
    <row r="35" spans="2:12" ht="15">
      <c r="B35" s="37"/>
      <c r="G35" s="2"/>
      <c r="H35" s="2"/>
      <c r="I35" s="2"/>
      <c r="J35" s="2"/>
      <c r="K35" s="2"/>
      <c r="L35" s="2"/>
    </row>
    <row r="36" spans="2:12" ht="15">
      <c r="B36" s="37"/>
      <c r="G36" s="2"/>
      <c r="H36" s="2"/>
      <c r="I36" s="2"/>
      <c r="J36" s="2"/>
      <c r="K36" s="2"/>
      <c r="L36" s="2"/>
    </row>
    <row r="37" spans="7:12" ht="12.75">
      <c r="G37" s="2"/>
      <c r="H37" s="2"/>
      <c r="I37" s="2"/>
      <c r="J37" s="2"/>
      <c r="K37" s="2"/>
      <c r="L37" s="2"/>
    </row>
    <row r="38" spans="7:12" ht="12.75">
      <c r="G38" s="2"/>
      <c r="H38" s="2"/>
      <c r="I38" s="2"/>
      <c r="J38" s="2"/>
      <c r="K38" s="2"/>
      <c r="L38" s="2"/>
    </row>
    <row r="39" spans="7:12" ht="12.75">
      <c r="G39" s="2"/>
      <c r="H39" s="2"/>
      <c r="I39" s="2"/>
      <c r="J39" s="2"/>
      <c r="K39" s="2"/>
      <c r="L39" s="2"/>
    </row>
    <row r="40" spans="7:12" ht="12.75">
      <c r="G40" s="2"/>
      <c r="H40" s="2"/>
      <c r="I40" s="2"/>
      <c r="J40" s="2"/>
      <c r="K40" s="2"/>
      <c r="L40" s="2"/>
    </row>
    <row r="41" spans="7:12" ht="12.75">
      <c r="G41" s="2"/>
      <c r="H41" s="2"/>
      <c r="I41" s="2"/>
      <c r="J41" s="2"/>
      <c r="K41" s="2"/>
      <c r="L41" s="2"/>
    </row>
    <row r="42" spans="7:12" ht="12.75">
      <c r="G42" s="2"/>
      <c r="H42" s="2"/>
      <c r="I42" s="2"/>
      <c r="J42" s="2"/>
      <c r="K42" s="2"/>
      <c r="L42" s="2"/>
    </row>
    <row r="43" spans="7:12" ht="12.75">
      <c r="G43" s="2"/>
      <c r="H43" s="2"/>
      <c r="I43" s="2"/>
      <c r="J43" s="2"/>
      <c r="K43" s="2"/>
      <c r="L43" s="2"/>
    </row>
  </sheetData>
  <mergeCells count="21">
    <mergeCell ref="M30:N30"/>
    <mergeCell ref="I30:L30"/>
    <mergeCell ref="A8:A11"/>
    <mergeCell ref="B8:B11"/>
    <mergeCell ref="C8:D11"/>
    <mergeCell ref="I8:K8"/>
    <mergeCell ref="E8:E11"/>
    <mergeCell ref="N8:N11"/>
    <mergeCell ref="F9:F11"/>
    <mergeCell ref="M8:M11"/>
    <mergeCell ref="J1:N1"/>
    <mergeCell ref="G2:N2"/>
    <mergeCell ref="G3:N3"/>
    <mergeCell ref="L8:L11"/>
    <mergeCell ref="G9:H10"/>
    <mergeCell ref="J9:K10"/>
    <mergeCell ref="I9:I11"/>
    <mergeCell ref="A4:M4"/>
    <mergeCell ref="F8:H8"/>
    <mergeCell ref="A6:M6"/>
    <mergeCell ref="A5:M5"/>
  </mergeCells>
  <printOptions/>
  <pageMargins left="0.64" right="0.18" top="0.37" bottom="0.35" header="0.23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Пацуков</dc:creator>
  <cp:keywords/>
  <dc:description/>
  <cp:lastModifiedBy>Малькова</cp:lastModifiedBy>
  <cp:lastPrinted>2010-04-29T02:50:47Z</cp:lastPrinted>
  <dcterms:created xsi:type="dcterms:W3CDTF">2008-02-29T06:01:48Z</dcterms:created>
  <dcterms:modified xsi:type="dcterms:W3CDTF">2010-05-05T08:16:32Z</dcterms:modified>
  <cp:category/>
  <cp:version/>
  <cp:contentType/>
  <cp:contentStatus/>
</cp:coreProperties>
</file>