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снос 2010" sheetId="1" r:id="rId1"/>
    <sheet name="РЗТ 2012" sheetId="2" r:id="rId2"/>
    <sheet name="2012" sheetId="3" r:id="rId3"/>
    <sheet name="РЗТ 2011" sheetId="4" r:id="rId4"/>
    <sheet name="РЗТ 2010" sheetId="5" r:id="rId5"/>
    <sheet name="2010" sheetId="6" r:id="rId6"/>
  </sheets>
  <definedNames>
    <definedName name="_xlnm.Print_Area" localSheetId="5">'2010'!$A$1:$N$28</definedName>
    <definedName name="_xlnm.Print_Area" localSheetId="2">'2012'!$A$1:$N$43</definedName>
    <definedName name="_xlnm.Print_Area" localSheetId="1">'РЗТ 2012'!$A$1:$K$16</definedName>
    <definedName name="_xlnm.Print_Area" localSheetId="0">'снос 2010'!$A$1:$E$21</definedName>
  </definedNames>
  <calcPr fullCalcOnLoad="1"/>
</workbook>
</file>

<file path=xl/sharedStrings.xml><?xml version="1.0" encoding="utf-8"?>
<sst xmlns="http://schemas.openxmlformats.org/spreadsheetml/2006/main" count="346" uniqueCount="205">
  <si>
    <t>№ п/п</t>
  </si>
  <si>
    <t>Адрес многоквартирного дома, признаного аварийным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</si>
  <si>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</si>
  <si>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</si>
  <si>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</si>
  <si>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</si>
  <si>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Соляной пер., 24 а</t>
  </si>
  <si>
    <t>Ленина пр., 200/3</t>
  </si>
  <si>
    <t>ул.Алтайская,3</t>
  </si>
  <si>
    <t>№337</t>
  </si>
  <si>
    <t>№76</t>
  </si>
  <si>
    <t>№ 89</t>
  </si>
  <si>
    <t xml:space="preserve">№112  </t>
  </si>
  <si>
    <t>ИТОГО:</t>
  </si>
  <si>
    <t xml:space="preserve">ПЕРЕЧЕНЬ  </t>
  </si>
  <si>
    <t>многоквартирных домов, подлежащих расселению в 2010 году</t>
  </si>
  <si>
    <t>Белинского ул., 46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</si>
  <si>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</si>
  <si>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</si>
  <si>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ул.Косарева.21</t>
  </si>
  <si>
    <t>пер. Горшковский,16/1</t>
  </si>
  <si>
    <t>ул. Гоголя,16</t>
  </si>
  <si>
    <t>пер. Моторный,4</t>
  </si>
  <si>
    <t>ул. Водяная,41/1</t>
  </si>
  <si>
    <t xml:space="preserve">ул.Гоголя,50/1 </t>
  </si>
  <si>
    <t xml:space="preserve">ул. М.Джалиля,42 </t>
  </si>
  <si>
    <t>ул.Тверская,66</t>
  </si>
  <si>
    <t>№ 251</t>
  </si>
  <si>
    <t>Ботанический пер., 4/1</t>
  </si>
  <si>
    <t>№110</t>
  </si>
  <si>
    <t>№62</t>
  </si>
  <si>
    <t>№69</t>
  </si>
  <si>
    <t>№73</t>
  </si>
  <si>
    <t>№92</t>
  </si>
  <si>
    <t>№97</t>
  </si>
  <si>
    <t>№98</t>
  </si>
  <si>
    <t>№105</t>
  </si>
  <si>
    <t>Площадь занимаемых помещений, кв.м.</t>
  </si>
  <si>
    <t>Площадь предоставляемых жилых помещений, кв.м.</t>
  </si>
  <si>
    <t>в том числе жилых помещений</t>
  </si>
  <si>
    <t>пер. Моторный,4а</t>
  </si>
  <si>
    <t>№78</t>
  </si>
  <si>
    <t>*</t>
  </si>
  <si>
    <t>Затраты на снос (тыс.руб.)</t>
  </si>
  <si>
    <t>Сумма (гр.12*рыночную цену кв.м.) (тыс.руб)</t>
  </si>
  <si>
    <t>Жилые дома, подлежащие сносу в 2010 году</t>
  </si>
  <si>
    <t>за счет средств муниципального образования "Город Томск"</t>
  </si>
  <si>
    <t xml:space="preserve">г.Томск, ул. Кулева,  24 </t>
  </si>
  <si>
    <t xml:space="preserve">г. Томск, пер. Водопроводный, 6 </t>
  </si>
  <si>
    <t xml:space="preserve">г. Томск, ул. Приречная, 41а </t>
  </si>
  <si>
    <t>г. Томск, Иркутский тракт, 88</t>
  </si>
  <si>
    <t>г. Томск, ул. Больничная, 8 б</t>
  </si>
  <si>
    <t>г. Томск, ул. М.Горького, 58</t>
  </si>
  <si>
    <t xml:space="preserve">г. Томск, ул.Б.Подгорная, 222 </t>
  </si>
  <si>
    <t>г. Томск, ул. Первомайская, 173</t>
  </si>
  <si>
    <t>Адрес многоквартирного дома, признаного аварийным, подлежащим сносу</t>
  </si>
  <si>
    <t>за счет средств бюджета муниципального образования "Город Томск"</t>
  </si>
  <si>
    <t>Площадь занимаемых жилых помещений, кв.м.</t>
  </si>
  <si>
    <t>решение суда</t>
  </si>
  <si>
    <t>многоквартирных домов, подлежащих расселению в 2012 году</t>
  </si>
  <si>
    <t>Документ, подтверждающий признание многоквартирного дома аварийным, (решение комиссии)</t>
  </si>
  <si>
    <t>Площадь предоставлемых жилых помещений, кв.м.</t>
  </si>
  <si>
    <t>Сумма (гр.12*43 тыс.руб.)</t>
  </si>
  <si>
    <t>всего</t>
  </si>
  <si>
    <t>Дзержинского ул., 5/1</t>
  </si>
  <si>
    <t>№132</t>
  </si>
  <si>
    <t>Кононова пер., 4</t>
  </si>
  <si>
    <t xml:space="preserve">№133 </t>
  </si>
  <si>
    <t>Карпова ул., 3</t>
  </si>
  <si>
    <t>№134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</si>
  <si>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</si>
  <si>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</si>
  <si>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</si>
  <si>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</si>
  <si>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</si>
  <si>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</si>
  <si>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</si>
  <si>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</si>
  <si>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</si>
  <si>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</si>
  <si>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</si>
  <si>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Советская ул., 89а</t>
  </si>
  <si>
    <t>№147</t>
  </si>
  <si>
    <t>Оренбургская ул., 8</t>
  </si>
  <si>
    <t>№153</t>
  </si>
  <si>
    <t>Батенькова пер., 11</t>
  </si>
  <si>
    <t>№154</t>
  </si>
  <si>
    <t>Аркадия Иванова ул., 16б</t>
  </si>
  <si>
    <t>№156</t>
  </si>
  <si>
    <t>ул. Энергетиков, д. 2</t>
  </si>
  <si>
    <t>№157</t>
  </si>
  <si>
    <t>А.Невского ул., 24</t>
  </si>
  <si>
    <t xml:space="preserve">№158 </t>
  </si>
  <si>
    <t>Загорная ул., 1а</t>
  </si>
  <si>
    <t xml:space="preserve">№161 </t>
  </si>
  <si>
    <t>Пушкина ул., 24</t>
  </si>
  <si>
    <t xml:space="preserve">№165 </t>
  </si>
  <si>
    <t xml:space="preserve">ул. Савиных, д.10 </t>
  </si>
  <si>
    <t>№176</t>
  </si>
  <si>
    <t>ул.Гоголя,50</t>
  </si>
  <si>
    <t>№ 177</t>
  </si>
  <si>
    <t>Днепровский пер., 20</t>
  </si>
  <si>
    <t>№186</t>
  </si>
  <si>
    <t>Свердлова ул., 4</t>
  </si>
  <si>
    <t xml:space="preserve">№187 </t>
  </si>
  <si>
    <t>ул.Савиных, 10а</t>
  </si>
  <si>
    <t>№190</t>
  </si>
  <si>
    <t>ул.Алексея Беленца,4а</t>
  </si>
  <si>
    <t>№ 198</t>
  </si>
  <si>
    <t>Станиславского ул., 24</t>
  </si>
  <si>
    <t xml:space="preserve">№199 </t>
  </si>
  <si>
    <t>пер. Плеханова, 8</t>
  </si>
  <si>
    <t>№ 197</t>
  </si>
  <si>
    <t>22.03.05 №148</t>
  </si>
  <si>
    <t>29.03.2007 №192</t>
  </si>
  <si>
    <t xml:space="preserve"> 09.04.2007 №198</t>
  </si>
  <si>
    <t>Постановление Мэра /администрации города Томска</t>
  </si>
  <si>
    <t>16.04.2007 №230</t>
  </si>
  <si>
    <t>г. Томск, ул. Шевченко, 36</t>
  </si>
  <si>
    <t>18.10.2007 №651</t>
  </si>
  <si>
    <t>19.10.2007 №658</t>
  </si>
  <si>
    <t>19.10.2007 №657</t>
  </si>
  <si>
    <t>18.10.2007 №650</t>
  </si>
  <si>
    <t>09.07.2009 №592</t>
  </si>
  <si>
    <t xml:space="preserve">Приложение 1   </t>
  </si>
  <si>
    <t>Техническая ул., 13</t>
  </si>
  <si>
    <t>Техническая ул., 11</t>
  </si>
  <si>
    <t>пр. Кирова, д. 9</t>
  </si>
  <si>
    <t>пр. Кирова, д. 9а</t>
  </si>
  <si>
    <t xml:space="preserve">№249 </t>
  </si>
  <si>
    <t xml:space="preserve"> 04.09.2009</t>
  </si>
  <si>
    <t>№ 254</t>
  </si>
  <si>
    <t>№128</t>
  </si>
  <si>
    <t xml:space="preserve">Приложение 2  </t>
  </si>
  <si>
    <t>Перечень земельных участков, выставленных под развитие застроенной территории в 2010 году</t>
  </si>
  <si>
    <t>Адрес земельного участка</t>
  </si>
  <si>
    <t>Площадь земельного участка, кв.м</t>
  </si>
  <si>
    <t>Адреса домов, подлежащих расселению, в составе участка</t>
  </si>
  <si>
    <t>Тер. зона</t>
  </si>
  <si>
    <t>Стоимость права на заключение договора о развитии застроенной территории, руб.</t>
  </si>
  <si>
    <t>Расходы муниципалитета по оформлению з/у, руб в ценах 2009 года.*</t>
  </si>
  <si>
    <t>Адрес дома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</si>
  <si>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</si>
  <si>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</si>
  <si>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</si>
  <si>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Рыночная стоимость квартир, руб.</t>
  </si>
  <si>
    <t>ул. Советская, 58-64</t>
  </si>
  <si>
    <t>ул. Советская, 58</t>
  </si>
  <si>
    <t>ОЖ</t>
  </si>
  <si>
    <t>ул. Советская, 60</t>
  </si>
  <si>
    <t>ул. Советская, 62</t>
  </si>
  <si>
    <t>ул. Советская, 64</t>
  </si>
  <si>
    <t>ул. Киевская,139/1,139,141</t>
  </si>
  <si>
    <t>ул. Киевская,139</t>
  </si>
  <si>
    <t>ул. Киевская,141</t>
  </si>
  <si>
    <t>М.Подгорная ул., 12</t>
  </si>
  <si>
    <t>ОЖИ</t>
  </si>
  <si>
    <t>ул. Б. Подгорная, 87</t>
  </si>
  <si>
    <t>пер. Островского, 18</t>
  </si>
  <si>
    <t>Итого:</t>
  </si>
  <si>
    <t>Перечень земельных участков, выставленных под развитие застроенной территории в 2012 году</t>
  </si>
  <si>
    <t>Красный пер. 6</t>
  </si>
  <si>
    <t>Тургенева пер., 14</t>
  </si>
  <si>
    <t>Ж-3</t>
  </si>
  <si>
    <t>Механический пер., 4</t>
  </si>
  <si>
    <t>Вершинина ул., 27/9</t>
  </si>
  <si>
    <t>ЖИ-2</t>
  </si>
  <si>
    <t>Советская ул., 96</t>
  </si>
  <si>
    <t>Комсомольская ул., 9 (с. Тимирязево)</t>
  </si>
  <si>
    <t>Пушкина ул., 5</t>
  </si>
  <si>
    <t>ОИ-2</t>
  </si>
  <si>
    <t>Ж-1</t>
  </si>
  <si>
    <t>Перечень земельных участков, выставленных под развитие застроенной территории в 2011 году</t>
  </si>
  <si>
    <t>ул. Кулева, 23</t>
  </si>
  <si>
    <t>ул. Кулева, 27</t>
  </si>
  <si>
    <t>Ив.Черных ул., 73 а</t>
  </si>
  <si>
    <t>Герцена ул.,16</t>
  </si>
  <si>
    <t>Сосновый пер., 15/1</t>
  </si>
  <si>
    <t>Савиных ул., 4а, 4б</t>
  </si>
  <si>
    <t>Савиных ул., 4Б</t>
  </si>
  <si>
    <t>Савиных ул., 4а</t>
  </si>
  <si>
    <t>ул. Герцена, 9а (70:21:0200016)</t>
  </si>
  <si>
    <t>ул. Герцена, 9а</t>
  </si>
  <si>
    <t>ул. Новгородская, 60 (70:21:0200017)</t>
  </si>
  <si>
    <t>ул. Новгородская, 60</t>
  </si>
  <si>
    <t xml:space="preserve">Приложение 3  </t>
  </si>
  <si>
    <t xml:space="preserve">Приложение 4 </t>
  </si>
  <si>
    <t xml:space="preserve">Приложение 5  </t>
  </si>
  <si>
    <t xml:space="preserve">Приложение 8   </t>
  </si>
  <si>
    <t>г. Томск, пер. Болотный, 10/1</t>
  </si>
  <si>
    <t>29.12.06 №720</t>
  </si>
  <si>
    <t xml:space="preserve">Заключение комиссии </t>
  </si>
  <si>
    <t xml:space="preserve">Документ, подтверждающий признание многоквартирного дома аварийным, подлежащим сносу </t>
  </si>
  <si>
    <t>№46 от 14.12.2006</t>
  </si>
  <si>
    <t>№240 от 25.06.2009</t>
  </si>
  <si>
    <t>№57 от 28.02.2007</t>
  </si>
  <si>
    <t>№96 от 15.08.2007</t>
  </si>
  <si>
    <t>№95 от 15.08.2007</t>
  </si>
  <si>
    <t>№61 от 28.02.2007</t>
  </si>
  <si>
    <t>№91 от 15.08.2007</t>
  </si>
  <si>
    <t>№93 от 15.08.2007</t>
  </si>
  <si>
    <t>№74 от 22.03.2007</t>
  </si>
  <si>
    <t>№10 от 27.12.2004</t>
  </si>
  <si>
    <t>к постановлению администрации Города Томска</t>
  </si>
  <si>
    <t>28.07.2010 № 740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</si>
</sst>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  <numFmt numFmtId="196" formatCode="#,##0_р_."/>
    <numFmt numFmtId="197" formatCode="#,##0.00_р_."/>
    <numFmt numFmtId="198" formatCode="#,##0.0_р_.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14" fontId="14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14" fontId="14" fillId="0" borderId="1" xfId="19" applyNumberFormat="1" applyFont="1" applyFill="1" applyBorder="1" applyAlignment="1">
      <alignment horizontal="center" vertical="center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5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18" applyFont="1" applyFill="1" applyBorder="1" applyAlignment="1">
      <alignment horizontal="center" vertical="center" wrapText="1"/>
      <protection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1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18" applyNumberFormat="1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6" fillId="0" borderId="0" xfId="18" applyFont="1" applyFill="1" applyAlignment="1">
      <alignment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0" xfId="18" applyFont="1" applyFill="1" applyBorder="1" applyAlignment="1">
      <alignment vertical="center" wrapText="1"/>
      <protection/>
    </xf>
    <xf numFmtId="4" fontId="16" fillId="0" borderId="0" xfId="18" applyNumberFormat="1" applyFont="1" applyFill="1" applyBorder="1" applyAlignment="1">
      <alignment vertical="center" wrapText="1"/>
      <protection/>
    </xf>
    <xf numFmtId="1" fontId="16" fillId="0" borderId="0" xfId="18" applyNumberFormat="1" applyFont="1" applyFill="1" applyBorder="1" applyAlignment="1">
      <alignment vertical="center" wrapText="1"/>
      <protection/>
    </xf>
    <xf numFmtId="4" fontId="16" fillId="0" borderId="0" xfId="18" applyNumberFormat="1" applyFont="1" applyFill="1" applyAlignment="1">
      <alignment vertical="center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4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14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 wrapText="1"/>
      <protection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/>
    </xf>
    <xf numFmtId="196" fontId="7" fillId="0" borderId="1" xfId="0" applyNumberFormat="1" applyFont="1" applyFill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196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196" fontId="11" fillId="0" borderId="1" xfId="0" applyNumberFormat="1" applyFont="1" applyBorder="1" applyAlignment="1">
      <alignment horizontal="center" vertical="center" wrapText="1"/>
    </xf>
    <xf numFmtId="19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82" fontId="11" fillId="0" borderId="1" xfId="18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/>
    </xf>
    <xf numFmtId="2" fontId="11" fillId="0" borderId="1" xfId="18" applyNumberFormat="1" applyFont="1" applyFill="1" applyBorder="1" applyAlignment="1">
      <alignment horizontal="center" vertical="center" wrapText="1"/>
      <protection/>
    </xf>
    <xf numFmtId="182" fontId="9" fillId="0" borderId="1" xfId="18" applyNumberFormat="1" applyFont="1" applyFill="1" applyBorder="1" applyAlignment="1">
      <alignment horizontal="center" vertical="center" wrapText="1"/>
      <protection/>
    </xf>
    <xf numFmtId="182" fontId="7" fillId="0" borderId="1" xfId="0" applyNumberFormat="1" applyFont="1" applyFill="1" applyBorder="1" applyAlignment="1">
      <alignment/>
    </xf>
    <xf numFmtId="182" fontId="7" fillId="0" borderId="1" xfId="18" applyNumberFormat="1" applyFont="1" applyFill="1" applyBorder="1" applyAlignment="1">
      <alignment horizontal="center" vertical="center" wrapText="1"/>
      <protection/>
    </xf>
    <xf numFmtId="182" fontId="7" fillId="0" borderId="1" xfId="18" applyNumberFormat="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 wrapText="1"/>
    </xf>
    <xf numFmtId="182" fontId="10" fillId="0" borderId="1" xfId="18" applyNumberFormat="1" applyFont="1" applyFill="1" applyBorder="1" applyAlignment="1">
      <alignment horizontal="center" vertical="center" wrapText="1"/>
      <protection/>
    </xf>
    <xf numFmtId="182" fontId="10" fillId="0" borderId="1" xfId="0" applyNumberFormat="1" applyFont="1" applyFill="1" applyBorder="1" applyAlignment="1">
      <alignment vertical="center" wrapText="1"/>
    </xf>
    <xf numFmtId="196" fontId="7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4" fontId="5" fillId="0" borderId="3" xfId="18" applyNumberFormat="1" applyFont="1" applyFill="1" applyBorder="1" applyAlignment="1">
      <alignment horizontal="center" vertical="center" wrapText="1"/>
      <protection/>
    </xf>
    <xf numFmtId="4" fontId="5" fillId="0" borderId="4" xfId="18" applyNumberFormat="1" applyFont="1" applyFill="1" applyBorder="1" applyAlignment="1">
      <alignment horizontal="center" vertical="center" wrapText="1"/>
      <protection/>
    </xf>
    <xf numFmtId="4" fontId="5" fillId="0" borderId="5" xfId="18" applyNumberFormat="1" applyFont="1" applyFill="1" applyBorder="1" applyAlignment="1">
      <alignment horizontal="center" vertical="center" wrapText="1"/>
      <protection/>
    </xf>
    <xf numFmtId="4" fontId="5" fillId="0" borderId="6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3" xfId="18" applyNumberFormat="1" applyFont="1" applyFill="1" applyBorder="1" applyAlignment="1">
      <alignment horizontal="center" vertical="center" wrapText="1"/>
      <protection/>
    </xf>
    <xf numFmtId="1" fontId="5" fillId="0" borderId="4" xfId="18" applyNumberFormat="1" applyFont="1" applyFill="1" applyBorder="1" applyAlignment="1">
      <alignment horizontal="center" vertical="center" wrapText="1"/>
      <protection/>
    </xf>
    <xf numFmtId="1" fontId="5" fillId="0" borderId="5" xfId="18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0" xfId="18" applyFont="1" applyFill="1" applyBorder="1" applyAlignment="1">
      <alignment horizontal="center" vertical="center" wrapText="1"/>
      <protection/>
    </xf>
    <xf numFmtId="0" fontId="8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71" fontId="5" fillId="0" borderId="1" xfId="22" applyFont="1" applyFill="1" applyBorder="1" applyAlignment="1">
      <alignment horizontal="center" vertical="center" textRotation="90" wrapText="1"/>
    </xf>
    <xf numFmtId="2" fontId="11" fillId="0" borderId="7" xfId="0" applyNumberFormat="1" applyFont="1" applyBorder="1" applyAlignment="1">
      <alignment wrapText="1"/>
    </xf>
    <xf numFmtId="2" fontId="0" fillId="0" borderId="8" xfId="0" applyNumberFormat="1" applyBorder="1" applyAlignment="1">
      <alignment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1" fontId="5" fillId="0" borderId="6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 wrapText="1"/>
    </xf>
    <xf numFmtId="19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96" fontId="7" fillId="0" borderId="1" xfId="0" applyNumberFormat="1" applyFont="1" applyFill="1" applyBorder="1" applyAlignment="1">
      <alignment horizontal="center" vertical="center"/>
    </xf>
    <xf numFmtId="0" fontId="12" fillId="0" borderId="0" xfId="18" applyFont="1" applyFill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182" fontId="11" fillId="0" borderId="2" xfId="0" applyNumberFormat="1" applyFont="1" applyFill="1" applyBorder="1" applyAlignment="1">
      <alignment horizontal="center" wrapText="1"/>
    </xf>
    <xf numFmtId="182" fontId="0" fillId="0" borderId="2" xfId="0" applyNumberFormat="1" applyFill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">
      <selection activeCell="A3" sqref="A3:E3"/>
    </sheetView>
  </sheetViews>
  <sheetFormatPr defaultColWidth="9.140625" defaultRowHeight="12.75"/>
  <cols>
    <col min="1" max="1" width="3.7109375" style="0" customWidth="1"/>
    <col min="2" max="2" width="35.57421875" style="0" customWidth="1"/>
    <col min="3" max="3" width="18.8515625" style="0" customWidth="1"/>
    <col min="4" max="4" width="20.28125" style="0" customWidth="1"/>
    <col min="5" max="5" width="11.57421875" style="0" customWidth="1"/>
  </cols>
  <sheetData>
    <row r="1" spans="4:5" ht="13.5">
      <c r="D1" s="122" t="s">
        <v>188</v>
      </c>
      <c r="E1" s="121"/>
    </row>
    <row r="2" spans="1:5" ht="13.5">
      <c r="A2" s="122" t="s">
        <v>203</v>
      </c>
      <c r="B2" s="123"/>
      <c r="C2" s="123"/>
      <c r="D2" s="123"/>
      <c r="E2" s="121"/>
    </row>
    <row r="3" spans="1:5" ht="13.5">
      <c r="A3" s="122" t="s">
        <v>204</v>
      </c>
      <c r="B3" s="123"/>
      <c r="C3" s="123"/>
      <c r="D3" s="123"/>
      <c r="E3" s="121"/>
    </row>
    <row r="5" spans="1:6" ht="15" customHeight="1">
      <c r="A5" s="120" t="s">
        <v>45</v>
      </c>
      <c r="B5" s="121"/>
      <c r="C5" s="121"/>
      <c r="D5" s="121"/>
      <c r="E5" s="121"/>
      <c r="F5" s="16"/>
    </row>
    <row r="6" spans="1:6" ht="15" customHeight="1">
      <c r="A6" s="120" t="s">
        <v>46</v>
      </c>
      <c r="B6" s="121"/>
      <c r="C6" s="121"/>
      <c r="D6" s="121"/>
      <c r="E6" s="121"/>
      <c r="F6" s="70"/>
    </row>
    <row r="7" spans="2:6" ht="15">
      <c r="B7" s="35"/>
      <c r="C7" s="36"/>
      <c r="D7" s="36"/>
      <c r="E7" s="36"/>
      <c r="F7" s="36"/>
    </row>
    <row r="8" spans="1:6" ht="38.25" customHeight="1">
      <c r="A8" s="119" t="s">
        <v>0</v>
      </c>
      <c r="B8" s="119" t="s">
        <v>55</v>
      </c>
      <c r="C8" s="119" t="s">
        <v>192</v>
      </c>
      <c r="D8" s="119"/>
      <c r="E8" s="116" t="s">
        <v>43</v>
      </c>
      <c r="F8" s="36"/>
    </row>
    <row r="9" spans="1:6" ht="33.75" customHeight="1">
      <c r="A9" s="117"/>
      <c r="B9" s="117"/>
      <c r="C9" s="37" t="s">
        <v>191</v>
      </c>
      <c r="D9" s="37" t="s">
        <v>116</v>
      </c>
      <c r="E9" s="117"/>
      <c r="F9" s="36"/>
    </row>
    <row r="10" spans="1:6" ht="15">
      <c r="A10" s="40">
        <v>1</v>
      </c>
      <c r="B10" s="40">
        <v>2</v>
      </c>
      <c r="C10" s="40">
        <v>3</v>
      </c>
      <c r="D10" s="40">
        <v>4</v>
      </c>
      <c r="E10" s="62">
        <v>5</v>
      </c>
      <c r="F10" s="16"/>
    </row>
    <row r="11" spans="1:6" s="1" customFormat="1" ht="27" customHeight="1">
      <c r="A11" s="40">
        <v>1</v>
      </c>
      <c r="B11" s="40" t="s">
        <v>189</v>
      </c>
      <c r="C11" s="64" t="s">
        <v>193</v>
      </c>
      <c r="D11" s="65" t="s">
        <v>190</v>
      </c>
      <c r="E11" s="95" t="s">
        <v>42</v>
      </c>
      <c r="F11" s="25"/>
    </row>
    <row r="12" spans="1:5" s="1" customFormat="1" ht="27" customHeight="1">
      <c r="A12" s="42">
        <v>2</v>
      </c>
      <c r="B12" s="42" t="s">
        <v>51</v>
      </c>
      <c r="C12" s="42" t="s">
        <v>194</v>
      </c>
      <c r="D12" s="42" t="s">
        <v>123</v>
      </c>
      <c r="E12" s="68" t="s">
        <v>42</v>
      </c>
    </row>
    <row r="13" spans="1:5" s="1" customFormat="1" ht="27" customHeight="1">
      <c r="A13" s="42">
        <v>3</v>
      </c>
      <c r="B13" s="42" t="s">
        <v>48</v>
      </c>
      <c r="C13" s="66" t="s">
        <v>195</v>
      </c>
      <c r="D13" s="40" t="s">
        <v>115</v>
      </c>
      <c r="E13" s="68" t="s">
        <v>42</v>
      </c>
    </row>
    <row r="14" spans="1:5" s="1" customFormat="1" ht="27" customHeight="1">
      <c r="A14" s="40">
        <v>4</v>
      </c>
      <c r="B14" s="42" t="s">
        <v>52</v>
      </c>
      <c r="C14" s="66" t="s">
        <v>196</v>
      </c>
      <c r="D14" s="40" t="s">
        <v>122</v>
      </c>
      <c r="E14" s="68" t="s">
        <v>42</v>
      </c>
    </row>
    <row r="15" spans="1:5" s="1" customFormat="1" ht="27" customHeight="1">
      <c r="A15" s="42">
        <v>5</v>
      </c>
      <c r="B15" s="42" t="s">
        <v>50</v>
      </c>
      <c r="C15" s="66" t="s">
        <v>197</v>
      </c>
      <c r="D15" s="40" t="s">
        <v>121</v>
      </c>
      <c r="E15" s="68" t="s">
        <v>42</v>
      </c>
    </row>
    <row r="16" spans="1:5" s="1" customFormat="1" ht="27" customHeight="1">
      <c r="A16" s="42">
        <v>6</v>
      </c>
      <c r="B16" s="42" t="s">
        <v>47</v>
      </c>
      <c r="C16" s="64" t="s">
        <v>202</v>
      </c>
      <c r="D16" s="65" t="s">
        <v>113</v>
      </c>
      <c r="E16" s="68" t="s">
        <v>42</v>
      </c>
    </row>
    <row r="17" spans="1:5" s="1" customFormat="1" ht="27" customHeight="1">
      <c r="A17" s="40">
        <v>7</v>
      </c>
      <c r="B17" s="41" t="s">
        <v>54</v>
      </c>
      <c r="C17" s="66" t="s">
        <v>198</v>
      </c>
      <c r="D17" s="40" t="s">
        <v>114</v>
      </c>
      <c r="E17" s="68" t="s">
        <v>42</v>
      </c>
    </row>
    <row r="18" spans="1:5" s="1" customFormat="1" ht="27" customHeight="1">
      <c r="A18" s="42">
        <v>8</v>
      </c>
      <c r="B18" s="41" t="s">
        <v>53</v>
      </c>
      <c r="C18" s="66" t="s">
        <v>199</v>
      </c>
      <c r="D18" s="40" t="s">
        <v>120</v>
      </c>
      <c r="E18" s="68" t="s">
        <v>42</v>
      </c>
    </row>
    <row r="19" spans="1:5" s="1" customFormat="1" ht="27" customHeight="1">
      <c r="A19" s="42">
        <v>9</v>
      </c>
      <c r="B19" s="42" t="s">
        <v>49</v>
      </c>
      <c r="C19" s="66" t="s">
        <v>200</v>
      </c>
      <c r="D19" s="40" t="s">
        <v>119</v>
      </c>
      <c r="E19" s="68" t="s">
        <v>42</v>
      </c>
    </row>
    <row r="20" spans="1:5" s="1" customFormat="1" ht="27" customHeight="1">
      <c r="A20" s="40">
        <v>10</v>
      </c>
      <c r="B20" s="42" t="s">
        <v>118</v>
      </c>
      <c r="C20" s="66" t="s">
        <v>201</v>
      </c>
      <c r="D20" s="40" t="s">
        <v>117</v>
      </c>
      <c r="E20" s="68" t="s">
        <v>42</v>
      </c>
    </row>
    <row r="21" spans="1:5" ht="15.75">
      <c r="A21" s="118" t="s">
        <v>13</v>
      </c>
      <c r="B21" s="118"/>
      <c r="C21" s="118"/>
      <c r="D21" s="118"/>
      <c r="E21" s="63">
        <v>4462</v>
      </c>
    </row>
    <row r="23" ht="15">
      <c r="E23" s="67"/>
    </row>
  </sheetData>
  <mergeCells count="10">
    <mergeCell ref="A5:E5"/>
    <mergeCell ref="A6:E6"/>
    <mergeCell ref="D1:E1"/>
    <mergeCell ref="A2:E2"/>
    <mergeCell ref="A3:E3"/>
    <mergeCell ref="E8:E9"/>
    <mergeCell ref="A21:D21"/>
    <mergeCell ref="C8:D8"/>
    <mergeCell ref="B8:B9"/>
    <mergeCell ref="A8:A9"/>
  </mergeCells>
  <printOptions/>
  <pageMargins left="0.54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workbookViewId="0" topLeftCell="A1">
      <selection activeCell="E3" sqref="E3:K3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8.140625" style="0" customWidth="1"/>
    <col min="4" max="4" width="19.421875" style="0" customWidth="1"/>
    <col min="5" max="5" width="7.8515625" style="0" customWidth="1"/>
    <col min="6" max="6" width="8.28125" style="0" customWidth="1"/>
    <col min="7" max="7" width="10.140625" style="0" customWidth="1"/>
    <col min="8" max="8" width="12.7109375" style="0" customWidth="1"/>
    <col min="10" max="10" width="13.140625" style="0" customWidth="1"/>
    <col min="11" max="11" width="12.28125" style="0" customWidth="1"/>
  </cols>
  <sheetData>
    <row r="1" spans="8:13" ht="15" customHeight="1">
      <c r="H1" s="122" t="s">
        <v>187</v>
      </c>
      <c r="I1" s="122"/>
      <c r="J1" s="122"/>
      <c r="K1" s="122"/>
      <c r="L1" s="2"/>
      <c r="M1" s="2"/>
    </row>
    <row r="2" spans="5:13" ht="13.5" customHeight="1">
      <c r="E2" s="122" t="s">
        <v>203</v>
      </c>
      <c r="F2" s="123"/>
      <c r="G2" s="123"/>
      <c r="H2" s="123"/>
      <c r="I2" s="123"/>
      <c r="J2" s="123"/>
      <c r="K2" s="123"/>
      <c r="L2" s="2"/>
      <c r="M2" s="2"/>
    </row>
    <row r="3" spans="5:13" ht="13.5" customHeight="1">
      <c r="E3" s="122" t="s">
        <v>204</v>
      </c>
      <c r="F3" s="123"/>
      <c r="G3" s="123"/>
      <c r="H3" s="123"/>
      <c r="I3" s="123"/>
      <c r="J3" s="123"/>
      <c r="K3" s="123"/>
      <c r="L3" s="2"/>
      <c r="M3" s="2"/>
    </row>
    <row r="4" spans="12:13" ht="12.75">
      <c r="L4" s="2"/>
      <c r="M4" s="2"/>
    </row>
    <row r="5" spans="12:13" ht="12.75">
      <c r="L5" s="2"/>
      <c r="M5" s="2"/>
    </row>
    <row r="6" spans="1:13" ht="24" customHeight="1">
      <c r="A6" s="124" t="s">
        <v>160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2"/>
    </row>
    <row r="7" spans="1:13" ht="19.5" customHeight="1">
      <c r="A7" s="127" t="s">
        <v>0</v>
      </c>
      <c r="B7" s="127" t="s">
        <v>135</v>
      </c>
      <c r="C7" s="128" t="s">
        <v>136</v>
      </c>
      <c r="D7" s="127" t="s">
        <v>137</v>
      </c>
      <c r="E7" s="127"/>
      <c r="F7" s="127"/>
      <c r="G7" s="127"/>
      <c r="H7" s="127"/>
      <c r="I7" s="128" t="s">
        <v>138</v>
      </c>
      <c r="J7" s="128" t="s">
        <v>139</v>
      </c>
      <c r="K7" s="128" t="s">
        <v>140</v>
      </c>
      <c r="L7" s="126"/>
      <c r="M7" s="2"/>
    </row>
    <row r="8" spans="1:13" ht="167.25" customHeight="1">
      <c r="A8" s="127"/>
      <c r="B8" s="127"/>
      <c r="C8" s="128"/>
      <c r="D8" s="76" t="s">
        <v>141</v>
      </c>
      <c r="E8" s="77" t="s">
        <v>142</v>
      </c>
      <c r="F8" s="77" t="s">
        <v>143</v>
      </c>
      <c r="G8" s="77" t="s">
        <v>144</v>
      </c>
      <c r="H8" s="77" t="s">
        <v>145</v>
      </c>
      <c r="I8" s="128"/>
      <c r="J8" s="128"/>
      <c r="K8" s="128"/>
      <c r="L8" s="126"/>
      <c r="M8" s="2"/>
    </row>
    <row r="9" spans="1:13" ht="24" customHeight="1">
      <c r="A9" s="14">
        <v>1</v>
      </c>
      <c r="B9" s="18" t="s">
        <v>161</v>
      </c>
      <c r="C9" s="78">
        <v>1213</v>
      </c>
      <c r="D9" s="18" t="s">
        <v>161</v>
      </c>
      <c r="E9" s="78">
        <v>10</v>
      </c>
      <c r="F9" s="78">
        <v>270.9</v>
      </c>
      <c r="G9" s="78">
        <v>23</v>
      </c>
      <c r="H9" s="81">
        <f aca="true" t="shared" si="0" ref="H9:H15">F9*45000*1.5</f>
        <v>18285749.999999996</v>
      </c>
      <c r="I9" s="78" t="s">
        <v>156</v>
      </c>
      <c r="J9" s="81">
        <v>100000</v>
      </c>
      <c r="K9" s="80">
        <v>16700</v>
      </c>
      <c r="L9" s="38"/>
      <c r="M9" s="2"/>
    </row>
    <row r="10" spans="1:13" ht="24" customHeight="1">
      <c r="A10" s="14">
        <v>2</v>
      </c>
      <c r="B10" s="5" t="s">
        <v>162</v>
      </c>
      <c r="C10" s="78">
        <v>761</v>
      </c>
      <c r="D10" s="5" t="s">
        <v>162</v>
      </c>
      <c r="E10" s="78">
        <v>2</v>
      </c>
      <c r="F10" s="78">
        <v>91.8</v>
      </c>
      <c r="G10" s="78">
        <v>12</v>
      </c>
      <c r="H10" s="81">
        <f t="shared" si="0"/>
        <v>6196500</v>
      </c>
      <c r="I10" s="78" t="s">
        <v>163</v>
      </c>
      <c r="J10" s="81">
        <v>100000</v>
      </c>
      <c r="K10" s="80">
        <v>16700</v>
      </c>
      <c r="L10" s="38"/>
      <c r="M10" s="2"/>
    </row>
    <row r="11" spans="1:13" ht="24" customHeight="1">
      <c r="A11" s="14">
        <v>3</v>
      </c>
      <c r="B11" s="18" t="s">
        <v>164</v>
      </c>
      <c r="C11" s="78">
        <v>4366</v>
      </c>
      <c r="D11" s="18" t="s">
        <v>164</v>
      </c>
      <c r="E11" s="78">
        <v>25</v>
      </c>
      <c r="F11" s="78">
        <v>814.5</v>
      </c>
      <c r="G11" s="78">
        <v>68</v>
      </c>
      <c r="H11" s="81">
        <f t="shared" si="0"/>
        <v>54978750</v>
      </c>
      <c r="I11" s="78" t="s">
        <v>148</v>
      </c>
      <c r="J11" s="81">
        <v>100000</v>
      </c>
      <c r="K11" s="80">
        <v>16700</v>
      </c>
      <c r="L11" s="38"/>
      <c r="M11" s="2"/>
    </row>
    <row r="12" spans="1:13" ht="24" customHeight="1">
      <c r="A12" s="14">
        <v>4</v>
      </c>
      <c r="B12" s="5" t="s">
        <v>165</v>
      </c>
      <c r="C12" s="78">
        <v>12152</v>
      </c>
      <c r="D12" s="5" t="s">
        <v>165</v>
      </c>
      <c r="E12" s="78">
        <v>14</v>
      </c>
      <c r="F12" s="78">
        <v>394.7</v>
      </c>
      <c r="G12" s="78">
        <v>42</v>
      </c>
      <c r="H12" s="81">
        <f t="shared" si="0"/>
        <v>26642250</v>
      </c>
      <c r="I12" s="78" t="s">
        <v>166</v>
      </c>
      <c r="J12" s="81">
        <f>C12*6000-H12-500000</f>
        <v>45769750</v>
      </c>
      <c r="K12" s="80">
        <v>16700</v>
      </c>
      <c r="L12" s="38"/>
      <c r="M12" s="2"/>
    </row>
    <row r="13" spans="1:13" ht="18" customHeight="1">
      <c r="A13" s="14">
        <v>5</v>
      </c>
      <c r="B13" s="5" t="s">
        <v>167</v>
      </c>
      <c r="C13" s="78">
        <v>669</v>
      </c>
      <c r="D13" s="5" t="s">
        <v>167</v>
      </c>
      <c r="E13" s="78">
        <v>5</v>
      </c>
      <c r="F13" s="78">
        <v>131.2</v>
      </c>
      <c r="G13" s="78">
        <v>7</v>
      </c>
      <c r="H13" s="81">
        <f t="shared" si="0"/>
        <v>8855999.999999998</v>
      </c>
      <c r="I13" s="78" t="s">
        <v>148</v>
      </c>
      <c r="J13" s="81">
        <v>100000</v>
      </c>
      <c r="K13" s="80">
        <v>16700</v>
      </c>
      <c r="L13" s="38"/>
      <c r="M13" s="2"/>
    </row>
    <row r="14" spans="1:13" ht="33" customHeight="1">
      <c r="A14" s="14">
        <v>6</v>
      </c>
      <c r="B14" s="5" t="s">
        <v>168</v>
      </c>
      <c r="C14" s="78">
        <v>3190</v>
      </c>
      <c r="D14" s="5" t="s">
        <v>168</v>
      </c>
      <c r="E14" s="78">
        <v>33</v>
      </c>
      <c r="F14" s="78">
        <v>805.5</v>
      </c>
      <c r="G14" s="78">
        <v>35</v>
      </c>
      <c r="H14" s="81">
        <f t="shared" si="0"/>
        <v>54371250</v>
      </c>
      <c r="I14" s="78" t="s">
        <v>148</v>
      </c>
      <c r="J14" s="81">
        <v>100000</v>
      </c>
      <c r="K14" s="80">
        <v>16700</v>
      </c>
      <c r="L14" s="38"/>
      <c r="M14" s="2"/>
    </row>
    <row r="15" spans="1:13" s="1" customFormat="1" ht="18" customHeight="1">
      <c r="A15" s="14">
        <v>7</v>
      </c>
      <c r="B15" s="5" t="s">
        <v>169</v>
      </c>
      <c r="C15" s="14">
        <v>1937</v>
      </c>
      <c r="D15" s="5" t="s">
        <v>169</v>
      </c>
      <c r="E15" s="14">
        <v>4</v>
      </c>
      <c r="F15" s="14">
        <v>127.75</v>
      </c>
      <c r="G15" s="14">
        <v>12</v>
      </c>
      <c r="H15" s="80">
        <f t="shared" si="0"/>
        <v>8623125</v>
      </c>
      <c r="I15" s="14" t="s">
        <v>170</v>
      </c>
      <c r="J15" s="80">
        <f>C15*6000-H15-500000</f>
        <v>2498875</v>
      </c>
      <c r="K15" s="80">
        <v>16700</v>
      </c>
      <c r="L15" s="90"/>
      <c r="M15" s="91"/>
    </row>
    <row r="16" spans="1:13" ht="12.75">
      <c r="A16" s="78"/>
      <c r="B16" s="83" t="s">
        <v>159</v>
      </c>
      <c r="C16" s="85">
        <f>SUM(C9:C15)</f>
        <v>24288</v>
      </c>
      <c r="D16" s="85"/>
      <c r="E16" s="85">
        <f>SUM(E9:E15)</f>
        <v>93</v>
      </c>
      <c r="F16" s="85">
        <f>SUM(F9:F15)</f>
        <v>2636.3500000000004</v>
      </c>
      <c r="G16" s="85">
        <f>SUM(G9:G15)</f>
        <v>199</v>
      </c>
      <c r="H16" s="85">
        <f>SUM(H9:H15)</f>
        <v>177953625</v>
      </c>
      <c r="I16" s="85"/>
      <c r="J16" s="85">
        <f>SUM(J9:J15)</f>
        <v>48768625</v>
      </c>
      <c r="K16" s="85">
        <f>SUM(K9:K15)</f>
        <v>116900</v>
      </c>
      <c r="L16" s="2"/>
      <c r="M16" s="2"/>
    </row>
    <row r="17" spans="7:9" ht="12.75">
      <c r="G17" s="2"/>
      <c r="H17" s="106"/>
      <c r="I17" s="2"/>
    </row>
    <row r="18" spans="7:9" ht="12.75">
      <c r="G18" s="2"/>
      <c r="H18" s="2"/>
      <c r="I18" s="2"/>
    </row>
  </sheetData>
  <mergeCells count="12">
    <mergeCell ref="L6:L8"/>
    <mergeCell ref="A7:A8"/>
    <mergeCell ref="B7:B8"/>
    <mergeCell ref="C7:C8"/>
    <mergeCell ref="D7:H7"/>
    <mergeCell ref="I7:I8"/>
    <mergeCell ref="J7:J8"/>
    <mergeCell ref="K7:K8"/>
    <mergeCell ref="H1:K1"/>
    <mergeCell ref="E2:K2"/>
    <mergeCell ref="E3:K3"/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6.7109375" style="0" customWidth="1"/>
    <col min="4" max="4" width="4.7109375" style="0" customWidth="1"/>
    <col min="5" max="5" width="4.421875" style="0" customWidth="1"/>
    <col min="6" max="6" width="6.140625" style="0" customWidth="1"/>
    <col min="7" max="8" width="5.8515625" style="0" customWidth="1"/>
    <col min="9" max="9" width="4.00390625" style="0" customWidth="1"/>
    <col min="10" max="10" width="4.57421875" style="0" customWidth="1"/>
    <col min="11" max="11" width="4.140625" style="0" customWidth="1"/>
    <col min="12" max="12" width="6.7109375" style="0" customWidth="1"/>
    <col min="13" max="13" width="9.7109375" style="0" customWidth="1"/>
    <col min="14" max="14" width="7.57421875" style="0" customWidth="1"/>
    <col min="15" max="15" width="16.28125" style="0" customWidth="1"/>
  </cols>
  <sheetData>
    <row r="1" spans="1:14" ht="15.75">
      <c r="A1" s="46"/>
      <c r="B1" s="46"/>
      <c r="C1" s="46"/>
      <c r="D1" s="46"/>
      <c r="E1" s="46"/>
      <c r="F1" s="46"/>
      <c r="G1" s="46"/>
      <c r="H1" s="52"/>
      <c r="I1" s="52"/>
      <c r="J1" s="122" t="s">
        <v>186</v>
      </c>
      <c r="K1" s="122"/>
      <c r="L1" s="122"/>
      <c r="M1" s="122"/>
      <c r="N1" s="121"/>
    </row>
    <row r="2" spans="1:14" ht="15.75">
      <c r="A2" s="46"/>
      <c r="B2" s="46"/>
      <c r="C2" s="46"/>
      <c r="D2" s="46"/>
      <c r="E2" s="46"/>
      <c r="F2" s="46"/>
      <c r="G2" s="122" t="s">
        <v>203</v>
      </c>
      <c r="H2" s="123"/>
      <c r="I2" s="123"/>
      <c r="J2" s="123"/>
      <c r="K2" s="123"/>
      <c r="L2" s="123"/>
      <c r="M2" s="123"/>
      <c r="N2" s="121"/>
    </row>
    <row r="3" spans="7:14" ht="13.5">
      <c r="G3" s="122" t="s">
        <v>204</v>
      </c>
      <c r="H3" s="121"/>
      <c r="I3" s="121"/>
      <c r="J3" s="121"/>
      <c r="K3" s="121"/>
      <c r="L3" s="121"/>
      <c r="M3" s="121"/>
      <c r="N3" s="121"/>
    </row>
    <row r="4" spans="1:13" ht="15.75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4" ht="15.75">
      <c r="A5" s="130" t="s">
        <v>59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121"/>
    </row>
    <row r="6" spans="1:14" ht="15.75">
      <c r="A6" s="129" t="s">
        <v>56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6"/>
      <c r="M6" s="126"/>
      <c r="N6" s="121"/>
    </row>
    <row r="7" spans="1:13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5"/>
    </row>
    <row r="8" spans="1:14" ht="22.5" customHeight="1">
      <c r="A8" s="132" t="s">
        <v>0</v>
      </c>
      <c r="B8" s="132" t="s">
        <v>1</v>
      </c>
      <c r="C8" s="132" t="s">
        <v>60</v>
      </c>
      <c r="D8" s="132"/>
      <c r="E8" s="133" t="s">
        <v>17</v>
      </c>
      <c r="F8" s="139" t="s">
        <v>57</v>
      </c>
      <c r="G8" s="139"/>
      <c r="H8" s="139"/>
      <c r="I8" s="140" t="s">
        <v>2</v>
      </c>
      <c r="J8" s="140"/>
      <c r="K8" s="140"/>
      <c r="L8" s="141" t="s">
        <v>61</v>
      </c>
      <c r="M8" s="143" t="s">
        <v>62</v>
      </c>
      <c r="N8" s="136" t="s">
        <v>43</v>
      </c>
    </row>
    <row r="9" spans="1:14" ht="22.5" customHeight="1">
      <c r="A9" s="132"/>
      <c r="B9" s="132"/>
      <c r="C9" s="132"/>
      <c r="D9" s="132"/>
      <c r="E9" s="133"/>
      <c r="F9" s="132" t="s">
        <v>63</v>
      </c>
      <c r="G9" s="108" t="s">
        <v>39</v>
      </c>
      <c r="H9" s="109"/>
      <c r="I9" s="112" t="s">
        <v>3</v>
      </c>
      <c r="J9" s="113" t="s">
        <v>39</v>
      </c>
      <c r="K9" s="114"/>
      <c r="L9" s="142"/>
      <c r="M9" s="143"/>
      <c r="N9" s="137"/>
    </row>
    <row r="10" spans="1:14" ht="22.5" customHeight="1">
      <c r="A10" s="132"/>
      <c r="B10" s="132"/>
      <c r="C10" s="132"/>
      <c r="D10" s="132"/>
      <c r="E10" s="133"/>
      <c r="F10" s="132"/>
      <c r="G10" s="110"/>
      <c r="H10" s="111"/>
      <c r="I10" s="112"/>
      <c r="J10" s="115"/>
      <c r="K10" s="138"/>
      <c r="L10" s="142"/>
      <c r="M10" s="143"/>
      <c r="N10" s="137"/>
    </row>
    <row r="11" spans="1:14" ht="79.5" customHeight="1">
      <c r="A11" s="132"/>
      <c r="B11" s="132"/>
      <c r="C11" s="132"/>
      <c r="D11" s="132"/>
      <c r="E11" s="133"/>
      <c r="F11" s="132"/>
      <c r="G11" s="4" t="s">
        <v>4</v>
      </c>
      <c r="H11" s="4" t="s">
        <v>5</v>
      </c>
      <c r="I11" s="112"/>
      <c r="J11" s="3" t="s">
        <v>4</v>
      </c>
      <c r="K11" s="3" t="s">
        <v>5</v>
      </c>
      <c r="L11" s="142"/>
      <c r="M11" s="143"/>
      <c r="N11" s="107"/>
    </row>
    <row r="12" spans="1:14" ht="12.75">
      <c r="A12" s="37">
        <v>1</v>
      </c>
      <c r="B12" s="37">
        <v>2</v>
      </c>
      <c r="C12" s="37">
        <v>3</v>
      </c>
      <c r="D12" s="37">
        <v>4</v>
      </c>
      <c r="E12" s="34">
        <v>5</v>
      </c>
      <c r="F12" s="37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37">
        <v>12</v>
      </c>
      <c r="M12" s="37">
        <v>13</v>
      </c>
      <c r="N12" s="5">
        <v>14</v>
      </c>
    </row>
    <row r="13" spans="1:14" s="1" customFormat="1" ht="16.5" customHeight="1">
      <c r="A13" s="17">
        <v>1</v>
      </c>
      <c r="B13" s="5" t="s">
        <v>64</v>
      </c>
      <c r="C13" s="15">
        <v>39442</v>
      </c>
      <c r="D13" s="15" t="s">
        <v>65</v>
      </c>
      <c r="E13" s="11">
        <v>6</v>
      </c>
      <c r="F13" s="6">
        <f>H13</f>
        <v>82</v>
      </c>
      <c r="G13" s="5"/>
      <c r="H13" s="6">
        <v>82</v>
      </c>
      <c r="I13" s="6">
        <f>K13</f>
        <v>1</v>
      </c>
      <c r="J13" s="6"/>
      <c r="K13" s="6">
        <v>1</v>
      </c>
      <c r="L13" s="54">
        <v>82</v>
      </c>
      <c r="M13" s="54">
        <f aca="true" t="shared" si="0" ref="M13:M40">L13*43000/1000</f>
        <v>3526</v>
      </c>
      <c r="N13" s="55" t="s">
        <v>42</v>
      </c>
    </row>
    <row r="14" spans="1:14" ht="16.5" customHeight="1">
      <c r="A14" s="17">
        <v>2</v>
      </c>
      <c r="B14" s="5" t="s">
        <v>66</v>
      </c>
      <c r="C14" s="15">
        <v>39442</v>
      </c>
      <c r="D14" s="15" t="s">
        <v>67</v>
      </c>
      <c r="E14" s="11">
        <v>15</v>
      </c>
      <c r="F14" s="6">
        <f>G14+H14</f>
        <v>326.9</v>
      </c>
      <c r="G14" s="6">
        <v>214.9</v>
      </c>
      <c r="H14" s="6">
        <v>112</v>
      </c>
      <c r="I14" s="6">
        <f>J14+K14</f>
        <v>8</v>
      </c>
      <c r="J14" s="6">
        <v>5</v>
      </c>
      <c r="K14" s="6">
        <v>3</v>
      </c>
      <c r="L14" s="54">
        <v>345.6</v>
      </c>
      <c r="M14" s="54">
        <f t="shared" si="0"/>
        <v>14860.800000000001</v>
      </c>
      <c r="N14" s="55" t="s">
        <v>42</v>
      </c>
    </row>
    <row r="15" spans="1:14" ht="16.5" customHeight="1">
      <c r="A15" s="17">
        <v>3</v>
      </c>
      <c r="B15" s="14" t="s">
        <v>68</v>
      </c>
      <c r="C15" s="22">
        <v>39442</v>
      </c>
      <c r="D15" s="47" t="s">
        <v>69</v>
      </c>
      <c r="E15" s="12">
        <v>45</v>
      </c>
      <c r="F15" s="12">
        <v>446.4</v>
      </c>
      <c r="G15" s="12">
        <v>165.2</v>
      </c>
      <c r="H15" s="12">
        <v>281.2</v>
      </c>
      <c r="I15" s="12">
        <v>17</v>
      </c>
      <c r="J15" s="12">
        <v>7</v>
      </c>
      <c r="K15" s="12">
        <v>10</v>
      </c>
      <c r="L15" s="93">
        <v>535.9</v>
      </c>
      <c r="M15" s="54">
        <f t="shared" si="0"/>
        <v>23043.7</v>
      </c>
      <c r="N15" s="55" t="s">
        <v>42</v>
      </c>
    </row>
    <row r="16" spans="1:14" ht="16.5" customHeight="1">
      <c r="A16" s="17">
        <v>4</v>
      </c>
      <c r="B16" s="14" t="s">
        <v>70</v>
      </c>
      <c r="C16" s="22">
        <v>39442</v>
      </c>
      <c r="D16" s="47" t="s">
        <v>71</v>
      </c>
      <c r="E16" s="11">
        <v>22</v>
      </c>
      <c r="F16" s="12">
        <v>149.9</v>
      </c>
      <c r="G16" s="12">
        <v>113.1</v>
      </c>
      <c r="H16" s="12">
        <v>36.8</v>
      </c>
      <c r="I16" s="12">
        <v>7</v>
      </c>
      <c r="J16" s="12">
        <v>6</v>
      </c>
      <c r="K16" s="12">
        <v>1</v>
      </c>
      <c r="L16" s="93">
        <v>187.1</v>
      </c>
      <c r="M16" s="54">
        <f t="shared" si="0"/>
        <v>8045.3</v>
      </c>
      <c r="N16" s="55" t="s">
        <v>42</v>
      </c>
    </row>
    <row r="17" spans="1:14" ht="16.5" customHeight="1">
      <c r="A17" s="17">
        <v>5</v>
      </c>
      <c r="B17" s="14" t="s">
        <v>72</v>
      </c>
      <c r="C17" s="22">
        <v>39442</v>
      </c>
      <c r="D17" s="47" t="s">
        <v>73</v>
      </c>
      <c r="E17" s="11">
        <v>21</v>
      </c>
      <c r="F17" s="12">
        <v>332.4</v>
      </c>
      <c r="G17" s="12">
        <f>F17-H17</f>
        <v>168.79999999999998</v>
      </c>
      <c r="H17" s="12">
        <v>163.6</v>
      </c>
      <c r="I17" s="12">
        <v>9</v>
      </c>
      <c r="J17" s="12">
        <v>5</v>
      </c>
      <c r="K17" s="12">
        <v>4</v>
      </c>
      <c r="L17" s="93">
        <v>372.31</v>
      </c>
      <c r="M17" s="54">
        <f t="shared" si="0"/>
        <v>16009.33</v>
      </c>
      <c r="N17" s="55" t="s">
        <v>42</v>
      </c>
    </row>
    <row r="18" spans="1:14" ht="16.5" customHeight="1">
      <c r="A18" s="17">
        <v>6</v>
      </c>
      <c r="B18" s="18" t="s">
        <v>74</v>
      </c>
      <c r="C18" s="19">
        <v>39442</v>
      </c>
      <c r="D18" s="19" t="s">
        <v>75</v>
      </c>
      <c r="E18" s="11">
        <v>43</v>
      </c>
      <c r="F18" s="6">
        <v>328.2</v>
      </c>
      <c r="G18" s="6">
        <v>328.2</v>
      </c>
      <c r="H18" s="6"/>
      <c r="I18" s="6">
        <v>13</v>
      </c>
      <c r="J18" s="6">
        <v>13</v>
      </c>
      <c r="K18" s="6"/>
      <c r="L18" s="54">
        <v>412.7</v>
      </c>
      <c r="M18" s="54">
        <f t="shared" si="0"/>
        <v>17746.1</v>
      </c>
      <c r="N18" s="55" t="s">
        <v>42</v>
      </c>
    </row>
    <row r="19" spans="1:14" ht="16.5" customHeight="1">
      <c r="A19" s="17">
        <v>7</v>
      </c>
      <c r="B19" s="18" t="s">
        <v>76</v>
      </c>
      <c r="C19" s="19">
        <v>39442</v>
      </c>
      <c r="D19" s="19" t="s">
        <v>77</v>
      </c>
      <c r="E19" s="11">
        <v>4</v>
      </c>
      <c r="F19" s="6">
        <v>70.5</v>
      </c>
      <c r="G19" s="6"/>
      <c r="H19" s="6">
        <v>70.5</v>
      </c>
      <c r="I19" s="6">
        <v>3</v>
      </c>
      <c r="J19" s="6"/>
      <c r="K19" s="6">
        <v>3</v>
      </c>
      <c r="L19" s="54">
        <v>90</v>
      </c>
      <c r="M19" s="54">
        <f>L19*43000/1000</f>
        <v>3870</v>
      </c>
      <c r="N19" s="55" t="s">
        <v>42</v>
      </c>
    </row>
    <row r="20" spans="1:14" ht="16.5" customHeight="1">
      <c r="A20" s="17">
        <v>8</v>
      </c>
      <c r="B20" s="18" t="s">
        <v>78</v>
      </c>
      <c r="C20" s="19">
        <v>39483</v>
      </c>
      <c r="D20" s="19" t="s">
        <v>58</v>
      </c>
      <c r="E20" s="11">
        <v>7</v>
      </c>
      <c r="F20" s="6">
        <f>G20+H20</f>
        <v>118.10000000000001</v>
      </c>
      <c r="G20" s="6">
        <v>67.4</v>
      </c>
      <c r="H20" s="6">
        <v>50.7</v>
      </c>
      <c r="I20" s="6">
        <f>J20+K20</f>
        <v>3</v>
      </c>
      <c r="J20" s="6">
        <v>1</v>
      </c>
      <c r="K20" s="6">
        <v>2</v>
      </c>
      <c r="L20" s="54">
        <v>127.4</v>
      </c>
      <c r="M20" s="54">
        <f t="shared" si="0"/>
        <v>5478.2</v>
      </c>
      <c r="N20" s="55" t="s">
        <v>42</v>
      </c>
    </row>
    <row r="21" spans="1:14" ht="16.5" customHeight="1">
      <c r="A21" s="17">
        <v>9</v>
      </c>
      <c r="B21" s="14" t="s">
        <v>79</v>
      </c>
      <c r="C21" s="22">
        <v>39485</v>
      </c>
      <c r="D21" s="22" t="s">
        <v>80</v>
      </c>
      <c r="E21" s="11">
        <v>9</v>
      </c>
      <c r="F21" s="12">
        <v>57.6</v>
      </c>
      <c r="G21" s="12">
        <v>33.7</v>
      </c>
      <c r="H21" s="12">
        <v>23.9</v>
      </c>
      <c r="I21" s="12">
        <f>J21+K21</f>
        <v>2</v>
      </c>
      <c r="J21" s="12">
        <v>1</v>
      </c>
      <c r="K21" s="12">
        <v>1</v>
      </c>
      <c r="L21" s="93">
        <v>63.7</v>
      </c>
      <c r="M21" s="54">
        <f t="shared" si="0"/>
        <v>2739.1</v>
      </c>
      <c r="N21" s="55" t="s">
        <v>42</v>
      </c>
    </row>
    <row r="22" spans="1:14" ht="16.5" customHeight="1">
      <c r="A22" s="17">
        <v>10</v>
      </c>
      <c r="B22" s="14" t="s">
        <v>81</v>
      </c>
      <c r="C22" s="22">
        <v>39485</v>
      </c>
      <c r="D22" s="47" t="s">
        <v>82</v>
      </c>
      <c r="E22" s="11">
        <v>13</v>
      </c>
      <c r="F22" s="12">
        <v>108.9</v>
      </c>
      <c r="G22" s="12">
        <v>39.4</v>
      </c>
      <c r="H22" s="12">
        <v>69.5</v>
      </c>
      <c r="I22" s="12">
        <v>6</v>
      </c>
      <c r="J22" s="12">
        <v>3</v>
      </c>
      <c r="K22" s="12">
        <v>3</v>
      </c>
      <c r="L22" s="93">
        <v>219.4</v>
      </c>
      <c r="M22" s="54">
        <f t="shared" si="0"/>
        <v>9434.2</v>
      </c>
      <c r="N22" s="55" t="s">
        <v>42</v>
      </c>
    </row>
    <row r="23" spans="1:14" ht="16.5" customHeight="1">
      <c r="A23" s="17">
        <v>11</v>
      </c>
      <c r="B23" s="18" t="s">
        <v>83</v>
      </c>
      <c r="C23" s="19">
        <v>39527</v>
      </c>
      <c r="D23" s="19" t="s">
        <v>84</v>
      </c>
      <c r="E23" s="11">
        <v>2</v>
      </c>
      <c r="F23" s="6">
        <f>SUM(G23:H23)</f>
        <v>41.2</v>
      </c>
      <c r="G23" s="6">
        <v>20.4</v>
      </c>
      <c r="H23" s="6">
        <v>20.8</v>
      </c>
      <c r="I23" s="6">
        <f>SUM(J23:K23)</f>
        <v>2</v>
      </c>
      <c r="J23" s="6">
        <v>1</v>
      </c>
      <c r="K23" s="6">
        <v>1</v>
      </c>
      <c r="L23" s="54">
        <v>60</v>
      </c>
      <c r="M23" s="54">
        <f t="shared" si="0"/>
        <v>2580</v>
      </c>
      <c r="N23" s="55" t="s">
        <v>42</v>
      </c>
    </row>
    <row r="24" spans="1:14" ht="16.5" customHeight="1">
      <c r="A24" s="17">
        <v>12</v>
      </c>
      <c r="B24" s="5" t="s">
        <v>85</v>
      </c>
      <c r="C24" s="15">
        <v>39527</v>
      </c>
      <c r="D24" s="15" t="s">
        <v>86</v>
      </c>
      <c r="E24" s="11">
        <v>14</v>
      </c>
      <c r="F24" s="6">
        <f>G24</f>
        <v>137.1</v>
      </c>
      <c r="G24" s="6">
        <v>137.1</v>
      </c>
      <c r="H24" s="6"/>
      <c r="I24" s="6">
        <f>J24</f>
        <v>4</v>
      </c>
      <c r="J24" s="6">
        <v>4</v>
      </c>
      <c r="K24" s="6"/>
      <c r="L24" s="54">
        <v>142.3</v>
      </c>
      <c r="M24" s="54">
        <f t="shared" si="0"/>
        <v>6118.900000000001</v>
      </c>
      <c r="N24" s="55" t="s">
        <v>42</v>
      </c>
    </row>
    <row r="25" spans="1:14" ht="16.5" customHeight="1">
      <c r="A25" s="17">
        <v>13</v>
      </c>
      <c r="B25" s="14" t="s">
        <v>87</v>
      </c>
      <c r="C25" s="22">
        <v>39527</v>
      </c>
      <c r="D25" s="47" t="s">
        <v>88</v>
      </c>
      <c r="E25" s="11">
        <v>25</v>
      </c>
      <c r="F25" s="6">
        <f>G25+H25</f>
        <v>437.7</v>
      </c>
      <c r="G25" s="12">
        <v>226.1</v>
      </c>
      <c r="H25" s="12">
        <v>211.6</v>
      </c>
      <c r="I25" s="6">
        <f>J25+K25</f>
        <v>9</v>
      </c>
      <c r="J25" s="12">
        <v>5</v>
      </c>
      <c r="K25" s="12">
        <v>4</v>
      </c>
      <c r="L25" s="93">
        <v>445.6</v>
      </c>
      <c r="M25" s="54">
        <f t="shared" si="0"/>
        <v>19160.8</v>
      </c>
      <c r="N25" s="55" t="s">
        <v>42</v>
      </c>
    </row>
    <row r="26" spans="1:14" ht="16.5" customHeight="1">
      <c r="A26" s="17">
        <v>14</v>
      </c>
      <c r="B26" s="14" t="s">
        <v>89</v>
      </c>
      <c r="C26" s="22">
        <v>39527</v>
      </c>
      <c r="D26" s="47" t="s">
        <v>90</v>
      </c>
      <c r="E26" s="11">
        <v>35</v>
      </c>
      <c r="F26" s="12">
        <v>343.5</v>
      </c>
      <c r="G26" s="56">
        <v>205.2</v>
      </c>
      <c r="H26" s="56">
        <v>138.3</v>
      </c>
      <c r="I26" s="57">
        <v>8</v>
      </c>
      <c r="J26" s="57">
        <v>5</v>
      </c>
      <c r="K26" s="57">
        <v>3</v>
      </c>
      <c r="L26" s="93">
        <v>343.5</v>
      </c>
      <c r="M26" s="54">
        <f t="shared" si="0"/>
        <v>14770.5</v>
      </c>
      <c r="N26" s="55" t="s">
        <v>42</v>
      </c>
    </row>
    <row r="27" spans="1:14" ht="16.5" customHeight="1">
      <c r="A27" s="17">
        <v>15</v>
      </c>
      <c r="B27" s="5" t="s">
        <v>91</v>
      </c>
      <c r="C27" s="15">
        <v>39527</v>
      </c>
      <c r="D27" s="15" t="s">
        <v>92</v>
      </c>
      <c r="E27" s="6">
        <v>3</v>
      </c>
      <c r="F27" s="6">
        <f>G27+H27</f>
        <v>29.1</v>
      </c>
      <c r="G27" s="6">
        <v>29.1</v>
      </c>
      <c r="H27" s="6"/>
      <c r="I27" s="6">
        <f>J27+K27</f>
        <v>1</v>
      </c>
      <c r="J27" s="6">
        <v>1</v>
      </c>
      <c r="K27" s="6"/>
      <c r="L27" s="54">
        <v>30</v>
      </c>
      <c r="M27" s="54">
        <f t="shared" si="0"/>
        <v>1290</v>
      </c>
      <c r="N27" s="55" t="s">
        <v>42</v>
      </c>
    </row>
    <row r="28" spans="1:14" ht="16.5" customHeight="1">
      <c r="A28" s="17">
        <v>16</v>
      </c>
      <c r="B28" s="5" t="s">
        <v>93</v>
      </c>
      <c r="C28" s="15">
        <v>39556</v>
      </c>
      <c r="D28" s="15" t="s">
        <v>94</v>
      </c>
      <c r="E28" s="6">
        <v>1</v>
      </c>
      <c r="F28" s="6">
        <f>G28+H28</f>
        <v>30</v>
      </c>
      <c r="G28" s="6"/>
      <c r="H28" s="6">
        <v>30</v>
      </c>
      <c r="I28" s="6">
        <f>J28+K28</f>
        <v>1</v>
      </c>
      <c r="J28" s="6"/>
      <c r="K28" s="6">
        <v>1</v>
      </c>
      <c r="L28" s="54">
        <f>F28</f>
        <v>30</v>
      </c>
      <c r="M28" s="54">
        <f t="shared" si="0"/>
        <v>1290</v>
      </c>
      <c r="N28" s="55" t="s">
        <v>42</v>
      </c>
    </row>
    <row r="29" spans="1:14" ht="16.5" customHeight="1">
      <c r="A29" s="17">
        <v>17</v>
      </c>
      <c r="B29" s="5" t="s">
        <v>95</v>
      </c>
      <c r="C29" s="15">
        <v>39625</v>
      </c>
      <c r="D29" s="15" t="s">
        <v>96</v>
      </c>
      <c r="E29" s="6">
        <v>17</v>
      </c>
      <c r="F29" s="6">
        <v>227.1</v>
      </c>
      <c r="G29" s="6">
        <v>160.7</v>
      </c>
      <c r="H29" s="6">
        <v>66.4</v>
      </c>
      <c r="I29" s="6">
        <v>5</v>
      </c>
      <c r="J29" s="6">
        <v>4</v>
      </c>
      <c r="K29" s="6">
        <v>1</v>
      </c>
      <c r="L29" s="54">
        <v>245.31</v>
      </c>
      <c r="M29" s="54">
        <f t="shared" si="0"/>
        <v>10548.33</v>
      </c>
      <c r="N29" s="55" t="s">
        <v>42</v>
      </c>
    </row>
    <row r="30" spans="1:14" ht="16.5" customHeight="1">
      <c r="A30" s="17">
        <v>18</v>
      </c>
      <c r="B30" s="14" t="s">
        <v>97</v>
      </c>
      <c r="C30" s="22">
        <v>39751</v>
      </c>
      <c r="D30" s="47" t="s">
        <v>98</v>
      </c>
      <c r="E30" s="14">
        <v>11</v>
      </c>
      <c r="F30" s="6">
        <v>205.3</v>
      </c>
      <c r="G30" s="58">
        <v>185.7</v>
      </c>
      <c r="H30" s="58">
        <v>19.6</v>
      </c>
      <c r="I30" s="13">
        <v>7</v>
      </c>
      <c r="J30" s="13">
        <v>6</v>
      </c>
      <c r="K30" s="13">
        <v>1</v>
      </c>
      <c r="L30" s="54">
        <v>269.7</v>
      </c>
      <c r="M30" s="54">
        <f t="shared" si="0"/>
        <v>11597.1</v>
      </c>
      <c r="N30" s="55" t="s">
        <v>42</v>
      </c>
    </row>
    <row r="31" spans="1:14" ht="16.5" customHeight="1">
      <c r="A31" s="17">
        <v>19</v>
      </c>
      <c r="B31" s="18" t="s">
        <v>99</v>
      </c>
      <c r="C31" s="15">
        <v>39751</v>
      </c>
      <c r="D31" s="15" t="s">
        <v>100</v>
      </c>
      <c r="E31" s="5">
        <v>19</v>
      </c>
      <c r="F31" s="6">
        <v>156.1</v>
      </c>
      <c r="G31" s="5">
        <v>91.1</v>
      </c>
      <c r="H31" s="5">
        <v>65</v>
      </c>
      <c r="I31" s="5">
        <v>5</v>
      </c>
      <c r="J31" s="5">
        <v>3</v>
      </c>
      <c r="K31" s="5">
        <v>2</v>
      </c>
      <c r="L31" s="54">
        <v>179.5</v>
      </c>
      <c r="M31" s="54">
        <f t="shared" si="0"/>
        <v>7718.5</v>
      </c>
      <c r="N31" s="55" t="s">
        <v>42</v>
      </c>
    </row>
    <row r="32" spans="1:14" ht="16.5" customHeight="1">
      <c r="A32" s="17">
        <v>20</v>
      </c>
      <c r="B32" s="18" t="s">
        <v>101</v>
      </c>
      <c r="C32" s="19">
        <v>39780</v>
      </c>
      <c r="D32" s="19" t="s">
        <v>102</v>
      </c>
      <c r="E32" s="5">
        <v>11</v>
      </c>
      <c r="F32" s="6">
        <v>76.4</v>
      </c>
      <c r="G32" s="54">
        <v>76.4</v>
      </c>
      <c r="H32" s="54"/>
      <c r="I32" s="13">
        <v>3</v>
      </c>
      <c r="J32" s="13">
        <v>3</v>
      </c>
      <c r="K32" s="13"/>
      <c r="L32" s="54">
        <v>96.1</v>
      </c>
      <c r="M32" s="54">
        <f t="shared" si="0"/>
        <v>4132.299999999999</v>
      </c>
      <c r="N32" s="55" t="s">
        <v>42</v>
      </c>
    </row>
    <row r="33" spans="1:14" ht="16.5" customHeight="1">
      <c r="A33" s="17">
        <v>21</v>
      </c>
      <c r="B33" s="5" t="s">
        <v>103</v>
      </c>
      <c r="C33" s="15">
        <v>39780</v>
      </c>
      <c r="D33" s="15" t="s">
        <v>104</v>
      </c>
      <c r="E33" s="5">
        <v>13</v>
      </c>
      <c r="F33" s="6">
        <v>251.3</v>
      </c>
      <c r="G33" s="54">
        <v>40.6</v>
      </c>
      <c r="H33" s="54">
        <v>210.7</v>
      </c>
      <c r="I33" s="13">
        <v>6</v>
      </c>
      <c r="J33" s="13">
        <v>1</v>
      </c>
      <c r="K33" s="13">
        <v>5</v>
      </c>
      <c r="L33" s="54">
        <v>251.3</v>
      </c>
      <c r="M33" s="54">
        <f t="shared" si="0"/>
        <v>10805.9</v>
      </c>
      <c r="N33" s="55" t="s">
        <v>42</v>
      </c>
    </row>
    <row r="34" spans="1:14" ht="16.5" customHeight="1">
      <c r="A34" s="17">
        <v>22</v>
      </c>
      <c r="B34" s="14" t="s">
        <v>105</v>
      </c>
      <c r="C34" s="22">
        <v>39780</v>
      </c>
      <c r="D34" s="47" t="s">
        <v>106</v>
      </c>
      <c r="E34" s="13">
        <v>15</v>
      </c>
      <c r="F34" s="6">
        <v>183.3</v>
      </c>
      <c r="G34" s="58">
        <v>149.6</v>
      </c>
      <c r="H34" s="58">
        <v>33.7</v>
      </c>
      <c r="I34" s="13">
        <v>5</v>
      </c>
      <c r="J34" s="13">
        <v>4</v>
      </c>
      <c r="K34" s="13">
        <v>1</v>
      </c>
      <c r="L34" s="54">
        <v>205.3</v>
      </c>
      <c r="M34" s="54">
        <f t="shared" si="0"/>
        <v>8827.9</v>
      </c>
      <c r="N34" s="55" t="s">
        <v>42</v>
      </c>
    </row>
    <row r="35" spans="1:14" ht="16.5" customHeight="1">
      <c r="A35" s="17">
        <v>23</v>
      </c>
      <c r="B35" s="18" t="s">
        <v>107</v>
      </c>
      <c r="C35" s="15">
        <v>39793</v>
      </c>
      <c r="D35" s="15" t="s">
        <v>108</v>
      </c>
      <c r="E35" s="5">
        <v>11</v>
      </c>
      <c r="F35" s="6">
        <v>215.3</v>
      </c>
      <c r="G35" s="5">
        <v>72.2</v>
      </c>
      <c r="H35" s="5">
        <v>143.1</v>
      </c>
      <c r="I35" s="5">
        <v>6</v>
      </c>
      <c r="J35" s="5">
        <v>1</v>
      </c>
      <c r="K35" s="5">
        <v>5</v>
      </c>
      <c r="L35" s="54">
        <v>235.7</v>
      </c>
      <c r="M35" s="54">
        <f t="shared" si="0"/>
        <v>10135.1</v>
      </c>
      <c r="N35" s="55" t="s">
        <v>42</v>
      </c>
    </row>
    <row r="36" spans="1:14" ht="16.5" customHeight="1">
      <c r="A36" s="17">
        <v>24</v>
      </c>
      <c r="B36" s="5" t="s">
        <v>109</v>
      </c>
      <c r="C36" s="15">
        <v>39793</v>
      </c>
      <c r="D36" s="15" t="s">
        <v>110</v>
      </c>
      <c r="E36" s="13"/>
      <c r="F36" s="6">
        <v>48.5</v>
      </c>
      <c r="G36" s="6">
        <v>48.5</v>
      </c>
      <c r="H36" s="54"/>
      <c r="I36" s="6">
        <v>1</v>
      </c>
      <c r="J36" s="13">
        <v>1</v>
      </c>
      <c r="K36" s="13"/>
      <c r="L36" s="54">
        <v>48.5006</v>
      </c>
      <c r="M36" s="54">
        <f t="shared" si="0"/>
        <v>2085.5258</v>
      </c>
      <c r="N36" s="55" t="s">
        <v>42</v>
      </c>
    </row>
    <row r="37" spans="1:14" ht="16.5" customHeight="1">
      <c r="A37" s="17">
        <v>25</v>
      </c>
      <c r="B37" s="14" t="s">
        <v>111</v>
      </c>
      <c r="C37" s="15">
        <v>39793</v>
      </c>
      <c r="D37" s="15" t="s">
        <v>112</v>
      </c>
      <c r="E37" s="37">
        <v>2</v>
      </c>
      <c r="F37" s="59">
        <v>59.02</v>
      </c>
      <c r="G37" s="59">
        <v>59.02</v>
      </c>
      <c r="H37" s="60"/>
      <c r="I37" s="53">
        <v>1</v>
      </c>
      <c r="J37" s="53">
        <v>1</v>
      </c>
      <c r="K37" s="53"/>
      <c r="L37" s="60">
        <v>59.02</v>
      </c>
      <c r="M37" s="60">
        <f t="shared" si="0"/>
        <v>2537.86</v>
      </c>
      <c r="N37" s="61" t="s">
        <v>42</v>
      </c>
    </row>
    <row r="38" spans="1:14" ht="16.5" customHeight="1">
      <c r="A38" s="17">
        <v>26</v>
      </c>
      <c r="B38" s="71" t="s">
        <v>126</v>
      </c>
      <c r="C38" s="15">
        <v>40045</v>
      </c>
      <c r="D38" s="15" t="s">
        <v>129</v>
      </c>
      <c r="E38" s="37">
        <v>23</v>
      </c>
      <c r="F38" s="59">
        <v>375.3</v>
      </c>
      <c r="G38" s="59">
        <v>49</v>
      </c>
      <c r="H38" s="60">
        <v>326.3</v>
      </c>
      <c r="I38" s="53">
        <v>7</v>
      </c>
      <c r="J38" s="53">
        <v>1</v>
      </c>
      <c r="K38" s="53">
        <v>6</v>
      </c>
      <c r="L38" s="60">
        <v>375.3</v>
      </c>
      <c r="M38" s="60">
        <f t="shared" si="0"/>
        <v>16137.9</v>
      </c>
      <c r="N38" s="61" t="s">
        <v>42</v>
      </c>
    </row>
    <row r="39" spans="1:14" ht="16.5" customHeight="1">
      <c r="A39" s="17">
        <v>27</v>
      </c>
      <c r="B39" s="71" t="s">
        <v>125</v>
      </c>
      <c r="C39" s="15" t="s">
        <v>130</v>
      </c>
      <c r="D39" s="15" t="s">
        <v>131</v>
      </c>
      <c r="E39" s="37">
        <v>18</v>
      </c>
      <c r="F39" s="59">
        <v>394.9</v>
      </c>
      <c r="G39" s="59">
        <v>157</v>
      </c>
      <c r="H39" s="72">
        <f>F39-G39</f>
        <v>237.89999999999998</v>
      </c>
      <c r="I39" s="53">
        <v>10</v>
      </c>
      <c r="J39" s="53">
        <v>4</v>
      </c>
      <c r="K39" s="53">
        <v>6</v>
      </c>
      <c r="L39" s="60">
        <v>394.9</v>
      </c>
      <c r="M39" s="60">
        <f>L39*43000/1000</f>
        <v>16980.7</v>
      </c>
      <c r="N39" s="61" t="s">
        <v>42</v>
      </c>
    </row>
    <row r="40" spans="1:14" ht="16.5" customHeight="1">
      <c r="A40" s="17">
        <v>28</v>
      </c>
      <c r="B40" s="71" t="s">
        <v>127</v>
      </c>
      <c r="C40" s="22">
        <v>39421</v>
      </c>
      <c r="D40" s="47" t="s">
        <v>132</v>
      </c>
      <c r="E40" s="37">
        <v>13</v>
      </c>
      <c r="F40" s="59">
        <v>76.3</v>
      </c>
      <c r="G40" s="59">
        <v>76.3</v>
      </c>
      <c r="H40" s="60"/>
      <c r="I40" s="53">
        <v>3</v>
      </c>
      <c r="J40" s="53">
        <v>3</v>
      </c>
      <c r="K40" s="53"/>
      <c r="L40" s="60">
        <v>82.22</v>
      </c>
      <c r="M40" s="60">
        <f t="shared" si="0"/>
        <v>3535.46</v>
      </c>
      <c r="N40" s="61" t="s">
        <v>42</v>
      </c>
    </row>
    <row r="41" spans="1:14" ht="16.5" customHeight="1">
      <c r="A41" s="17">
        <v>29</v>
      </c>
      <c r="B41" s="71" t="s">
        <v>128</v>
      </c>
      <c r="C41" s="22">
        <v>39421</v>
      </c>
      <c r="D41" s="47" t="s">
        <v>132</v>
      </c>
      <c r="E41" s="37">
        <v>32</v>
      </c>
      <c r="F41" s="59">
        <v>409.35</v>
      </c>
      <c r="G41" s="73">
        <f>F41-H41</f>
        <v>288.25</v>
      </c>
      <c r="H41" s="60">
        <v>121.1</v>
      </c>
      <c r="I41" s="53">
        <v>10</v>
      </c>
      <c r="J41" s="53">
        <v>7</v>
      </c>
      <c r="K41" s="53">
        <v>3</v>
      </c>
      <c r="L41" s="60">
        <v>409.35</v>
      </c>
      <c r="M41" s="60">
        <f>L41*43000/1000</f>
        <v>17602.05</v>
      </c>
      <c r="N41" s="61" t="s">
        <v>42</v>
      </c>
    </row>
    <row r="42" spans="1:15" ht="17.25" customHeight="1">
      <c r="A42" s="74"/>
      <c r="B42" s="74" t="s">
        <v>13</v>
      </c>
      <c r="C42" s="74"/>
      <c r="D42" s="74"/>
      <c r="E42" s="75">
        <f>SUM(E13:E41)</f>
        <v>450</v>
      </c>
      <c r="F42" s="75">
        <f aca="true" t="shared" si="1" ref="F42:M42">SUM(F13:F41)</f>
        <v>5717.670000000001</v>
      </c>
      <c r="G42" s="75">
        <f t="shared" si="1"/>
        <v>3202.97</v>
      </c>
      <c r="H42" s="75">
        <f t="shared" si="1"/>
        <v>2514.7</v>
      </c>
      <c r="I42" s="75">
        <f t="shared" si="1"/>
        <v>163</v>
      </c>
      <c r="J42" s="75">
        <f t="shared" si="1"/>
        <v>96</v>
      </c>
      <c r="K42" s="75">
        <f t="shared" si="1"/>
        <v>67</v>
      </c>
      <c r="L42" s="96">
        <f t="shared" si="1"/>
        <v>6339.710600000001</v>
      </c>
      <c r="M42" s="98">
        <f t="shared" si="1"/>
        <v>272607.5558</v>
      </c>
      <c r="N42" s="98">
        <v>5892.44</v>
      </c>
      <c r="O42" s="97"/>
    </row>
    <row r="43" spans="1:14" ht="15.75">
      <c r="A43" s="49"/>
      <c r="B43" s="49"/>
      <c r="C43" s="49"/>
      <c r="D43" s="49"/>
      <c r="E43" s="49"/>
      <c r="F43" s="49"/>
      <c r="G43" s="49"/>
      <c r="H43" s="50"/>
      <c r="I43" s="50"/>
      <c r="J43" s="50"/>
      <c r="K43" s="51"/>
      <c r="L43" s="51"/>
      <c r="M43" s="134">
        <f>M42+N42</f>
        <v>278499.9958</v>
      </c>
      <c r="N43" s="135"/>
    </row>
    <row r="45" ht="12.75">
      <c r="O45" s="30"/>
    </row>
  </sheetData>
  <mergeCells count="20">
    <mergeCell ref="M43:N43"/>
    <mergeCell ref="N8:N11"/>
    <mergeCell ref="F9:F11"/>
    <mergeCell ref="G9:H10"/>
    <mergeCell ref="I9:I11"/>
    <mergeCell ref="J9:K10"/>
    <mergeCell ref="F8:H8"/>
    <mergeCell ref="I8:K8"/>
    <mergeCell ref="L8:L11"/>
    <mergeCell ref="M8:M11"/>
    <mergeCell ref="A8:A11"/>
    <mergeCell ref="B8:B11"/>
    <mergeCell ref="C8:D11"/>
    <mergeCell ref="E8:E11"/>
    <mergeCell ref="A6:N6"/>
    <mergeCell ref="A5:N5"/>
    <mergeCell ref="J1:N1"/>
    <mergeCell ref="G2:N2"/>
    <mergeCell ref="G3:N3"/>
    <mergeCell ref="A4:M4"/>
  </mergeCells>
  <printOptions/>
  <pageMargins left="0.59" right="0.36" top="0.66" bottom="0.5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 topLeftCell="A1">
      <selection activeCell="E3" sqref="E3:K3"/>
    </sheetView>
  </sheetViews>
  <sheetFormatPr defaultColWidth="9.140625" defaultRowHeight="12.75"/>
  <cols>
    <col min="1" max="1" width="5.7109375" style="0" customWidth="1"/>
    <col min="2" max="2" width="20.57421875" style="0" customWidth="1"/>
    <col min="4" max="4" width="21.8515625" style="0" customWidth="1"/>
    <col min="8" max="8" width="12.28125" style="0" customWidth="1"/>
    <col min="10" max="10" width="12.28125" style="0" customWidth="1"/>
  </cols>
  <sheetData>
    <row r="1" spans="8:11" ht="15">
      <c r="H1" s="122" t="s">
        <v>185</v>
      </c>
      <c r="I1" s="122"/>
      <c r="J1" s="122"/>
      <c r="K1" s="122"/>
    </row>
    <row r="2" spans="5:11" ht="13.5">
      <c r="E2" s="122" t="s">
        <v>203</v>
      </c>
      <c r="F2" s="123"/>
      <c r="G2" s="123"/>
      <c r="H2" s="123"/>
      <c r="I2" s="123"/>
      <c r="J2" s="123"/>
      <c r="K2" s="123"/>
    </row>
    <row r="3" spans="5:11" ht="12.75" customHeight="1">
      <c r="E3" s="122" t="s">
        <v>204</v>
      </c>
      <c r="F3" s="123"/>
      <c r="G3" s="123"/>
      <c r="H3" s="123"/>
      <c r="I3" s="123"/>
      <c r="J3" s="123"/>
      <c r="K3" s="123"/>
    </row>
    <row r="5" spans="1:11" ht="18.75">
      <c r="A5" s="124" t="s">
        <v>172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2.75">
      <c r="A6" s="127" t="s">
        <v>0</v>
      </c>
      <c r="B6" s="127" t="s">
        <v>135</v>
      </c>
      <c r="C6" s="128" t="s">
        <v>136</v>
      </c>
      <c r="D6" s="127" t="s">
        <v>137</v>
      </c>
      <c r="E6" s="127"/>
      <c r="F6" s="127"/>
      <c r="G6" s="127"/>
      <c r="H6" s="127"/>
      <c r="I6" s="128" t="s">
        <v>138</v>
      </c>
      <c r="J6" s="128" t="s">
        <v>139</v>
      </c>
      <c r="K6" s="128" t="s">
        <v>140</v>
      </c>
    </row>
    <row r="7" spans="1:11" ht="150.75">
      <c r="A7" s="127"/>
      <c r="B7" s="127"/>
      <c r="C7" s="128"/>
      <c r="D7" s="76" t="s">
        <v>141</v>
      </c>
      <c r="E7" s="77" t="s">
        <v>142</v>
      </c>
      <c r="F7" s="77" t="s">
        <v>143</v>
      </c>
      <c r="G7" s="77" t="s">
        <v>144</v>
      </c>
      <c r="H7" s="77" t="s">
        <v>145</v>
      </c>
      <c r="I7" s="128"/>
      <c r="J7" s="128"/>
      <c r="K7" s="128"/>
    </row>
    <row r="8" spans="1:11" ht="20.25" customHeight="1">
      <c r="A8" s="14">
        <v>1</v>
      </c>
      <c r="B8" s="14" t="s">
        <v>173</v>
      </c>
      <c r="C8" s="78">
        <v>869</v>
      </c>
      <c r="D8" s="14" t="s">
        <v>173</v>
      </c>
      <c r="E8" s="78">
        <v>16</v>
      </c>
      <c r="F8" s="92">
        <v>447.8</v>
      </c>
      <c r="G8" s="78">
        <v>41</v>
      </c>
      <c r="H8" s="81">
        <f>F8*45000*1.5</f>
        <v>30226500</v>
      </c>
      <c r="I8" s="78" t="s">
        <v>148</v>
      </c>
      <c r="J8" s="81">
        <v>100000</v>
      </c>
      <c r="K8" s="80">
        <v>16700</v>
      </c>
    </row>
    <row r="9" spans="1:11" ht="20.25" customHeight="1">
      <c r="A9" s="14">
        <v>2</v>
      </c>
      <c r="B9" s="14" t="s">
        <v>174</v>
      </c>
      <c r="C9" s="78">
        <v>878</v>
      </c>
      <c r="D9" s="14" t="s">
        <v>174</v>
      </c>
      <c r="E9" s="78">
        <v>11</v>
      </c>
      <c r="F9" s="92">
        <v>508.2</v>
      </c>
      <c r="G9" s="78">
        <v>33</v>
      </c>
      <c r="H9" s="81">
        <f>F9*45000*1.5</f>
        <v>34303500</v>
      </c>
      <c r="I9" s="78" t="s">
        <v>148</v>
      </c>
      <c r="J9" s="81">
        <v>100000</v>
      </c>
      <c r="K9" s="80">
        <v>16700</v>
      </c>
    </row>
    <row r="10" spans="1:11" s="1" customFormat="1" ht="21" customHeight="1">
      <c r="A10" s="14">
        <v>3</v>
      </c>
      <c r="B10" s="5" t="s">
        <v>175</v>
      </c>
      <c r="C10" s="14">
        <v>5231</v>
      </c>
      <c r="D10" s="5" t="s">
        <v>175</v>
      </c>
      <c r="E10" s="14">
        <v>17</v>
      </c>
      <c r="F10" s="93">
        <v>733.8</v>
      </c>
      <c r="G10" s="14">
        <v>58</v>
      </c>
      <c r="H10" s="80">
        <f>F10*45000*1.5</f>
        <v>49531499.99999999</v>
      </c>
      <c r="I10" s="14" t="s">
        <v>171</v>
      </c>
      <c r="J10" s="80">
        <v>100000</v>
      </c>
      <c r="K10" s="80">
        <v>16700</v>
      </c>
    </row>
    <row r="11" spans="1:11" s="1" customFormat="1" ht="27" customHeight="1">
      <c r="A11" s="14">
        <v>4</v>
      </c>
      <c r="B11" s="18" t="s">
        <v>176</v>
      </c>
      <c r="C11" s="14">
        <v>1986</v>
      </c>
      <c r="D11" s="18" t="s">
        <v>176</v>
      </c>
      <c r="E11" s="14">
        <v>5</v>
      </c>
      <c r="F11" s="93">
        <v>153.8</v>
      </c>
      <c r="G11" s="14">
        <v>17</v>
      </c>
      <c r="H11" s="80">
        <f>F11*45000*1.5</f>
        <v>10381500.000000002</v>
      </c>
      <c r="I11" s="14" t="s">
        <v>166</v>
      </c>
      <c r="J11" s="80">
        <f>C11*6000-H11-500000</f>
        <v>1034499.9999999981</v>
      </c>
      <c r="K11" s="80">
        <v>16700</v>
      </c>
    </row>
    <row r="12" spans="1:11" ht="27" customHeight="1">
      <c r="A12" s="14">
        <v>5</v>
      </c>
      <c r="B12" s="5" t="s">
        <v>177</v>
      </c>
      <c r="C12" s="78">
        <v>3901</v>
      </c>
      <c r="D12" s="5" t="s">
        <v>177</v>
      </c>
      <c r="E12" s="78">
        <v>7</v>
      </c>
      <c r="F12" s="92">
        <v>268.4</v>
      </c>
      <c r="G12" s="78">
        <v>31</v>
      </c>
      <c r="H12" s="81">
        <f>F12*45000*1.5</f>
        <v>18116999.999999996</v>
      </c>
      <c r="I12" s="78" t="s">
        <v>148</v>
      </c>
      <c r="J12" s="81">
        <f>C12*6000-H12-500000</f>
        <v>4789000.000000004</v>
      </c>
      <c r="K12" s="80">
        <v>16700</v>
      </c>
    </row>
    <row r="13" spans="1:11" ht="21.75" customHeight="1">
      <c r="A13" s="147">
        <v>6</v>
      </c>
      <c r="B13" s="147" t="s">
        <v>178</v>
      </c>
      <c r="C13" s="144">
        <v>2924</v>
      </c>
      <c r="D13" s="14" t="s">
        <v>179</v>
      </c>
      <c r="E13" s="78">
        <v>10</v>
      </c>
      <c r="F13" s="92">
        <v>383.7</v>
      </c>
      <c r="G13" s="78">
        <v>25</v>
      </c>
      <c r="H13" s="145">
        <v>50409000</v>
      </c>
      <c r="I13" s="144" t="s">
        <v>166</v>
      </c>
      <c r="J13" s="145">
        <v>100000</v>
      </c>
      <c r="K13" s="146">
        <v>16700</v>
      </c>
    </row>
    <row r="14" spans="1:11" ht="21.75" customHeight="1">
      <c r="A14" s="147"/>
      <c r="B14" s="147"/>
      <c r="C14" s="144"/>
      <c r="D14" s="14" t="s">
        <v>180</v>
      </c>
      <c r="E14" s="78">
        <v>11</v>
      </c>
      <c r="F14" s="92">
        <v>363.1</v>
      </c>
      <c r="G14" s="78">
        <v>34</v>
      </c>
      <c r="H14" s="145"/>
      <c r="I14" s="144"/>
      <c r="J14" s="145"/>
      <c r="K14" s="117"/>
    </row>
    <row r="15" spans="1:11" ht="29.25" customHeight="1">
      <c r="A15" s="14">
        <v>7</v>
      </c>
      <c r="B15" s="14" t="s">
        <v>181</v>
      </c>
      <c r="C15" s="14">
        <v>630</v>
      </c>
      <c r="D15" s="14" t="s">
        <v>182</v>
      </c>
      <c r="E15" s="78">
        <v>10</v>
      </c>
      <c r="F15" s="94">
        <v>233.8</v>
      </c>
      <c r="G15" s="79">
        <v>25</v>
      </c>
      <c r="H15" s="87">
        <f>F15*45000*1.5</f>
        <v>15781500</v>
      </c>
      <c r="I15" s="78" t="s">
        <v>166</v>
      </c>
      <c r="J15" s="81">
        <v>100000</v>
      </c>
      <c r="K15" s="80">
        <v>16700</v>
      </c>
    </row>
    <row r="16" spans="1:11" ht="29.25" customHeight="1">
      <c r="A16" s="14">
        <v>8</v>
      </c>
      <c r="B16" s="14" t="s">
        <v>183</v>
      </c>
      <c r="C16" s="14">
        <v>4158</v>
      </c>
      <c r="D16" s="14" t="s">
        <v>184</v>
      </c>
      <c r="E16" s="78">
        <v>24</v>
      </c>
      <c r="F16" s="94">
        <v>572.4</v>
      </c>
      <c r="G16" s="79">
        <v>61</v>
      </c>
      <c r="H16" s="87">
        <f>F16*45000*1.5</f>
        <v>38637000</v>
      </c>
      <c r="I16" s="78" t="s">
        <v>148</v>
      </c>
      <c r="J16" s="81">
        <v>100000</v>
      </c>
      <c r="K16" s="80">
        <v>16700</v>
      </c>
    </row>
    <row r="17" spans="1:11" ht="12.75">
      <c r="A17" s="86"/>
      <c r="B17" s="83" t="s">
        <v>159</v>
      </c>
      <c r="C17" s="88">
        <f>SUM(C8:C16)</f>
        <v>20577</v>
      </c>
      <c r="D17" s="88"/>
      <c r="E17" s="88">
        <f>SUM(E8:E16)</f>
        <v>111</v>
      </c>
      <c r="F17" s="88">
        <f>SUM(F8:F16)</f>
        <v>3665</v>
      </c>
      <c r="G17" s="88">
        <f>SUM(G8:G16)</f>
        <v>325</v>
      </c>
      <c r="H17" s="88">
        <f>SUM(H8:H16)</f>
        <v>247387500</v>
      </c>
      <c r="I17" s="88"/>
      <c r="J17" s="88">
        <f>SUM(J8:J16)</f>
        <v>6423500.000000002</v>
      </c>
      <c r="K17" s="88">
        <f>SUM(K8:K16)</f>
        <v>133600</v>
      </c>
    </row>
  </sheetData>
  <mergeCells count="18">
    <mergeCell ref="A13:A14"/>
    <mergeCell ref="B13:B14"/>
    <mergeCell ref="C13:C14"/>
    <mergeCell ref="H13:H14"/>
    <mergeCell ref="I6:I7"/>
    <mergeCell ref="J6:J7"/>
    <mergeCell ref="K6:K7"/>
    <mergeCell ref="I13:I14"/>
    <mergeCell ref="J13:J14"/>
    <mergeCell ref="K13:K14"/>
    <mergeCell ref="A6:A7"/>
    <mergeCell ref="B6:B7"/>
    <mergeCell ref="C6:C7"/>
    <mergeCell ref="D6:H6"/>
    <mergeCell ref="H1:K1"/>
    <mergeCell ref="E2:K2"/>
    <mergeCell ref="E3:K3"/>
    <mergeCell ref="A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 topLeftCell="A1">
      <selection activeCell="E3" sqref="E3:K3"/>
    </sheetView>
  </sheetViews>
  <sheetFormatPr defaultColWidth="9.140625" defaultRowHeight="12.75"/>
  <cols>
    <col min="1" max="1" width="4.8515625" style="0" customWidth="1"/>
    <col min="2" max="2" width="20.7109375" style="0" customWidth="1"/>
    <col min="4" max="4" width="19.140625" style="0" customWidth="1"/>
    <col min="7" max="7" width="10.421875" style="0" customWidth="1"/>
    <col min="8" max="8" width="13.140625" style="0" customWidth="1"/>
    <col min="10" max="10" width="12.00390625" style="0" customWidth="1"/>
  </cols>
  <sheetData>
    <row r="1" spans="4:11" ht="15">
      <c r="D1" s="43"/>
      <c r="H1" s="122" t="s">
        <v>133</v>
      </c>
      <c r="I1" s="122"/>
      <c r="J1" s="122"/>
      <c r="K1" s="122"/>
    </row>
    <row r="2" spans="4:11" ht="13.5">
      <c r="D2" s="43"/>
      <c r="E2" s="122" t="s">
        <v>203</v>
      </c>
      <c r="F2" s="123"/>
      <c r="G2" s="123"/>
      <c r="H2" s="123"/>
      <c r="I2" s="123"/>
      <c r="J2" s="123"/>
      <c r="K2" s="123"/>
    </row>
    <row r="3" spans="4:11" ht="13.5">
      <c r="D3" s="43"/>
      <c r="E3" s="122" t="s">
        <v>204</v>
      </c>
      <c r="F3" s="123"/>
      <c r="G3" s="123"/>
      <c r="H3" s="123"/>
      <c r="I3" s="123"/>
      <c r="J3" s="123"/>
      <c r="K3" s="123"/>
    </row>
    <row r="4" spans="4:11" ht="15">
      <c r="D4" s="43"/>
      <c r="E4" s="69"/>
      <c r="F4" s="43"/>
      <c r="G4" s="43"/>
      <c r="H4" s="43"/>
      <c r="I4" s="43"/>
      <c r="J4" s="43"/>
      <c r="K4" s="43"/>
    </row>
    <row r="5" spans="1:11" ht="28.5" customHeight="1">
      <c r="A5" s="124" t="s">
        <v>134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23.25" customHeight="1">
      <c r="A6" s="127" t="s">
        <v>0</v>
      </c>
      <c r="B6" s="127" t="s">
        <v>135</v>
      </c>
      <c r="C6" s="128" t="s">
        <v>136</v>
      </c>
      <c r="D6" s="127" t="s">
        <v>137</v>
      </c>
      <c r="E6" s="127"/>
      <c r="F6" s="127"/>
      <c r="G6" s="127"/>
      <c r="H6" s="127"/>
      <c r="I6" s="128" t="s">
        <v>138</v>
      </c>
      <c r="J6" s="128" t="s">
        <v>139</v>
      </c>
      <c r="K6" s="128" t="s">
        <v>140</v>
      </c>
    </row>
    <row r="7" spans="1:11" ht="126" customHeight="1">
      <c r="A7" s="127"/>
      <c r="B7" s="127"/>
      <c r="C7" s="128"/>
      <c r="D7" s="76" t="s">
        <v>141</v>
      </c>
      <c r="E7" s="77" t="s">
        <v>142</v>
      </c>
      <c r="F7" s="77" t="s">
        <v>143</v>
      </c>
      <c r="G7" s="77" t="s">
        <v>144</v>
      </c>
      <c r="H7" s="77" t="s">
        <v>145</v>
      </c>
      <c r="I7" s="128"/>
      <c r="J7" s="128"/>
      <c r="K7" s="128"/>
    </row>
    <row r="8" spans="1:11" ht="20.25" customHeight="1">
      <c r="A8" s="147">
        <v>1</v>
      </c>
      <c r="B8" s="144" t="s">
        <v>146</v>
      </c>
      <c r="C8" s="150">
        <v>2423</v>
      </c>
      <c r="D8" s="78" t="s">
        <v>147</v>
      </c>
      <c r="E8" s="71">
        <v>6</v>
      </c>
      <c r="F8" s="149">
        <v>701.4</v>
      </c>
      <c r="G8" s="71">
        <v>17</v>
      </c>
      <c r="H8" s="148">
        <v>59202310</v>
      </c>
      <c r="I8" s="149" t="s">
        <v>148</v>
      </c>
      <c r="J8" s="148">
        <v>100000</v>
      </c>
      <c r="K8" s="146">
        <v>16700</v>
      </c>
    </row>
    <row r="9" spans="1:11" ht="20.25" customHeight="1">
      <c r="A9" s="147"/>
      <c r="B9" s="144"/>
      <c r="C9" s="150"/>
      <c r="D9" s="78" t="s">
        <v>149</v>
      </c>
      <c r="E9" s="71">
        <v>5</v>
      </c>
      <c r="F9" s="149"/>
      <c r="G9" s="71">
        <v>20</v>
      </c>
      <c r="H9" s="148"/>
      <c r="I9" s="149"/>
      <c r="J9" s="148"/>
      <c r="K9" s="146"/>
    </row>
    <row r="10" spans="1:11" ht="20.25" customHeight="1">
      <c r="A10" s="147"/>
      <c r="B10" s="144"/>
      <c r="C10" s="150"/>
      <c r="D10" s="78" t="s">
        <v>150</v>
      </c>
      <c r="E10" s="71">
        <v>7</v>
      </c>
      <c r="F10" s="149"/>
      <c r="G10" s="71">
        <v>20</v>
      </c>
      <c r="H10" s="148"/>
      <c r="I10" s="149"/>
      <c r="J10" s="148"/>
      <c r="K10" s="146"/>
    </row>
    <row r="11" spans="1:11" ht="20.25" customHeight="1">
      <c r="A11" s="147"/>
      <c r="B11" s="144"/>
      <c r="C11" s="150"/>
      <c r="D11" s="78" t="s">
        <v>151</v>
      </c>
      <c r="E11" s="71">
        <v>10</v>
      </c>
      <c r="F11" s="149"/>
      <c r="G11" s="71">
        <v>30</v>
      </c>
      <c r="H11" s="148"/>
      <c r="I11" s="149"/>
      <c r="J11" s="148"/>
      <c r="K11" s="146"/>
    </row>
    <row r="12" spans="1:11" s="1" customFormat="1" ht="20.25" customHeight="1">
      <c r="A12" s="147">
        <v>2</v>
      </c>
      <c r="B12" s="147" t="s">
        <v>152</v>
      </c>
      <c r="C12" s="147">
        <v>3380.5</v>
      </c>
      <c r="D12" s="14" t="s">
        <v>153</v>
      </c>
      <c r="E12" s="48">
        <v>11</v>
      </c>
      <c r="F12" s="48">
        <v>361.5</v>
      </c>
      <c r="G12" s="48">
        <v>44</v>
      </c>
      <c r="H12" s="89">
        <f>F12*45000*1.5</f>
        <v>24401250</v>
      </c>
      <c r="I12" s="150" t="s">
        <v>148</v>
      </c>
      <c r="J12" s="151">
        <v>182000</v>
      </c>
      <c r="K12" s="146">
        <v>16700</v>
      </c>
    </row>
    <row r="13" spans="1:11" s="1" customFormat="1" ht="20.25" customHeight="1">
      <c r="A13" s="147"/>
      <c r="B13" s="147"/>
      <c r="C13" s="147"/>
      <c r="D13" s="14" t="s">
        <v>154</v>
      </c>
      <c r="E13" s="48">
        <v>13</v>
      </c>
      <c r="F13" s="48">
        <v>363.1</v>
      </c>
      <c r="G13" s="48">
        <v>48</v>
      </c>
      <c r="H13" s="89">
        <f>F13*45000*1.5</f>
        <v>24509250.000000004</v>
      </c>
      <c r="I13" s="150"/>
      <c r="J13" s="151"/>
      <c r="K13" s="146"/>
    </row>
    <row r="14" spans="1:11" ht="20.25" customHeight="1">
      <c r="A14" s="14">
        <v>3</v>
      </c>
      <c r="B14" s="5" t="s">
        <v>155</v>
      </c>
      <c r="C14" s="78">
        <v>1705.84</v>
      </c>
      <c r="D14" s="5" t="s">
        <v>155</v>
      </c>
      <c r="E14" s="78">
        <v>2</v>
      </c>
      <c r="F14" s="78">
        <v>56.1</v>
      </c>
      <c r="G14" s="78">
        <v>3</v>
      </c>
      <c r="H14" s="81">
        <f>F14*45000*1.5</f>
        <v>3786750</v>
      </c>
      <c r="I14" s="78" t="s">
        <v>156</v>
      </c>
      <c r="J14" s="81">
        <f>C14*6000-H14-500000</f>
        <v>5948290</v>
      </c>
      <c r="K14" s="80">
        <v>16700</v>
      </c>
    </row>
    <row r="15" spans="1:11" ht="20.25" customHeight="1">
      <c r="A15" s="14">
        <v>4</v>
      </c>
      <c r="B15" s="14" t="s">
        <v>157</v>
      </c>
      <c r="C15" s="78">
        <v>566.11</v>
      </c>
      <c r="D15" s="14" t="s">
        <v>157</v>
      </c>
      <c r="E15" s="71">
        <v>5</v>
      </c>
      <c r="F15" s="71">
        <v>158.8</v>
      </c>
      <c r="G15" s="71">
        <v>0</v>
      </c>
      <c r="H15" s="81">
        <f>F15*45000*1.5</f>
        <v>10719000.000000002</v>
      </c>
      <c r="I15" s="71" t="s">
        <v>156</v>
      </c>
      <c r="J15" s="79">
        <v>100000</v>
      </c>
      <c r="K15" s="80">
        <v>16700</v>
      </c>
    </row>
    <row r="16" spans="1:11" ht="20.25" customHeight="1">
      <c r="A16" s="14">
        <v>5</v>
      </c>
      <c r="B16" s="14" t="s">
        <v>158</v>
      </c>
      <c r="C16" s="78">
        <v>475.92</v>
      </c>
      <c r="D16" s="14" t="s">
        <v>158</v>
      </c>
      <c r="E16" s="71">
        <v>6</v>
      </c>
      <c r="F16" s="71">
        <v>178.6</v>
      </c>
      <c r="G16" s="71">
        <v>0</v>
      </c>
      <c r="H16" s="81">
        <f>F16*45000*1.5</f>
        <v>12055500</v>
      </c>
      <c r="I16" s="71" t="s">
        <v>156</v>
      </c>
      <c r="J16" s="79">
        <v>100000</v>
      </c>
      <c r="K16" s="80">
        <v>16700</v>
      </c>
    </row>
    <row r="17" spans="1:11" ht="12.75">
      <c r="A17" s="82"/>
      <c r="B17" s="83" t="s">
        <v>159</v>
      </c>
      <c r="C17" s="84">
        <f>C8+C12+C14+C15+C16</f>
        <v>8551.369999999999</v>
      </c>
      <c r="D17" s="84"/>
      <c r="E17" s="84">
        <v>65</v>
      </c>
      <c r="F17" s="84">
        <v>1819.5</v>
      </c>
      <c r="G17" s="84">
        <v>182</v>
      </c>
      <c r="H17" s="84">
        <v>134674060</v>
      </c>
      <c r="I17" s="84"/>
      <c r="J17" s="84">
        <v>6430290</v>
      </c>
      <c r="K17" s="84">
        <v>83500</v>
      </c>
    </row>
  </sheetData>
  <mergeCells count="25">
    <mergeCell ref="J12:J13"/>
    <mergeCell ref="K12:K13"/>
    <mergeCell ref="A12:A13"/>
    <mergeCell ref="B12:B13"/>
    <mergeCell ref="C12:C13"/>
    <mergeCell ref="I12:I13"/>
    <mergeCell ref="A8:A11"/>
    <mergeCell ref="B8:B11"/>
    <mergeCell ref="C8:C11"/>
    <mergeCell ref="F8:F11"/>
    <mergeCell ref="H8:H11"/>
    <mergeCell ref="I8:I11"/>
    <mergeCell ref="J8:J11"/>
    <mergeCell ref="K8:K11"/>
    <mergeCell ref="I6:I7"/>
    <mergeCell ref="J6:J7"/>
    <mergeCell ref="K6:K7"/>
    <mergeCell ref="A6:A7"/>
    <mergeCell ref="B6:B7"/>
    <mergeCell ref="C6:C7"/>
    <mergeCell ref="D6:H6"/>
    <mergeCell ref="H1:K1"/>
    <mergeCell ref="E2:K2"/>
    <mergeCell ref="E3:K3"/>
    <mergeCell ref="A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2.8515625" style="0" customWidth="1"/>
    <col min="2" max="2" width="19.28125" style="0" customWidth="1"/>
    <col min="3" max="3" width="6.7109375" style="0" customWidth="1"/>
    <col min="4" max="4" width="4.140625" style="0" customWidth="1"/>
    <col min="5" max="5" width="4.7109375" style="0" customWidth="1"/>
    <col min="6" max="8" width="6.7109375" style="0" customWidth="1"/>
    <col min="9" max="9" width="4.421875" style="0" customWidth="1"/>
    <col min="10" max="10" width="4.28125" style="0" customWidth="1"/>
    <col min="11" max="11" width="4.57421875" style="0" customWidth="1"/>
    <col min="12" max="12" width="7.00390625" style="0" customWidth="1"/>
    <col min="13" max="13" width="9.421875" style="0" customWidth="1"/>
    <col min="14" max="14" width="8.140625" style="1" customWidth="1"/>
    <col min="15" max="15" width="17.57421875" style="1" customWidth="1"/>
    <col min="16" max="24" width="9.140625" style="1" customWidth="1"/>
  </cols>
  <sheetData>
    <row r="1" spans="10:14" ht="15">
      <c r="J1" s="122" t="s">
        <v>124</v>
      </c>
      <c r="K1" s="122"/>
      <c r="L1" s="122"/>
      <c r="M1" s="122"/>
      <c r="N1" s="121"/>
    </row>
    <row r="2" spans="7:14" ht="15" customHeight="1">
      <c r="G2" s="122" t="s">
        <v>203</v>
      </c>
      <c r="H2" s="123"/>
      <c r="I2" s="123"/>
      <c r="J2" s="123"/>
      <c r="K2" s="123"/>
      <c r="L2" s="123"/>
      <c r="M2" s="123"/>
      <c r="N2" s="121"/>
    </row>
    <row r="3" spans="7:14" ht="15" customHeight="1">
      <c r="G3" s="122" t="s">
        <v>204</v>
      </c>
      <c r="H3" s="123"/>
      <c r="I3" s="123"/>
      <c r="J3" s="123"/>
      <c r="K3" s="123"/>
      <c r="L3" s="123"/>
      <c r="M3" s="123"/>
      <c r="N3" s="121"/>
    </row>
    <row r="4" spans="1:14" ht="15.75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121"/>
    </row>
    <row r="5" spans="1:14" ht="15.75">
      <c r="A5" s="130" t="s">
        <v>15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121"/>
    </row>
    <row r="6" spans="1:14" ht="15.75">
      <c r="A6" s="152" t="s">
        <v>56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121"/>
    </row>
    <row r="7" spans="1:13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4" ht="24" customHeight="1">
      <c r="A8" s="132" t="s">
        <v>0</v>
      </c>
      <c r="B8" s="132" t="s">
        <v>1</v>
      </c>
      <c r="C8" s="132" t="s">
        <v>18</v>
      </c>
      <c r="D8" s="132"/>
      <c r="E8" s="133" t="s">
        <v>17</v>
      </c>
      <c r="F8" s="157" t="s">
        <v>37</v>
      </c>
      <c r="G8" s="157"/>
      <c r="H8" s="157"/>
      <c r="I8" s="140" t="s">
        <v>2</v>
      </c>
      <c r="J8" s="157"/>
      <c r="K8" s="157"/>
      <c r="L8" s="141" t="s">
        <v>38</v>
      </c>
      <c r="M8" s="143" t="s">
        <v>44</v>
      </c>
      <c r="N8" s="136" t="s">
        <v>43</v>
      </c>
    </row>
    <row r="9" spans="1:14" ht="12.75" customHeight="1">
      <c r="A9" s="132"/>
      <c r="B9" s="132"/>
      <c r="C9" s="132"/>
      <c r="D9" s="132"/>
      <c r="E9" s="133"/>
      <c r="F9" s="143" t="s">
        <v>3</v>
      </c>
      <c r="G9" s="139" t="s">
        <v>39</v>
      </c>
      <c r="H9" s="139"/>
      <c r="I9" s="112" t="s">
        <v>3</v>
      </c>
      <c r="J9" s="139" t="s">
        <v>39</v>
      </c>
      <c r="K9" s="139"/>
      <c r="L9" s="158"/>
      <c r="M9" s="143"/>
      <c r="N9" s="137"/>
    </row>
    <row r="10" spans="1:14" ht="21.75" customHeight="1">
      <c r="A10" s="132"/>
      <c r="B10" s="132"/>
      <c r="C10" s="132"/>
      <c r="D10" s="132"/>
      <c r="E10" s="133"/>
      <c r="F10" s="143"/>
      <c r="G10" s="158"/>
      <c r="H10" s="158"/>
      <c r="I10" s="112"/>
      <c r="J10" s="158"/>
      <c r="K10" s="158"/>
      <c r="L10" s="158"/>
      <c r="M10" s="143"/>
      <c r="N10" s="137"/>
    </row>
    <row r="11" spans="1:14" ht="106.5" customHeight="1">
      <c r="A11" s="132"/>
      <c r="B11" s="132"/>
      <c r="C11" s="132"/>
      <c r="D11" s="132"/>
      <c r="E11" s="133"/>
      <c r="F11" s="143"/>
      <c r="G11" s="4" t="s">
        <v>4</v>
      </c>
      <c r="H11" s="4" t="s">
        <v>5</v>
      </c>
      <c r="I11" s="112"/>
      <c r="J11" s="3" t="s">
        <v>4</v>
      </c>
      <c r="K11" s="3" t="s">
        <v>5</v>
      </c>
      <c r="L11" s="158"/>
      <c r="M11" s="143"/>
      <c r="N11" s="107"/>
    </row>
    <row r="12" spans="1:14" ht="12.7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5">
        <v>12</v>
      </c>
      <c r="M12" s="5">
        <v>13</v>
      </c>
      <c r="N12" s="5">
        <v>14</v>
      </c>
    </row>
    <row r="13" spans="1:14" s="25" customFormat="1" ht="18" customHeight="1">
      <c r="A13" s="17">
        <v>1</v>
      </c>
      <c r="B13" s="17" t="s">
        <v>16</v>
      </c>
      <c r="C13" s="23">
        <v>38607</v>
      </c>
      <c r="D13" s="23" t="s">
        <v>9</v>
      </c>
      <c r="E13" s="11">
        <v>14</v>
      </c>
      <c r="F13" s="24">
        <v>53.7</v>
      </c>
      <c r="G13" s="24">
        <v>38.2</v>
      </c>
      <c r="H13" s="24">
        <v>15.5</v>
      </c>
      <c r="I13" s="24">
        <v>3</v>
      </c>
      <c r="J13" s="24">
        <v>1</v>
      </c>
      <c r="K13" s="24">
        <v>2</v>
      </c>
      <c r="L13" s="99">
        <v>78.2</v>
      </c>
      <c r="M13" s="100">
        <v>3497.8</v>
      </c>
      <c r="N13" s="28" t="s">
        <v>42</v>
      </c>
    </row>
    <row r="14" spans="1:14" s="25" customFormat="1" ht="18" customHeight="1">
      <c r="A14" s="17">
        <v>2</v>
      </c>
      <c r="B14" s="5" t="s">
        <v>19</v>
      </c>
      <c r="C14" s="15">
        <v>39141</v>
      </c>
      <c r="D14" s="15" t="s">
        <v>30</v>
      </c>
      <c r="E14" s="6">
        <v>17</v>
      </c>
      <c r="F14" s="6">
        <v>136.7</v>
      </c>
      <c r="G14" s="6"/>
      <c r="H14" s="6">
        <v>136.7</v>
      </c>
      <c r="I14" s="6">
        <v>8</v>
      </c>
      <c r="J14" s="6"/>
      <c r="K14" s="6">
        <v>8</v>
      </c>
      <c r="L14" s="101">
        <v>160.2</v>
      </c>
      <c r="M14" s="100">
        <v>7600.05</v>
      </c>
      <c r="N14" s="28" t="s">
        <v>42</v>
      </c>
    </row>
    <row r="15" spans="1:14" s="25" customFormat="1" ht="18" customHeight="1">
      <c r="A15" s="17">
        <v>3</v>
      </c>
      <c r="B15" s="5" t="s">
        <v>20</v>
      </c>
      <c r="C15" s="15">
        <v>39141</v>
      </c>
      <c r="D15" s="15" t="s">
        <v>31</v>
      </c>
      <c r="E15" s="6">
        <v>5</v>
      </c>
      <c r="F15" s="6">
        <v>53.4</v>
      </c>
      <c r="G15" s="6"/>
      <c r="H15" s="6">
        <v>53.4</v>
      </c>
      <c r="I15" s="6">
        <v>3</v>
      </c>
      <c r="J15" s="6"/>
      <c r="K15" s="6">
        <v>3</v>
      </c>
      <c r="L15" s="101">
        <v>60.4</v>
      </c>
      <c r="M15" s="100">
        <v>2865.44</v>
      </c>
      <c r="N15" s="28" t="s">
        <v>42</v>
      </c>
    </row>
    <row r="16" spans="1:14" s="25" customFormat="1" ht="18" customHeight="1">
      <c r="A16" s="17">
        <v>4</v>
      </c>
      <c r="B16" s="5" t="s">
        <v>25</v>
      </c>
      <c r="C16" s="15">
        <v>39163</v>
      </c>
      <c r="D16" s="15" t="s">
        <v>32</v>
      </c>
      <c r="E16" s="6">
        <v>7</v>
      </c>
      <c r="F16" s="6">
        <v>58.37</v>
      </c>
      <c r="G16" s="6"/>
      <c r="H16" s="6">
        <v>58.37</v>
      </c>
      <c r="I16" s="6">
        <v>2</v>
      </c>
      <c r="J16" s="6"/>
      <c r="K16" s="6">
        <v>2</v>
      </c>
      <c r="L16" s="101">
        <v>58.37</v>
      </c>
      <c r="M16" s="100">
        <v>2559.27</v>
      </c>
      <c r="N16" s="28" t="s">
        <v>42</v>
      </c>
    </row>
    <row r="17" spans="1:14" s="25" customFormat="1" ht="18" customHeight="1">
      <c r="A17" s="17">
        <v>5</v>
      </c>
      <c r="B17" s="18" t="s">
        <v>7</v>
      </c>
      <c r="C17" s="19">
        <v>39230</v>
      </c>
      <c r="D17" s="19" t="s">
        <v>10</v>
      </c>
      <c r="E17" s="11">
        <v>36</v>
      </c>
      <c r="F17" s="6">
        <v>202.5</v>
      </c>
      <c r="G17" s="6">
        <v>125.2</v>
      </c>
      <c r="H17" s="6">
        <v>77.3</v>
      </c>
      <c r="I17" s="6">
        <v>12</v>
      </c>
      <c r="J17" s="6">
        <v>8</v>
      </c>
      <c r="K17" s="6">
        <v>4</v>
      </c>
      <c r="L17" s="101">
        <v>259.2</v>
      </c>
      <c r="M17" s="100">
        <v>12125.15</v>
      </c>
      <c r="N17" s="28" t="s">
        <v>42</v>
      </c>
    </row>
    <row r="18" spans="1:14" s="25" customFormat="1" ht="18" customHeight="1">
      <c r="A18" s="17">
        <v>6</v>
      </c>
      <c r="B18" s="5" t="s">
        <v>40</v>
      </c>
      <c r="C18" s="15">
        <v>39230</v>
      </c>
      <c r="D18" s="15" t="s">
        <v>41</v>
      </c>
      <c r="E18" s="6">
        <v>2</v>
      </c>
      <c r="F18" s="6">
        <v>15.3</v>
      </c>
      <c r="G18" s="6"/>
      <c r="H18" s="6">
        <v>15.3</v>
      </c>
      <c r="I18" s="6">
        <v>1</v>
      </c>
      <c r="J18" s="6"/>
      <c r="K18" s="6">
        <v>1</v>
      </c>
      <c r="L18" s="101">
        <v>20</v>
      </c>
      <c r="M18" s="100">
        <v>948.82</v>
      </c>
      <c r="N18" s="28" t="s">
        <v>42</v>
      </c>
    </row>
    <row r="19" spans="1:14" s="25" customFormat="1" ht="18" customHeight="1">
      <c r="A19" s="17">
        <v>7</v>
      </c>
      <c r="B19" s="18" t="s">
        <v>8</v>
      </c>
      <c r="C19" s="15">
        <v>39309</v>
      </c>
      <c r="D19" s="15" t="s">
        <v>11</v>
      </c>
      <c r="E19" s="11">
        <v>8</v>
      </c>
      <c r="F19" s="6">
        <v>92.8</v>
      </c>
      <c r="G19" s="6">
        <v>92.8</v>
      </c>
      <c r="H19" s="6"/>
      <c r="I19" s="6">
        <f>J19</f>
        <v>4</v>
      </c>
      <c r="J19" s="6">
        <v>4</v>
      </c>
      <c r="K19" s="6"/>
      <c r="L19" s="102">
        <v>96.7</v>
      </c>
      <c r="M19" s="100">
        <v>4383.79</v>
      </c>
      <c r="N19" s="28" t="s">
        <v>42</v>
      </c>
    </row>
    <row r="20" spans="1:14" s="25" customFormat="1" ht="18" customHeight="1">
      <c r="A20" s="17">
        <v>8</v>
      </c>
      <c r="B20" s="5" t="s">
        <v>24</v>
      </c>
      <c r="C20" s="15">
        <v>39309</v>
      </c>
      <c r="D20" s="15" t="s">
        <v>33</v>
      </c>
      <c r="E20" s="6">
        <v>4</v>
      </c>
      <c r="F20" s="6">
        <v>20.1</v>
      </c>
      <c r="G20" s="6"/>
      <c r="H20" s="6">
        <v>20.1</v>
      </c>
      <c r="I20" s="6">
        <v>1</v>
      </c>
      <c r="J20" s="6"/>
      <c r="K20" s="6">
        <v>1</v>
      </c>
      <c r="L20" s="101">
        <v>20.1</v>
      </c>
      <c r="M20" s="100">
        <v>953.56</v>
      </c>
      <c r="N20" s="28" t="s">
        <v>42</v>
      </c>
    </row>
    <row r="21" spans="1:14" s="25" customFormat="1" ht="18" customHeight="1">
      <c r="A21" s="17">
        <v>9</v>
      </c>
      <c r="B21" s="5" t="s">
        <v>22</v>
      </c>
      <c r="C21" s="15">
        <v>39309</v>
      </c>
      <c r="D21" s="15" t="s">
        <v>34</v>
      </c>
      <c r="E21" s="6">
        <v>7</v>
      </c>
      <c r="F21" s="6">
        <v>47.4</v>
      </c>
      <c r="G21" s="6"/>
      <c r="H21" s="6">
        <v>47.4</v>
      </c>
      <c r="I21" s="6">
        <v>3</v>
      </c>
      <c r="J21" s="6"/>
      <c r="K21" s="6">
        <v>3</v>
      </c>
      <c r="L21" s="101">
        <v>60</v>
      </c>
      <c r="M21" s="100">
        <v>2846.46</v>
      </c>
      <c r="N21" s="28" t="s">
        <v>42</v>
      </c>
    </row>
    <row r="22" spans="1:14" s="25" customFormat="1" ht="18" customHeight="1">
      <c r="A22" s="17">
        <v>10</v>
      </c>
      <c r="B22" s="5" t="s">
        <v>23</v>
      </c>
      <c r="C22" s="15">
        <v>39309</v>
      </c>
      <c r="D22" s="15" t="s">
        <v>35</v>
      </c>
      <c r="E22" s="6">
        <v>12</v>
      </c>
      <c r="F22" s="6">
        <v>85.1</v>
      </c>
      <c r="G22" s="6"/>
      <c r="H22" s="6">
        <v>85.1</v>
      </c>
      <c r="I22" s="6">
        <v>5</v>
      </c>
      <c r="J22" s="6"/>
      <c r="K22" s="6">
        <v>5</v>
      </c>
      <c r="L22" s="101">
        <v>100</v>
      </c>
      <c r="M22" s="100">
        <v>4744.1</v>
      </c>
      <c r="N22" s="28" t="s">
        <v>42</v>
      </c>
    </row>
    <row r="23" spans="1:14" s="25" customFormat="1" ht="18" customHeight="1">
      <c r="A23" s="17">
        <v>11</v>
      </c>
      <c r="B23" s="5" t="s">
        <v>21</v>
      </c>
      <c r="C23" s="15">
        <v>39309</v>
      </c>
      <c r="D23" s="15" t="s">
        <v>36</v>
      </c>
      <c r="E23" s="6">
        <v>1</v>
      </c>
      <c r="F23" s="6">
        <v>15.7</v>
      </c>
      <c r="G23" s="6"/>
      <c r="H23" s="6">
        <v>15.7</v>
      </c>
      <c r="I23" s="6">
        <v>1</v>
      </c>
      <c r="J23" s="6"/>
      <c r="K23" s="6">
        <v>1</v>
      </c>
      <c r="L23" s="101">
        <v>20</v>
      </c>
      <c r="M23" s="100">
        <v>948.82</v>
      </c>
      <c r="N23" s="28" t="s">
        <v>42</v>
      </c>
    </row>
    <row r="24" spans="1:15" ht="18" customHeight="1">
      <c r="A24" s="17">
        <v>12</v>
      </c>
      <c r="B24" s="14" t="s">
        <v>28</v>
      </c>
      <c r="C24" s="22">
        <v>39345</v>
      </c>
      <c r="D24" s="22" t="s">
        <v>29</v>
      </c>
      <c r="E24" s="11">
        <v>19</v>
      </c>
      <c r="F24" s="12">
        <v>222.1</v>
      </c>
      <c r="G24" s="27">
        <v>49.3</v>
      </c>
      <c r="H24" s="27">
        <v>172.8</v>
      </c>
      <c r="I24" s="12">
        <v>6</v>
      </c>
      <c r="J24" s="12">
        <v>2</v>
      </c>
      <c r="K24" s="12">
        <v>4</v>
      </c>
      <c r="L24" s="103">
        <v>225.7</v>
      </c>
      <c r="M24" s="100">
        <v>8598.68</v>
      </c>
      <c r="N24" s="29" t="s">
        <v>42</v>
      </c>
      <c r="O24" s="25"/>
    </row>
    <row r="25" spans="1:14" s="25" customFormat="1" ht="18" customHeight="1">
      <c r="A25" s="17">
        <v>13</v>
      </c>
      <c r="B25" s="5" t="s">
        <v>6</v>
      </c>
      <c r="C25" s="15">
        <v>39345</v>
      </c>
      <c r="D25" s="15" t="s">
        <v>12</v>
      </c>
      <c r="E25" s="6">
        <v>8</v>
      </c>
      <c r="F25" s="6">
        <v>74.92</v>
      </c>
      <c r="G25" s="6">
        <v>74.92</v>
      </c>
      <c r="H25" s="6"/>
      <c r="I25" s="6">
        <v>2</v>
      </c>
      <c r="J25" s="6">
        <v>2</v>
      </c>
      <c r="K25" s="6"/>
      <c r="L25" s="101">
        <v>74.92</v>
      </c>
      <c r="M25" s="100">
        <v>3138.32</v>
      </c>
      <c r="N25" s="28" t="s">
        <v>42</v>
      </c>
    </row>
    <row r="26" spans="1:14" s="25" customFormat="1" ht="18" customHeight="1">
      <c r="A26" s="17">
        <v>14</v>
      </c>
      <c r="B26" s="18" t="s">
        <v>26</v>
      </c>
      <c r="C26" s="15">
        <v>40045</v>
      </c>
      <c r="D26" s="15" t="s">
        <v>27</v>
      </c>
      <c r="E26" s="13">
        <v>47</v>
      </c>
      <c r="F26" s="6">
        <f>G26+H26</f>
        <v>396.7</v>
      </c>
      <c r="G26" s="5">
        <v>211.7</v>
      </c>
      <c r="H26" s="5">
        <v>185</v>
      </c>
      <c r="I26" s="13">
        <f>17</f>
        <v>17</v>
      </c>
      <c r="J26" s="13">
        <v>8</v>
      </c>
      <c r="K26" s="13">
        <v>9</v>
      </c>
      <c r="L26" s="101">
        <v>418.7</v>
      </c>
      <c r="M26" s="100">
        <v>18871.43</v>
      </c>
      <c r="N26" s="28" t="s">
        <v>42</v>
      </c>
    </row>
    <row r="27" spans="1:15" ht="15.75">
      <c r="A27" s="7"/>
      <c r="B27" s="7" t="s">
        <v>13</v>
      </c>
      <c r="C27" s="8"/>
      <c r="D27" s="8"/>
      <c r="E27" s="9">
        <f>SUM(E13:E26)</f>
        <v>187</v>
      </c>
      <c r="F27" s="9">
        <f aca="true" t="shared" si="0" ref="F27:M27">SUM(F13:F26)</f>
        <v>1474.79</v>
      </c>
      <c r="G27" s="9">
        <f t="shared" si="0"/>
        <v>592.12</v>
      </c>
      <c r="H27" s="9">
        <f t="shared" si="0"/>
        <v>882.6700000000001</v>
      </c>
      <c r="I27" s="9">
        <f t="shared" si="0"/>
        <v>68</v>
      </c>
      <c r="J27" s="9">
        <f t="shared" si="0"/>
        <v>25</v>
      </c>
      <c r="K27" s="9">
        <f t="shared" si="0"/>
        <v>43</v>
      </c>
      <c r="L27" s="104">
        <f t="shared" si="0"/>
        <v>1652.49</v>
      </c>
      <c r="M27" s="104">
        <f t="shared" si="0"/>
        <v>74081.69</v>
      </c>
      <c r="N27" s="105">
        <v>4462</v>
      </c>
      <c r="O27" s="31"/>
    </row>
    <row r="28" spans="1:14" ht="12.75">
      <c r="A28" s="10"/>
      <c r="B28" s="10"/>
      <c r="C28" s="10"/>
      <c r="D28" s="10"/>
      <c r="E28" s="38"/>
      <c r="F28" s="39"/>
      <c r="G28" s="38"/>
      <c r="H28" s="10"/>
      <c r="I28" s="156"/>
      <c r="J28" s="156"/>
      <c r="K28" s="156"/>
      <c r="L28" s="156"/>
      <c r="M28" s="154">
        <f>M27+N27</f>
        <v>78543.69</v>
      </c>
      <c r="N28" s="155"/>
    </row>
    <row r="29" spans="7:12" ht="12.75">
      <c r="G29" s="2"/>
      <c r="H29" s="2"/>
      <c r="I29" s="2"/>
      <c r="J29" s="2"/>
      <c r="K29" s="2"/>
      <c r="L29" s="2"/>
    </row>
    <row r="30" spans="2:16" ht="15">
      <c r="B30" s="16"/>
      <c r="G30" s="2"/>
      <c r="H30" s="2"/>
      <c r="I30" s="2"/>
      <c r="J30" s="2"/>
      <c r="K30" s="2"/>
      <c r="L30" s="2"/>
      <c r="M30" s="32"/>
      <c r="N30" s="25"/>
      <c r="O30" s="31"/>
      <c r="P30" s="25"/>
    </row>
    <row r="31" spans="2:16" ht="15">
      <c r="B31" s="16"/>
      <c r="G31" s="2"/>
      <c r="H31" s="2"/>
      <c r="I31" s="2"/>
      <c r="J31" s="2"/>
      <c r="K31" s="2"/>
      <c r="L31" s="2"/>
      <c r="M31" s="16"/>
      <c r="N31" s="25"/>
      <c r="O31" s="25"/>
      <c r="P31" s="25"/>
    </row>
    <row r="32" spans="2:16" ht="15">
      <c r="B32" s="16"/>
      <c r="G32" s="2"/>
      <c r="H32" s="2"/>
      <c r="I32" s="26"/>
      <c r="J32" s="2"/>
      <c r="K32" s="2"/>
      <c r="L32" s="2"/>
      <c r="M32" s="33"/>
      <c r="N32" s="25"/>
      <c r="O32" s="25"/>
      <c r="P32" s="25"/>
    </row>
    <row r="33" spans="2:12" ht="15">
      <c r="B33" s="16"/>
      <c r="G33" s="2"/>
      <c r="H33" s="2"/>
      <c r="I33" s="2"/>
      <c r="J33" s="2"/>
      <c r="K33" s="2"/>
      <c r="L33" s="2"/>
    </row>
    <row r="34" spans="2:12" ht="15">
      <c r="B34" s="16"/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3" ht="12.75">
      <c r="G36" s="2"/>
      <c r="H36" s="2"/>
      <c r="I36" s="2"/>
      <c r="J36" s="2"/>
      <c r="K36" s="2"/>
      <c r="L36" s="2"/>
      <c r="M36" s="30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  <row r="39" spans="7:12" ht="12.75">
      <c r="G39" s="2"/>
      <c r="H39" s="2"/>
      <c r="I39" s="2"/>
      <c r="J39" s="2"/>
      <c r="K39" s="2"/>
      <c r="L39" s="2"/>
    </row>
    <row r="40" spans="7:12" ht="12.75">
      <c r="G40" s="2"/>
      <c r="H40" s="2"/>
      <c r="I40" s="2"/>
      <c r="J40" s="2"/>
      <c r="K40" s="2"/>
      <c r="L40" s="2"/>
    </row>
    <row r="41" spans="7:12" ht="12.75">
      <c r="G41" s="2"/>
      <c r="H41" s="2"/>
      <c r="I41" s="2"/>
      <c r="J41" s="2"/>
      <c r="K41" s="2"/>
      <c r="L41" s="2"/>
    </row>
  </sheetData>
  <mergeCells count="21">
    <mergeCell ref="A5:N5"/>
    <mergeCell ref="J1:N1"/>
    <mergeCell ref="G2:N2"/>
    <mergeCell ref="G3:N3"/>
    <mergeCell ref="A4:N4"/>
    <mergeCell ref="F9:F11"/>
    <mergeCell ref="L8:L11"/>
    <mergeCell ref="G9:H10"/>
    <mergeCell ref="J9:K10"/>
    <mergeCell ref="I9:I11"/>
    <mergeCell ref="F8:H8"/>
    <mergeCell ref="A6:N6"/>
    <mergeCell ref="M8:M11"/>
    <mergeCell ref="M28:N28"/>
    <mergeCell ref="I28:L28"/>
    <mergeCell ref="A8:A11"/>
    <mergeCell ref="B8:B11"/>
    <mergeCell ref="C8:D11"/>
    <mergeCell ref="I8:K8"/>
    <mergeCell ref="E8:E11"/>
    <mergeCell ref="N8:N11"/>
  </mergeCells>
  <printOptions/>
  <pageMargins left="0.64" right="0.18" top="0.37" bottom="0.35" header="0.2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Малькова</cp:lastModifiedBy>
  <cp:lastPrinted>2010-07-28T09:56:55Z</cp:lastPrinted>
  <dcterms:created xsi:type="dcterms:W3CDTF">2008-02-29T06:01:48Z</dcterms:created>
  <dcterms:modified xsi:type="dcterms:W3CDTF">2010-08-13T04:09:03Z</dcterms:modified>
  <cp:category/>
  <cp:version/>
  <cp:contentType/>
  <cp:contentStatus/>
</cp:coreProperties>
</file>