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definedName name="_xlnm.Print_Titles" localSheetId="0">'Лист2'!$6:$11</definedName>
  </definedNames>
  <calcPr fullCalcOnLoad="1" fullPrecision="0"/>
</workbook>
</file>

<file path=xl/sharedStrings.xml><?xml version="1.0" encoding="utf-8"?>
<sst xmlns="http://schemas.openxmlformats.org/spreadsheetml/2006/main" count="135" uniqueCount="116">
  <si>
    <t>Итого</t>
  </si>
  <si>
    <t>№ п/п</t>
  </si>
  <si>
    <t>Наименование</t>
  </si>
  <si>
    <t>Протяженность</t>
  </si>
  <si>
    <t>Стоимость работ</t>
  </si>
  <si>
    <t>Перечень основных объектов газификации с 2012 по 2015 годы</t>
  </si>
  <si>
    <t>в том числе:</t>
  </si>
  <si>
    <t>Бюджет муниципального образования «Город Томск»</t>
  </si>
  <si>
    <t>Газификация п. Геологов</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</si>
  <si>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</si>
  <si>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</si>
  <si>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</si>
  <si>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</si>
  <si>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</si>
  <si>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</si>
  <si>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</si>
  <si>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</si>
  <si>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</si>
  <si>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</si>
  <si>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</si>
  <si>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</si>
  <si>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</si>
  <si>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</si>
  <si>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</si>
  <si>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</si>
  <si>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</si>
  <si>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</si>
  <si>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</si>
  <si>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</si>
  <si>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</si>
  <si>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</si>
  <si>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</si>
  <si>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</si>
  <si>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</si>
  <si>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</si>
  <si>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</si>
  <si>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Газоснабжение мкр. Степановка</t>
  </si>
  <si>
    <t>Газификация п. Бактин, п. Новый</t>
  </si>
  <si>
    <t>Газификация п. Вирион</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</si>
  <si>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</si>
  <si>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</si>
  <si>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</si>
  <si>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</si>
  <si>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</si>
  <si>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</si>
  <si>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</si>
  <si>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</si>
  <si>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</si>
  <si>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</si>
  <si>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</si>
  <si>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</si>
  <si>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</si>
  <si>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</si>
  <si>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</si>
  <si>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</si>
  <si>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</si>
  <si>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</si>
  <si>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</si>
  <si>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Строительно-монтажные работы</t>
  </si>
  <si>
    <t>тыс. руб.</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</si>
  <si>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t>
  </si>
  <si>
    <t>Газификация п. Берлинка</t>
  </si>
  <si>
    <t>Газификация р-н Академгородок (правая сторона п. Поле Чудес)</t>
  </si>
  <si>
    <t>Газификация ул.. Мостовая</t>
  </si>
  <si>
    <t>Всего проектно-изыскательских и строительно-монтажных работ</t>
  </si>
  <si>
    <t>км.</t>
  </si>
  <si>
    <t>ВСЕГО</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</si>
  <si>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</si>
  <si>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</si>
  <si>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</si>
  <si>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</si>
  <si>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</si>
  <si>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</si>
  <si>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</si>
  <si>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</si>
  <si>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</si>
  <si>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</si>
  <si>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</si>
  <si>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</si>
  <si>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</si>
  <si>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t>
  </si>
  <si>
    <t>(всего по проекту: 27,04)</t>
  </si>
  <si>
    <t>(всего по проекту: 25,3)</t>
  </si>
  <si>
    <t>Газификация п. Родионово, п. Каменка</t>
  </si>
  <si>
    <t>Газоснабжение с. Дзержинское МО "Город Томск" (3,4 очередь)</t>
  </si>
  <si>
    <t>За счет средств специальной надбавки к тарифу на услуги по транспортировке газа</t>
  </si>
  <si>
    <t>Газификация п. Аникино*</t>
  </si>
  <si>
    <t>Газификация п. Апрель*</t>
  </si>
  <si>
    <t>Газификация п. Геологов*</t>
  </si>
  <si>
    <t>Газификация п. Предтеченск*</t>
  </si>
  <si>
    <t>Газификация п. Просторный (реконструкция)*</t>
  </si>
  <si>
    <t xml:space="preserve">Газоснабжение мкр. ул. Пирусского, ул. Таврическая, ул. Потанина. Наружные газопроводы* </t>
  </si>
  <si>
    <t>Газификация п. Кузовлево (корректировка)*</t>
  </si>
  <si>
    <t>Газификация с. Дзержинское (5-11 очередь)*</t>
  </si>
  <si>
    <t>Газификация г. Томск, Кировский район (район ограниченный: ул. Нахимова - ул. А. Беленца - пр. Ленина – береговая линия р. Томь)*</t>
  </si>
  <si>
    <t>Замена СУГ (сжиженный газ) на природный г. Томска, Кировский район 
(р-н ул. Матросова - ул. Киевская - ул. Усова)*</t>
  </si>
  <si>
    <t>Замена СУГ (сжиженный газ) на природный г. Томска, Кировский район (р-н ул. Учебная - ул. Тимакова)*</t>
  </si>
  <si>
    <t>Газификация п. Тимирязево (в том числе мкр. Юбилейный)*</t>
  </si>
  <si>
    <t>Газификация п. Штамово, п. Спутник*</t>
  </si>
  <si>
    <t>Газификация п. Лоскутово*</t>
  </si>
  <si>
    <t>Замена СУГ (сжиженный газ) на природный г. Томска, Кировский район 
(р-н ул. Матросова - ул. Киевская - ул. Усова)</t>
  </si>
  <si>
    <t>Примечание:</t>
  </si>
  <si>
    <t xml:space="preserve"> * В 2012 году средства областного бюджета в размере 88 470,0 тыс. руб., предусмотренные на проектно-изыскательские работы, не были освоены.</t>
  </si>
  <si>
    <t>проектно-сметной документации, как остатки неиспользованных межбюджетных трансфертов, полученных до 2013 года</t>
  </si>
  <si>
    <t xml:space="preserve">В соответствии с действующим законодательством РФ , в 2013 году предусмотрены средства областного бюджета в размере 67 993,2 тыс. руб. на разработку </t>
  </si>
  <si>
    <t>Областной бюджет</t>
  </si>
  <si>
    <t>(всего по проекту: 25,30)</t>
  </si>
  <si>
    <t>(всего по проекту: 51,32)</t>
  </si>
  <si>
    <t>Выполнение мероприятий путем проведения капитального ремонта</t>
  </si>
  <si>
    <t>Газоснабжение пос. Залесье</t>
  </si>
  <si>
    <t>Для ввода объекта в эксплуатацию</t>
  </si>
  <si>
    <t>Газификация ул. Старо-Карьерный поселок, ул. Юргинская, ул. Сычева</t>
  </si>
  <si>
    <t>к постановлению администрации Города Томска</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</si>
  <si>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t>
  </si>
  <si>
    <t>Приложение  2</t>
  </si>
  <si>
    <t>от 30.10.2013 № 1229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</si>
</sst>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9">
    <font>
      <sz val="11"/>
      <color indexed="8"/>
      <name val="Calibri"/>
      <family val="2"/>
    </font>
    <font>
      <sz val="10"/>
      <name val="Arial Cyr"/>
      <family val="0"/>
    </font>
    <font>
      <sz val="10"/>
      <name val="Helv"/>
      <family val="0"/>
    </font>
    <font>
      <sz val="8"/>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0"/>
      <name val="Times New Roman"/>
      <family val="1"/>
    </font>
    <font>
      <b/>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 fillId="0" borderId="0">
      <alignment/>
      <protection/>
    </xf>
    <xf numFmtId="0" fontId="9"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 fillId="0" borderId="0">
      <alignment/>
      <protection/>
    </xf>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36">
    <xf numFmtId="0" fontId="0" fillId="0" borderId="0" xfId="0" applyAlignment="1">
      <alignment/>
    </xf>
    <xf numFmtId="4"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alignment horizontal="center" vertical="center" wrapText="1"/>
    </xf>
    <xf numFmtId="166" fontId="4" fillId="0" borderId="0" xfId="0" applyNumberFormat="1" applyFont="1" applyFill="1" applyAlignment="1">
      <alignment/>
    </xf>
    <xf numFmtId="2" fontId="4" fillId="0" borderId="0" xfId="0" applyNumberFormat="1"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4" fillId="0" borderId="0" xfId="0" applyFont="1" applyFill="1" applyBorder="1" applyAlignment="1">
      <alignment/>
    </xf>
    <xf numFmtId="166" fontId="4" fillId="0" borderId="10"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27" fillId="0" borderId="0" xfId="0" applyFont="1" applyFill="1" applyBorder="1" applyAlignment="1">
      <alignment horizontal="right" vertical="center" wrapText="1"/>
    </xf>
    <xf numFmtId="0" fontId="28" fillId="0" borderId="13"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166"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xf>
    <xf numFmtId="166" fontId="4" fillId="0" borderId="10" xfId="0" applyNumberFormat="1" applyFont="1" applyFill="1" applyBorder="1" applyAlignment="1">
      <alignment horizontal="center"/>
    </xf>
    <xf numFmtId="2" fontId="6"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7"/>
  <sheetViews>
    <sheetView tabSelected="1" zoomScalePageLayoutView="0" workbookViewId="0" topLeftCell="A1">
      <pane xSplit="3" ySplit="10" topLeftCell="D140" activePane="bottomRight" state="frozen"/>
      <selection pane="topLeft" activeCell="A1" sqref="A1"/>
      <selection pane="topRight" activeCell="D1" sqref="D1"/>
      <selection pane="bottomLeft" activeCell="A8" sqref="A8"/>
      <selection pane="bottomRight" activeCell="B143" sqref="B143:B144"/>
    </sheetView>
  </sheetViews>
  <sheetFormatPr defaultColWidth="9.140625" defaultRowHeight="15"/>
  <cols>
    <col min="1" max="1" width="3.8515625" style="6" customWidth="1"/>
    <col min="2" max="2" width="32.57421875" style="6" customWidth="1"/>
    <col min="3" max="3" width="10.421875" style="6" customWidth="1"/>
    <col min="4" max="5" width="18.421875" style="6" customWidth="1"/>
    <col min="6" max="6" width="17.7109375" style="6" customWidth="1"/>
    <col min="7" max="8" width="15.57421875" style="6" customWidth="1"/>
    <col min="9" max="9" width="27.8515625" style="6" customWidth="1"/>
    <col min="10" max="16384" width="9.140625" style="6" customWidth="1"/>
  </cols>
  <sheetData>
    <row r="1" ht="15">
      <c r="I1" s="12" t="s">
        <v>114</v>
      </c>
    </row>
    <row r="2" ht="15">
      <c r="I2" s="12" t="s">
        <v>112</v>
      </c>
    </row>
    <row r="3" ht="15">
      <c r="I3" s="12" t="s">
        <v>115</v>
      </c>
    </row>
    <row r="4" spans="1:9" ht="54.75" customHeight="1">
      <c r="A4" s="21"/>
      <c r="B4" s="21"/>
      <c r="C4" s="21"/>
      <c r="D4" s="21"/>
      <c r="E4" s="21"/>
      <c r="F4" s="21"/>
      <c r="G4" s="21"/>
      <c r="H4" s="21"/>
      <c r="I4" s="21"/>
    </row>
    <row r="5" spans="1:9" s="13" customFormat="1" ht="18.75">
      <c r="A5" s="22" t="s">
        <v>5</v>
      </c>
      <c r="B5" s="22"/>
      <c r="C5" s="22"/>
      <c r="D5" s="22"/>
      <c r="E5" s="22"/>
      <c r="F5" s="22"/>
      <c r="G5" s="22"/>
      <c r="H5" s="22"/>
      <c r="I5" s="22"/>
    </row>
    <row r="6" spans="1:9" ht="15">
      <c r="A6" s="23" t="s">
        <v>1</v>
      </c>
      <c r="B6" s="23" t="s">
        <v>2</v>
      </c>
      <c r="C6" s="23" t="s">
        <v>3</v>
      </c>
      <c r="D6" s="23" t="s">
        <v>4</v>
      </c>
      <c r="E6" s="23"/>
      <c r="F6" s="23"/>
      <c r="G6" s="23"/>
      <c r="H6" s="23"/>
      <c r="I6" s="23" t="s">
        <v>21</v>
      </c>
    </row>
    <row r="7" spans="1:9" ht="15">
      <c r="A7" s="23"/>
      <c r="B7" s="23"/>
      <c r="C7" s="23"/>
      <c r="D7" s="23" t="s">
        <v>64</v>
      </c>
      <c r="E7" s="23"/>
      <c r="F7" s="23" t="s">
        <v>6</v>
      </c>
      <c r="G7" s="23"/>
      <c r="H7" s="23"/>
      <c r="I7" s="23"/>
    </row>
    <row r="8" spans="1:9" ht="21" customHeight="1">
      <c r="A8" s="23"/>
      <c r="B8" s="23"/>
      <c r="C8" s="23"/>
      <c r="D8" s="23"/>
      <c r="E8" s="23"/>
      <c r="F8" s="23" t="s">
        <v>7</v>
      </c>
      <c r="G8" s="24" t="s">
        <v>105</v>
      </c>
      <c r="H8" s="24" t="s">
        <v>30</v>
      </c>
      <c r="I8" s="23"/>
    </row>
    <row r="9" spans="1:9" ht="49.5" customHeight="1">
      <c r="A9" s="23"/>
      <c r="B9" s="23"/>
      <c r="C9" s="23"/>
      <c r="D9" s="1" t="s">
        <v>57</v>
      </c>
      <c r="E9" s="1" t="s">
        <v>58</v>
      </c>
      <c r="F9" s="23"/>
      <c r="G9" s="24"/>
      <c r="H9" s="24"/>
      <c r="I9" s="23"/>
    </row>
    <row r="10" spans="1:9" ht="15">
      <c r="A10" s="1"/>
      <c r="B10" s="1"/>
      <c r="C10" s="1" t="s">
        <v>65</v>
      </c>
      <c r="D10" s="23" t="s">
        <v>59</v>
      </c>
      <c r="E10" s="23"/>
      <c r="F10" s="1" t="s">
        <v>59</v>
      </c>
      <c r="G10" s="1" t="s">
        <v>59</v>
      </c>
      <c r="H10" s="1" t="s">
        <v>59</v>
      </c>
      <c r="I10" s="7"/>
    </row>
    <row r="11" spans="1:9" ht="15">
      <c r="A11" s="2">
        <v>1</v>
      </c>
      <c r="B11" s="2">
        <v>2</v>
      </c>
      <c r="C11" s="2">
        <v>3</v>
      </c>
      <c r="D11" s="2">
        <v>4</v>
      </c>
      <c r="E11" s="2">
        <v>5</v>
      </c>
      <c r="F11" s="2">
        <v>6</v>
      </c>
      <c r="G11" s="2">
        <v>7</v>
      </c>
      <c r="H11" s="2">
        <v>8</v>
      </c>
      <c r="I11" s="2">
        <v>9</v>
      </c>
    </row>
    <row r="12" spans="1:9" ht="15">
      <c r="A12" s="25" t="s">
        <v>9</v>
      </c>
      <c r="B12" s="25"/>
      <c r="C12" s="25"/>
      <c r="D12" s="25"/>
      <c r="E12" s="25"/>
      <c r="F12" s="25"/>
      <c r="G12" s="25"/>
      <c r="H12" s="25"/>
      <c r="I12" s="25"/>
    </row>
    <row r="13" spans="1:9" ht="105.75" customHeight="1">
      <c r="A13" s="17">
        <v>1</v>
      </c>
      <c r="B13" s="17" t="s">
        <v>77</v>
      </c>
      <c r="C13" s="8">
        <v>1.8</v>
      </c>
      <c r="D13" s="19">
        <f>E14</f>
        <v>3033.6</v>
      </c>
      <c r="E13" s="19"/>
      <c r="F13" s="14">
        <v>3033.6</v>
      </c>
      <c r="G13" s="14">
        <v>0</v>
      </c>
      <c r="H13" s="14">
        <v>0</v>
      </c>
      <c r="I13" s="20"/>
    </row>
    <row r="14" spans="1:9" ht="105.75" customHeight="1">
      <c r="A14" s="17"/>
      <c r="B14" s="27"/>
      <c r="C14" s="5" t="s">
        <v>78</v>
      </c>
      <c r="D14" s="4">
        <v>0</v>
      </c>
      <c r="E14" s="4">
        <v>3033.6</v>
      </c>
      <c r="F14" s="14"/>
      <c r="G14" s="14"/>
      <c r="H14" s="14"/>
      <c r="I14" s="20"/>
    </row>
    <row r="15" spans="1:9" ht="15">
      <c r="A15" s="17">
        <v>2</v>
      </c>
      <c r="B15" s="17" t="s">
        <v>68</v>
      </c>
      <c r="C15" s="18">
        <v>12.48</v>
      </c>
      <c r="D15" s="19">
        <f>D16+E16</f>
        <v>5713.5</v>
      </c>
      <c r="E15" s="19"/>
      <c r="F15" s="14">
        <v>0</v>
      </c>
      <c r="G15" s="14">
        <f>D16</f>
        <v>5713.5</v>
      </c>
      <c r="H15" s="14">
        <v>0</v>
      </c>
      <c r="I15" s="20"/>
    </row>
    <row r="16" spans="1:9" ht="15">
      <c r="A16" s="17"/>
      <c r="B16" s="17"/>
      <c r="C16" s="18"/>
      <c r="D16" s="4">
        <v>5713.5</v>
      </c>
      <c r="E16" s="4">
        <v>0</v>
      </c>
      <c r="F16" s="14"/>
      <c r="G16" s="14"/>
      <c r="H16" s="14"/>
      <c r="I16" s="20"/>
    </row>
    <row r="17" spans="1:9" ht="15">
      <c r="A17" s="17">
        <v>3</v>
      </c>
      <c r="B17" s="17" t="s">
        <v>69</v>
      </c>
      <c r="C17" s="18">
        <v>5.28</v>
      </c>
      <c r="D17" s="19">
        <f>D18+E18</f>
        <v>3219.3</v>
      </c>
      <c r="E17" s="19"/>
      <c r="F17" s="14">
        <v>0</v>
      </c>
      <c r="G17" s="14">
        <f>D18</f>
        <v>3219.3</v>
      </c>
      <c r="H17" s="14">
        <v>0</v>
      </c>
      <c r="I17" s="20"/>
    </row>
    <row r="18" spans="1:9" ht="15">
      <c r="A18" s="17"/>
      <c r="B18" s="17"/>
      <c r="C18" s="18"/>
      <c r="D18" s="4">
        <v>3219.3</v>
      </c>
      <c r="E18" s="4">
        <v>0</v>
      </c>
      <c r="F18" s="14"/>
      <c r="G18" s="14"/>
      <c r="H18" s="14"/>
      <c r="I18" s="20"/>
    </row>
    <row r="19" spans="1:9" ht="15">
      <c r="A19" s="17">
        <v>4</v>
      </c>
      <c r="B19" s="17" t="s">
        <v>8</v>
      </c>
      <c r="C19" s="18">
        <v>1.7</v>
      </c>
      <c r="D19" s="19">
        <f>D20+E20</f>
        <v>1789.3</v>
      </c>
      <c r="E19" s="19"/>
      <c r="F19" s="14">
        <v>0</v>
      </c>
      <c r="G19" s="14">
        <f>D20</f>
        <v>1789.3</v>
      </c>
      <c r="H19" s="14">
        <v>0</v>
      </c>
      <c r="I19" s="20"/>
    </row>
    <row r="20" spans="1:9" ht="15">
      <c r="A20" s="17"/>
      <c r="B20" s="17"/>
      <c r="C20" s="18"/>
      <c r="D20" s="4">
        <v>1789.3</v>
      </c>
      <c r="E20" s="4">
        <v>0</v>
      </c>
      <c r="F20" s="14"/>
      <c r="G20" s="14"/>
      <c r="H20" s="14"/>
      <c r="I20" s="20"/>
    </row>
    <row r="21" spans="1:9" ht="15" customHeight="1">
      <c r="A21" s="17">
        <v>5</v>
      </c>
      <c r="B21" s="17" t="s">
        <v>70</v>
      </c>
      <c r="C21" s="18">
        <v>27.04</v>
      </c>
      <c r="D21" s="19">
        <f>D22+E22</f>
        <v>10540.3</v>
      </c>
      <c r="E21" s="19"/>
      <c r="F21" s="14">
        <v>0</v>
      </c>
      <c r="G21" s="14">
        <f>D22</f>
        <v>10540.3</v>
      </c>
      <c r="H21" s="14">
        <v>0</v>
      </c>
      <c r="I21" s="20"/>
    </row>
    <row r="22" spans="1:9" ht="15">
      <c r="A22" s="17"/>
      <c r="B22" s="17"/>
      <c r="C22" s="18"/>
      <c r="D22" s="4">
        <v>10540.3</v>
      </c>
      <c r="E22" s="4">
        <v>0</v>
      </c>
      <c r="F22" s="14"/>
      <c r="G22" s="14"/>
      <c r="H22" s="14"/>
      <c r="I22" s="20"/>
    </row>
    <row r="23" spans="1:9" ht="15" customHeight="1">
      <c r="A23" s="17">
        <v>6</v>
      </c>
      <c r="B23" s="17" t="s">
        <v>71</v>
      </c>
      <c r="C23" s="18">
        <v>11.2</v>
      </c>
      <c r="D23" s="19">
        <f>D24+E24</f>
        <v>1880.1</v>
      </c>
      <c r="E23" s="19"/>
      <c r="F23" s="14">
        <v>0</v>
      </c>
      <c r="G23" s="14">
        <f>D24</f>
        <v>1880.1</v>
      </c>
      <c r="H23" s="14">
        <v>0</v>
      </c>
      <c r="I23" s="20"/>
    </row>
    <row r="24" spans="1:9" ht="15">
      <c r="A24" s="17"/>
      <c r="B24" s="17"/>
      <c r="C24" s="18"/>
      <c r="D24" s="4">
        <v>1880.1</v>
      </c>
      <c r="E24" s="4">
        <v>0</v>
      </c>
      <c r="F24" s="14"/>
      <c r="G24" s="14"/>
      <c r="H24" s="14"/>
      <c r="I24" s="20"/>
    </row>
    <row r="25" spans="1:9" ht="15">
      <c r="A25" s="17">
        <v>7</v>
      </c>
      <c r="B25" s="17" t="s">
        <v>72</v>
      </c>
      <c r="C25" s="18">
        <v>1.92</v>
      </c>
      <c r="D25" s="19">
        <f>D26+E26</f>
        <v>1666.6</v>
      </c>
      <c r="E25" s="19"/>
      <c r="F25" s="14">
        <v>0</v>
      </c>
      <c r="G25" s="14">
        <f>D26</f>
        <v>1666.6</v>
      </c>
      <c r="H25" s="14">
        <v>0</v>
      </c>
      <c r="I25" s="20"/>
    </row>
    <row r="26" spans="1:9" ht="15">
      <c r="A26" s="17"/>
      <c r="B26" s="17"/>
      <c r="C26" s="18"/>
      <c r="D26" s="4">
        <v>1666.6</v>
      </c>
      <c r="E26" s="4">
        <v>0</v>
      </c>
      <c r="F26" s="14"/>
      <c r="G26" s="14"/>
      <c r="H26" s="14"/>
      <c r="I26" s="20"/>
    </row>
    <row r="27" spans="1:9" ht="15">
      <c r="A27" s="17">
        <v>8</v>
      </c>
      <c r="B27" s="17" t="s">
        <v>73</v>
      </c>
      <c r="C27" s="18">
        <v>1.36</v>
      </c>
      <c r="D27" s="19">
        <f>D28+E28</f>
        <v>1412.4</v>
      </c>
      <c r="E27" s="19"/>
      <c r="F27" s="14">
        <v>0</v>
      </c>
      <c r="G27" s="14">
        <f>D28</f>
        <v>1412.4</v>
      </c>
      <c r="H27" s="14">
        <v>0</v>
      </c>
      <c r="I27" s="20"/>
    </row>
    <row r="28" spans="1:9" ht="15">
      <c r="A28" s="17"/>
      <c r="B28" s="17"/>
      <c r="C28" s="18"/>
      <c r="D28" s="4">
        <v>1412.4</v>
      </c>
      <c r="E28" s="4">
        <v>0</v>
      </c>
      <c r="F28" s="14"/>
      <c r="G28" s="14"/>
      <c r="H28" s="14"/>
      <c r="I28" s="20"/>
    </row>
    <row r="29" spans="1:9" ht="37.5" customHeight="1">
      <c r="A29" s="17">
        <v>9</v>
      </c>
      <c r="B29" s="17" t="s">
        <v>74</v>
      </c>
      <c r="C29" s="18">
        <v>25.3</v>
      </c>
      <c r="D29" s="19">
        <f>D30+E30</f>
        <v>11134</v>
      </c>
      <c r="E29" s="19"/>
      <c r="F29" s="14">
        <v>0</v>
      </c>
      <c r="G29" s="14">
        <f>D30</f>
        <v>11134</v>
      </c>
      <c r="H29" s="14">
        <v>0</v>
      </c>
      <c r="I29" s="20"/>
    </row>
    <row r="30" spans="1:9" ht="37.5" customHeight="1">
      <c r="A30" s="17"/>
      <c r="B30" s="17"/>
      <c r="C30" s="18"/>
      <c r="D30" s="4">
        <v>11134</v>
      </c>
      <c r="E30" s="4">
        <v>0</v>
      </c>
      <c r="F30" s="14"/>
      <c r="G30" s="14"/>
      <c r="H30" s="14"/>
      <c r="I30" s="20"/>
    </row>
    <row r="31" spans="1:9" ht="45" customHeight="1">
      <c r="A31" s="17">
        <v>10</v>
      </c>
      <c r="B31" s="17" t="s">
        <v>100</v>
      </c>
      <c r="C31" s="18">
        <v>5.6</v>
      </c>
      <c r="D31" s="19">
        <f>D32+E32</f>
        <v>3999.2</v>
      </c>
      <c r="E31" s="19"/>
      <c r="F31" s="14">
        <v>0</v>
      </c>
      <c r="G31" s="14">
        <f>D32</f>
        <v>3999.2</v>
      </c>
      <c r="H31" s="14">
        <v>0</v>
      </c>
      <c r="I31" s="20"/>
    </row>
    <row r="32" spans="1:9" ht="35.25" customHeight="1">
      <c r="A32" s="17"/>
      <c r="B32" s="17"/>
      <c r="C32" s="18"/>
      <c r="D32" s="4">
        <v>3999.2</v>
      </c>
      <c r="E32" s="4">
        <v>0</v>
      </c>
      <c r="F32" s="14"/>
      <c r="G32" s="14"/>
      <c r="H32" s="14"/>
      <c r="I32" s="20"/>
    </row>
    <row r="33" spans="1:9" ht="30" customHeight="1">
      <c r="A33" s="17">
        <v>11</v>
      </c>
      <c r="B33" s="17" t="s">
        <v>67</v>
      </c>
      <c r="C33" s="18">
        <v>2.52</v>
      </c>
      <c r="D33" s="19">
        <f>D34+E34</f>
        <v>2500.4</v>
      </c>
      <c r="E33" s="19"/>
      <c r="F33" s="14">
        <v>0</v>
      </c>
      <c r="G33" s="14">
        <f>D34</f>
        <v>2500.4</v>
      </c>
      <c r="H33" s="14">
        <v>0</v>
      </c>
      <c r="I33" s="20"/>
    </row>
    <row r="34" spans="1:9" ht="30" customHeight="1">
      <c r="A34" s="17"/>
      <c r="B34" s="17"/>
      <c r="C34" s="18"/>
      <c r="D34" s="4">
        <v>2500.4</v>
      </c>
      <c r="E34" s="4">
        <v>0</v>
      </c>
      <c r="F34" s="14"/>
      <c r="G34" s="14"/>
      <c r="H34" s="14"/>
      <c r="I34" s="20"/>
    </row>
    <row r="35" spans="1:9" ht="15" customHeight="1">
      <c r="A35" s="17">
        <v>12</v>
      </c>
      <c r="B35" s="17" t="s">
        <v>75</v>
      </c>
      <c r="C35" s="18">
        <v>51.32</v>
      </c>
      <c r="D35" s="19">
        <f>D36+E36</f>
        <v>17411.7</v>
      </c>
      <c r="E35" s="19"/>
      <c r="F35" s="14">
        <v>0</v>
      </c>
      <c r="G35" s="14">
        <f>D36</f>
        <v>17411.7</v>
      </c>
      <c r="H35" s="14">
        <v>0</v>
      </c>
      <c r="I35" s="20"/>
    </row>
    <row r="36" spans="1:9" ht="15">
      <c r="A36" s="17"/>
      <c r="B36" s="17"/>
      <c r="C36" s="18"/>
      <c r="D36" s="4">
        <v>17411.7</v>
      </c>
      <c r="E36" s="4">
        <v>0</v>
      </c>
      <c r="F36" s="14"/>
      <c r="G36" s="14"/>
      <c r="H36" s="14"/>
      <c r="I36" s="20"/>
    </row>
    <row r="37" spans="1:9" ht="15" customHeight="1">
      <c r="A37" s="17">
        <v>13</v>
      </c>
      <c r="B37" s="17" t="s">
        <v>19</v>
      </c>
      <c r="C37" s="18">
        <v>2.4</v>
      </c>
      <c r="D37" s="19">
        <f>D38+E38</f>
        <v>2119.6</v>
      </c>
      <c r="E37" s="19"/>
      <c r="F37" s="14">
        <v>0</v>
      </c>
      <c r="G37" s="14">
        <f>D38</f>
        <v>2119.6</v>
      </c>
      <c r="H37" s="14">
        <v>0</v>
      </c>
      <c r="I37" s="20"/>
    </row>
    <row r="38" spans="1:9" ht="15">
      <c r="A38" s="17"/>
      <c r="B38" s="17"/>
      <c r="C38" s="18"/>
      <c r="D38" s="4">
        <v>2119.6</v>
      </c>
      <c r="E38" s="4">
        <v>0</v>
      </c>
      <c r="F38" s="14"/>
      <c r="G38" s="14"/>
      <c r="H38" s="14"/>
      <c r="I38" s="20"/>
    </row>
    <row r="39" spans="1:9" ht="15">
      <c r="A39" s="17">
        <v>14</v>
      </c>
      <c r="B39" s="17" t="s">
        <v>76</v>
      </c>
      <c r="C39" s="18">
        <v>8.9</v>
      </c>
      <c r="D39" s="19">
        <f>D40+E40</f>
        <v>4583.6</v>
      </c>
      <c r="E39" s="19"/>
      <c r="F39" s="14">
        <v>0</v>
      </c>
      <c r="G39" s="14">
        <f>D40</f>
        <v>4583.6</v>
      </c>
      <c r="H39" s="14">
        <v>0</v>
      </c>
      <c r="I39" s="20"/>
    </row>
    <row r="40" spans="1:9" ht="15">
      <c r="A40" s="17"/>
      <c r="B40" s="17"/>
      <c r="C40" s="18"/>
      <c r="D40" s="4">
        <v>4583.6</v>
      </c>
      <c r="E40" s="4">
        <v>0</v>
      </c>
      <c r="F40" s="14"/>
      <c r="G40" s="14"/>
      <c r="H40" s="14"/>
      <c r="I40" s="20"/>
    </row>
    <row r="41" spans="1:9" ht="15">
      <c r="A41" s="17">
        <v>15</v>
      </c>
      <c r="B41" s="17" t="s">
        <v>25</v>
      </c>
      <c r="C41" s="18">
        <v>15.2</v>
      </c>
      <c r="D41" s="19">
        <f>D42+E42</f>
        <v>6440.6</v>
      </c>
      <c r="E41" s="19"/>
      <c r="F41" s="14">
        <v>0</v>
      </c>
      <c r="G41" s="14">
        <f>D42</f>
        <v>6440.6</v>
      </c>
      <c r="H41" s="14">
        <v>0</v>
      </c>
      <c r="I41" s="20"/>
    </row>
    <row r="42" spans="1:9" ht="15">
      <c r="A42" s="17"/>
      <c r="B42" s="17"/>
      <c r="C42" s="18"/>
      <c r="D42" s="4">
        <v>6440.6</v>
      </c>
      <c r="E42" s="4">
        <v>0</v>
      </c>
      <c r="F42" s="14"/>
      <c r="G42" s="14"/>
      <c r="H42" s="14"/>
      <c r="I42" s="20"/>
    </row>
    <row r="43" spans="1:9" ht="36.75" customHeight="1">
      <c r="A43" s="17">
        <v>16</v>
      </c>
      <c r="B43" s="17" t="s">
        <v>35</v>
      </c>
      <c r="C43" s="18">
        <v>5.6</v>
      </c>
      <c r="D43" s="19">
        <f>D44+E44</f>
        <v>3723.4</v>
      </c>
      <c r="E43" s="19"/>
      <c r="F43" s="14">
        <v>0</v>
      </c>
      <c r="G43" s="14">
        <f>D44</f>
        <v>3723.4</v>
      </c>
      <c r="H43" s="14">
        <v>0</v>
      </c>
      <c r="I43" s="26"/>
    </row>
    <row r="44" spans="1:9" ht="36.75" customHeight="1">
      <c r="A44" s="17"/>
      <c r="B44" s="17"/>
      <c r="C44" s="18"/>
      <c r="D44" s="4">
        <v>3723.4</v>
      </c>
      <c r="E44" s="4">
        <v>0</v>
      </c>
      <c r="F44" s="14"/>
      <c r="G44" s="14"/>
      <c r="H44" s="14"/>
      <c r="I44" s="20"/>
    </row>
    <row r="45" spans="1:9" ht="15">
      <c r="A45" s="17">
        <v>17</v>
      </c>
      <c r="B45" s="17" t="s">
        <v>26</v>
      </c>
      <c r="C45" s="18">
        <v>7.16</v>
      </c>
      <c r="D45" s="19">
        <f>D46+E46</f>
        <v>4179.8</v>
      </c>
      <c r="E45" s="19"/>
      <c r="F45" s="14">
        <v>0</v>
      </c>
      <c r="G45" s="14">
        <f>D46</f>
        <v>4179.8</v>
      </c>
      <c r="H45" s="14">
        <v>0</v>
      </c>
      <c r="I45" s="26"/>
    </row>
    <row r="46" spans="1:9" ht="15">
      <c r="A46" s="17"/>
      <c r="B46" s="17"/>
      <c r="C46" s="18"/>
      <c r="D46" s="4">
        <v>4179.8</v>
      </c>
      <c r="E46" s="4">
        <v>0</v>
      </c>
      <c r="F46" s="14"/>
      <c r="G46" s="14"/>
      <c r="H46" s="14"/>
      <c r="I46" s="20"/>
    </row>
    <row r="47" spans="1:9" ht="90.75" customHeight="1">
      <c r="A47" s="17">
        <v>18</v>
      </c>
      <c r="B47" s="17" t="s">
        <v>56</v>
      </c>
      <c r="C47" s="18">
        <v>14</v>
      </c>
      <c r="D47" s="19">
        <f>D48+E48</f>
        <v>6156.2</v>
      </c>
      <c r="E47" s="19"/>
      <c r="F47" s="14">
        <v>0</v>
      </c>
      <c r="G47" s="14">
        <f>D48</f>
        <v>6156.2</v>
      </c>
      <c r="H47" s="14">
        <v>0</v>
      </c>
      <c r="I47" s="20"/>
    </row>
    <row r="48" spans="1:9" ht="102" customHeight="1">
      <c r="A48" s="17"/>
      <c r="B48" s="17"/>
      <c r="C48" s="18"/>
      <c r="D48" s="4">
        <v>6156.2</v>
      </c>
      <c r="E48" s="4">
        <v>0</v>
      </c>
      <c r="F48" s="14"/>
      <c r="G48" s="14"/>
      <c r="H48" s="14"/>
      <c r="I48" s="20"/>
    </row>
    <row r="49" spans="1:9" ht="15">
      <c r="A49" s="28" t="s">
        <v>0</v>
      </c>
      <c r="B49" s="28"/>
      <c r="C49" s="29">
        <f>SUM(C15:C48,C13)</f>
        <v>200.78</v>
      </c>
      <c r="D49" s="19">
        <f>D13+D15+D17+D19+D21+D23+D25+D27+D29+D31+D33+D35+D37+D39+D41+D43+D45+D47</f>
        <v>91503.6</v>
      </c>
      <c r="E49" s="19"/>
      <c r="F49" s="19">
        <f>SUM(F13:F48)</f>
        <v>3033.6</v>
      </c>
      <c r="G49" s="19">
        <f>SUM(G13:G48)</f>
        <v>88470</v>
      </c>
      <c r="H49" s="19">
        <f>SUM(H13:H48)</f>
        <v>0</v>
      </c>
      <c r="I49" s="26"/>
    </row>
    <row r="50" spans="1:9" ht="15">
      <c r="A50" s="28"/>
      <c r="B50" s="28"/>
      <c r="C50" s="29"/>
      <c r="D50" s="3">
        <f>D14+D16+D18+D20+D22+D24+D26+D28+D30+D32+D34+D36+D38+D40+D42+D44+D46+D48</f>
        <v>88470</v>
      </c>
      <c r="E50" s="3">
        <f>SUM(E14)</f>
        <v>3033.6</v>
      </c>
      <c r="F50" s="19"/>
      <c r="G50" s="19"/>
      <c r="H50" s="19"/>
      <c r="I50" s="20"/>
    </row>
    <row r="51" spans="1:9" ht="15">
      <c r="A51" s="25" t="s">
        <v>10</v>
      </c>
      <c r="B51" s="25"/>
      <c r="C51" s="25"/>
      <c r="D51" s="25"/>
      <c r="E51" s="25"/>
      <c r="F51" s="25"/>
      <c r="G51" s="25"/>
      <c r="H51" s="25"/>
      <c r="I51" s="25"/>
    </row>
    <row r="52" spans="1:9" ht="108.75" customHeight="1">
      <c r="A52" s="17">
        <v>1</v>
      </c>
      <c r="B52" s="17" t="s">
        <v>77</v>
      </c>
      <c r="C52" s="8">
        <v>1.5</v>
      </c>
      <c r="D52" s="19">
        <f>D53+E53</f>
        <v>2762.5</v>
      </c>
      <c r="E52" s="19"/>
      <c r="F52" s="14">
        <f>2765-2.5</f>
        <v>2762.5</v>
      </c>
      <c r="G52" s="14">
        <v>0</v>
      </c>
      <c r="H52" s="14">
        <v>0</v>
      </c>
      <c r="I52" s="20"/>
    </row>
    <row r="53" spans="1:9" ht="108.75" customHeight="1">
      <c r="A53" s="17"/>
      <c r="B53" s="27"/>
      <c r="C53" s="5" t="s">
        <v>78</v>
      </c>
      <c r="D53" s="4">
        <v>0</v>
      </c>
      <c r="E53" s="4">
        <f>2682.05+82.95-2.5</f>
        <v>2762.5</v>
      </c>
      <c r="F53" s="14"/>
      <c r="G53" s="14"/>
      <c r="H53" s="14"/>
      <c r="I53" s="20"/>
    </row>
    <row r="54" spans="1:9" ht="15">
      <c r="A54" s="17">
        <v>2</v>
      </c>
      <c r="B54" s="17" t="s">
        <v>86</v>
      </c>
      <c r="C54" s="18">
        <v>12.48</v>
      </c>
      <c r="D54" s="19">
        <f>D55+E55</f>
        <v>7583.5</v>
      </c>
      <c r="E54" s="19"/>
      <c r="F54" s="30">
        <f>1870</f>
        <v>1870</v>
      </c>
      <c r="G54" s="14">
        <v>5713.5</v>
      </c>
      <c r="H54" s="14">
        <v>0</v>
      </c>
      <c r="I54" s="20"/>
    </row>
    <row r="55" spans="1:9" ht="15">
      <c r="A55" s="17"/>
      <c r="B55" s="17"/>
      <c r="C55" s="18"/>
      <c r="D55" s="4">
        <v>5713.5</v>
      </c>
      <c r="E55" s="4">
        <f>F54</f>
        <v>1870</v>
      </c>
      <c r="F55" s="30"/>
      <c r="G55" s="14"/>
      <c r="H55" s="14"/>
      <c r="I55" s="20"/>
    </row>
    <row r="56" spans="1:9" ht="15">
      <c r="A56" s="17">
        <v>3</v>
      </c>
      <c r="B56" s="17" t="s">
        <v>87</v>
      </c>
      <c r="C56" s="18">
        <v>5.28</v>
      </c>
      <c r="D56" s="19">
        <f>D57+E57</f>
        <v>8681.2</v>
      </c>
      <c r="E56" s="19"/>
      <c r="F56" s="14">
        <f>273095/1000</f>
        <v>273.1</v>
      </c>
      <c r="G56" s="14">
        <f>3219.3+5188.8</f>
        <v>8408.1</v>
      </c>
      <c r="H56" s="14">
        <v>0</v>
      </c>
      <c r="I56" s="20"/>
    </row>
    <row r="57" spans="1:9" ht="15">
      <c r="A57" s="17"/>
      <c r="B57" s="17"/>
      <c r="C57" s="18"/>
      <c r="D57" s="4">
        <v>3219.3</v>
      </c>
      <c r="E57" s="4">
        <f>F56+5188.8</f>
        <v>5461.9</v>
      </c>
      <c r="F57" s="14"/>
      <c r="G57" s="14"/>
      <c r="H57" s="14"/>
      <c r="I57" s="20"/>
    </row>
    <row r="58" spans="1:9" ht="15">
      <c r="A58" s="17">
        <v>4</v>
      </c>
      <c r="B58" s="17" t="s">
        <v>88</v>
      </c>
      <c r="C58" s="18">
        <v>1.7</v>
      </c>
      <c r="D58" s="19">
        <f>D59+E59</f>
        <v>6884</v>
      </c>
      <c r="E58" s="19"/>
      <c r="F58" s="14">
        <v>254.7</v>
      </c>
      <c r="G58" s="14">
        <f>1789.3+4840</f>
        <v>6629.3</v>
      </c>
      <c r="H58" s="14">
        <v>0</v>
      </c>
      <c r="I58" s="20"/>
    </row>
    <row r="59" spans="1:9" ht="15">
      <c r="A59" s="17"/>
      <c r="B59" s="17"/>
      <c r="C59" s="18"/>
      <c r="D59" s="4">
        <v>1789.3</v>
      </c>
      <c r="E59" s="4">
        <f>F58+4840</f>
        <v>5094.7</v>
      </c>
      <c r="F59" s="14"/>
      <c r="G59" s="14"/>
      <c r="H59" s="14"/>
      <c r="I59" s="20"/>
    </row>
    <row r="60" spans="1:9" ht="15">
      <c r="A60" s="17">
        <v>5</v>
      </c>
      <c r="B60" s="17" t="s">
        <v>84</v>
      </c>
      <c r="C60" s="18">
        <v>6.16</v>
      </c>
      <c r="D60" s="19">
        <f>D61+E61</f>
        <v>9042.1</v>
      </c>
      <c r="E60" s="19"/>
      <c r="F60" s="14">
        <v>452.1</v>
      </c>
      <c r="G60" s="14">
        <v>8590</v>
      </c>
      <c r="H60" s="14">
        <v>0</v>
      </c>
      <c r="I60" s="31"/>
    </row>
    <row r="61" spans="1:9" ht="15">
      <c r="A61" s="17"/>
      <c r="B61" s="17"/>
      <c r="C61" s="18"/>
      <c r="D61" s="4">
        <v>0</v>
      </c>
      <c r="E61" s="4">
        <f>F60+G60</f>
        <v>9042.1</v>
      </c>
      <c r="F61" s="14"/>
      <c r="G61" s="14"/>
      <c r="H61" s="14"/>
      <c r="I61" s="20"/>
    </row>
    <row r="62" spans="1:9" ht="15">
      <c r="A62" s="17">
        <v>6</v>
      </c>
      <c r="B62" s="17" t="s">
        <v>89</v>
      </c>
      <c r="C62" s="18">
        <v>1.24</v>
      </c>
      <c r="D62" s="19">
        <f>D63+E63</f>
        <v>6533.5</v>
      </c>
      <c r="E62" s="19"/>
      <c r="F62" s="14">
        <v>243.3</v>
      </c>
      <c r="G62" s="14">
        <f>1666.6+4623.6</f>
        <v>6290.2</v>
      </c>
      <c r="H62" s="14">
        <v>0</v>
      </c>
      <c r="I62" s="20"/>
    </row>
    <row r="63" spans="1:9" ht="15">
      <c r="A63" s="17"/>
      <c r="B63" s="17"/>
      <c r="C63" s="18"/>
      <c r="D63" s="4">
        <v>1666.6</v>
      </c>
      <c r="E63" s="4">
        <f>F62+4623.6</f>
        <v>4866.9</v>
      </c>
      <c r="F63" s="14"/>
      <c r="G63" s="14"/>
      <c r="H63" s="14"/>
      <c r="I63" s="20"/>
    </row>
    <row r="64" spans="1:9" ht="15">
      <c r="A64" s="17">
        <v>7</v>
      </c>
      <c r="B64" s="17" t="s">
        <v>90</v>
      </c>
      <c r="C64" s="18">
        <v>1.36</v>
      </c>
      <c r="D64" s="19">
        <f>D65+E65</f>
        <v>2414.1</v>
      </c>
      <c r="E64" s="19"/>
      <c r="F64" s="14">
        <f>200+801.7</f>
        <v>1001.7</v>
      </c>
      <c r="G64" s="14">
        <v>1412.4</v>
      </c>
      <c r="H64" s="14">
        <v>0</v>
      </c>
      <c r="I64" s="20"/>
    </row>
    <row r="65" spans="1:9" ht="15">
      <c r="A65" s="17"/>
      <c r="B65" s="17"/>
      <c r="C65" s="18"/>
      <c r="D65" s="4">
        <v>1412.4</v>
      </c>
      <c r="E65" s="4">
        <f>F64</f>
        <v>1001.7</v>
      </c>
      <c r="F65" s="14"/>
      <c r="G65" s="14"/>
      <c r="H65" s="14"/>
      <c r="I65" s="20"/>
    </row>
    <row r="66" spans="1:9" ht="29.25" customHeight="1">
      <c r="A66" s="17">
        <v>8</v>
      </c>
      <c r="B66" s="17" t="s">
        <v>91</v>
      </c>
      <c r="C66" s="18">
        <v>9.06</v>
      </c>
      <c r="D66" s="19">
        <f>E67</f>
        <v>25077.9</v>
      </c>
      <c r="E66" s="19"/>
      <c r="F66" s="14">
        <v>1253.9</v>
      </c>
      <c r="G66" s="14">
        <v>23824</v>
      </c>
      <c r="H66" s="14">
        <v>0</v>
      </c>
      <c r="I66" s="20"/>
    </row>
    <row r="67" spans="1:9" ht="30" customHeight="1">
      <c r="A67" s="17"/>
      <c r="B67" s="17"/>
      <c r="C67" s="18"/>
      <c r="D67" s="4">
        <v>0</v>
      </c>
      <c r="E67" s="4">
        <f>F66+G66</f>
        <v>25077.9</v>
      </c>
      <c r="F67" s="14"/>
      <c r="G67" s="14"/>
      <c r="H67" s="14"/>
      <c r="I67" s="20"/>
    </row>
    <row r="68" spans="1:9" ht="15" customHeight="1">
      <c r="A68" s="17">
        <v>9</v>
      </c>
      <c r="B68" s="17" t="s">
        <v>92</v>
      </c>
      <c r="C68" s="18">
        <v>11.2</v>
      </c>
      <c r="D68" s="19">
        <f>D69+E69</f>
        <v>1880.1</v>
      </c>
      <c r="E68" s="19"/>
      <c r="F68" s="14">
        <v>0</v>
      </c>
      <c r="G68" s="14">
        <f>D69</f>
        <v>1880.1</v>
      </c>
      <c r="H68" s="14">
        <v>0</v>
      </c>
      <c r="I68" s="20"/>
    </row>
    <row r="69" spans="1:9" ht="15">
      <c r="A69" s="17"/>
      <c r="B69" s="17"/>
      <c r="C69" s="18"/>
      <c r="D69" s="4">
        <v>1880.1</v>
      </c>
      <c r="E69" s="4">
        <v>0</v>
      </c>
      <c r="F69" s="14"/>
      <c r="G69" s="14"/>
      <c r="H69" s="14"/>
      <c r="I69" s="20"/>
    </row>
    <row r="70" spans="1:9" ht="15" customHeight="1">
      <c r="A70" s="17">
        <v>10</v>
      </c>
      <c r="B70" s="17" t="s">
        <v>93</v>
      </c>
      <c r="C70" s="18">
        <v>27.04</v>
      </c>
      <c r="D70" s="19">
        <f>D71+E71</f>
        <v>10540.3</v>
      </c>
      <c r="E70" s="19"/>
      <c r="F70" s="14">
        <v>0</v>
      </c>
      <c r="G70" s="14">
        <f>D71</f>
        <v>10540.3</v>
      </c>
      <c r="H70" s="14">
        <v>0</v>
      </c>
      <c r="I70" s="20"/>
    </row>
    <row r="71" spans="1:9" ht="15">
      <c r="A71" s="17"/>
      <c r="B71" s="17"/>
      <c r="C71" s="18"/>
      <c r="D71" s="4">
        <v>10540.3</v>
      </c>
      <c r="E71" s="4">
        <v>0</v>
      </c>
      <c r="F71" s="14"/>
      <c r="G71" s="14"/>
      <c r="H71" s="14"/>
      <c r="I71" s="20"/>
    </row>
    <row r="72" spans="1:9" ht="37.5" customHeight="1">
      <c r="A72" s="17">
        <v>11</v>
      </c>
      <c r="B72" s="17" t="s">
        <v>94</v>
      </c>
      <c r="C72" s="18">
        <v>25.3</v>
      </c>
      <c r="D72" s="19">
        <f>D73+E73</f>
        <v>11134</v>
      </c>
      <c r="E72" s="19"/>
      <c r="F72" s="14">
        <v>0</v>
      </c>
      <c r="G72" s="14">
        <f>D73</f>
        <v>11134</v>
      </c>
      <c r="H72" s="14">
        <v>0</v>
      </c>
      <c r="I72" s="20"/>
    </row>
    <row r="73" spans="1:9" ht="37.5" customHeight="1">
      <c r="A73" s="17"/>
      <c r="B73" s="17"/>
      <c r="C73" s="18"/>
      <c r="D73" s="4">
        <v>11134</v>
      </c>
      <c r="E73" s="4">
        <v>0</v>
      </c>
      <c r="F73" s="14"/>
      <c r="G73" s="14"/>
      <c r="H73" s="14"/>
      <c r="I73" s="20"/>
    </row>
    <row r="74" spans="1:9" ht="36" customHeight="1">
      <c r="A74" s="17">
        <v>12</v>
      </c>
      <c r="B74" s="17" t="s">
        <v>95</v>
      </c>
      <c r="C74" s="18">
        <v>5.6</v>
      </c>
      <c r="D74" s="19">
        <f>D75+E75</f>
        <v>3999.2</v>
      </c>
      <c r="E74" s="19"/>
      <c r="F74" s="14">
        <v>0</v>
      </c>
      <c r="G74" s="14">
        <f>D75</f>
        <v>3999.2</v>
      </c>
      <c r="H74" s="14">
        <v>0</v>
      </c>
      <c r="I74" s="20"/>
    </row>
    <row r="75" spans="1:9" ht="45" customHeight="1">
      <c r="A75" s="17"/>
      <c r="B75" s="17"/>
      <c r="C75" s="18"/>
      <c r="D75" s="4">
        <v>3999.2</v>
      </c>
      <c r="E75" s="4">
        <v>0</v>
      </c>
      <c r="F75" s="14"/>
      <c r="G75" s="14"/>
      <c r="H75" s="14"/>
      <c r="I75" s="20"/>
    </row>
    <row r="76" spans="1:9" ht="30" customHeight="1">
      <c r="A76" s="17">
        <v>13</v>
      </c>
      <c r="B76" s="17" t="s">
        <v>96</v>
      </c>
      <c r="C76" s="18">
        <v>2.52</v>
      </c>
      <c r="D76" s="19">
        <f>D77+E77</f>
        <v>2500.4</v>
      </c>
      <c r="E76" s="19"/>
      <c r="F76" s="14">
        <v>0</v>
      </c>
      <c r="G76" s="14">
        <f>D77</f>
        <v>2500.4</v>
      </c>
      <c r="H76" s="14">
        <v>0</v>
      </c>
      <c r="I76" s="20"/>
    </row>
    <row r="77" spans="1:9" ht="30" customHeight="1">
      <c r="A77" s="17"/>
      <c r="B77" s="17"/>
      <c r="C77" s="18"/>
      <c r="D77" s="4">
        <v>2500.4</v>
      </c>
      <c r="E77" s="4">
        <v>0</v>
      </c>
      <c r="F77" s="14"/>
      <c r="G77" s="14"/>
      <c r="H77" s="14"/>
      <c r="I77" s="20"/>
    </row>
    <row r="78" spans="1:9" ht="15" customHeight="1">
      <c r="A78" s="17">
        <v>14</v>
      </c>
      <c r="B78" s="17" t="s">
        <v>97</v>
      </c>
      <c r="C78" s="18">
        <v>51.32</v>
      </c>
      <c r="D78" s="19">
        <f>D79+E79</f>
        <v>17434.9</v>
      </c>
      <c r="E78" s="19"/>
      <c r="F78" s="14">
        <v>0</v>
      </c>
      <c r="G78" s="14">
        <f>D79</f>
        <v>17434.9</v>
      </c>
      <c r="H78" s="14">
        <v>0</v>
      </c>
      <c r="I78" s="20"/>
    </row>
    <row r="79" spans="1:9" ht="15">
      <c r="A79" s="17"/>
      <c r="B79" s="17"/>
      <c r="C79" s="18"/>
      <c r="D79" s="4">
        <f>17411.7+23.2</f>
        <v>17434.9</v>
      </c>
      <c r="E79" s="4">
        <v>0</v>
      </c>
      <c r="F79" s="14"/>
      <c r="G79" s="14"/>
      <c r="H79" s="14"/>
      <c r="I79" s="20"/>
    </row>
    <row r="80" spans="1:9" ht="15" customHeight="1">
      <c r="A80" s="17">
        <v>15</v>
      </c>
      <c r="B80" s="17" t="s">
        <v>98</v>
      </c>
      <c r="C80" s="18">
        <v>2.4</v>
      </c>
      <c r="D80" s="19">
        <f>D81+E81</f>
        <v>2119.6</v>
      </c>
      <c r="E80" s="19"/>
      <c r="F80" s="14">
        <v>0</v>
      </c>
      <c r="G80" s="14">
        <f>D81</f>
        <v>2119.6</v>
      </c>
      <c r="H80" s="14">
        <v>0</v>
      </c>
      <c r="I80" s="20"/>
    </row>
    <row r="81" spans="1:9" ht="15">
      <c r="A81" s="17"/>
      <c r="B81" s="17"/>
      <c r="C81" s="18"/>
      <c r="D81" s="4">
        <v>2119.6</v>
      </c>
      <c r="E81" s="4">
        <v>0</v>
      </c>
      <c r="F81" s="14"/>
      <c r="G81" s="14"/>
      <c r="H81" s="14"/>
      <c r="I81" s="20"/>
    </row>
    <row r="82" spans="1:9" ht="15">
      <c r="A82" s="17">
        <v>16</v>
      </c>
      <c r="B82" s="17" t="s">
        <v>99</v>
      </c>
      <c r="C82" s="18">
        <v>8.9</v>
      </c>
      <c r="D82" s="19">
        <f>D83+E83</f>
        <v>4583.6</v>
      </c>
      <c r="E82" s="19"/>
      <c r="F82" s="14">
        <v>0</v>
      </c>
      <c r="G82" s="14">
        <f>D83</f>
        <v>4583.6</v>
      </c>
      <c r="H82" s="14">
        <v>0</v>
      </c>
      <c r="I82" s="20"/>
    </row>
    <row r="83" spans="1:9" ht="15">
      <c r="A83" s="17"/>
      <c r="B83" s="17"/>
      <c r="C83" s="18"/>
      <c r="D83" s="4">
        <v>4583.6</v>
      </c>
      <c r="E83" s="4">
        <v>0</v>
      </c>
      <c r="F83" s="14"/>
      <c r="G83" s="14"/>
      <c r="H83" s="14"/>
      <c r="I83" s="20"/>
    </row>
    <row r="84" spans="1:9" ht="54.75" customHeight="1">
      <c r="A84" s="17">
        <v>17</v>
      </c>
      <c r="B84" s="17" t="s">
        <v>113</v>
      </c>
      <c r="C84" s="18">
        <v>3</v>
      </c>
      <c r="D84" s="19">
        <f>E85+D85</f>
        <v>4135.1</v>
      </c>
      <c r="E84" s="19"/>
      <c r="F84" s="14">
        <f>210.5-75.4</f>
        <v>135.1</v>
      </c>
      <c r="G84" s="14">
        <v>4000</v>
      </c>
      <c r="H84" s="14">
        <v>0</v>
      </c>
      <c r="I84" s="34" t="s">
        <v>108</v>
      </c>
    </row>
    <row r="85" spans="1:9" ht="68.25" customHeight="1">
      <c r="A85" s="17"/>
      <c r="B85" s="17"/>
      <c r="C85" s="18"/>
      <c r="D85" s="4">
        <v>0</v>
      </c>
      <c r="E85" s="4">
        <f>F84+G84</f>
        <v>4135.1</v>
      </c>
      <c r="F85" s="14"/>
      <c r="G85" s="14"/>
      <c r="H85" s="14"/>
      <c r="I85" s="35"/>
    </row>
    <row r="86" spans="1:9" ht="25.5" customHeight="1">
      <c r="A86" s="17">
        <v>18</v>
      </c>
      <c r="B86" s="17" t="s">
        <v>31</v>
      </c>
      <c r="C86" s="18">
        <v>4.16</v>
      </c>
      <c r="D86" s="19">
        <f>D87+E87</f>
        <v>12900</v>
      </c>
      <c r="E86" s="19"/>
      <c r="F86" s="14">
        <v>0</v>
      </c>
      <c r="G86" s="14">
        <v>0</v>
      </c>
      <c r="H86" s="14">
        <v>12900</v>
      </c>
      <c r="I86" s="17" t="s">
        <v>85</v>
      </c>
    </row>
    <row r="87" spans="1:9" ht="25.5" customHeight="1">
      <c r="A87" s="17"/>
      <c r="B87" s="17"/>
      <c r="C87" s="18"/>
      <c r="D87" s="4">
        <v>0</v>
      </c>
      <c r="E87" s="4">
        <v>12900</v>
      </c>
      <c r="F87" s="14"/>
      <c r="G87" s="14"/>
      <c r="H87" s="14"/>
      <c r="I87" s="17"/>
    </row>
    <row r="88" spans="1:9" ht="25.5" customHeight="1">
      <c r="A88" s="17">
        <v>19</v>
      </c>
      <c r="B88" s="17" t="s">
        <v>32</v>
      </c>
      <c r="C88" s="18">
        <v>6</v>
      </c>
      <c r="D88" s="19">
        <f>D89+E89</f>
        <v>18600</v>
      </c>
      <c r="E88" s="19"/>
      <c r="F88" s="14">
        <v>0</v>
      </c>
      <c r="G88" s="14">
        <v>0</v>
      </c>
      <c r="H88" s="14">
        <v>18600</v>
      </c>
      <c r="I88" s="17" t="s">
        <v>85</v>
      </c>
    </row>
    <row r="89" spans="1:9" ht="25.5" customHeight="1">
      <c r="A89" s="17"/>
      <c r="B89" s="17"/>
      <c r="C89" s="18"/>
      <c r="D89" s="4">
        <v>0</v>
      </c>
      <c r="E89" s="4">
        <v>18600</v>
      </c>
      <c r="F89" s="14"/>
      <c r="G89" s="14"/>
      <c r="H89" s="14"/>
      <c r="I89" s="17"/>
    </row>
    <row r="90" spans="1:10" ht="15">
      <c r="A90" s="28" t="s">
        <v>0</v>
      </c>
      <c r="B90" s="28"/>
      <c r="C90" s="33">
        <f>C88+C86+C66+C64+C62+C60+C58+C56+C54+C52+C84</f>
        <v>51.94</v>
      </c>
      <c r="D90" s="19">
        <f>D91+E91</f>
        <v>158806</v>
      </c>
      <c r="E90" s="19"/>
      <c r="F90" s="19">
        <f>SUM(F52:F89)</f>
        <v>8246.4</v>
      </c>
      <c r="G90" s="19">
        <f>SUM(G52:G89)</f>
        <v>119059.6</v>
      </c>
      <c r="H90" s="19">
        <f>SUM(H52:H89)</f>
        <v>31500</v>
      </c>
      <c r="I90" s="26"/>
      <c r="J90" s="9"/>
    </row>
    <row r="91" spans="1:9" ht="15">
      <c r="A91" s="28"/>
      <c r="B91" s="28"/>
      <c r="C91" s="33"/>
      <c r="D91" s="3">
        <f>D53+D55+D57+D59+D61+D63+D65+D67+D69+D71+D73+D77+D79+D81+D83+D87+D89+D75+D85</f>
        <v>67993.2</v>
      </c>
      <c r="E91" s="3">
        <f>E53+E55+E57+E59+E61+E63+E65+E67+E69+E71+E73+E77+E79+E81+E83+E87+E89+E85</f>
        <v>90812.8</v>
      </c>
      <c r="F91" s="19"/>
      <c r="G91" s="19"/>
      <c r="H91" s="19"/>
      <c r="I91" s="20"/>
    </row>
    <row r="92" spans="1:10" ht="15">
      <c r="A92" s="25" t="s">
        <v>11</v>
      </c>
      <c r="B92" s="25"/>
      <c r="C92" s="25"/>
      <c r="D92" s="25"/>
      <c r="E92" s="25"/>
      <c r="F92" s="25"/>
      <c r="G92" s="25"/>
      <c r="H92" s="25"/>
      <c r="I92" s="25"/>
      <c r="J92" s="9"/>
    </row>
    <row r="93" spans="1:9" ht="15">
      <c r="A93" s="17">
        <v>1</v>
      </c>
      <c r="B93" s="17" t="s">
        <v>13</v>
      </c>
      <c r="C93" s="8">
        <v>10.82</v>
      </c>
      <c r="D93" s="19">
        <f>E94</f>
        <v>32450</v>
      </c>
      <c r="E93" s="19"/>
      <c r="F93" s="14">
        <v>0</v>
      </c>
      <c r="G93" s="14">
        <f>30827.5+1622.5</f>
        <v>32450</v>
      </c>
      <c r="H93" s="14">
        <v>0</v>
      </c>
      <c r="I93" s="32"/>
    </row>
    <row r="94" spans="1:9" ht="45">
      <c r="A94" s="17"/>
      <c r="B94" s="17"/>
      <c r="C94" s="5" t="s">
        <v>81</v>
      </c>
      <c r="D94" s="4">
        <v>0</v>
      </c>
      <c r="E94" s="4">
        <f>F93+G93</f>
        <v>32450</v>
      </c>
      <c r="F94" s="14"/>
      <c r="G94" s="14"/>
      <c r="H94" s="14"/>
      <c r="I94" s="20"/>
    </row>
    <row r="95" spans="1:9" ht="15">
      <c r="A95" s="17">
        <v>2</v>
      </c>
      <c r="B95" s="17" t="s">
        <v>14</v>
      </c>
      <c r="C95" s="18">
        <v>11.2</v>
      </c>
      <c r="D95" s="19">
        <f>E96</f>
        <v>33600</v>
      </c>
      <c r="E95" s="19"/>
      <c r="F95" s="14">
        <v>0</v>
      </c>
      <c r="G95" s="14">
        <v>33600</v>
      </c>
      <c r="H95" s="14">
        <v>0</v>
      </c>
      <c r="I95" s="20"/>
    </row>
    <row r="96" spans="1:9" ht="15">
      <c r="A96" s="17"/>
      <c r="B96" s="17"/>
      <c r="C96" s="18"/>
      <c r="D96" s="4">
        <v>0</v>
      </c>
      <c r="E96" s="4">
        <f>F95+G95</f>
        <v>33600</v>
      </c>
      <c r="F96" s="14"/>
      <c r="G96" s="14"/>
      <c r="H96" s="14"/>
      <c r="I96" s="20"/>
    </row>
    <row r="97" spans="1:9" ht="39.75" customHeight="1">
      <c r="A97" s="17">
        <v>3</v>
      </c>
      <c r="B97" s="17" t="s">
        <v>15</v>
      </c>
      <c r="C97" s="8">
        <v>10.12</v>
      </c>
      <c r="D97" s="19">
        <f>E98</f>
        <v>30360</v>
      </c>
      <c r="E97" s="19"/>
      <c r="F97" s="14">
        <v>0</v>
      </c>
      <c r="G97" s="14">
        <v>30360</v>
      </c>
      <c r="H97" s="14">
        <v>0</v>
      </c>
      <c r="I97" s="20"/>
    </row>
    <row r="98" spans="1:9" ht="46.5" customHeight="1">
      <c r="A98" s="17"/>
      <c r="B98" s="17"/>
      <c r="C98" s="5" t="s">
        <v>106</v>
      </c>
      <c r="D98" s="4">
        <v>0</v>
      </c>
      <c r="E98" s="4">
        <f>F97+G97</f>
        <v>30360</v>
      </c>
      <c r="F98" s="14"/>
      <c r="G98" s="14"/>
      <c r="H98" s="14"/>
      <c r="I98" s="20"/>
    </row>
    <row r="99" spans="1:9" ht="46.5" customHeight="1">
      <c r="A99" s="17">
        <v>4</v>
      </c>
      <c r="B99" s="17" t="s">
        <v>16</v>
      </c>
      <c r="C99" s="34">
        <v>5.6</v>
      </c>
      <c r="D99" s="19">
        <f>E100</f>
        <v>16800</v>
      </c>
      <c r="E99" s="19"/>
      <c r="F99" s="14">
        <v>0</v>
      </c>
      <c r="G99" s="14">
        <v>16800</v>
      </c>
      <c r="H99" s="14">
        <v>0</v>
      </c>
      <c r="I99" s="20"/>
    </row>
    <row r="100" spans="1:9" ht="46.5" customHeight="1">
      <c r="A100" s="17"/>
      <c r="B100" s="17"/>
      <c r="C100" s="35"/>
      <c r="D100" s="4">
        <v>0</v>
      </c>
      <c r="E100" s="4">
        <f>F99+G99</f>
        <v>16800</v>
      </c>
      <c r="F100" s="14"/>
      <c r="G100" s="14"/>
      <c r="H100" s="14"/>
      <c r="I100" s="20"/>
    </row>
    <row r="101" spans="1:9" ht="34.5" customHeight="1">
      <c r="A101" s="17">
        <v>5</v>
      </c>
      <c r="B101" s="17" t="s">
        <v>17</v>
      </c>
      <c r="C101" s="18">
        <v>2.52</v>
      </c>
      <c r="D101" s="19">
        <f>E102</f>
        <v>7560</v>
      </c>
      <c r="E101" s="19"/>
      <c r="F101" s="14">
        <v>0</v>
      </c>
      <c r="G101" s="14">
        <v>7560</v>
      </c>
      <c r="H101" s="14">
        <v>0</v>
      </c>
      <c r="I101" s="20"/>
    </row>
    <row r="102" spans="1:9" ht="34.5" customHeight="1">
      <c r="A102" s="17"/>
      <c r="B102" s="17"/>
      <c r="C102" s="18"/>
      <c r="D102" s="4">
        <v>0</v>
      </c>
      <c r="E102" s="4">
        <f>F101+G101</f>
        <v>7560</v>
      </c>
      <c r="F102" s="14"/>
      <c r="G102" s="14"/>
      <c r="H102" s="14"/>
      <c r="I102" s="20"/>
    </row>
    <row r="103" spans="1:9" ht="30" customHeight="1">
      <c r="A103" s="17">
        <v>6</v>
      </c>
      <c r="B103" s="17" t="s">
        <v>18</v>
      </c>
      <c r="C103" s="5">
        <v>20.53</v>
      </c>
      <c r="D103" s="19">
        <f>E104</f>
        <v>55110</v>
      </c>
      <c r="E103" s="19"/>
      <c r="F103" s="14">
        <v>0</v>
      </c>
      <c r="G103" s="14">
        <v>55110</v>
      </c>
      <c r="H103" s="14">
        <v>0</v>
      </c>
      <c r="I103" s="20"/>
    </row>
    <row r="104" spans="1:9" ht="42" customHeight="1">
      <c r="A104" s="17"/>
      <c r="B104" s="17"/>
      <c r="C104" s="5" t="s">
        <v>107</v>
      </c>
      <c r="D104" s="4">
        <v>0</v>
      </c>
      <c r="E104" s="4">
        <f>F103+G103</f>
        <v>55110</v>
      </c>
      <c r="F104" s="14"/>
      <c r="G104" s="14"/>
      <c r="H104" s="14"/>
      <c r="I104" s="20"/>
    </row>
    <row r="105" spans="1:9" ht="15">
      <c r="A105" s="17">
        <v>7</v>
      </c>
      <c r="B105" s="17" t="s">
        <v>19</v>
      </c>
      <c r="C105" s="18">
        <v>2.4</v>
      </c>
      <c r="D105" s="19">
        <f>E106</f>
        <v>7200</v>
      </c>
      <c r="E105" s="19"/>
      <c r="F105" s="14">
        <v>0</v>
      </c>
      <c r="G105" s="14">
        <v>7200</v>
      </c>
      <c r="H105" s="14">
        <v>0</v>
      </c>
      <c r="I105" s="20"/>
    </row>
    <row r="106" spans="1:9" ht="15">
      <c r="A106" s="17"/>
      <c r="B106" s="17"/>
      <c r="C106" s="18"/>
      <c r="D106" s="4">
        <v>0</v>
      </c>
      <c r="E106" s="4">
        <f>F105+G105</f>
        <v>7200</v>
      </c>
      <c r="F106" s="14"/>
      <c r="G106" s="14"/>
      <c r="H106" s="14"/>
      <c r="I106" s="20"/>
    </row>
    <row r="107" spans="1:9" ht="15">
      <c r="A107" s="17">
        <v>8</v>
      </c>
      <c r="B107" s="17" t="s">
        <v>20</v>
      </c>
      <c r="C107" s="18">
        <v>8.9</v>
      </c>
      <c r="D107" s="19">
        <f>E108</f>
        <v>26710</v>
      </c>
      <c r="E107" s="19"/>
      <c r="F107" s="14">
        <v>0</v>
      </c>
      <c r="G107" s="14">
        <v>26710</v>
      </c>
      <c r="H107" s="14">
        <v>0</v>
      </c>
      <c r="I107" s="20"/>
    </row>
    <row r="108" spans="1:9" ht="15">
      <c r="A108" s="17"/>
      <c r="B108" s="17"/>
      <c r="C108" s="18"/>
      <c r="D108" s="4">
        <v>0</v>
      </c>
      <c r="E108" s="4">
        <f>F107+G107</f>
        <v>26710</v>
      </c>
      <c r="F108" s="14"/>
      <c r="G108" s="14"/>
      <c r="H108" s="14"/>
      <c r="I108" s="20"/>
    </row>
    <row r="109" spans="1:9" ht="15">
      <c r="A109" s="17">
        <v>9</v>
      </c>
      <c r="B109" s="17" t="s">
        <v>25</v>
      </c>
      <c r="C109" s="18">
        <v>15.2</v>
      </c>
      <c r="D109" s="19">
        <f>E110</f>
        <v>45600</v>
      </c>
      <c r="E109" s="19"/>
      <c r="F109" s="14">
        <v>0</v>
      </c>
      <c r="G109" s="14">
        <v>45600</v>
      </c>
      <c r="H109" s="14">
        <v>0</v>
      </c>
      <c r="I109" s="20"/>
    </row>
    <row r="110" spans="1:9" ht="15">
      <c r="A110" s="17"/>
      <c r="B110" s="17"/>
      <c r="C110" s="18"/>
      <c r="D110" s="4">
        <v>0</v>
      </c>
      <c r="E110" s="4">
        <f>F109+G109</f>
        <v>45600</v>
      </c>
      <c r="F110" s="14"/>
      <c r="G110" s="14"/>
      <c r="H110" s="14"/>
      <c r="I110" s="20"/>
    </row>
    <row r="111" spans="1:9" ht="34.5" customHeight="1">
      <c r="A111" s="17">
        <v>10</v>
      </c>
      <c r="B111" s="17" t="s">
        <v>35</v>
      </c>
      <c r="C111" s="18">
        <v>5.6</v>
      </c>
      <c r="D111" s="19">
        <f>E112</f>
        <v>16800</v>
      </c>
      <c r="E111" s="19"/>
      <c r="F111" s="14">
        <v>0</v>
      </c>
      <c r="G111" s="14">
        <v>16800</v>
      </c>
      <c r="H111" s="14">
        <v>0</v>
      </c>
      <c r="I111" s="20"/>
    </row>
    <row r="112" spans="1:9" ht="34.5" customHeight="1">
      <c r="A112" s="17"/>
      <c r="B112" s="17"/>
      <c r="C112" s="18"/>
      <c r="D112" s="4">
        <v>0</v>
      </c>
      <c r="E112" s="4">
        <f>F111+G111</f>
        <v>16800</v>
      </c>
      <c r="F112" s="14"/>
      <c r="G112" s="14"/>
      <c r="H112" s="14"/>
      <c r="I112" s="20"/>
    </row>
    <row r="113" spans="1:9" ht="15">
      <c r="A113" s="17">
        <v>11</v>
      </c>
      <c r="B113" s="17" t="s">
        <v>26</v>
      </c>
      <c r="C113" s="18">
        <v>7.16</v>
      </c>
      <c r="D113" s="19">
        <f>E114</f>
        <v>21480</v>
      </c>
      <c r="E113" s="19"/>
      <c r="F113" s="14">
        <v>0</v>
      </c>
      <c r="G113" s="14">
        <v>21480</v>
      </c>
      <c r="H113" s="14">
        <v>0</v>
      </c>
      <c r="I113" s="20"/>
    </row>
    <row r="114" spans="1:9" ht="15">
      <c r="A114" s="17"/>
      <c r="B114" s="17"/>
      <c r="C114" s="18"/>
      <c r="D114" s="4">
        <v>0</v>
      </c>
      <c r="E114" s="4">
        <f>F113+G113</f>
        <v>21480</v>
      </c>
      <c r="F114" s="14"/>
      <c r="G114" s="14"/>
      <c r="H114" s="14"/>
      <c r="I114" s="20"/>
    </row>
    <row r="115" spans="1:9" ht="93.75" customHeight="1">
      <c r="A115" s="17">
        <v>12</v>
      </c>
      <c r="B115" s="17" t="s">
        <v>56</v>
      </c>
      <c r="C115" s="18">
        <v>14</v>
      </c>
      <c r="D115" s="19">
        <f>E116</f>
        <v>42000</v>
      </c>
      <c r="E115" s="19"/>
      <c r="F115" s="14">
        <v>0</v>
      </c>
      <c r="G115" s="14">
        <v>42000</v>
      </c>
      <c r="H115" s="14">
        <v>0</v>
      </c>
      <c r="I115" s="20"/>
    </row>
    <row r="116" spans="1:9" ht="107.25" customHeight="1">
      <c r="A116" s="17"/>
      <c r="B116" s="17"/>
      <c r="C116" s="18"/>
      <c r="D116" s="4">
        <v>0</v>
      </c>
      <c r="E116" s="4">
        <f>F115+G115</f>
        <v>42000</v>
      </c>
      <c r="F116" s="14"/>
      <c r="G116" s="14"/>
      <c r="H116" s="14"/>
      <c r="I116" s="20"/>
    </row>
    <row r="117" spans="1:9" ht="15">
      <c r="A117" s="17">
        <v>13</v>
      </c>
      <c r="B117" s="17" t="s">
        <v>33</v>
      </c>
      <c r="C117" s="18">
        <v>1.7</v>
      </c>
      <c r="D117" s="19">
        <f>D118+E118</f>
        <v>6120</v>
      </c>
      <c r="E117" s="19"/>
      <c r="F117" s="14">
        <v>0</v>
      </c>
      <c r="G117" s="14">
        <v>6120</v>
      </c>
      <c r="H117" s="14">
        <v>0</v>
      </c>
      <c r="I117" s="26"/>
    </row>
    <row r="118" spans="1:9" ht="15">
      <c r="A118" s="17"/>
      <c r="B118" s="17"/>
      <c r="C118" s="18"/>
      <c r="D118" s="4">
        <v>1020</v>
      </c>
      <c r="E118" s="4">
        <v>5100</v>
      </c>
      <c r="F118" s="14"/>
      <c r="G118" s="14"/>
      <c r="H118" s="14"/>
      <c r="I118" s="20"/>
    </row>
    <row r="119" spans="1:9" ht="15">
      <c r="A119" s="17">
        <v>14</v>
      </c>
      <c r="B119" s="17" t="s">
        <v>34</v>
      </c>
      <c r="C119" s="18">
        <v>4</v>
      </c>
      <c r="D119" s="19">
        <f>D120+E120</f>
        <v>14400</v>
      </c>
      <c r="E119" s="19"/>
      <c r="F119" s="14">
        <v>0</v>
      </c>
      <c r="G119" s="14">
        <v>14400</v>
      </c>
      <c r="H119" s="14">
        <v>0</v>
      </c>
      <c r="I119" s="20"/>
    </row>
    <row r="120" spans="1:9" ht="15">
      <c r="A120" s="17"/>
      <c r="B120" s="17"/>
      <c r="C120" s="18"/>
      <c r="D120" s="4">
        <v>2400</v>
      </c>
      <c r="E120" s="4">
        <v>12000</v>
      </c>
      <c r="F120" s="14"/>
      <c r="G120" s="14"/>
      <c r="H120" s="14"/>
      <c r="I120" s="20"/>
    </row>
    <row r="121" spans="1:9" ht="15">
      <c r="A121" s="17">
        <v>15</v>
      </c>
      <c r="B121" s="17" t="s">
        <v>38</v>
      </c>
      <c r="C121" s="18">
        <v>6.9</v>
      </c>
      <c r="D121" s="19">
        <f>D122+E122</f>
        <v>13800</v>
      </c>
      <c r="E121" s="19"/>
      <c r="F121" s="14">
        <v>0</v>
      </c>
      <c r="G121" s="14">
        <v>13800</v>
      </c>
      <c r="H121" s="14">
        <v>0</v>
      </c>
      <c r="I121" s="20"/>
    </row>
    <row r="122" spans="1:9" ht="15">
      <c r="A122" s="17"/>
      <c r="B122" s="17"/>
      <c r="C122" s="18"/>
      <c r="D122" s="4">
        <v>900</v>
      </c>
      <c r="E122" s="4">
        <v>12900</v>
      </c>
      <c r="F122" s="14"/>
      <c r="G122" s="14"/>
      <c r="H122" s="14"/>
      <c r="I122" s="20"/>
    </row>
    <row r="123" spans="1:9" ht="15">
      <c r="A123" s="17">
        <v>16</v>
      </c>
      <c r="B123" s="17" t="s">
        <v>79</v>
      </c>
      <c r="C123" s="18">
        <v>3</v>
      </c>
      <c r="D123" s="19">
        <f>D124+E124</f>
        <v>10800</v>
      </c>
      <c r="E123" s="19"/>
      <c r="F123" s="14">
        <v>0</v>
      </c>
      <c r="G123" s="14">
        <v>10800</v>
      </c>
      <c r="H123" s="14">
        <v>0</v>
      </c>
      <c r="I123" s="31"/>
    </row>
    <row r="124" spans="1:9" ht="15">
      <c r="A124" s="17"/>
      <c r="B124" s="17"/>
      <c r="C124" s="18"/>
      <c r="D124" s="4">
        <v>1800</v>
      </c>
      <c r="E124" s="4">
        <v>9000</v>
      </c>
      <c r="F124" s="14"/>
      <c r="G124" s="14"/>
      <c r="H124" s="14"/>
      <c r="I124" s="20"/>
    </row>
    <row r="125" spans="1:9" ht="15">
      <c r="A125" s="17">
        <v>17</v>
      </c>
      <c r="B125" s="17" t="s">
        <v>36</v>
      </c>
      <c r="C125" s="18">
        <v>15.5</v>
      </c>
      <c r="D125" s="19">
        <f>D126+E126</f>
        <v>55500</v>
      </c>
      <c r="E125" s="19"/>
      <c r="F125" s="14">
        <v>0</v>
      </c>
      <c r="G125" s="14">
        <v>55500</v>
      </c>
      <c r="H125" s="14">
        <v>0</v>
      </c>
      <c r="I125" s="20"/>
    </row>
    <row r="126" spans="1:9" ht="15">
      <c r="A126" s="17"/>
      <c r="B126" s="17"/>
      <c r="C126" s="18"/>
      <c r="D126" s="4">
        <v>9000</v>
      </c>
      <c r="E126" s="4">
        <v>46500</v>
      </c>
      <c r="F126" s="14"/>
      <c r="G126" s="14"/>
      <c r="H126" s="14"/>
      <c r="I126" s="20"/>
    </row>
    <row r="127" spans="1:9" ht="15">
      <c r="A127" s="17">
        <v>18</v>
      </c>
      <c r="B127" s="17" t="s">
        <v>27</v>
      </c>
      <c r="C127" s="18">
        <v>1.5</v>
      </c>
      <c r="D127" s="19">
        <f>D128+E128</f>
        <v>3000</v>
      </c>
      <c r="E127" s="19"/>
      <c r="F127" s="14">
        <v>0</v>
      </c>
      <c r="G127" s="14">
        <v>3000</v>
      </c>
      <c r="H127" s="14">
        <v>0</v>
      </c>
      <c r="I127" s="20"/>
    </row>
    <row r="128" spans="1:9" ht="15">
      <c r="A128" s="17"/>
      <c r="B128" s="17"/>
      <c r="C128" s="18"/>
      <c r="D128" s="4">
        <v>210</v>
      </c>
      <c r="E128" s="4">
        <v>2790</v>
      </c>
      <c r="F128" s="14"/>
      <c r="G128" s="14"/>
      <c r="H128" s="14"/>
      <c r="I128" s="20"/>
    </row>
    <row r="129" spans="1:9" ht="15">
      <c r="A129" s="17">
        <v>19</v>
      </c>
      <c r="B129" s="17" t="s">
        <v>28</v>
      </c>
      <c r="C129" s="18">
        <v>0.1</v>
      </c>
      <c r="D129" s="19">
        <f>D130+E130</f>
        <v>200</v>
      </c>
      <c r="E129" s="19"/>
      <c r="F129" s="14">
        <v>0</v>
      </c>
      <c r="G129" s="14">
        <v>200</v>
      </c>
      <c r="H129" s="14">
        <v>0</v>
      </c>
      <c r="I129" s="20"/>
    </row>
    <row r="130" spans="1:9" ht="15">
      <c r="A130" s="17"/>
      <c r="B130" s="17"/>
      <c r="C130" s="18"/>
      <c r="D130" s="4">
        <v>10</v>
      </c>
      <c r="E130" s="4">
        <v>190</v>
      </c>
      <c r="F130" s="14"/>
      <c r="G130" s="14"/>
      <c r="H130" s="14"/>
      <c r="I130" s="20"/>
    </row>
    <row r="131" spans="1:9" ht="15">
      <c r="A131" s="17">
        <v>20</v>
      </c>
      <c r="B131" s="17" t="s">
        <v>29</v>
      </c>
      <c r="C131" s="18">
        <v>4.3</v>
      </c>
      <c r="D131" s="19">
        <f>D132+E132</f>
        <v>8600</v>
      </c>
      <c r="E131" s="19"/>
      <c r="F131" s="14">
        <v>0</v>
      </c>
      <c r="G131" s="14">
        <v>8600</v>
      </c>
      <c r="H131" s="14">
        <v>0</v>
      </c>
      <c r="I131" s="20"/>
    </row>
    <row r="132" spans="1:9" ht="15">
      <c r="A132" s="17"/>
      <c r="B132" s="17"/>
      <c r="C132" s="18"/>
      <c r="D132" s="4">
        <v>600</v>
      </c>
      <c r="E132" s="4">
        <v>8000</v>
      </c>
      <c r="F132" s="14"/>
      <c r="G132" s="14"/>
      <c r="H132" s="14"/>
      <c r="I132" s="20"/>
    </row>
    <row r="133" spans="1:9" ht="15">
      <c r="A133" s="17">
        <v>21</v>
      </c>
      <c r="B133" s="17" t="s">
        <v>37</v>
      </c>
      <c r="C133" s="18">
        <v>1.2</v>
      </c>
      <c r="D133" s="19">
        <f>D134+E134</f>
        <v>2400</v>
      </c>
      <c r="E133" s="19"/>
      <c r="F133" s="14">
        <v>0</v>
      </c>
      <c r="G133" s="14">
        <v>2400</v>
      </c>
      <c r="H133" s="14">
        <v>0</v>
      </c>
      <c r="I133" s="20"/>
    </row>
    <row r="134" spans="1:9" ht="15">
      <c r="A134" s="17"/>
      <c r="B134" s="17"/>
      <c r="C134" s="18"/>
      <c r="D134" s="4">
        <v>170</v>
      </c>
      <c r="E134" s="4">
        <v>2230</v>
      </c>
      <c r="F134" s="14"/>
      <c r="G134" s="14"/>
      <c r="H134" s="14"/>
      <c r="I134" s="20"/>
    </row>
    <row r="135" spans="1:9" ht="52.5" customHeight="1">
      <c r="A135" s="17">
        <v>22</v>
      </c>
      <c r="B135" s="17" t="s">
        <v>80</v>
      </c>
      <c r="C135" s="18">
        <v>31.7</v>
      </c>
      <c r="D135" s="19">
        <f>D136+E136</f>
        <v>63440</v>
      </c>
      <c r="E135" s="19"/>
      <c r="F135" s="14">
        <v>0</v>
      </c>
      <c r="G135" s="14">
        <v>63440</v>
      </c>
      <c r="H135" s="14">
        <v>0</v>
      </c>
      <c r="I135" s="20"/>
    </row>
    <row r="136" spans="1:9" ht="84.75" customHeight="1">
      <c r="A136" s="17"/>
      <c r="B136" s="17"/>
      <c r="C136" s="18"/>
      <c r="D136" s="4">
        <v>4440</v>
      </c>
      <c r="E136" s="4">
        <v>59000</v>
      </c>
      <c r="F136" s="14"/>
      <c r="G136" s="14"/>
      <c r="H136" s="14"/>
      <c r="I136" s="20"/>
    </row>
    <row r="137" spans="1:9" ht="55.5" customHeight="1">
      <c r="A137" s="17">
        <v>23</v>
      </c>
      <c r="B137" s="17" t="s">
        <v>39</v>
      </c>
      <c r="C137" s="18">
        <v>30</v>
      </c>
      <c r="D137" s="19">
        <f>D138+E138</f>
        <v>60000</v>
      </c>
      <c r="E137" s="19"/>
      <c r="F137" s="14">
        <v>0</v>
      </c>
      <c r="G137" s="14">
        <v>60000</v>
      </c>
      <c r="H137" s="14">
        <v>0</v>
      </c>
      <c r="I137" s="20"/>
    </row>
    <row r="138" spans="1:9" ht="55.5" customHeight="1">
      <c r="A138" s="17"/>
      <c r="B138" s="17"/>
      <c r="C138" s="18"/>
      <c r="D138" s="4">
        <v>4200</v>
      </c>
      <c r="E138" s="4">
        <v>55800</v>
      </c>
      <c r="F138" s="14"/>
      <c r="G138" s="14"/>
      <c r="H138" s="14"/>
      <c r="I138" s="20"/>
    </row>
    <row r="139" spans="1:9" ht="43.5" customHeight="1">
      <c r="A139" s="17">
        <v>24</v>
      </c>
      <c r="B139" s="17" t="s">
        <v>60</v>
      </c>
      <c r="C139" s="18">
        <v>30.2</v>
      </c>
      <c r="D139" s="19">
        <f>D140+E140</f>
        <v>60400</v>
      </c>
      <c r="E139" s="19"/>
      <c r="F139" s="14">
        <v>0</v>
      </c>
      <c r="G139" s="14">
        <v>60400</v>
      </c>
      <c r="H139" s="14">
        <v>0</v>
      </c>
      <c r="I139" s="20"/>
    </row>
    <row r="140" spans="1:9" ht="64.5" customHeight="1">
      <c r="A140" s="17"/>
      <c r="B140" s="17"/>
      <c r="C140" s="18"/>
      <c r="D140" s="4">
        <v>4200</v>
      </c>
      <c r="E140" s="4">
        <v>56200</v>
      </c>
      <c r="F140" s="14"/>
      <c r="G140" s="14"/>
      <c r="H140" s="14"/>
      <c r="I140" s="20"/>
    </row>
    <row r="141" spans="1:9" ht="39.75" customHeight="1">
      <c r="A141" s="17">
        <v>25</v>
      </c>
      <c r="B141" s="17" t="s">
        <v>109</v>
      </c>
      <c r="C141" s="18"/>
      <c r="D141" s="19">
        <f>D142+E142</f>
        <v>300</v>
      </c>
      <c r="E141" s="19"/>
      <c r="F141" s="14">
        <v>0</v>
      </c>
      <c r="G141" s="14">
        <v>300</v>
      </c>
      <c r="H141" s="14">
        <v>0</v>
      </c>
      <c r="I141" s="15" t="s">
        <v>110</v>
      </c>
    </row>
    <row r="142" spans="1:9" ht="39.75" customHeight="1">
      <c r="A142" s="17"/>
      <c r="B142" s="17"/>
      <c r="C142" s="18"/>
      <c r="D142" s="4">
        <v>300</v>
      </c>
      <c r="E142" s="4">
        <v>0</v>
      </c>
      <c r="F142" s="14"/>
      <c r="G142" s="14"/>
      <c r="H142" s="14"/>
      <c r="I142" s="16"/>
    </row>
    <row r="143" spans="1:9" ht="27" customHeight="1">
      <c r="A143" s="17">
        <v>26</v>
      </c>
      <c r="B143" s="17" t="s">
        <v>111</v>
      </c>
      <c r="C143" s="18">
        <v>2.5</v>
      </c>
      <c r="D143" s="19">
        <f>G143</f>
        <v>9000</v>
      </c>
      <c r="E143" s="19"/>
      <c r="F143" s="14">
        <v>0</v>
      </c>
      <c r="G143" s="14">
        <v>9000</v>
      </c>
      <c r="H143" s="14">
        <v>0</v>
      </c>
      <c r="I143" s="15"/>
    </row>
    <row r="144" spans="1:9" ht="27" customHeight="1">
      <c r="A144" s="17"/>
      <c r="B144" s="17"/>
      <c r="C144" s="18"/>
      <c r="D144" s="4">
        <v>1500</v>
      </c>
      <c r="E144" s="4">
        <v>7500</v>
      </c>
      <c r="F144" s="14"/>
      <c r="G144" s="14"/>
      <c r="H144" s="14"/>
      <c r="I144" s="16"/>
    </row>
    <row r="145" spans="1:9" ht="15">
      <c r="A145" s="28" t="s">
        <v>0</v>
      </c>
      <c r="B145" s="28"/>
      <c r="C145" s="33">
        <f>C93+C95+C97+C99+C101+C103+C105+C107+C109+C111+C113+C115+C117+C119+C121+C123+C125+C127+C129+C131+C133+C135+C137+C139+C143</f>
        <v>246.65</v>
      </c>
      <c r="D145" s="19">
        <f>D93+D95+D97+D99+D101+D103+D105+D107+D109+D111+D113+D115+D117+D119+D121+D123+D125+D127+D129+D131+D133+D135+D137+D139+D141+D143</f>
        <v>643630</v>
      </c>
      <c r="E145" s="19"/>
      <c r="F145" s="19">
        <f>SUM(F93:F144)</f>
        <v>0</v>
      </c>
      <c r="G145" s="19">
        <f>SUM(G93:G144)</f>
        <v>643630</v>
      </c>
      <c r="H145" s="19">
        <f>SUM(H93:H144)</f>
        <v>0</v>
      </c>
      <c r="I145" s="31"/>
    </row>
    <row r="146" spans="1:9" ht="15">
      <c r="A146" s="28"/>
      <c r="B146" s="28"/>
      <c r="C146" s="33"/>
      <c r="D146" s="3">
        <f>D94+D96+D98+D100+D102+D104+D106+D108+D110+D112+D114+D116+D118+D120+D122+D124+D126+D128+D130+D132+D134+D136+D138+D140+D142+D144</f>
        <v>30750</v>
      </c>
      <c r="E146" s="3">
        <f>E94+E96+E98+E100+E102+E104+E106+E108+E110+E112+E114+E116+E118+E120+E122+E124+E126+E128+E130+E132+E134+E136+E138+E140+E142+E144</f>
        <v>612880</v>
      </c>
      <c r="F146" s="19"/>
      <c r="G146" s="19"/>
      <c r="H146" s="19"/>
      <c r="I146" s="20"/>
    </row>
    <row r="147" spans="1:9" ht="15">
      <c r="A147" s="25" t="s">
        <v>12</v>
      </c>
      <c r="B147" s="25"/>
      <c r="C147" s="25"/>
      <c r="D147" s="25"/>
      <c r="E147" s="25"/>
      <c r="F147" s="25"/>
      <c r="G147" s="25"/>
      <c r="H147" s="25"/>
      <c r="I147" s="25"/>
    </row>
    <row r="148" spans="1:9" ht="15">
      <c r="A148" s="17">
        <v>1</v>
      </c>
      <c r="B148" s="17" t="s">
        <v>13</v>
      </c>
      <c r="C148" s="8">
        <v>16.22</v>
      </c>
      <c r="D148" s="19">
        <f>D149+E149</f>
        <v>48670</v>
      </c>
      <c r="E148" s="19"/>
      <c r="F148" s="14">
        <v>0</v>
      </c>
      <c r="G148" s="14">
        <v>48670</v>
      </c>
      <c r="H148" s="14">
        <v>0</v>
      </c>
      <c r="I148" s="20"/>
    </row>
    <row r="149" spans="1:9" ht="45">
      <c r="A149" s="17"/>
      <c r="B149" s="17"/>
      <c r="C149" s="5" t="s">
        <v>81</v>
      </c>
      <c r="D149" s="4">
        <v>0</v>
      </c>
      <c r="E149" s="4">
        <v>48670</v>
      </c>
      <c r="F149" s="14"/>
      <c r="G149" s="14"/>
      <c r="H149" s="14"/>
      <c r="I149" s="20"/>
    </row>
    <row r="150" spans="1:9" ht="45.75" customHeight="1">
      <c r="A150" s="17">
        <v>2</v>
      </c>
      <c r="B150" s="17" t="s">
        <v>15</v>
      </c>
      <c r="C150" s="8">
        <v>15.18</v>
      </c>
      <c r="D150" s="19">
        <f>D151+E151</f>
        <v>45540</v>
      </c>
      <c r="E150" s="19"/>
      <c r="F150" s="14">
        <v>0</v>
      </c>
      <c r="G150" s="14">
        <v>45540</v>
      </c>
      <c r="H150" s="14">
        <v>0</v>
      </c>
      <c r="I150" s="20"/>
    </row>
    <row r="151" spans="1:9" ht="45.75" customHeight="1">
      <c r="A151" s="17"/>
      <c r="B151" s="17"/>
      <c r="C151" s="5" t="s">
        <v>82</v>
      </c>
      <c r="D151" s="4">
        <v>0</v>
      </c>
      <c r="E151" s="4">
        <v>45540</v>
      </c>
      <c r="F151" s="14"/>
      <c r="G151" s="14"/>
      <c r="H151" s="14"/>
      <c r="I151" s="20"/>
    </row>
    <row r="152" spans="1:9" ht="15">
      <c r="A152" s="17">
        <v>3</v>
      </c>
      <c r="B152" s="17" t="s">
        <v>18</v>
      </c>
      <c r="C152" s="8">
        <v>30.79</v>
      </c>
      <c r="D152" s="19">
        <f>D153+E153</f>
        <v>82650</v>
      </c>
      <c r="E152" s="19"/>
      <c r="F152" s="14">
        <v>0</v>
      </c>
      <c r="G152" s="14">
        <v>82650</v>
      </c>
      <c r="H152" s="14">
        <v>0</v>
      </c>
      <c r="I152" s="20"/>
    </row>
    <row r="153" spans="1:9" ht="45">
      <c r="A153" s="17"/>
      <c r="B153" s="17"/>
      <c r="C153" s="5" t="s">
        <v>107</v>
      </c>
      <c r="D153" s="4">
        <v>0</v>
      </c>
      <c r="E153" s="4">
        <v>82650</v>
      </c>
      <c r="F153" s="14"/>
      <c r="G153" s="14"/>
      <c r="H153" s="14"/>
      <c r="I153" s="20"/>
    </row>
    <row r="154" spans="1:9" ht="13.5" customHeight="1">
      <c r="A154" s="17">
        <v>4</v>
      </c>
      <c r="B154" s="17" t="s">
        <v>61</v>
      </c>
      <c r="C154" s="18">
        <v>2.84</v>
      </c>
      <c r="D154" s="19">
        <f>D155+E155</f>
        <v>8520</v>
      </c>
      <c r="E154" s="19"/>
      <c r="F154" s="14">
        <v>0</v>
      </c>
      <c r="G154" s="14">
        <v>8520</v>
      </c>
      <c r="H154" s="14">
        <v>0</v>
      </c>
      <c r="I154" s="17" t="s">
        <v>22</v>
      </c>
    </row>
    <row r="155" spans="1:9" ht="13.5" customHeight="1">
      <c r="A155" s="17"/>
      <c r="B155" s="17"/>
      <c r="C155" s="18"/>
      <c r="D155" s="4">
        <v>0</v>
      </c>
      <c r="E155" s="4">
        <v>8520</v>
      </c>
      <c r="F155" s="14"/>
      <c r="G155" s="14"/>
      <c r="H155" s="14"/>
      <c r="I155" s="17"/>
    </row>
    <row r="156" spans="1:9" ht="13.5" customHeight="1">
      <c r="A156" s="17">
        <v>5</v>
      </c>
      <c r="B156" s="17" t="s">
        <v>23</v>
      </c>
      <c r="C156" s="18">
        <v>5.56</v>
      </c>
      <c r="D156" s="19">
        <f>D157+E157</f>
        <v>16680</v>
      </c>
      <c r="E156" s="19"/>
      <c r="F156" s="30">
        <v>0</v>
      </c>
      <c r="G156" s="30">
        <v>16680</v>
      </c>
      <c r="H156" s="14">
        <v>0</v>
      </c>
      <c r="I156" s="17"/>
    </row>
    <row r="157" spans="1:9" ht="13.5" customHeight="1">
      <c r="A157" s="17"/>
      <c r="B157" s="17"/>
      <c r="C157" s="18"/>
      <c r="D157" s="4">
        <v>0</v>
      </c>
      <c r="E157" s="4">
        <v>16680</v>
      </c>
      <c r="F157" s="30"/>
      <c r="G157" s="30"/>
      <c r="H157" s="14"/>
      <c r="I157" s="17"/>
    </row>
    <row r="158" spans="1:9" ht="13.5" customHeight="1">
      <c r="A158" s="17">
        <v>6</v>
      </c>
      <c r="B158" s="17" t="s">
        <v>24</v>
      </c>
      <c r="C158" s="18">
        <v>7.16</v>
      </c>
      <c r="D158" s="19">
        <f>D159+E159</f>
        <v>21480</v>
      </c>
      <c r="E158" s="19"/>
      <c r="F158" s="14">
        <v>0</v>
      </c>
      <c r="G158" s="14">
        <v>21480</v>
      </c>
      <c r="H158" s="14">
        <v>0</v>
      </c>
      <c r="I158" s="17"/>
    </row>
    <row r="159" spans="1:9" ht="13.5" customHeight="1">
      <c r="A159" s="17"/>
      <c r="B159" s="17"/>
      <c r="C159" s="18"/>
      <c r="D159" s="4">
        <v>0</v>
      </c>
      <c r="E159" s="4">
        <v>21480</v>
      </c>
      <c r="F159" s="14"/>
      <c r="G159" s="14"/>
      <c r="H159" s="14"/>
      <c r="I159" s="17"/>
    </row>
    <row r="160" spans="1:9" ht="30" customHeight="1">
      <c r="A160" s="17">
        <v>7</v>
      </c>
      <c r="B160" s="17" t="s">
        <v>40</v>
      </c>
      <c r="C160" s="18">
        <v>8.6</v>
      </c>
      <c r="D160" s="19">
        <f>D161+E161</f>
        <v>17200</v>
      </c>
      <c r="E160" s="19"/>
      <c r="F160" s="14">
        <v>0</v>
      </c>
      <c r="G160" s="14">
        <v>17200</v>
      </c>
      <c r="H160" s="14">
        <v>0</v>
      </c>
      <c r="I160" s="20"/>
    </row>
    <row r="161" spans="1:9" ht="30" customHeight="1">
      <c r="A161" s="17"/>
      <c r="B161" s="17"/>
      <c r="C161" s="18"/>
      <c r="D161" s="4">
        <v>1200</v>
      </c>
      <c r="E161" s="4">
        <v>16000</v>
      </c>
      <c r="F161" s="14"/>
      <c r="G161" s="14"/>
      <c r="H161" s="14"/>
      <c r="I161" s="20"/>
    </row>
    <row r="162" spans="1:9" ht="55.5" customHeight="1">
      <c r="A162" s="17">
        <v>8</v>
      </c>
      <c r="B162" s="17" t="s">
        <v>41</v>
      </c>
      <c r="C162" s="18">
        <v>7.4</v>
      </c>
      <c r="D162" s="19">
        <f>D163+E163</f>
        <v>14800</v>
      </c>
      <c r="E162" s="19"/>
      <c r="F162" s="14">
        <v>0</v>
      </c>
      <c r="G162" s="14">
        <v>14800</v>
      </c>
      <c r="H162" s="14">
        <v>0</v>
      </c>
      <c r="I162" s="20"/>
    </row>
    <row r="163" spans="1:9" ht="55.5" customHeight="1">
      <c r="A163" s="17"/>
      <c r="B163" s="17"/>
      <c r="C163" s="18"/>
      <c r="D163" s="4">
        <v>1000</v>
      </c>
      <c r="E163" s="4">
        <v>13800</v>
      </c>
      <c r="F163" s="14"/>
      <c r="G163" s="14"/>
      <c r="H163" s="14"/>
      <c r="I163" s="20"/>
    </row>
    <row r="164" spans="1:9" ht="15">
      <c r="A164" s="17">
        <v>9</v>
      </c>
      <c r="B164" s="17" t="s">
        <v>62</v>
      </c>
      <c r="C164" s="18">
        <v>5.2</v>
      </c>
      <c r="D164" s="19">
        <f>D165+E165</f>
        <v>10400</v>
      </c>
      <c r="E164" s="19"/>
      <c r="F164" s="14">
        <v>0</v>
      </c>
      <c r="G164" s="14">
        <v>10400</v>
      </c>
      <c r="H164" s="14">
        <v>0</v>
      </c>
      <c r="I164" s="20"/>
    </row>
    <row r="165" spans="1:9" ht="15">
      <c r="A165" s="17"/>
      <c r="B165" s="17"/>
      <c r="C165" s="18"/>
      <c r="D165" s="4">
        <v>700</v>
      </c>
      <c r="E165" s="4">
        <v>9700</v>
      </c>
      <c r="F165" s="14"/>
      <c r="G165" s="14"/>
      <c r="H165" s="14"/>
      <c r="I165" s="20"/>
    </row>
    <row r="166" spans="1:9" ht="19.5" customHeight="1">
      <c r="A166" s="17">
        <v>10</v>
      </c>
      <c r="B166" s="17" t="s">
        <v>42</v>
      </c>
      <c r="C166" s="18">
        <v>1.35</v>
      </c>
      <c r="D166" s="19">
        <f>D167+E167</f>
        <v>2700</v>
      </c>
      <c r="E166" s="19"/>
      <c r="F166" s="14">
        <v>0</v>
      </c>
      <c r="G166" s="14">
        <v>2700</v>
      </c>
      <c r="H166" s="14">
        <v>0</v>
      </c>
      <c r="I166" s="20"/>
    </row>
    <row r="167" spans="1:9" ht="19.5" customHeight="1">
      <c r="A167" s="17"/>
      <c r="B167" s="17"/>
      <c r="C167" s="18"/>
      <c r="D167" s="4">
        <v>130</v>
      </c>
      <c r="E167" s="4">
        <v>2570</v>
      </c>
      <c r="F167" s="14"/>
      <c r="G167" s="14"/>
      <c r="H167" s="14"/>
      <c r="I167" s="20"/>
    </row>
    <row r="168" spans="1:9" ht="15">
      <c r="A168" s="17">
        <v>11</v>
      </c>
      <c r="B168" s="17" t="s">
        <v>43</v>
      </c>
      <c r="C168" s="18">
        <v>0.32</v>
      </c>
      <c r="D168" s="19">
        <f>D169+E169</f>
        <v>640</v>
      </c>
      <c r="E168" s="19"/>
      <c r="F168" s="14">
        <v>0</v>
      </c>
      <c r="G168" s="14">
        <v>640</v>
      </c>
      <c r="H168" s="14">
        <v>0</v>
      </c>
      <c r="I168" s="20"/>
    </row>
    <row r="169" spans="1:9" ht="15">
      <c r="A169" s="17"/>
      <c r="B169" s="17"/>
      <c r="C169" s="18"/>
      <c r="D169" s="4">
        <v>20</v>
      </c>
      <c r="E169" s="4">
        <v>620</v>
      </c>
      <c r="F169" s="14"/>
      <c r="G169" s="14"/>
      <c r="H169" s="14"/>
      <c r="I169" s="20"/>
    </row>
    <row r="170" spans="1:9" ht="27.75" customHeight="1">
      <c r="A170" s="17">
        <v>12</v>
      </c>
      <c r="B170" s="17" t="s">
        <v>44</v>
      </c>
      <c r="C170" s="18">
        <v>15</v>
      </c>
      <c r="D170" s="19">
        <f>D171+E171</f>
        <v>86800</v>
      </c>
      <c r="E170" s="19"/>
      <c r="F170" s="14">
        <v>0</v>
      </c>
      <c r="G170" s="14">
        <v>86800</v>
      </c>
      <c r="H170" s="14">
        <v>0</v>
      </c>
      <c r="I170" s="20"/>
    </row>
    <row r="171" spans="1:9" ht="27.75" customHeight="1">
      <c r="A171" s="17"/>
      <c r="B171" s="17"/>
      <c r="C171" s="18"/>
      <c r="D171" s="4">
        <v>6076</v>
      </c>
      <c r="E171" s="4">
        <v>80724</v>
      </c>
      <c r="F171" s="14"/>
      <c r="G171" s="14"/>
      <c r="H171" s="14"/>
      <c r="I171" s="20"/>
    </row>
    <row r="172" spans="1:9" ht="37.5" customHeight="1">
      <c r="A172" s="17">
        <v>13</v>
      </c>
      <c r="B172" s="17" t="s">
        <v>45</v>
      </c>
      <c r="C172" s="18">
        <v>1.5</v>
      </c>
      <c r="D172" s="19">
        <f>D173+E173</f>
        <v>3000</v>
      </c>
      <c r="E172" s="19"/>
      <c r="F172" s="14">
        <v>0</v>
      </c>
      <c r="G172" s="14">
        <v>3000</v>
      </c>
      <c r="H172" s="14">
        <v>0</v>
      </c>
      <c r="I172" s="20"/>
    </row>
    <row r="173" spans="1:9" ht="30" customHeight="1">
      <c r="A173" s="17"/>
      <c r="B173" s="17"/>
      <c r="C173" s="18"/>
      <c r="D173" s="4">
        <v>200</v>
      </c>
      <c r="E173" s="4">
        <v>2800</v>
      </c>
      <c r="F173" s="14"/>
      <c r="G173" s="14"/>
      <c r="H173" s="14"/>
      <c r="I173" s="20"/>
    </row>
    <row r="174" spans="1:9" ht="57" customHeight="1">
      <c r="A174" s="17">
        <v>14</v>
      </c>
      <c r="B174" s="17" t="s">
        <v>46</v>
      </c>
      <c r="C174" s="18">
        <v>25.3</v>
      </c>
      <c r="D174" s="19">
        <f>D175+E175</f>
        <v>50600</v>
      </c>
      <c r="E174" s="19"/>
      <c r="F174" s="14">
        <v>0</v>
      </c>
      <c r="G174" s="14">
        <v>50600</v>
      </c>
      <c r="H174" s="14">
        <v>0</v>
      </c>
      <c r="I174" s="20"/>
    </row>
    <row r="175" spans="1:9" ht="57" customHeight="1">
      <c r="A175" s="17"/>
      <c r="B175" s="17"/>
      <c r="C175" s="18"/>
      <c r="D175" s="4">
        <v>3500</v>
      </c>
      <c r="E175" s="4">
        <v>47100</v>
      </c>
      <c r="F175" s="14"/>
      <c r="G175" s="14"/>
      <c r="H175" s="14"/>
      <c r="I175" s="20"/>
    </row>
    <row r="176" spans="1:9" ht="24.75" customHeight="1">
      <c r="A176" s="17">
        <v>15</v>
      </c>
      <c r="B176" s="17" t="s">
        <v>47</v>
      </c>
      <c r="C176" s="18">
        <v>14.1</v>
      </c>
      <c r="D176" s="19">
        <f>D177+E177</f>
        <v>28200</v>
      </c>
      <c r="E176" s="19"/>
      <c r="F176" s="14">
        <v>0</v>
      </c>
      <c r="G176" s="14">
        <v>28200</v>
      </c>
      <c r="H176" s="14">
        <v>0</v>
      </c>
      <c r="I176" s="20"/>
    </row>
    <row r="177" spans="1:9" ht="33.75" customHeight="1">
      <c r="A177" s="17"/>
      <c r="B177" s="17"/>
      <c r="C177" s="18"/>
      <c r="D177" s="4">
        <v>1800</v>
      </c>
      <c r="E177" s="4">
        <v>26400</v>
      </c>
      <c r="F177" s="14"/>
      <c r="G177" s="14"/>
      <c r="H177" s="14"/>
      <c r="I177" s="20"/>
    </row>
    <row r="178" spans="1:9" ht="35.25" customHeight="1">
      <c r="A178" s="17">
        <v>16</v>
      </c>
      <c r="B178" s="17" t="s">
        <v>48</v>
      </c>
      <c r="C178" s="18">
        <v>1.8</v>
      </c>
      <c r="D178" s="19">
        <f>D179+E179</f>
        <v>3600</v>
      </c>
      <c r="E178" s="19"/>
      <c r="F178" s="14">
        <v>0</v>
      </c>
      <c r="G178" s="14">
        <v>3600</v>
      </c>
      <c r="H178" s="14">
        <v>0</v>
      </c>
      <c r="I178" s="20"/>
    </row>
    <row r="179" spans="1:9" ht="35.25" customHeight="1">
      <c r="A179" s="17"/>
      <c r="B179" s="17"/>
      <c r="C179" s="18"/>
      <c r="D179" s="4">
        <v>200</v>
      </c>
      <c r="E179" s="4">
        <v>3400</v>
      </c>
      <c r="F179" s="14"/>
      <c r="G179" s="14"/>
      <c r="H179" s="14"/>
      <c r="I179" s="20"/>
    </row>
    <row r="180" spans="1:9" ht="39" customHeight="1">
      <c r="A180" s="17">
        <v>17</v>
      </c>
      <c r="B180" s="17" t="s">
        <v>49</v>
      </c>
      <c r="C180" s="18">
        <v>5.3</v>
      </c>
      <c r="D180" s="19">
        <f>D181+E181</f>
        <v>10600</v>
      </c>
      <c r="E180" s="19"/>
      <c r="F180" s="14">
        <v>0</v>
      </c>
      <c r="G180" s="14">
        <v>10600</v>
      </c>
      <c r="H180" s="14">
        <v>0</v>
      </c>
      <c r="I180" s="20"/>
    </row>
    <row r="181" spans="1:9" ht="48.75" customHeight="1">
      <c r="A181" s="17"/>
      <c r="B181" s="17"/>
      <c r="C181" s="18"/>
      <c r="D181" s="4">
        <v>700</v>
      </c>
      <c r="E181" s="4">
        <v>9900</v>
      </c>
      <c r="F181" s="14"/>
      <c r="G181" s="14"/>
      <c r="H181" s="14"/>
      <c r="I181" s="20"/>
    </row>
    <row r="182" spans="1:9" ht="32.25" customHeight="1">
      <c r="A182" s="17">
        <v>18</v>
      </c>
      <c r="B182" s="17" t="s">
        <v>50</v>
      </c>
      <c r="C182" s="18">
        <v>4.3</v>
      </c>
      <c r="D182" s="19">
        <f>D183+E183</f>
        <v>8600</v>
      </c>
      <c r="E182" s="19"/>
      <c r="F182" s="14">
        <v>0</v>
      </c>
      <c r="G182" s="14">
        <v>8600</v>
      </c>
      <c r="H182" s="14">
        <v>0</v>
      </c>
      <c r="I182" s="20"/>
    </row>
    <row r="183" spans="1:9" ht="32.25" customHeight="1">
      <c r="A183" s="17"/>
      <c r="B183" s="17"/>
      <c r="C183" s="18"/>
      <c r="D183" s="4">
        <v>400</v>
      </c>
      <c r="E183" s="4">
        <v>8200</v>
      </c>
      <c r="F183" s="14"/>
      <c r="G183" s="14"/>
      <c r="H183" s="14"/>
      <c r="I183" s="20"/>
    </row>
    <row r="184" spans="1:9" ht="27.75" customHeight="1">
      <c r="A184" s="17">
        <v>19</v>
      </c>
      <c r="B184" s="17" t="s">
        <v>51</v>
      </c>
      <c r="C184" s="18">
        <v>5.1</v>
      </c>
      <c r="D184" s="19">
        <f>D185+E185</f>
        <v>33500</v>
      </c>
      <c r="E184" s="19"/>
      <c r="F184" s="14">
        <v>0</v>
      </c>
      <c r="G184" s="14">
        <v>33500</v>
      </c>
      <c r="H184" s="14">
        <v>0</v>
      </c>
      <c r="I184" s="20"/>
    </row>
    <row r="185" spans="1:9" ht="27.75" customHeight="1">
      <c r="A185" s="17"/>
      <c r="B185" s="17"/>
      <c r="C185" s="18"/>
      <c r="D185" s="4">
        <v>1000</v>
      </c>
      <c r="E185" s="4">
        <v>32500</v>
      </c>
      <c r="F185" s="14"/>
      <c r="G185" s="14"/>
      <c r="H185" s="14"/>
      <c r="I185" s="20"/>
    </row>
    <row r="186" spans="1:9" ht="15">
      <c r="A186" s="17">
        <v>20</v>
      </c>
      <c r="B186" s="17" t="s">
        <v>83</v>
      </c>
      <c r="C186" s="18">
        <v>5.84</v>
      </c>
      <c r="D186" s="19">
        <f>D187+E187</f>
        <v>21020</v>
      </c>
      <c r="E186" s="19"/>
      <c r="F186" s="14">
        <v>0</v>
      </c>
      <c r="G186" s="14">
        <v>21020</v>
      </c>
      <c r="H186" s="14">
        <v>0</v>
      </c>
      <c r="I186" s="20"/>
    </row>
    <row r="187" spans="1:9" ht="15">
      <c r="A187" s="17"/>
      <c r="B187" s="17"/>
      <c r="C187" s="18"/>
      <c r="D187" s="4">
        <v>3500</v>
      </c>
      <c r="E187" s="4">
        <v>17520</v>
      </c>
      <c r="F187" s="14"/>
      <c r="G187" s="14"/>
      <c r="H187" s="14"/>
      <c r="I187" s="20"/>
    </row>
    <row r="188" spans="1:9" ht="15">
      <c r="A188" s="17">
        <v>21</v>
      </c>
      <c r="B188" s="17" t="s">
        <v>52</v>
      </c>
      <c r="C188" s="18">
        <v>2.68</v>
      </c>
      <c r="D188" s="19">
        <f>D189+E189</f>
        <v>9650</v>
      </c>
      <c r="E188" s="19"/>
      <c r="F188" s="14">
        <v>0</v>
      </c>
      <c r="G188" s="14">
        <v>9650</v>
      </c>
      <c r="H188" s="14">
        <v>0</v>
      </c>
      <c r="I188" s="20"/>
    </row>
    <row r="189" spans="1:9" ht="15">
      <c r="A189" s="17"/>
      <c r="B189" s="17"/>
      <c r="C189" s="18"/>
      <c r="D189" s="4">
        <v>1610</v>
      </c>
      <c r="E189" s="4">
        <v>8040</v>
      </c>
      <c r="F189" s="14"/>
      <c r="G189" s="14"/>
      <c r="H189" s="14"/>
      <c r="I189" s="20"/>
    </row>
    <row r="190" spans="1:9" ht="37.5" customHeight="1">
      <c r="A190" s="17">
        <v>22</v>
      </c>
      <c r="B190" s="17" t="s">
        <v>53</v>
      </c>
      <c r="C190" s="18">
        <v>2.6</v>
      </c>
      <c r="D190" s="19">
        <f>D191+E191</f>
        <v>9360</v>
      </c>
      <c r="E190" s="19"/>
      <c r="F190" s="14">
        <v>0</v>
      </c>
      <c r="G190" s="14">
        <v>9360</v>
      </c>
      <c r="H190" s="14">
        <v>0</v>
      </c>
      <c r="I190" s="20"/>
    </row>
    <row r="191" spans="1:9" ht="37.5" customHeight="1">
      <c r="A191" s="17"/>
      <c r="B191" s="17"/>
      <c r="C191" s="18"/>
      <c r="D191" s="4">
        <v>1560</v>
      </c>
      <c r="E191" s="4">
        <v>7800</v>
      </c>
      <c r="F191" s="14"/>
      <c r="G191" s="14"/>
      <c r="H191" s="14"/>
      <c r="I191" s="20"/>
    </row>
    <row r="192" spans="1:9" ht="24" customHeight="1">
      <c r="A192" s="17">
        <v>23</v>
      </c>
      <c r="B192" s="17" t="s">
        <v>54</v>
      </c>
      <c r="C192" s="18">
        <v>2</v>
      </c>
      <c r="D192" s="19">
        <f>D193+E193</f>
        <v>7200</v>
      </c>
      <c r="E192" s="19"/>
      <c r="F192" s="14">
        <v>0</v>
      </c>
      <c r="G192" s="14">
        <v>7200</v>
      </c>
      <c r="H192" s="14">
        <v>0</v>
      </c>
      <c r="I192" s="20"/>
    </row>
    <row r="193" spans="1:9" ht="26.25" customHeight="1">
      <c r="A193" s="17"/>
      <c r="B193" s="17"/>
      <c r="C193" s="18"/>
      <c r="D193" s="4">
        <v>1200</v>
      </c>
      <c r="E193" s="4">
        <v>6000</v>
      </c>
      <c r="F193" s="14"/>
      <c r="G193" s="14"/>
      <c r="H193" s="14"/>
      <c r="I193" s="20"/>
    </row>
    <row r="194" spans="1:9" ht="15.75" customHeight="1">
      <c r="A194" s="17">
        <v>24</v>
      </c>
      <c r="B194" s="17" t="s">
        <v>55</v>
      </c>
      <c r="C194" s="18">
        <v>3</v>
      </c>
      <c r="D194" s="19">
        <f>D195+E195</f>
        <v>10800</v>
      </c>
      <c r="E194" s="19"/>
      <c r="F194" s="14">
        <v>0</v>
      </c>
      <c r="G194" s="14">
        <v>10800</v>
      </c>
      <c r="H194" s="14">
        <v>0</v>
      </c>
      <c r="I194" s="20"/>
    </row>
    <row r="195" spans="1:9" ht="15.75" customHeight="1">
      <c r="A195" s="17"/>
      <c r="B195" s="17"/>
      <c r="C195" s="18"/>
      <c r="D195" s="4">
        <v>1800</v>
      </c>
      <c r="E195" s="4">
        <v>9000</v>
      </c>
      <c r="F195" s="14"/>
      <c r="G195" s="14"/>
      <c r="H195" s="14"/>
      <c r="I195" s="20"/>
    </row>
    <row r="196" spans="1:9" ht="15">
      <c r="A196" s="17">
        <v>25</v>
      </c>
      <c r="B196" s="17" t="s">
        <v>63</v>
      </c>
      <c r="C196" s="18">
        <v>1.5</v>
      </c>
      <c r="D196" s="19">
        <f>D197+E197</f>
        <v>5400</v>
      </c>
      <c r="E196" s="19"/>
      <c r="F196" s="14">
        <v>0</v>
      </c>
      <c r="G196" s="14">
        <v>5400</v>
      </c>
      <c r="H196" s="14">
        <v>0</v>
      </c>
      <c r="I196" s="20"/>
    </row>
    <row r="197" spans="1:9" ht="15">
      <c r="A197" s="17"/>
      <c r="B197" s="17"/>
      <c r="C197" s="18"/>
      <c r="D197" s="4">
        <v>900</v>
      </c>
      <c r="E197" s="4">
        <v>4500</v>
      </c>
      <c r="F197" s="14"/>
      <c r="G197" s="14"/>
      <c r="H197" s="14"/>
      <c r="I197" s="20"/>
    </row>
    <row r="198" spans="1:9" ht="15">
      <c r="A198" s="28" t="s">
        <v>0</v>
      </c>
      <c r="B198" s="28"/>
      <c r="C198" s="33">
        <f>SUM(C154:C197,C152,C150,C148)</f>
        <v>190.64</v>
      </c>
      <c r="D198" s="19">
        <f>D199+E199</f>
        <v>557610</v>
      </c>
      <c r="E198" s="19"/>
      <c r="F198" s="19">
        <f>SUM(F148:F197)</f>
        <v>0</v>
      </c>
      <c r="G198" s="19">
        <f>SUM(G148:G197)</f>
        <v>557610</v>
      </c>
      <c r="H198" s="19">
        <f>SUM(H148:H197)</f>
        <v>0</v>
      </c>
      <c r="I198" s="26"/>
    </row>
    <row r="199" spans="1:9" ht="15">
      <c r="A199" s="28"/>
      <c r="B199" s="28"/>
      <c r="C199" s="33"/>
      <c r="D199" s="3">
        <f>D149+D151+D153+D155+D157+D159+D161+D163+D165+D167+D169+D171+D173+D175+D177+D179+D181+D183+D185+D187+D189+D191+D193+D195+D197</f>
        <v>27496</v>
      </c>
      <c r="E199" s="3">
        <f>E149+E151+E153+E155+E157+E159+E161+E163+E165+E167+E169+E171+E173+E175+E177+E179+E181+E183+E185+E187+E189+E191+E193+E195+E197</f>
        <v>530114</v>
      </c>
      <c r="F199" s="19"/>
      <c r="G199" s="19"/>
      <c r="H199" s="19"/>
      <c r="I199" s="20"/>
    </row>
    <row r="200" spans="1:9" ht="15">
      <c r="A200" s="28" t="s">
        <v>66</v>
      </c>
      <c r="B200" s="28"/>
      <c r="C200" s="29">
        <f>C198+C145+C90+C49</f>
        <v>690.01</v>
      </c>
      <c r="D200" s="19">
        <f>D49+D90+D145+D198</f>
        <v>1451549.6</v>
      </c>
      <c r="E200" s="19"/>
      <c r="F200" s="19">
        <f>F49+F90+F145+F198</f>
        <v>11280</v>
      </c>
      <c r="G200" s="19">
        <f>G49+G90+G145+G198</f>
        <v>1408769.6</v>
      </c>
      <c r="H200" s="19">
        <f>H49+H90+H145+H198</f>
        <v>31500</v>
      </c>
      <c r="I200" s="20"/>
    </row>
    <row r="201" spans="1:9" ht="15">
      <c r="A201" s="28"/>
      <c r="B201" s="28"/>
      <c r="C201" s="29"/>
      <c r="D201" s="3">
        <f>D50+D91+D146+D199</f>
        <v>214709.2</v>
      </c>
      <c r="E201" s="3">
        <f>E50+E91+E146+E199</f>
        <v>1236840.4</v>
      </c>
      <c r="F201" s="19"/>
      <c r="G201" s="19"/>
      <c r="H201" s="19"/>
      <c r="I201" s="20"/>
    </row>
    <row r="202" spans="3:8" ht="15">
      <c r="C202" s="10"/>
      <c r="D202" s="11"/>
      <c r="E202" s="9"/>
      <c r="F202" s="11"/>
      <c r="G202" s="9"/>
      <c r="H202" s="9"/>
    </row>
    <row r="203" spans="3:6" ht="15">
      <c r="C203" s="10"/>
      <c r="D203" s="9"/>
      <c r="F203" s="9"/>
    </row>
    <row r="204" spans="1:6" ht="15">
      <c r="A204" s="6" t="s">
        <v>101</v>
      </c>
      <c r="D204" s="9"/>
      <c r="E204" s="11"/>
      <c r="F204" s="11"/>
    </row>
    <row r="205" ht="15">
      <c r="A205" s="6" t="s">
        <v>102</v>
      </c>
    </row>
    <row r="206" ht="15">
      <c r="A206" s="6" t="s">
        <v>104</v>
      </c>
    </row>
    <row r="207" ht="15">
      <c r="A207" s="6" t="s">
        <v>103</v>
      </c>
    </row>
  </sheetData>
  <sheetProtection/>
  <mergeCells count="746">
    <mergeCell ref="F84:F85"/>
    <mergeCell ref="G84:G85"/>
    <mergeCell ref="A84:A85"/>
    <mergeCell ref="B84:B85"/>
    <mergeCell ref="C84:C85"/>
    <mergeCell ref="D84:E84"/>
    <mergeCell ref="G47:G48"/>
    <mergeCell ref="H47:H48"/>
    <mergeCell ref="H84:H85"/>
    <mergeCell ref="I84:I85"/>
    <mergeCell ref="I64:I65"/>
    <mergeCell ref="H62:H63"/>
    <mergeCell ref="I62:I63"/>
    <mergeCell ref="H58:H59"/>
    <mergeCell ref="I58:I59"/>
    <mergeCell ref="H54:H55"/>
    <mergeCell ref="D47:E47"/>
    <mergeCell ref="C43:C44"/>
    <mergeCell ref="D43:E43"/>
    <mergeCell ref="F43:F44"/>
    <mergeCell ref="F47:F48"/>
    <mergeCell ref="A39:A40"/>
    <mergeCell ref="B39:B40"/>
    <mergeCell ref="C39:C40"/>
    <mergeCell ref="D39:E39"/>
    <mergeCell ref="H45:H46"/>
    <mergeCell ref="I45:I46"/>
    <mergeCell ref="D41:E41"/>
    <mergeCell ref="A43:A44"/>
    <mergeCell ref="B43:B44"/>
    <mergeCell ref="H43:H44"/>
    <mergeCell ref="I43:I44"/>
    <mergeCell ref="G43:G44"/>
    <mergeCell ref="F41:F42"/>
    <mergeCell ref="G41:G42"/>
    <mergeCell ref="A47:A48"/>
    <mergeCell ref="B47:B48"/>
    <mergeCell ref="C47:C48"/>
    <mergeCell ref="I41:I42"/>
    <mergeCell ref="A45:A46"/>
    <mergeCell ref="B45:B46"/>
    <mergeCell ref="C45:C46"/>
    <mergeCell ref="D45:E45"/>
    <mergeCell ref="F45:F46"/>
    <mergeCell ref="G45:G46"/>
    <mergeCell ref="H41:H42"/>
    <mergeCell ref="A41:A42"/>
    <mergeCell ref="B41:B42"/>
    <mergeCell ref="C41:C42"/>
    <mergeCell ref="A123:A124"/>
    <mergeCell ref="B123:B124"/>
    <mergeCell ref="C123:C124"/>
    <mergeCell ref="A93:A94"/>
    <mergeCell ref="B93:B94"/>
    <mergeCell ref="A111:A112"/>
    <mergeCell ref="B111:B112"/>
    <mergeCell ref="C111:C112"/>
    <mergeCell ref="B107:B108"/>
    <mergeCell ref="A117:A118"/>
    <mergeCell ref="F39:F40"/>
    <mergeCell ref="G39:G40"/>
    <mergeCell ref="H39:H40"/>
    <mergeCell ref="I39:I40"/>
    <mergeCell ref="H35:H36"/>
    <mergeCell ref="I35:I36"/>
    <mergeCell ref="A37:A38"/>
    <mergeCell ref="B37:B38"/>
    <mergeCell ref="C37:C38"/>
    <mergeCell ref="D37:E37"/>
    <mergeCell ref="B35:B36"/>
    <mergeCell ref="C35:C36"/>
    <mergeCell ref="D35:E35"/>
    <mergeCell ref="A35:A36"/>
    <mergeCell ref="A92:I92"/>
    <mergeCell ref="D33:E33"/>
    <mergeCell ref="F33:F34"/>
    <mergeCell ref="G33:G34"/>
    <mergeCell ref="H33:H34"/>
    <mergeCell ref="F37:F38"/>
    <mergeCell ref="G37:G38"/>
    <mergeCell ref="H37:H38"/>
    <mergeCell ref="I33:I34"/>
    <mergeCell ref="G35:G36"/>
    <mergeCell ref="I31:I32"/>
    <mergeCell ref="A33:A34"/>
    <mergeCell ref="B33:B34"/>
    <mergeCell ref="C33:C34"/>
    <mergeCell ref="A31:A32"/>
    <mergeCell ref="B31:B32"/>
    <mergeCell ref="C31:C32"/>
    <mergeCell ref="D31:E31"/>
    <mergeCell ref="F35:F36"/>
    <mergeCell ref="A29:A30"/>
    <mergeCell ref="B29:B30"/>
    <mergeCell ref="C29:C30"/>
    <mergeCell ref="D29:E29"/>
    <mergeCell ref="F29:F30"/>
    <mergeCell ref="I25:I26"/>
    <mergeCell ref="A27:A28"/>
    <mergeCell ref="B27:B28"/>
    <mergeCell ref="C27:C28"/>
    <mergeCell ref="D27:E27"/>
    <mergeCell ref="F27:F28"/>
    <mergeCell ref="G27:G28"/>
    <mergeCell ref="H27:H28"/>
    <mergeCell ref="I27:I28"/>
    <mergeCell ref="D25:E25"/>
    <mergeCell ref="G29:G30"/>
    <mergeCell ref="H29:H30"/>
    <mergeCell ref="F31:F32"/>
    <mergeCell ref="G31:G32"/>
    <mergeCell ref="H31:H32"/>
    <mergeCell ref="F25:F26"/>
    <mergeCell ref="G25:G26"/>
    <mergeCell ref="H25:H26"/>
    <mergeCell ref="A25:A26"/>
    <mergeCell ref="B25:B26"/>
    <mergeCell ref="C25:C26"/>
    <mergeCell ref="B117:B118"/>
    <mergeCell ref="C117:C118"/>
    <mergeCell ref="F23:F24"/>
    <mergeCell ref="G23:G24"/>
    <mergeCell ref="D117:E117"/>
    <mergeCell ref="G111:G112"/>
    <mergeCell ref="F109:F110"/>
    <mergeCell ref="D103:E103"/>
    <mergeCell ref="G103:G104"/>
    <mergeCell ref="B95:B96"/>
    <mergeCell ref="A23:A24"/>
    <mergeCell ref="B23:B24"/>
    <mergeCell ref="C23:C24"/>
    <mergeCell ref="D23:E23"/>
    <mergeCell ref="A21:A22"/>
    <mergeCell ref="B21:B22"/>
    <mergeCell ref="C21:C22"/>
    <mergeCell ref="D21:E21"/>
    <mergeCell ref="F21:F22"/>
    <mergeCell ref="G21:G22"/>
    <mergeCell ref="H21:H22"/>
    <mergeCell ref="D19:E19"/>
    <mergeCell ref="I123:I124"/>
    <mergeCell ref="I17:I18"/>
    <mergeCell ref="A19:A20"/>
    <mergeCell ref="B19:B20"/>
    <mergeCell ref="C19:C20"/>
    <mergeCell ref="F19:F20"/>
    <mergeCell ref="G19:G20"/>
    <mergeCell ref="H19:H20"/>
    <mergeCell ref="I19:I20"/>
    <mergeCell ref="D17:E17"/>
    <mergeCell ref="I154:I159"/>
    <mergeCell ref="A15:A16"/>
    <mergeCell ref="B15:B16"/>
    <mergeCell ref="C15:C16"/>
    <mergeCell ref="D15:E15"/>
    <mergeCell ref="F15:F16"/>
    <mergeCell ref="I15:I16"/>
    <mergeCell ref="D158:E158"/>
    <mergeCell ref="F17:F18"/>
    <mergeCell ref="G17:G18"/>
    <mergeCell ref="D200:E200"/>
    <mergeCell ref="F200:F201"/>
    <mergeCell ref="G200:G201"/>
    <mergeCell ref="H200:H201"/>
    <mergeCell ref="G198:G199"/>
    <mergeCell ref="H198:H199"/>
    <mergeCell ref="I198:I199"/>
    <mergeCell ref="A200:B201"/>
    <mergeCell ref="C200:C201"/>
    <mergeCell ref="A198:B199"/>
    <mergeCell ref="C198:C199"/>
    <mergeCell ref="D198:E198"/>
    <mergeCell ref="F198:F199"/>
    <mergeCell ref="I200:I201"/>
    <mergeCell ref="I194:I195"/>
    <mergeCell ref="A196:A197"/>
    <mergeCell ref="B196:B197"/>
    <mergeCell ref="C196:C197"/>
    <mergeCell ref="D196:E196"/>
    <mergeCell ref="F196:F197"/>
    <mergeCell ref="G196:G197"/>
    <mergeCell ref="H196:H197"/>
    <mergeCell ref="I196:I197"/>
    <mergeCell ref="D194:E194"/>
    <mergeCell ref="F194:F195"/>
    <mergeCell ref="G194:G195"/>
    <mergeCell ref="H194:H195"/>
    <mergeCell ref="A194:A195"/>
    <mergeCell ref="B194:B195"/>
    <mergeCell ref="C194:C195"/>
    <mergeCell ref="I190:I191"/>
    <mergeCell ref="A192:A193"/>
    <mergeCell ref="B192:B193"/>
    <mergeCell ref="C192:C193"/>
    <mergeCell ref="D192:E192"/>
    <mergeCell ref="F192:F193"/>
    <mergeCell ref="G192:G193"/>
    <mergeCell ref="H192:H193"/>
    <mergeCell ref="I192:I193"/>
    <mergeCell ref="D190:E190"/>
    <mergeCell ref="F190:F191"/>
    <mergeCell ref="G190:G191"/>
    <mergeCell ref="H190:H191"/>
    <mergeCell ref="A190:A191"/>
    <mergeCell ref="B190:B191"/>
    <mergeCell ref="C190:C191"/>
    <mergeCell ref="I186:I187"/>
    <mergeCell ref="A188:A189"/>
    <mergeCell ref="B188:B189"/>
    <mergeCell ref="C188:C189"/>
    <mergeCell ref="D188:E188"/>
    <mergeCell ref="F188:F189"/>
    <mergeCell ref="G188:G189"/>
    <mergeCell ref="H188:H189"/>
    <mergeCell ref="I188:I189"/>
    <mergeCell ref="D186:E186"/>
    <mergeCell ref="F186:F187"/>
    <mergeCell ref="G186:G187"/>
    <mergeCell ref="H186:H187"/>
    <mergeCell ref="A186:A187"/>
    <mergeCell ref="B186:B187"/>
    <mergeCell ref="C186:C187"/>
    <mergeCell ref="I182:I183"/>
    <mergeCell ref="A184:A185"/>
    <mergeCell ref="B184:B185"/>
    <mergeCell ref="C184:C185"/>
    <mergeCell ref="D184:E184"/>
    <mergeCell ref="F184:F185"/>
    <mergeCell ref="G184:G185"/>
    <mergeCell ref="H184:H185"/>
    <mergeCell ref="I184:I185"/>
    <mergeCell ref="D182:E182"/>
    <mergeCell ref="F182:F183"/>
    <mergeCell ref="G182:G183"/>
    <mergeCell ref="H182:H183"/>
    <mergeCell ref="A182:A183"/>
    <mergeCell ref="B182:B183"/>
    <mergeCell ref="C182:C183"/>
    <mergeCell ref="I178:I179"/>
    <mergeCell ref="A180:A181"/>
    <mergeCell ref="B180:B181"/>
    <mergeCell ref="C180:C181"/>
    <mergeCell ref="D180:E180"/>
    <mergeCell ref="F180:F181"/>
    <mergeCell ref="G180:G181"/>
    <mergeCell ref="H180:H181"/>
    <mergeCell ref="I180:I181"/>
    <mergeCell ref="D178:E178"/>
    <mergeCell ref="F178:F179"/>
    <mergeCell ref="G178:G179"/>
    <mergeCell ref="H178:H179"/>
    <mergeCell ref="A178:A179"/>
    <mergeCell ref="B178:B179"/>
    <mergeCell ref="C178:C179"/>
    <mergeCell ref="I174:I175"/>
    <mergeCell ref="A176:A177"/>
    <mergeCell ref="B176:B177"/>
    <mergeCell ref="C176:C177"/>
    <mergeCell ref="D176:E176"/>
    <mergeCell ref="F176:F177"/>
    <mergeCell ref="G176:G177"/>
    <mergeCell ref="H176:H177"/>
    <mergeCell ref="I176:I177"/>
    <mergeCell ref="D174:E174"/>
    <mergeCell ref="F174:F175"/>
    <mergeCell ref="G174:G175"/>
    <mergeCell ref="H174:H175"/>
    <mergeCell ref="A174:A175"/>
    <mergeCell ref="B174:B175"/>
    <mergeCell ref="C174:C175"/>
    <mergeCell ref="I170:I171"/>
    <mergeCell ref="A172:A173"/>
    <mergeCell ref="B172:B173"/>
    <mergeCell ref="C172:C173"/>
    <mergeCell ref="D172:E172"/>
    <mergeCell ref="F172:F173"/>
    <mergeCell ref="G172:G173"/>
    <mergeCell ref="H172:H173"/>
    <mergeCell ref="I172:I173"/>
    <mergeCell ref="D170:E170"/>
    <mergeCell ref="F170:F171"/>
    <mergeCell ref="G170:G171"/>
    <mergeCell ref="H170:H171"/>
    <mergeCell ref="A170:A171"/>
    <mergeCell ref="B170:B171"/>
    <mergeCell ref="C170:C171"/>
    <mergeCell ref="I166:I167"/>
    <mergeCell ref="A168:A169"/>
    <mergeCell ref="B168:B169"/>
    <mergeCell ref="C168:C169"/>
    <mergeCell ref="D168:E168"/>
    <mergeCell ref="F168:F169"/>
    <mergeCell ref="G168:G169"/>
    <mergeCell ref="H168:H169"/>
    <mergeCell ref="I168:I169"/>
    <mergeCell ref="F166:F167"/>
    <mergeCell ref="G166:G167"/>
    <mergeCell ref="H166:H167"/>
    <mergeCell ref="A166:A167"/>
    <mergeCell ref="B166:B167"/>
    <mergeCell ref="C166:C167"/>
    <mergeCell ref="D166:E166"/>
    <mergeCell ref="I162:I163"/>
    <mergeCell ref="A164:A165"/>
    <mergeCell ref="B164:B165"/>
    <mergeCell ref="C164:C165"/>
    <mergeCell ref="D164:E164"/>
    <mergeCell ref="F164:F165"/>
    <mergeCell ref="G164:G165"/>
    <mergeCell ref="H164:H165"/>
    <mergeCell ref="I164:I165"/>
    <mergeCell ref="D162:E162"/>
    <mergeCell ref="F162:F163"/>
    <mergeCell ref="G162:G163"/>
    <mergeCell ref="H162:H163"/>
    <mergeCell ref="A162:A163"/>
    <mergeCell ref="B162:B163"/>
    <mergeCell ref="C162:C163"/>
    <mergeCell ref="A160:A161"/>
    <mergeCell ref="B160:B161"/>
    <mergeCell ref="C160:C161"/>
    <mergeCell ref="D160:E160"/>
    <mergeCell ref="F160:F161"/>
    <mergeCell ref="G160:G161"/>
    <mergeCell ref="H160:H161"/>
    <mergeCell ref="I160:I161"/>
    <mergeCell ref="H158:H159"/>
    <mergeCell ref="A158:A159"/>
    <mergeCell ref="B158:B159"/>
    <mergeCell ref="C158:C159"/>
    <mergeCell ref="F158:F159"/>
    <mergeCell ref="G158:G159"/>
    <mergeCell ref="A154:A155"/>
    <mergeCell ref="B154:B155"/>
    <mergeCell ref="C154:C155"/>
    <mergeCell ref="A156:A157"/>
    <mergeCell ref="B156:B157"/>
    <mergeCell ref="C156:C157"/>
    <mergeCell ref="H156:H157"/>
    <mergeCell ref="D154:E154"/>
    <mergeCell ref="F154:F155"/>
    <mergeCell ref="G154:G155"/>
    <mergeCell ref="H154:H155"/>
    <mergeCell ref="D156:E156"/>
    <mergeCell ref="F156:F157"/>
    <mergeCell ref="G156:G157"/>
    <mergeCell ref="A152:A153"/>
    <mergeCell ref="B152:B153"/>
    <mergeCell ref="D152:E152"/>
    <mergeCell ref="F152:F153"/>
    <mergeCell ref="I152:I153"/>
    <mergeCell ref="D150:E150"/>
    <mergeCell ref="F150:F151"/>
    <mergeCell ref="G150:G151"/>
    <mergeCell ref="H150:H151"/>
    <mergeCell ref="I150:I151"/>
    <mergeCell ref="G152:G153"/>
    <mergeCell ref="H152:H153"/>
    <mergeCell ref="A150:A151"/>
    <mergeCell ref="B150:B151"/>
    <mergeCell ref="A147:I147"/>
    <mergeCell ref="A148:A149"/>
    <mergeCell ref="B148:B149"/>
    <mergeCell ref="D148:E148"/>
    <mergeCell ref="F148:F149"/>
    <mergeCell ref="G148:G149"/>
    <mergeCell ref="H148:H149"/>
    <mergeCell ref="I148:I149"/>
    <mergeCell ref="I139:I140"/>
    <mergeCell ref="A145:B146"/>
    <mergeCell ref="C145:C146"/>
    <mergeCell ref="D145:E145"/>
    <mergeCell ref="F145:F146"/>
    <mergeCell ref="G145:G146"/>
    <mergeCell ref="H145:H146"/>
    <mergeCell ref="I145:I146"/>
    <mergeCell ref="D139:E139"/>
    <mergeCell ref="F139:F140"/>
    <mergeCell ref="G139:G140"/>
    <mergeCell ref="H139:H140"/>
    <mergeCell ref="A139:A140"/>
    <mergeCell ref="B139:B140"/>
    <mergeCell ref="C139:C140"/>
    <mergeCell ref="I135:I136"/>
    <mergeCell ref="A137:A138"/>
    <mergeCell ref="B137:B138"/>
    <mergeCell ref="C137:C138"/>
    <mergeCell ref="D137:E137"/>
    <mergeCell ref="F137:F138"/>
    <mergeCell ref="G137:G138"/>
    <mergeCell ref="H137:H138"/>
    <mergeCell ref="I137:I138"/>
    <mergeCell ref="D135:E135"/>
    <mergeCell ref="F135:F136"/>
    <mergeCell ref="G135:G136"/>
    <mergeCell ref="H135:H136"/>
    <mergeCell ref="A135:A136"/>
    <mergeCell ref="B135:B136"/>
    <mergeCell ref="C135:C136"/>
    <mergeCell ref="C121:C122"/>
    <mergeCell ref="D121:E121"/>
    <mergeCell ref="F121:F122"/>
    <mergeCell ref="G121:G122"/>
    <mergeCell ref="A133:A134"/>
    <mergeCell ref="B133:B134"/>
    <mergeCell ref="C133:C134"/>
    <mergeCell ref="I133:I134"/>
    <mergeCell ref="F133:F134"/>
    <mergeCell ref="G133:G134"/>
    <mergeCell ref="H133:H134"/>
    <mergeCell ref="D133:E133"/>
    <mergeCell ref="I129:I130"/>
    <mergeCell ref="A131:A132"/>
    <mergeCell ref="B131:B132"/>
    <mergeCell ref="C131:C132"/>
    <mergeCell ref="D131:E131"/>
    <mergeCell ref="F131:F132"/>
    <mergeCell ref="G131:G132"/>
    <mergeCell ref="H131:H132"/>
    <mergeCell ref="I131:I132"/>
    <mergeCell ref="D129:E129"/>
    <mergeCell ref="F129:F130"/>
    <mergeCell ref="G129:G130"/>
    <mergeCell ref="H129:H130"/>
    <mergeCell ref="A129:A130"/>
    <mergeCell ref="B129:B130"/>
    <mergeCell ref="C129:C130"/>
    <mergeCell ref="F127:F128"/>
    <mergeCell ref="G127:G128"/>
    <mergeCell ref="H127:H128"/>
    <mergeCell ref="I127:I128"/>
    <mergeCell ref="A127:A128"/>
    <mergeCell ref="B127:B128"/>
    <mergeCell ref="C127:C128"/>
    <mergeCell ref="D127:E127"/>
    <mergeCell ref="I121:I122"/>
    <mergeCell ref="G123:G124"/>
    <mergeCell ref="F123:F124"/>
    <mergeCell ref="A125:A126"/>
    <mergeCell ref="B125:B126"/>
    <mergeCell ref="C125:C126"/>
    <mergeCell ref="I125:I126"/>
    <mergeCell ref="D125:E125"/>
    <mergeCell ref="A121:A122"/>
    <mergeCell ref="B121:B122"/>
    <mergeCell ref="F125:F126"/>
    <mergeCell ref="G125:G126"/>
    <mergeCell ref="H125:H126"/>
    <mergeCell ref="H121:H122"/>
    <mergeCell ref="H123:H124"/>
    <mergeCell ref="D123:E123"/>
    <mergeCell ref="D113:E113"/>
    <mergeCell ref="I117:I118"/>
    <mergeCell ref="A119:A120"/>
    <mergeCell ref="B119:B120"/>
    <mergeCell ref="C119:C120"/>
    <mergeCell ref="D119:E119"/>
    <mergeCell ref="F119:F120"/>
    <mergeCell ref="G119:G120"/>
    <mergeCell ref="H119:H120"/>
    <mergeCell ref="I119:I120"/>
    <mergeCell ref="F115:F116"/>
    <mergeCell ref="G115:G116"/>
    <mergeCell ref="H115:H116"/>
    <mergeCell ref="I115:I116"/>
    <mergeCell ref="F117:F118"/>
    <mergeCell ref="G117:G118"/>
    <mergeCell ref="H117:H118"/>
    <mergeCell ref="A115:A116"/>
    <mergeCell ref="B115:B116"/>
    <mergeCell ref="C115:C116"/>
    <mergeCell ref="D115:E115"/>
    <mergeCell ref="I113:I114"/>
    <mergeCell ref="F113:F114"/>
    <mergeCell ref="D111:E111"/>
    <mergeCell ref="H111:H112"/>
    <mergeCell ref="G113:G114"/>
    <mergeCell ref="H113:H114"/>
    <mergeCell ref="I111:I112"/>
    <mergeCell ref="F111:F112"/>
    <mergeCell ref="A113:A114"/>
    <mergeCell ref="B113:B114"/>
    <mergeCell ref="C113:C114"/>
    <mergeCell ref="A109:A110"/>
    <mergeCell ref="B109:B110"/>
    <mergeCell ref="C109:C110"/>
    <mergeCell ref="I109:I110"/>
    <mergeCell ref="D109:E109"/>
    <mergeCell ref="I107:I108"/>
    <mergeCell ref="D107:E107"/>
    <mergeCell ref="G109:G110"/>
    <mergeCell ref="H109:H110"/>
    <mergeCell ref="G107:G108"/>
    <mergeCell ref="H107:H108"/>
    <mergeCell ref="A103:A104"/>
    <mergeCell ref="B103:B104"/>
    <mergeCell ref="C107:C108"/>
    <mergeCell ref="F107:F108"/>
    <mergeCell ref="A107:A108"/>
    <mergeCell ref="H105:H106"/>
    <mergeCell ref="I103:I104"/>
    <mergeCell ref="A105:A106"/>
    <mergeCell ref="B105:B106"/>
    <mergeCell ref="C105:C106"/>
    <mergeCell ref="D105:E105"/>
    <mergeCell ref="F105:F106"/>
    <mergeCell ref="G105:G106"/>
    <mergeCell ref="H103:H104"/>
    <mergeCell ref="F103:F104"/>
    <mergeCell ref="I105:I106"/>
    <mergeCell ref="D99:E99"/>
    <mergeCell ref="I99:I100"/>
    <mergeCell ref="F101:F102"/>
    <mergeCell ref="D101:E101"/>
    <mergeCell ref="G99:G100"/>
    <mergeCell ref="H99:H100"/>
    <mergeCell ref="F99:F100"/>
    <mergeCell ref="G101:G102"/>
    <mergeCell ref="H101:H102"/>
    <mergeCell ref="I101:I102"/>
    <mergeCell ref="A99:A100"/>
    <mergeCell ref="B99:B100"/>
    <mergeCell ref="C99:C100"/>
    <mergeCell ref="A101:A102"/>
    <mergeCell ref="B101:B102"/>
    <mergeCell ref="C101:C102"/>
    <mergeCell ref="C95:C96"/>
    <mergeCell ref="I95:I96"/>
    <mergeCell ref="A97:A98"/>
    <mergeCell ref="B97:B98"/>
    <mergeCell ref="D97:E97"/>
    <mergeCell ref="F97:F98"/>
    <mergeCell ref="G97:G98"/>
    <mergeCell ref="H97:H98"/>
    <mergeCell ref="I97:I98"/>
    <mergeCell ref="A95:A96"/>
    <mergeCell ref="G95:G96"/>
    <mergeCell ref="H95:H96"/>
    <mergeCell ref="D95:E95"/>
    <mergeCell ref="F95:F96"/>
    <mergeCell ref="D93:E93"/>
    <mergeCell ref="F93:F94"/>
    <mergeCell ref="G93:G94"/>
    <mergeCell ref="H93:H94"/>
    <mergeCell ref="I93:I94"/>
    <mergeCell ref="I88:I89"/>
    <mergeCell ref="A90:B91"/>
    <mergeCell ref="C90:C91"/>
    <mergeCell ref="D90:E90"/>
    <mergeCell ref="F90:F91"/>
    <mergeCell ref="G90:G91"/>
    <mergeCell ref="H90:H91"/>
    <mergeCell ref="I90:I91"/>
    <mergeCell ref="D88:E88"/>
    <mergeCell ref="F88:F89"/>
    <mergeCell ref="G88:G89"/>
    <mergeCell ref="H88:H89"/>
    <mergeCell ref="A88:A89"/>
    <mergeCell ref="B88:B89"/>
    <mergeCell ref="C88:C89"/>
    <mergeCell ref="A86:A87"/>
    <mergeCell ref="B86:B87"/>
    <mergeCell ref="C86:C87"/>
    <mergeCell ref="D86:E86"/>
    <mergeCell ref="F86:F87"/>
    <mergeCell ref="G86:G87"/>
    <mergeCell ref="H86:H87"/>
    <mergeCell ref="I86:I87"/>
    <mergeCell ref="D64:E64"/>
    <mergeCell ref="F64:F65"/>
    <mergeCell ref="G64:G65"/>
    <mergeCell ref="H64:H65"/>
    <mergeCell ref="A64:A65"/>
    <mergeCell ref="B64:B65"/>
    <mergeCell ref="C64:C65"/>
    <mergeCell ref="I60:I61"/>
    <mergeCell ref="A62:A63"/>
    <mergeCell ref="B62:B63"/>
    <mergeCell ref="C62:C63"/>
    <mergeCell ref="D62:E62"/>
    <mergeCell ref="F62:F63"/>
    <mergeCell ref="G62:G63"/>
    <mergeCell ref="D60:E60"/>
    <mergeCell ref="F60:F61"/>
    <mergeCell ref="G60:G61"/>
    <mergeCell ref="H60:H61"/>
    <mergeCell ref="A60:A61"/>
    <mergeCell ref="B60:B61"/>
    <mergeCell ref="C60:C61"/>
    <mergeCell ref="I56:I57"/>
    <mergeCell ref="A58:A59"/>
    <mergeCell ref="B58:B59"/>
    <mergeCell ref="C58:C59"/>
    <mergeCell ref="D58:E58"/>
    <mergeCell ref="F58:F59"/>
    <mergeCell ref="G58:G59"/>
    <mergeCell ref="D56:E56"/>
    <mergeCell ref="F56:F57"/>
    <mergeCell ref="G56:G57"/>
    <mergeCell ref="H56:H57"/>
    <mergeCell ref="A56:A57"/>
    <mergeCell ref="B56:B57"/>
    <mergeCell ref="C56:C57"/>
    <mergeCell ref="I52:I53"/>
    <mergeCell ref="A54:A55"/>
    <mergeCell ref="B54:B55"/>
    <mergeCell ref="C54:C55"/>
    <mergeCell ref="D54:E54"/>
    <mergeCell ref="F54:F55"/>
    <mergeCell ref="G54:G55"/>
    <mergeCell ref="I54:I55"/>
    <mergeCell ref="D52:E52"/>
    <mergeCell ref="F52:F53"/>
    <mergeCell ref="G52:G53"/>
    <mergeCell ref="H52:H53"/>
    <mergeCell ref="A52:A53"/>
    <mergeCell ref="B52:B53"/>
    <mergeCell ref="G15:G16"/>
    <mergeCell ref="H15:H16"/>
    <mergeCell ref="A51:I51"/>
    <mergeCell ref="A49:B50"/>
    <mergeCell ref="C49:C50"/>
    <mergeCell ref="D49:E49"/>
    <mergeCell ref="F49:F50"/>
    <mergeCell ref="H17:H18"/>
    <mergeCell ref="A17:A18"/>
    <mergeCell ref="B17:B18"/>
    <mergeCell ref="G13:G14"/>
    <mergeCell ref="H13:H14"/>
    <mergeCell ref="A13:A14"/>
    <mergeCell ref="B13:B14"/>
    <mergeCell ref="D13:E13"/>
    <mergeCell ref="F13:F14"/>
    <mergeCell ref="C17:C18"/>
    <mergeCell ref="I13:I14"/>
    <mergeCell ref="G49:G50"/>
    <mergeCell ref="H49:H50"/>
    <mergeCell ref="I49:I50"/>
    <mergeCell ref="I21:I22"/>
    <mergeCell ref="I29:I30"/>
    <mergeCell ref="I37:I38"/>
    <mergeCell ref="I47:I48"/>
    <mergeCell ref="H23:H24"/>
    <mergeCell ref="I23:I24"/>
    <mergeCell ref="G8:G9"/>
    <mergeCell ref="H8:H9"/>
    <mergeCell ref="D10:E10"/>
    <mergeCell ref="A12:I12"/>
    <mergeCell ref="A4:I4"/>
    <mergeCell ref="A5:I5"/>
    <mergeCell ref="A6:A9"/>
    <mergeCell ref="B6:B9"/>
    <mergeCell ref="C6:C9"/>
    <mergeCell ref="D6:H6"/>
    <mergeCell ref="I6:I9"/>
    <mergeCell ref="D7:E8"/>
    <mergeCell ref="F7:H7"/>
    <mergeCell ref="F8:F9"/>
    <mergeCell ref="A66:A67"/>
    <mergeCell ref="B66:B67"/>
    <mergeCell ref="C66:C67"/>
    <mergeCell ref="D66:E66"/>
    <mergeCell ref="F66:F67"/>
    <mergeCell ref="G66:G67"/>
    <mergeCell ref="H66:H67"/>
    <mergeCell ref="I66:I67"/>
    <mergeCell ref="A68:A69"/>
    <mergeCell ref="B68:B69"/>
    <mergeCell ref="C68:C69"/>
    <mergeCell ref="D68:E68"/>
    <mergeCell ref="F68:F69"/>
    <mergeCell ref="G68:G69"/>
    <mergeCell ref="H68:H69"/>
    <mergeCell ref="I68:I69"/>
    <mergeCell ref="A70:A71"/>
    <mergeCell ref="B70:B71"/>
    <mergeCell ref="C70:C71"/>
    <mergeCell ref="D70:E70"/>
    <mergeCell ref="F70:F71"/>
    <mergeCell ref="G70:G71"/>
    <mergeCell ref="H70:H71"/>
    <mergeCell ref="I70:I71"/>
    <mergeCell ref="A72:A73"/>
    <mergeCell ref="B72:B73"/>
    <mergeCell ref="C72:C73"/>
    <mergeCell ref="D72:E72"/>
    <mergeCell ref="F72:F73"/>
    <mergeCell ref="G72:G73"/>
    <mergeCell ref="H72:H73"/>
    <mergeCell ref="I72:I73"/>
    <mergeCell ref="A76:A77"/>
    <mergeCell ref="B76:B77"/>
    <mergeCell ref="C76:C77"/>
    <mergeCell ref="D76:E76"/>
    <mergeCell ref="F76:F77"/>
    <mergeCell ref="G76:G77"/>
    <mergeCell ref="H76:H77"/>
    <mergeCell ref="I76:I77"/>
    <mergeCell ref="A78:A79"/>
    <mergeCell ref="B78:B79"/>
    <mergeCell ref="C78:C79"/>
    <mergeCell ref="D78:E78"/>
    <mergeCell ref="F78:F79"/>
    <mergeCell ref="G78:G79"/>
    <mergeCell ref="H78:H79"/>
    <mergeCell ref="I78:I79"/>
    <mergeCell ref="A80:A81"/>
    <mergeCell ref="B80:B81"/>
    <mergeCell ref="C80:C81"/>
    <mergeCell ref="D80:E80"/>
    <mergeCell ref="F80:F81"/>
    <mergeCell ref="G80:G81"/>
    <mergeCell ref="H80:H81"/>
    <mergeCell ref="I80:I81"/>
    <mergeCell ref="A82:A83"/>
    <mergeCell ref="B82:B83"/>
    <mergeCell ref="C82:C83"/>
    <mergeCell ref="D82:E82"/>
    <mergeCell ref="F82:F83"/>
    <mergeCell ref="G82:G83"/>
    <mergeCell ref="H82:H83"/>
    <mergeCell ref="I82:I83"/>
    <mergeCell ref="A74:A75"/>
    <mergeCell ref="B74:B75"/>
    <mergeCell ref="C74:C75"/>
    <mergeCell ref="D74:E74"/>
    <mergeCell ref="F74:F75"/>
    <mergeCell ref="G74:G75"/>
    <mergeCell ref="H74:H75"/>
    <mergeCell ref="I74:I75"/>
    <mergeCell ref="H141:H142"/>
    <mergeCell ref="I141:I142"/>
    <mergeCell ref="A141:A142"/>
    <mergeCell ref="B141:B142"/>
    <mergeCell ref="C141:C142"/>
    <mergeCell ref="D141:E141"/>
    <mergeCell ref="F141:F142"/>
    <mergeCell ref="G141:G142"/>
    <mergeCell ref="A143:A144"/>
    <mergeCell ref="B143:B144"/>
    <mergeCell ref="C143:C144"/>
    <mergeCell ref="D143:E143"/>
    <mergeCell ref="F143:F144"/>
    <mergeCell ref="G143:G144"/>
    <mergeCell ref="H143:H144"/>
    <mergeCell ref="I143:I144"/>
  </mergeCells>
  <printOptions/>
  <pageMargins left="0.1968503937007874" right="0.1968503937007874" top="0.1968503937007874" bottom="0.1968503937007874" header="0.17" footer="0.23"/>
  <pageSetup fitToHeight="15" horizontalDpi="600" verticalDpi="600" orientation="landscape" paperSize="9" scale="89" r:id="rId1"/>
  <rowBreaks count="3" manualBreakCount="3">
    <brk id="98" max="255" man="1"/>
    <brk id="114" max="255" man="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2013-11-18T05:32:00Z</cp:lastPrinted>
  <dcterms:created xsi:type="dcterms:W3CDTF">2012-01-12T02:35:56Z</dcterms:created>
  <dcterms:modified xsi:type="dcterms:W3CDTF">2013-11-19T03:35:42Z</dcterms:modified>
  <cp:category/>
  <cp:version/>
  <cp:contentType/>
  <cp:contentStatus/>
</cp:coreProperties>
</file>