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firstSheet="1" activeTab="1"/>
  </bookViews>
  <sheets>
    <sheet name="техническая страница" sheetId="1" r:id="rId1"/>
    <sheet name="Приложение 1" sheetId="2" r:id="rId2"/>
  </sheets>
  <definedNames>
    <definedName name="_xlnm.Print_Titles" localSheetId="1">'Приложение 1'!$6:$8</definedName>
    <definedName name="_xlnm.Print_Area" localSheetId="1">'Приложение 1'!$A$1:$W$347</definedName>
  </definedNames>
  <calcPr fullCalcOnLoad="1"/>
</workbook>
</file>

<file path=xl/sharedStrings.xml><?xml version="1.0" encoding="utf-8"?>
<sst xmlns="http://schemas.openxmlformats.org/spreadsheetml/2006/main" count="582" uniqueCount="399">
  <si>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</si>
  <si>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</si>
  <si>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</si>
  <si>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</si>
  <si>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</si>
  <si>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</si>
  <si>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</si>
  <si>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</si>
  <si>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</si>
  <si>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</si>
  <si>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</si>
  <si>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</si>
  <si>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</si>
  <si>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</si>
  <si>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</si>
  <si>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</si>
  <si>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</si>
  <si>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</si>
  <si>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</si>
  <si>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</si>
  <si>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</si>
  <si>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</si>
  <si>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</si>
  <si>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Разработка генеральной схемы водоснабжения Города Томска</t>
  </si>
  <si>
    <t>Разработка генеральной схемы водоотведения Города Томска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</si>
  <si>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</si>
  <si>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</si>
  <si>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</si>
  <si>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</si>
  <si>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</si>
  <si>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</si>
  <si>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</si>
  <si>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</si>
  <si>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</si>
  <si>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</si>
  <si>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</si>
  <si>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</si>
  <si>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</si>
  <si>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</si>
  <si>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</si>
  <si>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</si>
  <si>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</si>
  <si>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</si>
  <si>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</si>
  <si>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</si>
  <si>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</si>
  <si>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</si>
  <si>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</si>
  <si>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</si>
  <si>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</si>
  <si>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</si>
  <si>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</si>
  <si>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</si>
  <si>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</si>
  <si>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</si>
  <si>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</si>
  <si>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</si>
  <si>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</si>
  <si>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</si>
  <si>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</si>
  <si>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</si>
  <si>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</si>
  <si>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</si>
  <si>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</si>
  <si>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</si>
  <si>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</si>
  <si>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</si>
  <si>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канализации:</t>
  </si>
  <si>
    <t>Строительство очистных сооружений на водовыпусках ливневой канализации</t>
  </si>
  <si>
    <t>Объекты ливневой канализации</t>
  </si>
  <si>
    <t>ИТОГО ПО ПРОГРАММЕ, в т.ч.:</t>
  </si>
  <si>
    <t>Объекты электроснабжения:</t>
  </si>
  <si>
    <t>Объекты водоснабжения:</t>
  </si>
  <si>
    <t>Объекты водоотведения:</t>
  </si>
  <si>
    <t>Объекты теплоснабжения: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</si>
  <si>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</si>
  <si>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</si>
  <si>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</si>
  <si>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</si>
  <si>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</si>
  <si>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№ п.п.</t>
  </si>
  <si>
    <t>Наименование ГДЦП</t>
  </si>
  <si>
    <t>№ постановления</t>
  </si>
  <si>
    <t>Сумма средств, тыс.р.</t>
  </si>
  <si>
    <t>754 от 14.07.2011</t>
  </si>
  <si>
    <t>Строительство сетей водоснабжения муниципального образования 
"Город Томск" на 2009-2013 гг.</t>
  </si>
  <si>
    <t>Водоснабжение и Водоотведение д. Лоскутово. Водоснабжение 2-го пос. ЛПК. Водоотведение пос. Спутник  на 2011-2012 гг.</t>
  </si>
  <si>
    <t xml:space="preserve"> 946 от 15.09.2010 </t>
  </si>
  <si>
    <t>252 от 24.10.2010</t>
  </si>
  <si>
    <t>Итого:</t>
  </si>
  <si>
    <t>Ликвидация
несанкционированных врезок в систему ливневой канализации
и выпусков сточных вод в водные объекты" на 2009 - 2010 гг.(с изм.)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</si>
  <si>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</si>
  <si>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</si>
  <si>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</si>
  <si>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</si>
  <si>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</si>
  <si>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</si>
  <si>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</si>
  <si>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</si>
  <si>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</si>
  <si>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</si>
  <si>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</si>
  <si>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</si>
  <si>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</si>
  <si>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</si>
  <si>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</si>
  <si>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</si>
  <si>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</si>
  <si>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</si>
  <si>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</si>
  <si>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</si>
  <si>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</si>
  <si>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</si>
  <si>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</si>
  <si>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</si>
  <si>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</si>
  <si>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</si>
  <si>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</si>
  <si>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</si>
  <si>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</si>
  <si>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</si>
  <si>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</si>
  <si>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</si>
  <si>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</si>
  <si>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</si>
  <si>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</si>
  <si>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</si>
  <si>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</si>
  <si>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</si>
  <si>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</si>
  <si>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</si>
  <si>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</si>
  <si>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</si>
  <si>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</si>
  <si>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</si>
  <si>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</si>
  <si>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</si>
  <si>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</si>
  <si>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</si>
  <si>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</si>
  <si>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</si>
  <si>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</si>
  <si>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</si>
  <si>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</si>
  <si>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</si>
  <si>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</si>
  <si>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</si>
  <si>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</si>
  <si>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</si>
  <si>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</si>
  <si>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</si>
  <si>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</si>
  <si>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</si>
  <si>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</si>
  <si>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</si>
  <si>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</si>
  <si>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</si>
  <si>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</si>
  <si>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</si>
  <si>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</si>
  <si>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</si>
  <si>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</si>
  <si>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</si>
  <si>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</si>
  <si>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</si>
  <si>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</si>
  <si>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</si>
  <si>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</si>
  <si>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</si>
  <si>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</si>
  <si>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</si>
  <si>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</si>
  <si>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</si>
  <si>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</si>
  <si>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</si>
  <si>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</si>
  <si>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</si>
  <si>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</si>
  <si>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</si>
  <si>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</si>
  <si>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</si>
  <si>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</si>
  <si>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</si>
  <si>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</si>
  <si>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</si>
  <si>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</si>
  <si>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</si>
  <si>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</si>
  <si>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</si>
  <si>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</si>
  <si>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</si>
  <si>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</si>
  <si>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</si>
  <si>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</si>
  <si>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</si>
  <si>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</si>
  <si>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</si>
  <si>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</si>
  <si>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</si>
  <si>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</si>
  <si>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</si>
  <si>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</si>
  <si>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</si>
  <si>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</si>
  <si>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</si>
  <si>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</si>
  <si>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</si>
  <si>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</si>
  <si>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</si>
  <si>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</si>
  <si>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</si>
  <si>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</si>
  <si>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</si>
  <si>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</si>
  <si>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</si>
  <si>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</si>
  <si>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</si>
  <si>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</si>
  <si>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</si>
  <si>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</si>
  <si>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</si>
  <si>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</si>
  <si>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</si>
  <si>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</si>
  <si>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</si>
  <si>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</si>
  <si>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</si>
  <si>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</si>
  <si>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</si>
  <si>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</si>
  <si>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</si>
  <si>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</si>
  <si>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</si>
  <si>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</si>
  <si>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</si>
  <si>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</si>
  <si>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</si>
  <si>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</si>
  <si>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</si>
  <si>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</si>
  <si>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</si>
  <si>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</si>
  <si>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</si>
  <si>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</si>
  <si>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</si>
  <si>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</si>
  <si>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</si>
  <si>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</si>
  <si>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</si>
  <si>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</si>
  <si>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</si>
  <si>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</si>
  <si>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</si>
  <si>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</si>
  <si>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</si>
  <si>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</si>
  <si>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</si>
  <si>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</si>
  <si>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</si>
  <si>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</si>
  <si>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</si>
  <si>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</si>
  <si>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</si>
  <si>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</si>
  <si>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</si>
  <si>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</si>
  <si>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</si>
  <si>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</si>
  <si>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</si>
  <si>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</si>
  <si>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</si>
  <si>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</si>
  <si>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</si>
  <si>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</si>
  <si>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</si>
  <si>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Строительство канализационного коллектора по ул.Баумана от ул. Энтузиастов до ул. Ивановского, д. 21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</si>
  <si>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</si>
  <si>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</si>
  <si>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</si>
  <si>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</si>
  <si>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</si>
  <si>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</si>
  <si>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</si>
  <si>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</si>
  <si>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</si>
  <si>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</si>
  <si>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</si>
  <si>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</si>
  <si>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</si>
  <si>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</si>
  <si>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</si>
  <si>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</si>
  <si>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</si>
  <si>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</si>
  <si>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</si>
  <si>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</si>
  <si>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</si>
  <si>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</si>
  <si>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</si>
  <si>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</si>
  <si>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</si>
  <si>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</si>
  <si>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</si>
  <si>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Этапы и сроки реализации городской долгосрочной целевой программы «Развитие инженерной инфраструктуры муниципального образования «Город Томск» на 2012-2017 гг., пообъектные  мероприятия</t>
  </si>
  <si>
    <t>Приложение 3 к городской долгосрочной целевой программе «Развитие инженерной инфраструктуры муниципального образования «Город Томск» на 2012-2017 годы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</si>
  <si>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</si>
  <si>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</si>
  <si>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Строительство сетей водоснабжения муниципального образования Город Томск (согластно раздела 4 прилажения № 4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</si>
  <si>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</si>
  <si>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</si>
  <si>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</si>
  <si>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</si>
  <si>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</si>
  <si>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ул. Алтайская, д. 5 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</si>
  <si>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</si>
  <si>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</si>
  <si>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</si>
  <si>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</si>
  <si>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</si>
  <si>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</si>
  <si>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</si>
  <si>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</si>
  <si>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сетей канализации по ул.Куйбышева, Григорьева, А.Невского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</si>
  <si>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</si>
  <si>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</si>
  <si>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</si>
  <si>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</si>
  <si>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</si>
  <si>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</si>
  <si>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</si>
  <si>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</si>
  <si>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</si>
  <si>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</si>
  <si>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</si>
  <si>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</si>
  <si>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</si>
  <si>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</si>
  <si>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r>
      <t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</t>
    </r>
    <r>
      <rPr>
        <sz val="10"/>
        <rFont val="Arial Cyr"/>
        <family val="0"/>
      </rPr>
      <t xml:space="preserve">
</t>
    </r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</si>
  <si>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</si>
  <si>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</si>
  <si>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</si>
  <si>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</si>
  <si>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</si>
  <si>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</si>
  <si>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</si>
  <si>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</si>
  <si>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</si>
  <si>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</si>
  <si>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</si>
  <si>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</si>
  <si>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</si>
  <si>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</si>
  <si>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 г.Томск,
 ул.Алтайская, д.35, 35а, 35/1;
г. Томск, напротив насосно-фильтровальной станции МУП «Томский энергокомплекс» по Московскому трак-ту, 82, в районе Лагерного сада выше коммунального
 (решение судов)
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</si>
  <si>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</si>
  <si>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- г. Томск, ул. Петропавловская, 7; 
- г. Томск,  ул. Сибирская, 2б, (2, 2а); 
- г. Томск,  пер.Красноармейский, 4, 6  
- г. Томск, ул. Шишкова, 5
- г. Томск, ул. Лермонтова, 17,19,30,32
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</si>
  <si>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</si>
  <si>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</si>
  <si>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</si>
  <si>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</si>
  <si>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</si>
  <si>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</si>
  <si>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</si>
  <si>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</si>
  <si>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</si>
  <si>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</si>
  <si>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</si>
  <si>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</si>
  <si>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</si>
  <si>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</si>
  <si>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</si>
  <si>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</si>
  <si>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</si>
  <si>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</si>
  <si>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</si>
  <si>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</si>
  <si>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</si>
  <si>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</si>
  <si>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</si>
  <si>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</si>
  <si>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Строительство станции очистки воды в пос.Аникинопо ул.Басандайская 2/3 (школа - интернат)</t>
  </si>
  <si>
    <t>25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</si>
  <si>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</si>
  <si>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</si>
  <si>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</si>
  <si>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</si>
  <si>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</si>
  <si>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</si>
  <si>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</si>
  <si>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49.1</t>
  </si>
  <si>
    <t>49.2</t>
  </si>
  <si>
    <t>49.3</t>
  </si>
  <si>
    <t>49.4</t>
  </si>
  <si>
    <t>49.5</t>
  </si>
  <si>
    <t>49.6</t>
  </si>
  <si>
    <t>49.7</t>
  </si>
  <si>
    <t>49.8</t>
  </si>
  <si>
    <t>83.1</t>
  </si>
  <si>
    <t>83.2</t>
  </si>
  <si>
    <t>128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</si>
</sst>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wrapText="1"/>
    </xf>
    <xf numFmtId="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8" fontId="2" fillId="0" borderId="10" xfId="0" applyNumberFormat="1" applyFont="1" applyBorder="1" applyAlignment="1">
      <alignment horizontal="right" vertical="center" wrapText="1"/>
    </xf>
    <xf numFmtId="168" fontId="3" fillId="0" borderId="10" xfId="0" applyNumberFormat="1" applyFont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wrapText="1"/>
    </xf>
    <xf numFmtId="168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68" fontId="8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68" fontId="2" fillId="0" borderId="16" xfId="0" applyNumberFormat="1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4" xfId="0" applyNumberFormat="1" applyFont="1" applyBorder="1" applyAlignment="1">
      <alignment horizontal="center" vertical="center" wrapText="1"/>
    </xf>
    <xf numFmtId="168" fontId="8" fillId="0" borderId="17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68" fontId="2" fillId="0" borderId="18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right" vertical="center" wrapText="1"/>
    </xf>
    <xf numFmtId="168" fontId="3" fillId="0" borderId="11" xfId="0" applyNumberFormat="1" applyFont="1" applyBorder="1" applyAlignment="1">
      <alignment horizontal="right" vertical="center" wrapText="1"/>
    </xf>
    <xf numFmtId="0" fontId="3" fillId="0" borderId="22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68" fontId="2" fillId="0" borderId="16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left" wrapText="1"/>
    </xf>
    <xf numFmtId="0" fontId="7" fillId="0" borderId="24" xfId="0" applyNumberFormat="1" applyFont="1" applyBorder="1" applyAlignment="1">
      <alignment horizontal="left" wrapText="1"/>
    </xf>
    <xf numFmtId="0" fontId="0" fillId="24" borderId="18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15" zoomScaleSheetLayoutView="115" zoomScalePageLayoutView="0" workbookViewId="0" topLeftCell="A1">
      <selection activeCell="C18" sqref="C18"/>
    </sheetView>
  </sheetViews>
  <sheetFormatPr defaultColWidth="9.00390625" defaultRowHeight="12.75"/>
  <cols>
    <col min="1" max="1" width="8.375" style="6" customWidth="1"/>
    <col min="2" max="2" width="17.25390625" style="6" customWidth="1"/>
    <col min="3" max="3" width="35.625" style="4" customWidth="1"/>
    <col min="4" max="4" width="15.875" style="4" customWidth="1"/>
    <col min="5" max="5" width="10.125" style="4" customWidth="1"/>
    <col min="6" max="16384" width="9.125" style="4" customWidth="1"/>
  </cols>
  <sheetData>
    <row r="1" spans="1:5" ht="32.25" customHeight="1">
      <c r="A1" s="12" t="s">
        <v>80</v>
      </c>
      <c r="B1" s="12" t="s">
        <v>82</v>
      </c>
      <c r="C1" s="12" t="s">
        <v>81</v>
      </c>
      <c r="D1" s="12" t="s">
        <v>83</v>
      </c>
      <c r="E1" s="10"/>
    </row>
    <row r="2" spans="1:4" ht="39.75" customHeight="1">
      <c r="A2" s="13">
        <v>1</v>
      </c>
      <c r="B2" s="13" t="s">
        <v>84</v>
      </c>
      <c r="C2" s="13" t="s">
        <v>85</v>
      </c>
      <c r="D2" s="14">
        <v>529645.43</v>
      </c>
    </row>
    <row r="3" spans="1:4" ht="51">
      <c r="A3" s="13">
        <v>2</v>
      </c>
      <c r="B3" s="13" t="s">
        <v>87</v>
      </c>
      <c r="C3" s="13" t="s">
        <v>86</v>
      </c>
      <c r="D3" s="14">
        <v>142300</v>
      </c>
    </row>
    <row r="4" spans="1:4" ht="66.75" customHeight="1">
      <c r="A4" s="13">
        <v>3</v>
      </c>
      <c r="B4" s="13" t="s">
        <v>88</v>
      </c>
      <c r="C4" s="13" t="s">
        <v>90</v>
      </c>
      <c r="D4" s="14">
        <v>35100</v>
      </c>
    </row>
    <row r="5" spans="1:4" ht="12.75">
      <c r="A5" s="51" t="s">
        <v>89</v>
      </c>
      <c r="B5" s="52"/>
      <c r="C5" s="53"/>
      <c r="D5" s="14">
        <f>SUM(D2:D4)</f>
        <v>707045.43</v>
      </c>
    </row>
    <row r="6" spans="3:4" ht="12.75">
      <c r="C6" s="6"/>
      <c r="D6" s="11"/>
    </row>
    <row r="7" spans="3:4" ht="12.75">
      <c r="C7" s="6"/>
      <c r="D7" s="11"/>
    </row>
    <row r="8" spans="3:4" ht="12.75">
      <c r="C8" s="6"/>
      <c r="D8" s="11"/>
    </row>
    <row r="9" spans="3:4" ht="12.75">
      <c r="C9" s="6"/>
      <c r="D9" s="11"/>
    </row>
    <row r="10" spans="3:4" ht="12.75">
      <c r="C10" s="6"/>
      <c r="D10" s="11"/>
    </row>
    <row r="11" spans="3:4" ht="12.75">
      <c r="C11" s="6"/>
      <c r="D11" s="11"/>
    </row>
    <row r="12" spans="3:4" ht="12.75">
      <c r="C12" s="6"/>
      <c r="D12" s="11"/>
    </row>
    <row r="13" spans="3:4" ht="12.75">
      <c r="C13" s="6"/>
      <c r="D13" s="11"/>
    </row>
    <row r="14" spans="3:4" ht="12.75">
      <c r="C14" s="6"/>
      <c r="D14" s="11"/>
    </row>
    <row r="15" spans="3:4" ht="12.75">
      <c r="C15" s="6"/>
      <c r="D15" s="11"/>
    </row>
    <row r="16" spans="3:4" ht="12.75">
      <c r="C16" s="6"/>
      <c r="D16" s="11"/>
    </row>
    <row r="17" spans="3:4" ht="12.75">
      <c r="C17" s="6"/>
      <c r="D17" s="11"/>
    </row>
    <row r="18" ht="12.75">
      <c r="C18" s="6"/>
    </row>
    <row r="19" ht="12.75">
      <c r="C19" s="6"/>
    </row>
    <row r="20" ht="12.75">
      <c r="C20" s="6"/>
    </row>
    <row r="21" ht="12.75">
      <c r="C21" s="6"/>
    </row>
    <row r="22" ht="12.75">
      <c r="C22" s="6"/>
    </row>
    <row r="23" ht="12.75">
      <c r="C23" s="6"/>
    </row>
    <row r="24" ht="12.75">
      <c r="C24" s="6"/>
    </row>
    <row r="25" ht="12.75"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7"/>
  <sheetViews>
    <sheetView tabSelected="1" view="pageBreakPreview" zoomScale="85" zoomScaleSheetLayoutView="85" zoomScalePageLayoutView="0" workbookViewId="0" topLeftCell="K1">
      <pane ySplit="8" topLeftCell="BM9" activePane="bottomLeft" state="frozen"/>
      <selection pane="topLeft" activeCell="A1" sqref="A1"/>
      <selection pane="bottomLeft" activeCell="A340" sqref="A340:B341"/>
    </sheetView>
  </sheetViews>
  <sheetFormatPr defaultColWidth="9.00390625" defaultRowHeight="12.75"/>
  <cols>
    <col min="1" max="1" width="7.00390625" style="17" customWidth="1"/>
    <col min="2" max="2" width="52.75390625" style="8" customWidth="1"/>
    <col min="3" max="3" width="21.375" style="3" customWidth="1"/>
    <col min="4" max="4" width="14.875" style="5" customWidth="1"/>
    <col min="5" max="5" width="15.75390625" style="7" customWidth="1"/>
    <col min="6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20"/>
      <c r="J1" s="20"/>
      <c r="K1" s="20"/>
      <c r="L1" s="36"/>
      <c r="M1" s="36"/>
      <c r="N1" s="36"/>
      <c r="O1" s="36"/>
      <c r="P1" s="36"/>
      <c r="Q1" s="36"/>
      <c r="R1" s="108" t="s">
        <v>304</v>
      </c>
      <c r="S1" s="108"/>
      <c r="T1" s="108"/>
      <c r="U1" s="108"/>
      <c r="V1" s="108"/>
      <c r="W1" s="108"/>
      <c r="X1" s="36"/>
      <c r="Y1" s="36"/>
    </row>
    <row r="2" spans="9:25" ht="12.75">
      <c r="I2" s="36"/>
      <c r="J2" s="36"/>
      <c r="K2" s="36"/>
      <c r="L2" s="36"/>
      <c r="M2" s="36"/>
      <c r="N2" s="36"/>
      <c r="O2" s="36"/>
      <c r="P2" s="36"/>
      <c r="Q2" s="36"/>
      <c r="R2" s="108"/>
      <c r="S2" s="108"/>
      <c r="T2" s="108"/>
      <c r="U2" s="108"/>
      <c r="V2" s="108"/>
      <c r="W2" s="108"/>
      <c r="X2" s="36"/>
      <c r="Y2" s="36"/>
    </row>
    <row r="3" spans="9:25" ht="33.75" customHeight="1">
      <c r="I3" s="36"/>
      <c r="J3" s="36"/>
      <c r="K3" s="36"/>
      <c r="L3" s="36"/>
      <c r="M3" s="36"/>
      <c r="N3" s="36"/>
      <c r="O3" s="36"/>
      <c r="P3" s="36"/>
      <c r="Q3" s="36"/>
      <c r="R3" s="108"/>
      <c r="S3" s="108"/>
      <c r="T3" s="108"/>
      <c r="U3" s="108"/>
      <c r="V3" s="108"/>
      <c r="W3" s="108"/>
      <c r="X3" s="36"/>
      <c r="Y3" s="36"/>
    </row>
    <row r="4" spans="1:25" ht="15.75" customHeight="1">
      <c r="A4" s="21"/>
      <c r="B4" s="109" t="s">
        <v>303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22"/>
      <c r="X4" s="22"/>
      <c r="Y4" s="22"/>
    </row>
    <row r="5" spans="1:25" ht="33" customHeight="1">
      <c r="A5" s="23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24"/>
      <c r="X5" s="25"/>
      <c r="Y5" s="25"/>
    </row>
    <row r="6" spans="1:25" ht="33" customHeight="1">
      <c r="A6" s="69" t="s">
        <v>62</v>
      </c>
      <c r="B6" s="147" t="s">
        <v>66</v>
      </c>
      <c r="C6" s="147" t="s">
        <v>64</v>
      </c>
      <c r="D6" s="65" t="s">
        <v>264</v>
      </c>
      <c r="E6" s="65" t="s">
        <v>63</v>
      </c>
      <c r="F6" s="147" t="s">
        <v>300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35" t="s">
        <v>63</v>
      </c>
      <c r="Y6" s="35"/>
    </row>
    <row r="7" spans="1:25" ht="40.5" customHeight="1">
      <c r="A7" s="69"/>
      <c r="B7" s="147"/>
      <c r="C7" s="147"/>
      <c r="D7" s="65"/>
      <c r="E7" s="65"/>
      <c r="F7" s="15" t="s">
        <v>301</v>
      </c>
      <c r="G7" s="15" t="s">
        <v>302</v>
      </c>
      <c r="H7" s="15" t="s">
        <v>25</v>
      </c>
      <c r="I7" s="15" t="s">
        <v>301</v>
      </c>
      <c r="J7" s="15" t="s">
        <v>302</v>
      </c>
      <c r="K7" s="15" t="s">
        <v>25</v>
      </c>
      <c r="L7" s="15" t="s">
        <v>301</v>
      </c>
      <c r="M7" s="15" t="s">
        <v>302</v>
      </c>
      <c r="N7" s="15" t="s">
        <v>25</v>
      </c>
      <c r="O7" s="15" t="s">
        <v>301</v>
      </c>
      <c r="P7" s="15" t="s">
        <v>302</v>
      </c>
      <c r="Q7" s="15" t="s">
        <v>25</v>
      </c>
      <c r="R7" s="15" t="s">
        <v>301</v>
      </c>
      <c r="S7" s="15" t="s">
        <v>302</v>
      </c>
      <c r="T7" s="15" t="s">
        <v>25</v>
      </c>
      <c r="U7" s="15" t="s">
        <v>301</v>
      </c>
      <c r="V7" s="15" t="s">
        <v>302</v>
      </c>
      <c r="W7" s="15" t="s">
        <v>25</v>
      </c>
      <c r="X7" s="35"/>
      <c r="Y7" s="35"/>
    </row>
    <row r="8" spans="1:25" ht="12.75">
      <c r="A8" s="69"/>
      <c r="B8" s="147"/>
      <c r="C8" s="147"/>
      <c r="D8" s="65"/>
      <c r="E8" s="65"/>
      <c r="F8" s="144">
        <v>2012</v>
      </c>
      <c r="G8" s="145"/>
      <c r="H8" s="146"/>
      <c r="I8" s="144">
        <v>2013</v>
      </c>
      <c r="J8" s="145"/>
      <c r="K8" s="146"/>
      <c r="L8" s="144">
        <v>2014</v>
      </c>
      <c r="M8" s="145"/>
      <c r="N8" s="146"/>
      <c r="O8" s="144">
        <v>2015</v>
      </c>
      <c r="P8" s="145"/>
      <c r="Q8" s="146"/>
      <c r="R8" s="144">
        <v>2016</v>
      </c>
      <c r="S8" s="145"/>
      <c r="T8" s="146"/>
      <c r="U8" s="144">
        <v>2017</v>
      </c>
      <c r="V8" s="145"/>
      <c r="W8" s="146">
        <v>2017</v>
      </c>
      <c r="X8" s="15"/>
      <c r="Y8" s="15"/>
    </row>
    <row r="9" spans="1:25" ht="24" customHeight="1">
      <c r="A9" s="148" t="s">
        <v>9</v>
      </c>
      <c r="B9" s="148"/>
      <c r="C9" s="148"/>
      <c r="D9" s="148"/>
      <c r="E9" s="148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26"/>
      <c r="Y9" s="26"/>
    </row>
    <row r="10" spans="1:25" ht="45" customHeight="1">
      <c r="A10" s="57" t="s">
        <v>242</v>
      </c>
      <c r="B10" s="59" t="s">
        <v>23</v>
      </c>
      <c r="C10" s="57" t="s">
        <v>191</v>
      </c>
      <c r="D10" s="57"/>
      <c r="E10" s="49">
        <f>SUM(F10:W10)</f>
        <v>10748.6</v>
      </c>
      <c r="F10" s="54"/>
      <c r="G10" s="55"/>
      <c r="H10" s="56"/>
      <c r="I10" s="54">
        <v>10748.6</v>
      </c>
      <c r="J10" s="55"/>
      <c r="K10" s="56"/>
      <c r="L10" s="54"/>
      <c r="M10" s="55"/>
      <c r="N10" s="56"/>
      <c r="O10" s="54"/>
      <c r="P10" s="55"/>
      <c r="Q10" s="56"/>
      <c r="R10" s="54"/>
      <c r="S10" s="55"/>
      <c r="T10" s="56"/>
      <c r="U10" s="54"/>
      <c r="V10" s="55"/>
      <c r="W10" s="56"/>
      <c r="X10" s="1">
        <v>10748.6</v>
      </c>
      <c r="Y10" s="32">
        <f>E10-X10</f>
        <v>0</v>
      </c>
    </row>
    <row r="11" spans="1:25" ht="47.25" customHeight="1">
      <c r="A11" s="58"/>
      <c r="B11" s="48"/>
      <c r="C11" s="58"/>
      <c r="D11" s="58"/>
      <c r="E11" s="50"/>
      <c r="F11" s="37"/>
      <c r="G11" s="37"/>
      <c r="H11" s="37"/>
      <c r="I11" s="37"/>
      <c r="J11" s="37"/>
      <c r="K11" s="37">
        <v>10748.6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1"/>
      <c r="Y11" s="32"/>
    </row>
    <row r="12" spans="1:25" ht="45" customHeight="1">
      <c r="A12" s="57" t="s">
        <v>243</v>
      </c>
      <c r="B12" s="59" t="s">
        <v>307</v>
      </c>
      <c r="C12" s="57" t="s">
        <v>332</v>
      </c>
      <c r="D12" s="57" t="s">
        <v>341</v>
      </c>
      <c r="E12" s="49">
        <f>SUM(F12:W12,F14:W14)</f>
        <v>792036.7000000001</v>
      </c>
      <c r="F12" s="54">
        <v>7574.3</v>
      </c>
      <c r="G12" s="55"/>
      <c r="H12" s="56"/>
      <c r="I12" s="54">
        <v>19426.1</v>
      </c>
      <c r="J12" s="55"/>
      <c r="K12" s="56"/>
      <c r="L12" s="133">
        <v>4363</v>
      </c>
      <c r="M12" s="134"/>
      <c r="N12" s="135"/>
      <c r="O12" s="54">
        <v>12757.5</v>
      </c>
      <c r="P12" s="55"/>
      <c r="Q12" s="56"/>
      <c r="R12" s="54">
        <v>4522.9</v>
      </c>
      <c r="S12" s="55"/>
      <c r="T12" s="56"/>
      <c r="U12" s="75"/>
      <c r="V12" s="76"/>
      <c r="W12" s="77"/>
      <c r="X12" s="1">
        <v>529645.43</v>
      </c>
      <c r="Y12" s="32">
        <f>E12-X12</f>
        <v>262391.27</v>
      </c>
    </row>
    <row r="13" spans="1:25" ht="45" customHeight="1">
      <c r="A13" s="81"/>
      <c r="B13" s="84"/>
      <c r="C13" s="58"/>
      <c r="D13" s="81"/>
      <c r="E13" s="95"/>
      <c r="F13" s="37">
        <v>7574.3</v>
      </c>
      <c r="G13" s="37"/>
      <c r="H13" s="37"/>
      <c r="I13" s="37">
        <v>3536.7</v>
      </c>
      <c r="J13" s="37"/>
      <c r="K13" s="37">
        <v>15889.4</v>
      </c>
      <c r="L13" s="46">
        <v>1790.5</v>
      </c>
      <c r="M13" s="46"/>
      <c r="N13" s="46">
        <v>2572.5</v>
      </c>
      <c r="O13" s="37"/>
      <c r="P13" s="37"/>
      <c r="Q13" s="37">
        <v>12757.5</v>
      </c>
      <c r="R13" s="37">
        <v>4522.9</v>
      </c>
      <c r="S13" s="37"/>
      <c r="T13" s="37"/>
      <c r="U13" s="41"/>
      <c r="V13" s="41"/>
      <c r="W13" s="41"/>
      <c r="X13" s="1"/>
      <c r="Y13" s="32"/>
    </row>
    <row r="14" spans="1:25" ht="45" customHeight="1">
      <c r="A14" s="82"/>
      <c r="B14" s="85"/>
      <c r="C14" s="57" t="s">
        <v>311</v>
      </c>
      <c r="D14" s="82"/>
      <c r="E14" s="96"/>
      <c r="F14" s="54">
        <v>0</v>
      </c>
      <c r="G14" s="55"/>
      <c r="H14" s="56"/>
      <c r="I14" s="54">
        <v>47286.9</v>
      </c>
      <c r="J14" s="55"/>
      <c r="K14" s="56"/>
      <c r="L14" s="133">
        <v>404324.4</v>
      </c>
      <c r="M14" s="134"/>
      <c r="N14" s="135"/>
      <c r="O14" s="54">
        <v>214618.1</v>
      </c>
      <c r="P14" s="55"/>
      <c r="Q14" s="56"/>
      <c r="R14" s="54">
        <v>77163.5</v>
      </c>
      <c r="S14" s="55"/>
      <c r="T14" s="56"/>
      <c r="U14" s="75"/>
      <c r="V14" s="76"/>
      <c r="W14" s="77"/>
      <c r="X14" s="1"/>
      <c r="Y14" s="32"/>
    </row>
    <row r="15" spans="1:25" ht="45" customHeight="1">
      <c r="A15" s="83"/>
      <c r="B15" s="86"/>
      <c r="C15" s="58"/>
      <c r="D15" s="83"/>
      <c r="E15" s="97"/>
      <c r="F15" s="37">
        <v>0</v>
      </c>
      <c r="G15" s="37"/>
      <c r="H15" s="37"/>
      <c r="I15" s="37">
        <v>43786.9</v>
      </c>
      <c r="J15" s="37"/>
      <c r="K15" s="37">
        <v>3500</v>
      </c>
      <c r="L15" s="46">
        <v>79315.5</v>
      </c>
      <c r="M15" s="46"/>
      <c r="N15" s="46">
        <v>325008.9</v>
      </c>
      <c r="O15" s="37"/>
      <c r="P15" s="37"/>
      <c r="Q15" s="37">
        <v>214618.1</v>
      </c>
      <c r="R15" s="37">
        <v>77163.5</v>
      </c>
      <c r="S15" s="37"/>
      <c r="T15" s="37"/>
      <c r="U15" s="41"/>
      <c r="V15" s="41"/>
      <c r="W15" s="41"/>
      <c r="X15" s="1"/>
      <c r="Y15" s="32"/>
    </row>
    <row r="16" spans="1:25" ht="45" customHeight="1">
      <c r="A16" s="57" t="s">
        <v>244</v>
      </c>
      <c r="B16" s="59" t="s">
        <v>319</v>
      </c>
      <c r="C16" s="57" t="s">
        <v>192</v>
      </c>
      <c r="D16" s="57"/>
      <c r="E16" s="49">
        <v>66468.9</v>
      </c>
      <c r="F16" s="54">
        <v>66468.9</v>
      </c>
      <c r="G16" s="55"/>
      <c r="H16" s="56"/>
      <c r="I16" s="54"/>
      <c r="J16" s="55"/>
      <c r="K16" s="56"/>
      <c r="L16" s="54"/>
      <c r="M16" s="55"/>
      <c r="N16" s="56"/>
      <c r="O16" s="54"/>
      <c r="P16" s="55"/>
      <c r="Q16" s="56"/>
      <c r="R16" s="54"/>
      <c r="S16" s="55"/>
      <c r="T16" s="56"/>
      <c r="U16" s="54"/>
      <c r="V16" s="55"/>
      <c r="W16" s="56"/>
      <c r="X16" s="1"/>
      <c r="Y16" s="32"/>
    </row>
    <row r="17" spans="1:25" ht="45" customHeight="1">
      <c r="A17" s="58"/>
      <c r="B17" s="48"/>
      <c r="C17" s="58"/>
      <c r="D17" s="58"/>
      <c r="E17" s="50"/>
      <c r="F17" s="37">
        <v>66468.9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1"/>
      <c r="Y17" s="32"/>
    </row>
    <row r="18" spans="1:25" ht="45" customHeight="1">
      <c r="A18" s="57" t="s">
        <v>245</v>
      </c>
      <c r="B18" s="59" t="s">
        <v>270</v>
      </c>
      <c r="C18" s="57" t="s">
        <v>192</v>
      </c>
      <c r="D18" s="57"/>
      <c r="E18" s="49">
        <f aca="true" t="shared" si="0" ref="E18:E52">SUM(F18:W18)</f>
        <v>39000</v>
      </c>
      <c r="F18" s="54"/>
      <c r="G18" s="55"/>
      <c r="H18" s="56"/>
      <c r="I18" s="54">
        <v>39000</v>
      </c>
      <c r="J18" s="55"/>
      <c r="K18" s="56"/>
      <c r="L18" s="54"/>
      <c r="M18" s="55"/>
      <c r="N18" s="56"/>
      <c r="O18" s="54"/>
      <c r="P18" s="55"/>
      <c r="Q18" s="56"/>
      <c r="R18" s="54"/>
      <c r="S18" s="55"/>
      <c r="T18" s="56"/>
      <c r="U18" s="54"/>
      <c r="V18" s="55"/>
      <c r="W18" s="56"/>
      <c r="X18" s="1">
        <v>39000</v>
      </c>
      <c r="Y18" s="32">
        <f>E18-X18</f>
        <v>0</v>
      </c>
    </row>
    <row r="19" spans="1:25" ht="45" customHeight="1">
      <c r="A19" s="58"/>
      <c r="B19" s="48"/>
      <c r="C19" s="58"/>
      <c r="D19" s="58"/>
      <c r="E19" s="50"/>
      <c r="F19" s="37"/>
      <c r="G19" s="37"/>
      <c r="H19" s="37"/>
      <c r="I19" s="37"/>
      <c r="J19" s="37">
        <v>39000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1"/>
      <c r="Y19" s="32"/>
    </row>
    <row r="20" spans="1:25" ht="45" customHeight="1">
      <c r="A20" s="57" t="s">
        <v>246</v>
      </c>
      <c r="B20" s="59" t="s">
        <v>76</v>
      </c>
      <c r="C20" s="57" t="s">
        <v>192</v>
      </c>
      <c r="D20" s="57"/>
      <c r="E20" s="49">
        <f t="shared" si="0"/>
        <v>20600</v>
      </c>
      <c r="F20" s="54"/>
      <c r="G20" s="55"/>
      <c r="H20" s="56"/>
      <c r="I20" s="54">
        <v>20600</v>
      </c>
      <c r="J20" s="55"/>
      <c r="K20" s="56"/>
      <c r="L20" s="54"/>
      <c r="M20" s="55"/>
      <c r="N20" s="56"/>
      <c r="O20" s="54"/>
      <c r="P20" s="55"/>
      <c r="Q20" s="56"/>
      <c r="R20" s="54"/>
      <c r="S20" s="55"/>
      <c r="T20" s="56"/>
      <c r="U20" s="54"/>
      <c r="V20" s="55"/>
      <c r="W20" s="56"/>
      <c r="X20" s="1">
        <v>20600</v>
      </c>
      <c r="Y20" s="32">
        <f>E20-X20</f>
        <v>0</v>
      </c>
    </row>
    <row r="21" spans="1:25" ht="45" customHeight="1">
      <c r="A21" s="58"/>
      <c r="B21" s="48"/>
      <c r="C21" s="58"/>
      <c r="D21" s="58"/>
      <c r="E21" s="50"/>
      <c r="F21" s="37"/>
      <c r="G21" s="37"/>
      <c r="H21" s="37"/>
      <c r="I21" s="37"/>
      <c r="J21" s="37">
        <v>20600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1"/>
      <c r="Y21" s="32"/>
    </row>
    <row r="22" spans="1:25" ht="45" customHeight="1">
      <c r="A22" s="57" t="s">
        <v>247</v>
      </c>
      <c r="B22" s="59" t="s">
        <v>294</v>
      </c>
      <c r="C22" s="57" t="s">
        <v>26</v>
      </c>
      <c r="D22" s="57" t="s">
        <v>19</v>
      </c>
      <c r="E22" s="49">
        <f t="shared" si="0"/>
        <v>617250</v>
      </c>
      <c r="F22" s="54"/>
      <c r="G22" s="55"/>
      <c r="H22" s="56"/>
      <c r="I22" s="54">
        <v>61725</v>
      </c>
      <c r="J22" s="55"/>
      <c r="K22" s="56"/>
      <c r="L22" s="54">
        <v>555525</v>
      </c>
      <c r="M22" s="55"/>
      <c r="N22" s="56"/>
      <c r="O22" s="54"/>
      <c r="P22" s="55"/>
      <c r="Q22" s="56"/>
      <c r="R22" s="54"/>
      <c r="S22" s="55"/>
      <c r="T22" s="56"/>
      <c r="U22" s="54"/>
      <c r="V22" s="55"/>
      <c r="W22" s="56"/>
      <c r="X22" s="1">
        <v>61725</v>
      </c>
      <c r="Y22" s="32">
        <f>E22-X22</f>
        <v>555525</v>
      </c>
    </row>
    <row r="23" spans="1:25" ht="45" customHeight="1">
      <c r="A23" s="58"/>
      <c r="B23" s="48"/>
      <c r="C23" s="58"/>
      <c r="D23" s="58"/>
      <c r="E23" s="50"/>
      <c r="F23" s="37"/>
      <c r="G23" s="37"/>
      <c r="H23" s="37"/>
      <c r="I23" s="37"/>
      <c r="J23" s="37">
        <v>61725</v>
      </c>
      <c r="K23" s="37"/>
      <c r="L23" s="37"/>
      <c r="M23" s="37">
        <v>555525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1"/>
      <c r="Y23" s="32"/>
    </row>
    <row r="24" spans="1:25" ht="45" customHeight="1">
      <c r="A24" s="57" t="s">
        <v>248</v>
      </c>
      <c r="B24" s="59" t="s">
        <v>280</v>
      </c>
      <c r="C24" s="57" t="s">
        <v>192</v>
      </c>
      <c r="D24" s="57" t="s">
        <v>95</v>
      </c>
      <c r="E24" s="49">
        <f t="shared" si="0"/>
        <v>300000</v>
      </c>
      <c r="F24" s="54"/>
      <c r="G24" s="55"/>
      <c r="H24" s="56"/>
      <c r="I24" s="54">
        <v>30000</v>
      </c>
      <c r="J24" s="55"/>
      <c r="K24" s="56"/>
      <c r="L24" s="54"/>
      <c r="M24" s="55"/>
      <c r="N24" s="56"/>
      <c r="O24" s="54">
        <v>270000</v>
      </c>
      <c r="P24" s="55"/>
      <c r="Q24" s="56"/>
      <c r="R24" s="54"/>
      <c r="S24" s="55"/>
      <c r="T24" s="56"/>
      <c r="U24" s="54"/>
      <c r="V24" s="55"/>
      <c r="W24" s="56"/>
      <c r="X24" s="1">
        <v>330000</v>
      </c>
      <c r="Y24" s="32">
        <f>E24-X24</f>
        <v>-30000</v>
      </c>
    </row>
    <row r="25" spans="1:25" ht="45" customHeight="1">
      <c r="A25" s="58"/>
      <c r="B25" s="48"/>
      <c r="C25" s="58"/>
      <c r="D25" s="58"/>
      <c r="E25" s="50"/>
      <c r="F25" s="37"/>
      <c r="G25" s="37"/>
      <c r="H25" s="37"/>
      <c r="I25" s="37"/>
      <c r="J25" s="37"/>
      <c r="K25" s="37">
        <v>30000</v>
      </c>
      <c r="L25" s="37"/>
      <c r="M25" s="37"/>
      <c r="N25" s="37"/>
      <c r="O25" s="37"/>
      <c r="P25" s="37">
        <v>270000</v>
      </c>
      <c r="Q25" s="37"/>
      <c r="R25" s="37"/>
      <c r="S25" s="37"/>
      <c r="T25" s="37"/>
      <c r="U25" s="37"/>
      <c r="V25" s="37"/>
      <c r="W25" s="37"/>
      <c r="X25" s="1"/>
      <c r="Y25" s="32"/>
    </row>
    <row r="26" spans="1:25" ht="54.75" customHeight="1">
      <c r="A26" s="57" t="s">
        <v>249</v>
      </c>
      <c r="B26" s="59" t="s">
        <v>17</v>
      </c>
      <c r="C26" s="57" t="s">
        <v>192</v>
      </c>
      <c r="D26" s="57" t="s">
        <v>18</v>
      </c>
      <c r="E26" s="49">
        <f t="shared" si="0"/>
        <v>42430</v>
      </c>
      <c r="F26" s="54"/>
      <c r="G26" s="55"/>
      <c r="H26" s="56"/>
      <c r="I26" s="54">
        <v>42430</v>
      </c>
      <c r="J26" s="55"/>
      <c r="K26" s="56"/>
      <c r="L26" s="54"/>
      <c r="M26" s="55"/>
      <c r="N26" s="56"/>
      <c r="O26" s="54"/>
      <c r="P26" s="55"/>
      <c r="Q26" s="56"/>
      <c r="R26" s="54"/>
      <c r="S26" s="55"/>
      <c r="T26" s="56"/>
      <c r="U26" s="54"/>
      <c r="V26" s="55"/>
      <c r="W26" s="56"/>
      <c r="X26" s="1">
        <v>42430</v>
      </c>
      <c r="Y26" s="32">
        <f>E26-X26</f>
        <v>0</v>
      </c>
    </row>
    <row r="27" spans="1:25" ht="51.75" customHeight="1">
      <c r="A27" s="58"/>
      <c r="B27" s="48"/>
      <c r="C27" s="58"/>
      <c r="D27" s="58"/>
      <c r="E27" s="50"/>
      <c r="F27" s="37"/>
      <c r="G27" s="37"/>
      <c r="H27" s="37"/>
      <c r="I27" s="37"/>
      <c r="J27" s="37">
        <v>42430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1"/>
      <c r="Y27" s="32"/>
    </row>
    <row r="28" spans="1:25" ht="51.75" customHeight="1">
      <c r="A28" s="57" t="s">
        <v>250</v>
      </c>
      <c r="B28" s="59" t="s">
        <v>265</v>
      </c>
      <c r="C28" s="57" t="s">
        <v>192</v>
      </c>
      <c r="D28" s="57"/>
      <c r="E28" s="49">
        <f t="shared" si="0"/>
        <v>38500</v>
      </c>
      <c r="F28" s="54"/>
      <c r="G28" s="55"/>
      <c r="H28" s="56"/>
      <c r="I28" s="54">
        <v>3850</v>
      </c>
      <c r="J28" s="55"/>
      <c r="K28" s="56"/>
      <c r="L28" s="54">
        <v>34650</v>
      </c>
      <c r="M28" s="55"/>
      <c r="N28" s="56"/>
      <c r="O28" s="54"/>
      <c r="P28" s="55"/>
      <c r="Q28" s="56"/>
      <c r="R28" s="54"/>
      <c r="S28" s="55"/>
      <c r="T28" s="56"/>
      <c r="U28" s="54"/>
      <c r="V28" s="55"/>
      <c r="W28" s="56"/>
      <c r="X28" s="1">
        <v>38500</v>
      </c>
      <c r="Y28" s="32">
        <f>E28-X28</f>
        <v>0</v>
      </c>
    </row>
    <row r="29" spans="1:25" ht="54.75" customHeight="1">
      <c r="A29" s="58"/>
      <c r="B29" s="48"/>
      <c r="C29" s="58"/>
      <c r="D29" s="58"/>
      <c r="E29" s="50"/>
      <c r="F29" s="37"/>
      <c r="G29" s="37"/>
      <c r="H29" s="37"/>
      <c r="I29" s="37"/>
      <c r="J29" s="37"/>
      <c r="K29" s="37">
        <v>3850</v>
      </c>
      <c r="L29" s="37"/>
      <c r="M29" s="37">
        <v>34650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1"/>
      <c r="Y29" s="32"/>
    </row>
    <row r="30" spans="1:25" ht="45" customHeight="1">
      <c r="A30" s="57" t="s">
        <v>251</v>
      </c>
      <c r="B30" s="59" t="s">
        <v>266</v>
      </c>
      <c r="C30" s="57" t="s">
        <v>192</v>
      </c>
      <c r="D30" s="57"/>
      <c r="E30" s="49">
        <f t="shared" si="0"/>
        <v>450000</v>
      </c>
      <c r="F30" s="54"/>
      <c r="G30" s="55"/>
      <c r="H30" s="56"/>
      <c r="I30" s="54">
        <v>45000</v>
      </c>
      <c r="J30" s="55"/>
      <c r="K30" s="56"/>
      <c r="L30" s="54">
        <v>405000</v>
      </c>
      <c r="M30" s="55"/>
      <c r="N30" s="56"/>
      <c r="O30" s="54"/>
      <c r="P30" s="55"/>
      <c r="Q30" s="56"/>
      <c r="R30" s="54"/>
      <c r="S30" s="55"/>
      <c r="T30" s="56"/>
      <c r="U30" s="54"/>
      <c r="V30" s="55"/>
      <c r="W30" s="56"/>
      <c r="X30" s="1">
        <v>450000</v>
      </c>
      <c r="Y30" s="32">
        <f>E30-X30</f>
        <v>0</v>
      </c>
    </row>
    <row r="31" spans="1:25" ht="45" customHeight="1">
      <c r="A31" s="58"/>
      <c r="B31" s="48"/>
      <c r="C31" s="58"/>
      <c r="D31" s="58"/>
      <c r="E31" s="50"/>
      <c r="F31" s="37"/>
      <c r="G31" s="37"/>
      <c r="H31" s="37"/>
      <c r="I31" s="37"/>
      <c r="J31" s="37"/>
      <c r="K31" s="37">
        <v>45000</v>
      </c>
      <c r="L31" s="37"/>
      <c r="M31" s="37">
        <v>405000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1"/>
      <c r="Y31" s="32"/>
    </row>
    <row r="32" spans="1:25" ht="45" customHeight="1">
      <c r="A32" s="57" t="s">
        <v>252</v>
      </c>
      <c r="B32" s="59" t="s">
        <v>10</v>
      </c>
      <c r="C32" s="57" t="s">
        <v>4</v>
      </c>
      <c r="D32" s="57"/>
      <c r="E32" s="49">
        <f t="shared" si="0"/>
        <v>285000</v>
      </c>
      <c r="F32" s="54"/>
      <c r="G32" s="55"/>
      <c r="H32" s="56"/>
      <c r="I32" s="54"/>
      <c r="J32" s="55"/>
      <c r="K32" s="56"/>
      <c r="L32" s="54"/>
      <c r="M32" s="55"/>
      <c r="N32" s="56"/>
      <c r="O32" s="54">
        <v>28500</v>
      </c>
      <c r="P32" s="55"/>
      <c r="Q32" s="56"/>
      <c r="R32" s="54">
        <v>128250</v>
      </c>
      <c r="S32" s="55"/>
      <c r="T32" s="56"/>
      <c r="U32" s="54">
        <v>128250</v>
      </c>
      <c r="V32" s="55"/>
      <c r="W32" s="56"/>
      <c r="X32" s="27">
        <v>285000</v>
      </c>
      <c r="Y32" s="32">
        <f>E32-X32</f>
        <v>0</v>
      </c>
    </row>
    <row r="33" spans="1:25" ht="45" customHeight="1">
      <c r="A33" s="58"/>
      <c r="B33" s="48"/>
      <c r="C33" s="58"/>
      <c r="D33" s="58"/>
      <c r="E33" s="50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>
        <v>28500</v>
      </c>
      <c r="Q33" s="37"/>
      <c r="R33" s="37">
        <f>R32*0.1</f>
        <v>12825</v>
      </c>
      <c r="S33" s="37">
        <f>R32*0.45</f>
        <v>57712.5</v>
      </c>
      <c r="T33" s="37">
        <f>R32*0.45</f>
        <v>57712.5</v>
      </c>
      <c r="U33" s="37">
        <f>U32*0.1</f>
        <v>12825</v>
      </c>
      <c r="V33" s="37">
        <f>U32*0.45</f>
        <v>57712.5</v>
      </c>
      <c r="W33" s="37">
        <f>U32*0.45</f>
        <v>57712.5</v>
      </c>
      <c r="X33" s="27"/>
      <c r="Y33" s="32"/>
    </row>
    <row r="34" spans="1:25" ht="51" customHeight="1">
      <c r="A34" s="57" t="s">
        <v>253</v>
      </c>
      <c r="B34" s="59" t="s">
        <v>11</v>
      </c>
      <c r="C34" s="57" t="s">
        <v>5</v>
      </c>
      <c r="D34" s="57" t="s">
        <v>12</v>
      </c>
      <c r="E34" s="49">
        <f t="shared" si="0"/>
        <v>700000</v>
      </c>
      <c r="F34" s="54"/>
      <c r="G34" s="55"/>
      <c r="H34" s="56"/>
      <c r="I34" s="54"/>
      <c r="J34" s="55"/>
      <c r="K34" s="56"/>
      <c r="L34" s="54"/>
      <c r="M34" s="55"/>
      <c r="N34" s="56"/>
      <c r="O34" s="54">
        <v>70000</v>
      </c>
      <c r="P34" s="55"/>
      <c r="Q34" s="56"/>
      <c r="R34" s="54">
        <v>315000</v>
      </c>
      <c r="S34" s="55"/>
      <c r="T34" s="56"/>
      <c r="U34" s="54">
        <v>315000</v>
      </c>
      <c r="V34" s="55"/>
      <c r="W34" s="56"/>
      <c r="X34" s="27">
        <v>700000</v>
      </c>
      <c r="Y34" s="32">
        <f>E34-X34</f>
        <v>0</v>
      </c>
    </row>
    <row r="35" spans="1:25" ht="57.75" customHeight="1">
      <c r="A35" s="58"/>
      <c r="B35" s="48"/>
      <c r="C35" s="58"/>
      <c r="D35" s="58"/>
      <c r="E35" s="5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>
        <v>70000</v>
      </c>
      <c r="Q35" s="37"/>
      <c r="R35" s="37">
        <f>R34*0.1</f>
        <v>31500</v>
      </c>
      <c r="S35" s="37">
        <f>R34*0.45</f>
        <v>141750</v>
      </c>
      <c r="T35" s="37">
        <f>R34*0.45</f>
        <v>141750</v>
      </c>
      <c r="U35" s="37">
        <f>U34*0.1</f>
        <v>31500</v>
      </c>
      <c r="V35" s="37">
        <f>U34*0.45</f>
        <v>141750</v>
      </c>
      <c r="W35" s="37">
        <f>U34*0.45</f>
        <v>141750</v>
      </c>
      <c r="X35" s="27"/>
      <c r="Y35" s="32"/>
    </row>
    <row r="36" spans="1:25" ht="45" customHeight="1">
      <c r="A36" s="57" t="s">
        <v>254</v>
      </c>
      <c r="B36" s="59" t="s">
        <v>13</v>
      </c>
      <c r="C36" s="57" t="s">
        <v>4</v>
      </c>
      <c r="D36" s="57" t="s">
        <v>95</v>
      </c>
      <c r="E36" s="49">
        <f t="shared" si="0"/>
        <v>800000</v>
      </c>
      <c r="F36" s="54"/>
      <c r="G36" s="55"/>
      <c r="H36" s="56"/>
      <c r="I36" s="54"/>
      <c r="J36" s="55"/>
      <c r="K36" s="56"/>
      <c r="L36" s="54"/>
      <c r="M36" s="55"/>
      <c r="N36" s="56"/>
      <c r="O36" s="54">
        <v>80000</v>
      </c>
      <c r="P36" s="55"/>
      <c r="Q36" s="56"/>
      <c r="R36" s="54">
        <v>360000</v>
      </c>
      <c r="S36" s="55"/>
      <c r="T36" s="56"/>
      <c r="U36" s="54">
        <v>360000</v>
      </c>
      <c r="V36" s="55"/>
      <c r="W36" s="56"/>
      <c r="X36" s="27">
        <v>800000</v>
      </c>
      <c r="Y36" s="32">
        <f>E36-X36</f>
        <v>0</v>
      </c>
    </row>
    <row r="37" spans="1:25" ht="45" customHeight="1">
      <c r="A37" s="58"/>
      <c r="B37" s="48"/>
      <c r="C37" s="58"/>
      <c r="D37" s="58"/>
      <c r="E37" s="50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>
        <v>80000</v>
      </c>
      <c r="Q37" s="37"/>
      <c r="R37" s="37">
        <f>R36*0.1</f>
        <v>36000</v>
      </c>
      <c r="S37" s="37">
        <f>R36*0.45</f>
        <v>162000</v>
      </c>
      <c r="T37" s="37">
        <f>R36*0.45</f>
        <v>162000</v>
      </c>
      <c r="U37" s="37">
        <f>U36*0.1</f>
        <v>36000</v>
      </c>
      <c r="V37" s="37">
        <f>U36*0.45</f>
        <v>162000</v>
      </c>
      <c r="W37" s="37">
        <f>U36*0.45</f>
        <v>162000</v>
      </c>
      <c r="X37" s="27"/>
      <c r="Y37" s="32"/>
    </row>
    <row r="38" spans="1:25" ht="45" customHeight="1">
      <c r="A38" s="57" t="s">
        <v>255</v>
      </c>
      <c r="B38" s="59" t="s">
        <v>14</v>
      </c>
      <c r="C38" s="57" t="s">
        <v>5</v>
      </c>
      <c r="D38" s="57" t="s">
        <v>95</v>
      </c>
      <c r="E38" s="49">
        <f t="shared" si="0"/>
        <v>600000</v>
      </c>
      <c r="F38" s="54"/>
      <c r="G38" s="55"/>
      <c r="H38" s="56"/>
      <c r="I38" s="54"/>
      <c r="J38" s="55"/>
      <c r="K38" s="56"/>
      <c r="L38" s="54"/>
      <c r="M38" s="55"/>
      <c r="N38" s="56"/>
      <c r="O38" s="54">
        <v>60000</v>
      </c>
      <c r="P38" s="55"/>
      <c r="Q38" s="56"/>
      <c r="R38" s="54">
        <v>270000</v>
      </c>
      <c r="S38" s="55"/>
      <c r="T38" s="56"/>
      <c r="U38" s="54">
        <v>270000</v>
      </c>
      <c r="V38" s="55"/>
      <c r="W38" s="56"/>
      <c r="X38" s="27">
        <v>600000</v>
      </c>
      <c r="Y38" s="32">
        <f>E38-X38</f>
        <v>0</v>
      </c>
    </row>
    <row r="39" spans="1:25" ht="45" customHeight="1">
      <c r="A39" s="58"/>
      <c r="B39" s="48"/>
      <c r="C39" s="58"/>
      <c r="D39" s="58"/>
      <c r="E39" s="50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>
        <v>60000</v>
      </c>
      <c r="Q39" s="37"/>
      <c r="R39" s="37">
        <f>R38*0.1</f>
        <v>27000</v>
      </c>
      <c r="S39" s="37">
        <f>R38*0.45</f>
        <v>121500</v>
      </c>
      <c r="T39" s="37">
        <f>R38*0.45</f>
        <v>121500</v>
      </c>
      <c r="U39" s="37">
        <f>U38*0.1</f>
        <v>27000</v>
      </c>
      <c r="V39" s="37">
        <f>U38*0.45</f>
        <v>121500</v>
      </c>
      <c r="W39" s="37">
        <f>U38*0.45</f>
        <v>121500</v>
      </c>
      <c r="X39" s="27"/>
      <c r="Y39" s="32"/>
    </row>
    <row r="40" spans="1:25" ht="45" customHeight="1">
      <c r="A40" s="57" t="s">
        <v>256</v>
      </c>
      <c r="B40" s="59" t="s">
        <v>15</v>
      </c>
      <c r="C40" s="57" t="s">
        <v>5</v>
      </c>
      <c r="D40" s="57" t="s">
        <v>16</v>
      </c>
      <c r="E40" s="49">
        <f t="shared" si="0"/>
        <v>136500</v>
      </c>
      <c r="F40" s="54"/>
      <c r="G40" s="55"/>
      <c r="H40" s="56"/>
      <c r="I40" s="54"/>
      <c r="J40" s="55"/>
      <c r="K40" s="56"/>
      <c r="L40" s="54"/>
      <c r="M40" s="55"/>
      <c r="N40" s="56"/>
      <c r="O40" s="54">
        <v>13650</v>
      </c>
      <c r="P40" s="55"/>
      <c r="Q40" s="56"/>
      <c r="R40" s="54">
        <v>61425</v>
      </c>
      <c r="S40" s="55"/>
      <c r="T40" s="56"/>
      <c r="U40" s="54">
        <v>61425</v>
      </c>
      <c r="V40" s="55"/>
      <c r="W40" s="56"/>
      <c r="X40" s="27">
        <v>136500</v>
      </c>
      <c r="Y40" s="32">
        <f>E40-X40</f>
        <v>0</v>
      </c>
    </row>
    <row r="41" spans="1:25" ht="45" customHeight="1">
      <c r="A41" s="58"/>
      <c r="B41" s="48"/>
      <c r="C41" s="58"/>
      <c r="D41" s="58"/>
      <c r="E41" s="50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>
        <v>13650</v>
      </c>
      <c r="Q41" s="37"/>
      <c r="R41" s="37">
        <v>6142.4</v>
      </c>
      <c r="S41" s="37">
        <v>27641.3</v>
      </c>
      <c r="T41" s="37">
        <v>27641.3</v>
      </c>
      <c r="U41" s="37">
        <v>6142.4</v>
      </c>
      <c r="V41" s="37">
        <v>27641.3</v>
      </c>
      <c r="W41" s="37">
        <v>27641.3</v>
      </c>
      <c r="X41" s="27"/>
      <c r="Y41" s="32"/>
    </row>
    <row r="42" spans="1:25" ht="45" customHeight="1">
      <c r="A42" s="57" t="s">
        <v>257</v>
      </c>
      <c r="B42" s="59" t="s">
        <v>281</v>
      </c>
      <c r="C42" s="57" t="s">
        <v>52</v>
      </c>
      <c r="D42" s="57" t="s">
        <v>30</v>
      </c>
      <c r="E42" s="49">
        <f t="shared" si="0"/>
        <v>334000</v>
      </c>
      <c r="F42" s="54"/>
      <c r="G42" s="55"/>
      <c r="H42" s="56"/>
      <c r="I42" s="54"/>
      <c r="J42" s="55"/>
      <c r="K42" s="56"/>
      <c r="L42" s="54"/>
      <c r="M42" s="55"/>
      <c r="N42" s="56"/>
      <c r="O42" s="54"/>
      <c r="P42" s="55"/>
      <c r="Q42" s="56"/>
      <c r="R42" s="54">
        <v>167000</v>
      </c>
      <c r="S42" s="55"/>
      <c r="T42" s="56"/>
      <c r="U42" s="54">
        <v>167000</v>
      </c>
      <c r="V42" s="55"/>
      <c r="W42" s="56"/>
      <c r="X42" s="29">
        <v>334000</v>
      </c>
      <c r="Y42" s="32">
        <f>E42-X42</f>
        <v>0</v>
      </c>
    </row>
    <row r="43" spans="1:25" ht="45" customHeight="1">
      <c r="A43" s="58"/>
      <c r="B43" s="48"/>
      <c r="C43" s="58"/>
      <c r="D43" s="58"/>
      <c r="E43" s="50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>
        <f>R42*0.1</f>
        <v>16700</v>
      </c>
      <c r="S43" s="37">
        <f>R42*0.45</f>
        <v>75150</v>
      </c>
      <c r="T43" s="37">
        <f>R42*0.45</f>
        <v>75150</v>
      </c>
      <c r="U43" s="37">
        <f>U42*0.1</f>
        <v>16700</v>
      </c>
      <c r="V43" s="37">
        <f>U42*0.45</f>
        <v>75150</v>
      </c>
      <c r="W43" s="37">
        <f>U42*0.45</f>
        <v>75150</v>
      </c>
      <c r="X43" s="29"/>
      <c r="Y43" s="32"/>
    </row>
    <row r="44" spans="1:25" ht="45" customHeight="1">
      <c r="A44" s="57" t="s">
        <v>258</v>
      </c>
      <c r="B44" s="59" t="s">
        <v>214</v>
      </c>
      <c r="C44" s="57" t="s">
        <v>52</v>
      </c>
      <c r="D44" s="57" t="s">
        <v>216</v>
      </c>
      <c r="E44" s="49">
        <f t="shared" si="0"/>
        <v>40810</v>
      </c>
      <c r="F44" s="54">
        <v>12420</v>
      </c>
      <c r="G44" s="55"/>
      <c r="H44" s="56"/>
      <c r="I44" s="54">
        <v>7570</v>
      </c>
      <c r="J44" s="55"/>
      <c r="K44" s="56"/>
      <c r="L44" s="54">
        <v>9520</v>
      </c>
      <c r="M44" s="55"/>
      <c r="N44" s="56"/>
      <c r="O44" s="54">
        <v>11300</v>
      </c>
      <c r="P44" s="55"/>
      <c r="Q44" s="56"/>
      <c r="R44" s="54"/>
      <c r="S44" s="55"/>
      <c r="T44" s="56"/>
      <c r="U44" s="54"/>
      <c r="V44" s="55"/>
      <c r="W44" s="56"/>
      <c r="X44" s="29">
        <v>40810</v>
      </c>
      <c r="Y44" s="32">
        <f>E44-X44</f>
        <v>0</v>
      </c>
    </row>
    <row r="45" spans="1:25" ht="54" customHeight="1">
      <c r="A45" s="58"/>
      <c r="B45" s="48"/>
      <c r="C45" s="58"/>
      <c r="D45" s="58"/>
      <c r="E45" s="50"/>
      <c r="F45" s="37"/>
      <c r="G45" s="37"/>
      <c r="H45" s="37">
        <v>12420</v>
      </c>
      <c r="I45" s="37"/>
      <c r="J45" s="37"/>
      <c r="K45" s="37">
        <v>7570</v>
      </c>
      <c r="L45" s="37"/>
      <c r="M45" s="37"/>
      <c r="N45" s="37">
        <v>9520</v>
      </c>
      <c r="O45" s="37"/>
      <c r="P45" s="37"/>
      <c r="Q45" s="37">
        <v>11300</v>
      </c>
      <c r="R45" s="37"/>
      <c r="S45" s="37"/>
      <c r="T45" s="37"/>
      <c r="U45" s="37"/>
      <c r="V45" s="37"/>
      <c r="W45" s="37"/>
      <c r="X45" s="29"/>
      <c r="Y45" s="32"/>
    </row>
    <row r="46" spans="1:25" ht="45" customHeight="1">
      <c r="A46" s="57" t="s">
        <v>259</v>
      </c>
      <c r="B46" s="59" t="s">
        <v>215</v>
      </c>
      <c r="C46" s="57" t="s">
        <v>52</v>
      </c>
      <c r="D46" s="57" t="s">
        <v>35</v>
      </c>
      <c r="E46" s="49">
        <f t="shared" si="0"/>
        <v>64790</v>
      </c>
      <c r="F46" s="54">
        <v>13680</v>
      </c>
      <c r="G46" s="55"/>
      <c r="H46" s="56"/>
      <c r="I46" s="54">
        <v>17650</v>
      </c>
      <c r="J46" s="55"/>
      <c r="K46" s="56"/>
      <c r="L46" s="54">
        <v>19510</v>
      </c>
      <c r="M46" s="55"/>
      <c r="N46" s="56"/>
      <c r="O46" s="54">
        <v>13950</v>
      </c>
      <c r="P46" s="55"/>
      <c r="Q46" s="56"/>
      <c r="R46" s="54"/>
      <c r="S46" s="55"/>
      <c r="T46" s="56"/>
      <c r="U46" s="54"/>
      <c r="V46" s="55"/>
      <c r="W46" s="56"/>
      <c r="X46" s="29">
        <v>77060</v>
      </c>
      <c r="Y46" s="32">
        <f>E46-X46</f>
        <v>-12270</v>
      </c>
    </row>
    <row r="47" spans="1:25" ht="45" customHeight="1">
      <c r="A47" s="58"/>
      <c r="B47" s="48"/>
      <c r="C47" s="58"/>
      <c r="D47" s="58"/>
      <c r="E47" s="50"/>
      <c r="F47" s="37"/>
      <c r="G47" s="37"/>
      <c r="H47" s="37">
        <v>13680</v>
      </c>
      <c r="I47" s="37"/>
      <c r="J47" s="37"/>
      <c r="K47" s="37">
        <v>17650</v>
      </c>
      <c r="L47" s="37"/>
      <c r="M47" s="37"/>
      <c r="N47" s="37">
        <v>19510</v>
      </c>
      <c r="O47" s="37"/>
      <c r="P47" s="37"/>
      <c r="Q47" s="37">
        <v>13950</v>
      </c>
      <c r="R47" s="37"/>
      <c r="S47" s="37"/>
      <c r="T47" s="37"/>
      <c r="U47" s="37"/>
      <c r="V47" s="37"/>
      <c r="W47" s="37"/>
      <c r="X47" s="29"/>
      <c r="Y47" s="32"/>
    </row>
    <row r="48" spans="1:25" ht="45" customHeight="1">
      <c r="A48" s="57" t="s">
        <v>260</v>
      </c>
      <c r="B48" s="59" t="s">
        <v>217</v>
      </c>
      <c r="C48" s="57" t="s">
        <v>52</v>
      </c>
      <c r="D48" s="57"/>
      <c r="E48" s="49">
        <f t="shared" si="0"/>
        <v>27330</v>
      </c>
      <c r="F48" s="54">
        <v>2730</v>
      </c>
      <c r="G48" s="55"/>
      <c r="H48" s="56"/>
      <c r="I48" s="54">
        <v>9710</v>
      </c>
      <c r="J48" s="55"/>
      <c r="K48" s="56"/>
      <c r="L48" s="54">
        <v>9880</v>
      </c>
      <c r="M48" s="55"/>
      <c r="N48" s="56"/>
      <c r="O48" s="54">
        <v>5010</v>
      </c>
      <c r="P48" s="55"/>
      <c r="Q48" s="56"/>
      <c r="R48" s="54"/>
      <c r="S48" s="55"/>
      <c r="T48" s="56"/>
      <c r="U48" s="54"/>
      <c r="V48" s="55"/>
      <c r="W48" s="56"/>
      <c r="X48" s="29">
        <v>28370</v>
      </c>
      <c r="Y48" s="32">
        <f>E48-X48</f>
        <v>-1040</v>
      </c>
    </row>
    <row r="49" spans="1:25" ht="45" customHeight="1">
      <c r="A49" s="58"/>
      <c r="B49" s="48"/>
      <c r="C49" s="58"/>
      <c r="D49" s="58"/>
      <c r="E49" s="50"/>
      <c r="F49" s="37"/>
      <c r="G49" s="37"/>
      <c r="H49" s="37">
        <v>2730</v>
      </c>
      <c r="I49" s="37"/>
      <c r="J49" s="37"/>
      <c r="K49" s="37">
        <v>9710</v>
      </c>
      <c r="L49" s="37"/>
      <c r="M49" s="37"/>
      <c r="N49" s="37">
        <v>9880</v>
      </c>
      <c r="O49" s="37"/>
      <c r="P49" s="37"/>
      <c r="Q49" s="37">
        <v>5010</v>
      </c>
      <c r="R49" s="37"/>
      <c r="S49" s="37"/>
      <c r="T49" s="37"/>
      <c r="U49" s="37"/>
      <c r="V49" s="37"/>
      <c r="W49" s="37"/>
      <c r="X49" s="29"/>
      <c r="Y49" s="32"/>
    </row>
    <row r="50" spans="1:25" ht="53.25" customHeight="1">
      <c r="A50" s="57" t="s">
        <v>131</v>
      </c>
      <c r="B50" s="59" t="s">
        <v>218</v>
      </c>
      <c r="C50" s="57" t="s">
        <v>52</v>
      </c>
      <c r="D50" s="57"/>
      <c r="E50" s="49">
        <f t="shared" si="0"/>
        <v>27040</v>
      </c>
      <c r="F50" s="54">
        <v>3610</v>
      </c>
      <c r="G50" s="55"/>
      <c r="H50" s="56"/>
      <c r="I50" s="54">
        <v>6300</v>
      </c>
      <c r="J50" s="55"/>
      <c r="K50" s="56"/>
      <c r="L50" s="54">
        <v>7350</v>
      </c>
      <c r="M50" s="55"/>
      <c r="N50" s="56"/>
      <c r="O50" s="54">
        <v>9780</v>
      </c>
      <c r="P50" s="55"/>
      <c r="Q50" s="56"/>
      <c r="R50" s="54"/>
      <c r="S50" s="55"/>
      <c r="T50" s="56"/>
      <c r="U50" s="54"/>
      <c r="V50" s="55"/>
      <c r="W50" s="56"/>
      <c r="X50" s="29">
        <v>31250</v>
      </c>
      <c r="Y50" s="32">
        <f>E50-X50</f>
        <v>-4210</v>
      </c>
    </row>
    <row r="51" spans="1:25" ht="45" customHeight="1">
      <c r="A51" s="58"/>
      <c r="B51" s="48"/>
      <c r="C51" s="58"/>
      <c r="D51" s="58"/>
      <c r="E51" s="50"/>
      <c r="F51" s="37"/>
      <c r="G51" s="37"/>
      <c r="H51" s="37">
        <v>3610</v>
      </c>
      <c r="I51" s="37"/>
      <c r="J51" s="37"/>
      <c r="K51" s="37">
        <v>6300</v>
      </c>
      <c r="L51" s="37"/>
      <c r="M51" s="37"/>
      <c r="N51" s="37">
        <v>7350</v>
      </c>
      <c r="O51" s="37"/>
      <c r="P51" s="37"/>
      <c r="Q51" s="37">
        <v>9780</v>
      </c>
      <c r="R51" s="37"/>
      <c r="S51" s="37"/>
      <c r="T51" s="37"/>
      <c r="U51" s="37"/>
      <c r="V51" s="37"/>
      <c r="W51" s="37"/>
      <c r="X51" s="29"/>
      <c r="Y51" s="32"/>
    </row>
    <row r="52" spans="1:25" ht="45" customHeight="1">
      <c r="A52" s="57" t="s">
        <v>132</v>
      </c>
      <c r="B52" s="59" t="s">
        <v>219</v>
      </c>
      <c r="C52" s="57" t="s">
        <v>52</v>
      </c>
      <c r="D52" s="57"/>
      <c r="E52" s="49">
        <f t="shared" si="0"/>
        <v>74580</v>
      </c>
      <c r="F52" s="54">
        <v>29670</v>
      </c>
      <c r="G52" s="55"/>
      <c r="H52" s="56"/>
      <c r="I52" s="54">
        <v>11980</v>
      </c>
      <c r="J52" s="55"/>
      <c r="K52" s="56"/>
      <c r="L52" s="54">
        <v>11120</v>
      </c>
      <c r="M52" s="55"/>
      <c r="N52" s="56"/>
      <c r="O52" s="54">
        <v>21810</v>
      </c>
      <c r="P52" s="55"/>
      <c r="Q52" s="56"/>
      <c r="R52" s="54"/>
      <c r="S52" s="55"/>
      <c r="T52" s="56"/>
      <c r="U52" s="54"/>
      <c r="V52" s="55"/>
      <c r="W52" s="56"/>
      <c r="X52" s="29">
        <v>74580</v>
      </c>
      <c r="Y52" s="32">
        <f>E52-X52</f>
        <v>0</v>
      </c>
    </row>
    <row r="53" spans="1:25" ht="54" customHeight="1">
      <c r="A53" s="58"/>
      <c r="B53" s="48"/>
      <c r="C53" s="58"/>
      <c r="D53" s="58"/>
      <c r="E53" s="50"/>
      <c r="F53" s="37"/>
      <c r="G53" s="37"/>
      <c r="H53" s="37">
        <v>29670</v>
      </c>
      <c r="I53" s="37"/>
      <c r="J53" s="37"/>
      <c r="K53" s="37">
        <v>11980</v>
      </c>
      <c r="L53" s="37"/>
      <c r="M53" s="37"/>
      <c r="N53" s="37">
        <v>11120</v>
      </c>
      <c r="O53" s="37"/>
      <c r="P53" s="37"/>
      <c r="Q53" s="37">
        <v>21810</v>
      </c>
      <c r="R53" s="37"/>
      <c r="S53" s="37"/>
      <c r="T53" s="37"/>
      <c r="U53" s="37"/>
      <c r="V53" s="37"/>
      <c r="W53" s="37"/>
      <c r="X53" s="29"/>
      <c r="Y53" s="32"/>
    </row>
    <row r="54" spans="1:25" ht="54" customHeight="1">
      <c r="A54" s="57" t="s">
        <v>133</v>
      </c>
      <c r="B54" s="59" t="s">
        <v>379</v>
      </c>
      <c r="C54" s="57" t="s">
        <v>52</v>
      </c>
      <c r="D54" s="57" t="s">
        <v>95</v>
      </c>
      <c r="E54" s="49">
        <v>560.8</v>
      </c>
      <c r="F54" s="54"/>
      <c r="G54" s="55"/>
      <c r="H54" s="56"/>
      <c r="I54" s="54"/>
      <c r="J54" s="55"/>
      <c r="K54" s="56"/>
      <c r="L54" s="54">
        <v>560.8</v>
      </c>
      <c r="M54" s="55"/>
      <c r="N54" s="56"/>
      <c r="O54" s="54"/>
      <c r="P54" s="55"/>
      <c r="Q54" s="56"/>
      <c r="R54" s="54"/>
      <c r="S54" s="55"/>
      <c r="T54" s="56"/>
      <c r="U54" s="54"/>
      <c r="V54" s="55"/>
      <c r="W54" s="56"/>
      <c r="X54" s="29"/>
      <c r="Y54" s="32"/>
    </row>
    <row r="55" spans="1:25" ht="54" customHeight="1">
      <c r="A55" s="58"/>
      <c r="B55" s="48"/>
      <c r="C55" s="58"/>
      <c r="D55" s="58"/>
      <c r="E55" s="50"/>
      <c r="F55" s="37"/>
      <c r="G55" s="37"/>
      <c r="H55" s="37"/>
      <c r="I55" s="37"/>
      <c r="J55" s="37"/>
      <c r="K55" s="37"/>
      <c r="L55" s="37">
        <v>560.8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29"/>
      <c r="Y55" s="32"/>
    </row>
    <row r="56" spans="1:25" ht="57" customHeight="1">
      <c r="A56" s="120" t="s">
        <v>261</v>
      </c>
      <c r="B56" s="121"/>
      <c r="C56" s="57"/>
      <c r="D56" s="57"/>
      <c r="E56" s="118">
        <f>SUM(E10:E55)</f>
        <v>5467645</v>
      </c>
      <c r="F56" s="89">
        <f>F10+F12+F18+F20+F22+F24+F26+F28+F30+F32+F34+F36+F38+F40+F42+F44+F46+F48+F50+F52+F16+F14+F54</f>
        <v>136153.2</v>
      </c>
      <c r="G56" s="90"/>
      <c r="H56" s="91"/>
      <c r="I56" s="89">
        <f>I10+I12+I18+I20+I22+I24+I26+I28+I30+I32+I34+I36+I38+I40+I42+I44+I46+I48+I50+I52+I16+I14+I54</f>
        <v>373276.60000000003</v>
      </c>
      <c r="J56" s="90"/>
      <c r="K56" s="91"/>
      <c r="L56" s="89">
        <f>L10+L12+L18+L20+L22+L24+L26+L28+L30+L32+L34+L36+L38+L40+L42+L44+L46+L48+L50+L52+L16+L14+L54</f>
        <v>1461803.2</v>
      </c>
      <c r="M56" s="90"/>
      <c r="N56" s="91"/>
      <c r="O56" s="89">
        <f>O10+O12+O18+O20+O22+O24+O26+O28+O30+O32+O34+O36+O38+O40+O42+O44+O46+O48+O50+O52+O16+O14+O54</f>
        <v>811375.6</v>
      </c>
      <c r="P56" s="90"/>
      <c r="Q56" s="91"/>
      <c r="R56" s="89">
        <f>R10+R12+R18+R20+R22+R24+R26+R28+R30+R32+R34+R36+R38+R40+R42+R44+R46+R48+R50+R52+R16+R14+R54</f>
        <v>1383361.4</v>
      </c>
      <c r="S56" s="90"/>
      <c r="T56" s="91"/>
      <c r="U56" s="89">
        <f>U10+U12+U18+U20+U22+U24+U26+U28+U30+U32+U34+U36+U38+U40+U42+U44+U46+U48+U50+U52+U16+U14+U54</f>
        <v>1301675</v>
      </c>
      <c r="V56" s="90"/>
      <c r="W56" s="91"/>
      <c r="X56" s="30">
        <v>5191144.03</v>
      </c>
      <c r="Y56" s="32">
        <f>E56-X56</f>
        <v>276500.96999999974</v>
      </c>
    </row>
    <row r="57" spans="1:25" ht="56.25" customHeight="1">
      <c r="A57" s="122"/>
      <c r="B57" s="123"/>
      <c r="C57" s="58"/>
      <c r="D57" s="58"/>
      <c r="E57" s="119"/>
      <c r="F57" s="38">
        <f>F11+F13+F19+F21+F23+F25+F27+F29+F31+F33+F35+F37+F39+F41+F43+F45+F47+F49+F51+F53+F17+F15+F55</f>
        <v>74043.2</v>
      </c>
      <c r="G57" s="38">
        <f aca="true" t="shared" si="1" ref="G57:W57">G11+G13+G19+G21+G23+G25+G27+G29+G31+G33+G35+G37+G39+G41+G43+G45+G47+G49+G51+G53+G17+G15+G55</f>
        <v>0</v>
      </c>
      <c r="H57" s="38">
        <f t="shared" si="1"/>
        <v>62110</v>
      </c>
      <c r="I57" s="38">
        <f t="shared" si="1"/>
        <v>47323.6</v>
      </c>
      <c r="J57" s="38">
        <f t="shared" si="1"/>
        <v>163755</v>
      </c>
      <c r="K57" s="38">
        <f t="shared" si="1"/>
        <v>162198</v>
      </c>
      <c r="L57" s="38">
        <f t="shared" si="1"/>
        <v>81666.8</v>
      </c>
      <c r="M57" s="38">
        <f t="shared" si="1"/>
        <v>995175</v>
      </c>
      <c r="N57" s="38">
        <f t="shared" si="1"/>
        <v>384961.4</v>
      </c>
      <c r="O57" s="38">
        <f t="shared" si="1"/>
        <v>0</v>
      </c>
      <c r="P57" s="38">
        <f t="shared" si="1"/>
        <v>522150</v>
      </c>
      <c r="Q57" s="38">
        <f t="shared" si="1"/>
        <v>289225.6</v>
      </c>
      <c r="R57" s="38">
        <f t="shared" si="1"/>
        <v>211853.8</v>
      </c>
      <c r="S57" s="38">
        <f t="shared" si="1"/>
        <v>585753.8</v>
      </c>
      <c r="T57" s="38">
        <f t="shared" si="1"/>
        <v>585753.8</v>
      </c>
      <c r="U57" s="38">
        <f t="shared" si="1"/>
        <v>130167.4</v>
      </c>
      <c r="V57" s="38">
        <f t="shared" si="1"/>
        <v>585753.8</v>
      </c>
      <c r="W57" s="38">
        <f t="shared" si="1"/>
        <v>585753.8</v>
      </c>
      <c r="X57" s="38">
        <f>X11+X13+X19+X21+X23+X25+X27+X29+X31+X33+X35+X37+X39+X41+X43+X45+X47+X49+X51+X53+X17</f>
        <v>0</v>
      </c>
      <c r="Y57" s="38">
        <f>Y11+Y13+Y19+Y21+Y23+Y25+Y27+Y29+Y31+Y33+Y35+Y37+Y39+Y41+Y43+Y45+Y47+Y49+Y51+Y53+Y17</f>
        <v>0</v>
      </c>
    </row>
    <row r="58" spans="1:25" ht="45" customHeight="1">
      <c r="A58" s="148" t="s">
        <v>51</v>
      </c>
      <c r="B58" s="148"/>
      <c r="C58" s="148"/>
      <c r="D58" s="148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26"/>
      <c r="Y58" s="32">
        <f>E58-X58</f>
        <v>0</v>
      </c>
    </row>
    <row r="59" spans="1:25" ht="45" customHeight="1">
      <c r="A59" s="57" t="s">
        <v>134</v>
      </c>
      <c r="B59" s="59" t="s">
        <v>24</v>
      </c>
      <c r="C59" s="57" t="s">
        <v>118</v>
      </c>
      <c r="D59" s="57"/>
      <c r="E59" s="49">
        <f>SUM(F59:W59)</f>
        <v>9697.8</v>
      </c>
      <c r="F59" s="54"/>
      <c r="G59" s="55"/>
      <c r="H59" s="56"/>
      <c r="I59" s="54">
        <v>9697.8</v>
      </c>
      <c r="J59" s="55"/>
      <c r="K59" s="56"/>
      <c r="L59" s="54"/>
      <c r="M59" s="55"/>
      <c r="N59" s="56"/>
      <c r="O59" s="54"/>
      <c r="P59" s="55"/>
      <c r="Q59" s="56"/>
      <c r="R59" s="54"/>
      <c r="S59" s="55"/>
      <c r="T59" s="56"/>
      <c r="U59" s="54"/>
      <c r="V59" s="55"/>
      <c r="W59" s="56"/>
      <c r="X59" s="1">
        <v>9697.8</v>
      </c>
      <c r="Y59" s="32">
        <f>E59-X59</f>
        <v>0</v>
      </c>
    </row>
    <row r="60" spans="1:25" ht="45" customHeight="1">
      <c r="A60" s="58"/>
      <c r="B60" s="48"/>
      <c r="C60" s="58"/>
      <c r="D60" s="58"/>
      <c r="E60" s="50"/>
      <c r="F60" s="37"/>
      <c r="G60" s="37"/>
      <c r="H60" s="37"/>
      <c r="I60" s="37"/>
      <c r="J60" s="37"/>
      <c r="K60" s="37">
        <v>9697.8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1"/>
      <c r="Y60" s="32"/>
    </row>
    <row r="61" spans="1:25" ht="49.5" customHeight="1">
      <c r="A61" s="57" t="s">
        <v>135</v>
      </c>
      <c r="B61" s="59" t="s">
        <v>308</v>
      </c>
      <c r="C61" s="57" t="s">
        <v>342</v>
      </c>
      <c r="D61" s="57"/>
      <c r="E61" s="49">
        <f>SUM(F61:W61)</f>
        <v>125051.6</v>
      </c>
      <c r="F61" s="54">
        <v>12300</v>
      </c>
      <c r="G61" s="55"/>
      <c r="H61" s="56"/>
      <c r="I61" s="54">
        <v>76395.2</v>
      </c>
      <c r="J61" s="55"/>
      <c r="K61" s="56"/>
      <c r="L61" s="54">
        <v>36356.4</v>
      </c>
      <c r="M61" s="55"/>
      <c r="N61" s="56"/>
      <c r="O61" s="54"/>
      <c r="P61" s="55"/>
      <c r="Q61" s="56"/>
      <c r="R61" s="54"/>
      <c r="S61" s="55"/>
      <c r="T61" s="56"/>
      <c r="U61" s="54"/>
      <c r="V61" s="55"/>
      <c r="W61" s="56"/>
      <c r="X61" s="1">
        <v>116059</v>
      </c>
      <c r="Y61" s="32">
        <f>E61-X61</f>
        <v>8992.600000000006</v>
      </c>
    </row>
    <row r="62" spans="1:25" ht="56.25" customHeight="1">
      <c r="A62" s="58"/>
      <c r="B62" s="48"/>
      <c r="C62" s="58"/>
      <c r="D62" s="58"/>
      <c r="E62" s="50"/>
      <c r="F62" s="37">
        <v>12300</v>
      </c>
      <c r="G62" s="37"/>
      <c r="H62" s="37"/>
      <c r="I62" s="37">
        <v>76395.2</v>
      </c>
      <c r="J62" s="37"/>
      <c r="K62" s="37"/>
      <c r="L62" s="37">
        <v>36356.4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1"/>
      <c r="Y62" s="32"/>
    </row>
    <row r="63" spans="1:25" ht="56.25" customHeight="1">
      <c r="A63" s="57" t="s">
        <v>380</v>
      </c>
      <c r="B63" s="59" t="s">
        <v>267</v>
      </c>
      <c r="C63" s="57" t="s">
        <v>320</v>
      </c>
      <c r="D63" s="57"/>
      <c r="E63" s="49">
        <f>SUM(F63:W63)</f>
        <v>1200</v>
      </c>
      <c r="F63" s="54"/>
      <c r="G63" s="55"/>
      <c r="H63" s="56"/>
      <c r="I63" s="54">
        <v>1200</v>
      </c>
      <c r="J63" s="55"/>
      <c r="K63" s="56"/>
      <c r="L63" s="54"/>
      <c r="M63" s="55"/>
      <c r="N63" s="56"/>
      <c r="O63" s="54"/>
      <c r="P63" s="55"/>
      <c r="Q63" s="56"/>
      <c r="R63" s="54"/>
      <c r="S63" s="55"/>
      <c r="T63" s="56"/>
      <c r="U63" s="54"/>
      <c r="V63" s="55"/>
      <c r="W63" s="56"/>
      <c r="X63" s="1"/>
      <c r="Y63" s="32"/>
    </row>
    <row r="64" spans="1:25" ht="56.25" customHeight="1">
      <c r="A64" s="58"/>
      <c r="B64" s="48"/>
      <c r="C64" s="58"/>
      <c r="D64" s="58"/>
      <c r="E64" s="50"/>
      <c r="F64" s="37"/>
      <c r="G64" s="37"/>
      <c r="H64" s="37"/>
      <c r="I64" s="37"/>
      <c r="J64" s="37">
        <v>1200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1"/>
      <c r="Y64" s="32"/>
    </row>
    <row r="65" spans="1:25" ht="54.75" customHeight="1">
      <c r="A65" s="154">
        <v>26</v>
      </c>
      <c r="B65" s="156" t="s">
        <v>337</v>
      </c>
      <c r="C65" s="57" t="s">
        <v>321</v>
      </c>
      <c r="D65" s="57"/>
      <c r="E65" s="49">
        <f>SUM(F65:W65)</f>
        <v>62325</v>
      </c>
      <c r="F65" s="54"/>
      <c r="G65" s="55"/>
      <c r="H65" s="56"/>
      <c r="I65" s="54"/>
      <c r="J65" s="55"/>
      <c r="K65" s="56"/>
      <c r="L65" s="54">
        <v>62325</v>
      </c>
      <c r="M65" s="55"/>
      <c r="N65" s="56"/>
      <c r="O65" s="75"/>
      <c r="P65" s="76"/>
      <c r="Q65" s="77"/>
      <c r="R65" s="75"/>
      <c r="S65" s="76"/>
      <c r="T65" s="77"/>
      <c r="U65" s="75"/>
      <c r="V65" s="76"/>
      <c r="W65" s="77"/>
      <c r="X65" s="1">
        <v>1020000</v>
      </c>
      <c r="Y65" s="32">
        <f>E65-X65</f>
        <v>-957675</v>
      </c>
    </row>
    <row r="66" spans="1:25" ht="54" customHeight="1">
      <c r="A66" s="154"/>
      <c r="B66" s="85"/>
      <c r="C66" s="58"/>
      <c r="D66" s="58"/>
      <c r="E66" s="50"/>
      <c r="F66" s="37"/>
      <c r="G66" s="37"/>
      <c r="H66" s="37"/>
      <c r="I66" s="37"/>
      <c r="J66" s="37"/>
      <c r="K66" s="37"/>
      <c r="L66" s="37">
        <v>62325</v>
      </c>
      <c r="M66" s="37"/>
      <c r="N66" s="37"/>
      <c r="O66" s="41"/>
      <c r="P66" s="41"/>
      <c r="Q66" s="41"/>
      <c r="R66" s="41"/>
      <c r="S66" s="41"/>
      <c r="T66" s="41"/>
      <c r="U66" s="41"/>
      <c r="V66" s="41"/>
      <c r="W66" s="41"/>
      <c r="X66" s="1"/>
      <c r="Y66" s="32"/>
    </row>
    <row r="67" spans="1:25" ht="65.25" customHeight="1">
      <c r="A67" s="154"/>
      <c r="B67" s="85"/>
      <c r="C67" s="57" t="s">
        <v>277</v>
      </c>
      <c r="D67" s="57"/>
      <c r="E67" s="49">
        <f>SUM(F67:W67)</f>
        <v>1020000</v>
      </c>
      <c r="F67" s="54"/>
      <c r="G67" s="55"/>
      <c r="H67" s="56"/>
      <c r="I67" s="54">
        <v>1020000</v>
      </c>
      <c r="J67" s="55"/>
      <c r="K67" s="56"/>
      <c r="L67" s="54"/>
      <c r="M67" s="55"/>
      <c r="N67" s="56"/>
      <c r="O67" s="75"/>
      <c r="P67" s="76"/>
      <c r="Q67" s="77"/>
      <c r="R67" s="75"/>
      <c r="S67" s="76"/>
      <c r="T67" s="77"/>
      <c r="U67" s="75"/>
      <c r="V67" s="76"/>
      <c r="W67" s="77"/>
      <c r="X67" s="1"/>
      <c r="Y67" s="32"/>
    </row>
    <row r="68" spans="1:25" ht="180" customHeight="1">
      <c r="A68" s="155"/>
      <c r="B68" s="86"/>
      <c r="C68" s="58"/>
      <c r="D68" s="58"/>
      <c r="E68" s="50"/>
      <c r="F68" s="37"/>
      <c r="G68" s="37"/>
      <c r="H68" s="37"/>
      <c r="I68" s="37"/>
      <c r="J68" s="37">
        <v>1020000</v>
      </c>
      <c r="K68" s="37"/>
      <c r="L68" s="37"/>
      <c r="M68" s="37"/>
      <c r="N68" s="37"/>
      <c r="O68" s="41"/>
      <c r="P68" s="41"/>
      <c r="Q68" s="41"/>
      <c r="R68" s="41"/>
      <c r="S68" s="41"/>
      <c r="T68" s="41"/>
      <c r="U68" s="41"/>
      <c r="V68" s="41"/>
      <c r="W68" s="41"/>
      <c r="X68" s="1"/>
      <c r="Y68" s="32"/>
    </row>
    <row r="69" spans="1:25" ht="45" customHeight="1">
      <c r="A69" s="57" t="s">
        <v>47</v>
      </c>
      <c r="B69" s="59" t="s">
        <v>77</v>
      </c>
      <c r="C69" s="57" t="s">
        <v>343</v>
      </c>
      <c r="D69" s="57">
        <v>1</v>
      </c>
      <c r="E69" s="49">
        <f>SUM(F69:W69)</f>
        <v>125087.7</v>
      </c>
      <c r="F69" s="54">
        <v>3800</v>
      </c>
      <c r="G69" s="55"/>
      <c r="H69" s="56"/>
      <c r="I69" s="54"/>
      <c r="J69" s="55"/>
      <c r="K69" s="56"/>
      <c r="L69" s="54">
        <v>121287.7</v>
      </c>
      <c r="M69" s="55"/>
      <c r="N69" s="56"/>
      <c r="O69" s="54"/>
      <c r="P69" s="55"/>
      <c r="Q69" s="56"/>
      <c r="R69" s="54"/>
      <c r="S69" s="55"/>
      <c r="T69" s="56"/>
      <c r="U69" s="54"/>
      <c r="V69" s="55"/>
      <c r="W69" s="56"/>
      <c r="X69" s="1">
        <v>52100</v>
      </c>
      <c r="Y69" s="32">
        <f>E69-X69</f>
        <v>72987.7</v>
      </c>
    </row>
    <row r="70" spans="1:25" ht="45" customHeight="1">
      <c r="A70" s="58"/>
      <c r="B70" s="48"/>
      <c r="C70" s="58"/>
      <c r="D70" s="58"/>
      <c r="E70" s="50"/>
      <c r="F70" s="37">
        <v>3800</v>
      </c>
      <c r="G70" s="37"/>
      <c r="H70" s="37"/>
      <c r="I70" s="37"/>
      <c r="J70" s="37"/>
      <c r="K70" s="37"/>
      <c r="L70" s="37"/>
      <c r="M70" s="37"/>
      <c r="N70" s="37">
        <v>121287.7</v>
      </c>
      <c r="O70" s="37"/>
      <c r="P70" s="37"/>
      <c r="Q70" s="37"/>
      <c r="R70" s="37"/>
      <c r="S70" s="37"/>
      <c r="T70" s="37"/>
      <c r="U70" s="37"/>
      <c r="V70" s="37"/>
      <c r="W70" s="37"/>
      <c r="X70" s="1"/>
      <c r="Y70" s="32"/>
    </row>
    <row r="71" spans="1:25" ht="45" customHeight="1">
      <c r="A71" s="57" t="s">
        <v>48</v>
      </c>
      <c r="B71" s="59" t="s">
        <v>309</v>
      </c>
      <c r="C71" s="57" t="s">
        <v>344</v>
      </c>
      <c r="D71" s="57">
        <v>1</v>
      </c>
      <c r="E71" s="49">
        <f>SUM(F71:W71)</f>
        <v>58734.3</v>
      </c>
      <c r="F71" s="54">
        <v>3000</v>
      </c>
      <c r="G71" s="55"/>
      <c r="H71" s="56"/>
      <c r="I71" s="54"/>
      <c r="J71" s="55"/>
      <c r="K71" s="56"/>
      <c r="L71" s="54">
        <v>55734.3</v>
      </c>
      <c r="M71" s="55"/>
      <c r="N71" s="56"/>
      <c r="O71" s="54"/>
      <c r="P71" s="55"/>
      <c r="Q71" s="56"/>
      <c r="R71" s="54"/>
      <c r="S71" s="55"/>
      <c r="T71" s="56"/>
      <c r="U71" s="54"/>
      <c r="V71" s="55"/>
      <c r="W71" s="56"/>
      <c r="X71" s="1">
        <v>30600</v>
      </c>
      <c r="Y71" s="32">
        <f>E71-X71</f>
        <v>28134.300000000003</v>
      </c>
    </row>
    <row r="72" spans="1:25" ht="45" customHeight="1">
      <c r="A72" s="58"/>
      <c r="B72" s="48"/>
      <c r="C72" s="58"/>
      <c r="D72" s="58"/>
      <c r="E72" s="50"/>
      <c r="F72" s="37">
        <v>3000</v>
      </c>
      <c r="G72" s="37"/>
      <c r="H72" s="37"/>
      <c r="I72" s="37"/>
      <c r="J72" s="37"/>
      <c r="K72" s="37"/>
      <c r="L72" s="37"/>
      <c r="M72" s="37"/>
      <c r="N72" s="37">
        <v>55734.3</v>
      </c>
      <c r="O72" s="37"/>
      <c r="P72" s="37"/>
      <c r="Q72" s="37"/>
      <c r="R72" s="37"/>
      <c r="S72" s="37"/>
      <c r="T72" s="37"/>
      <c r="U72" s="37"/>
      <c r="V72" s="37"/>
      <c r="W72" s="37"/>
      <c r="X72" s="1"/>
      <c r="Y72" s="32"/>
    </row>
    <row r="73" spans="1:25" ht="45" customHeight="1">
      <c r="A73" s="57" t="s">
        <v>136</v>
      </c>
      <c r="B73" s="59" t="s">
        <v>318</v>
      </c>
      <c r="C73" s="57" t="s">
        <v>333</v>
      </c>
      <c r="D73" s="57" t="s">
        <v>305</v>
      </c>
      <c r="E73" s="49">
        <f>SUM(F73:W73,F75:W75)</f>
        <v>24245</v>
      </c>
      <c r="F73" s="54">
        <v>598</v>
      </c>
      <c r="G73" s="55"/>
      <c r="H73" s="56"/>
      <c r="I73" s="54"/>
      <c r="J73" s="55"/>
      <c r="K73" s="56"/>
      <c r="L73" s="54"/>
      <c r="M73" s="55"/>
      <c r="N73" s="56"/>
      <c r="O73" s="54"/>
      <c r="P73" s="55"/>
      <c r="Q73" s="56"/>
      <c r="R73" s="54"/>
      <c r="S73" s="55"/>
      <c r="T73" s="56"/>
      <c r="U73" s="54"/>
      <c r="V73" s="55"/>
      <c r="W73" s="56"/>
      <c r="X73" s="1">
        <v>12800</v>
      </c>
      <c r="Y73" s="32">
        <f>E73-X73</f>
        <v>11445</v>
      </c>
    </row>
    <row r="74" spans="1:25" ht="45" customHeight="1">
      <c r="A74" s="81"/>
      <c r="B74" s="84"/>
      <c r="C74" s="58"/>
      <c r="D74" s="81"/>
      <c r="E74" s="95"/>
      <c r="F74" s="37">
        <v>598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1"/>
      <c r="Y74" s="32"/>
    </row>
    <row r="75" spans="1:25" ht="45" customHeight="1">
      <c r="A75" s="102"/>
      <c r="B75" s="104"/>
      <c r="C75" s="57" t="s">
        <v>345</v>
      </c>
      <c r="D75" s="102"/>
      <c r="E75" s="66"/>
      <c r="F75" s="54"/>
      <c r="G75" s="55"/>
      <c r="H75" s="56"/>
      <c r="I75" s="54">
        <v>23647</v>
      </c>
      <c r="J75" s="55"/>
      <c r="K75" s="56"/>
      <c r="L75" s="54"/>
      <c r="M75" s="55"/>
      <c r="N75" s="56"/>
      <c r="O75" s="54"/>
      <c r="P75" s="55"/>
      <c r="Q75" s="56"/>
      <c r="R75" s="54"/>
      <c r="S75" s="55"/>
      <c r="T75" s="56"/>
      <c r="U75" s="54"/>
      <c r="V75" s="55"/>
      <c r="W75" s="56"/>
      <c r="X75" s="1"/>
      <c r="Y75" s="32"/>
    </row>
    <row r="76" spans="1:25" ht="45" customHeight="1">
      <c r="A76" s="103"/>
      <c r="B76" s="105"/>
      <c r="C76" s="58"/>
      <c r="D76" s="103"/>
      <c r="E76" s="67"/>
      <c r="F76" s="37"/>
      <c r="G76" s="37"/>
      <c r="H76" s="37"/>
      <c r="I76" s="37">
        <v>8000</v>
      </c>
      <c r="J76" s="37"/>
      <c r="K76" s="37">
        <v>15647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1"/>
      <c r="Y76" s="32"/>
    </row>
    <row r="77" spans="1:25" ht="45" customHeight="1">
      <c r="A77" s="57" t="s">
        <v>137</v>
      </c>
      <c r="B77" s="59" t="s">
        <v>53</v>
      </c>
      <c r="C77" s="57" t="s">
        <v>65</v>
      </c>
      <c r="D77" s="57" t="s">
        <v>95</v>
      </c>
      <c r="E77" s="49">
        <f>SUM(F77:W77)</f>
        <v>20000</v>
      </c>
      <c r="F77" s="54"/>
      <c r="G77" s="55"/>
      <c r="H77" s="56"/>
      <c r="I77" s="54"/>
      <c r="J77" s="55"/>
      <c r="K77" s="56"/>
      <c r="L77" s="54">
        <v>20000</v>
      </c>
      <c r="M77" s="55"/>
      <c r="N77" s="56"/>
      <c r="O77" s="54"/>
      <c r="P77" s="55"/>
      <c r="Q77" s="56"/>
      <c r="R77" s="54"/>
      <c r="S77" s="55"/>
      <c r="T77" s="56"/>
      <c r="U77" s="54"/>
      <c r="V77" s="55"/>
      <c r="W77" s="56"/>
      <c r="X77" s="1">
        <v>20000</v>
      </c>
      <c r="Y77" s="32">
        <f>E77-X77</f>
        <v>0</v>
      </c>
    </row>
    <row r="78" spans="1:25" ht="45" customHeight="1">
      <c r="A78" s="58"/>
      <c r="B78" s="48"/>
      <c r="C78" s="58"/>
      <c r="D78" s="58"/>
      <c r="E78" s="50"/>
      <c r="F78" s="37"/>
      <c r="G78" s="37"/>
      <c r="H78" s="37"/>
      <c r="I78" s="37"/>
      <c r="J78" s="37"/>
      <c r="K78" s="37"/>
      <c r="L78" s="37"/>
      <c r="M78" s="37"/>
      <c r="N78" s="37">
        <v>20000</v>
      </c>
      <c r="O78" s="37"/>
      <c r="P78" s="37"/>
      <c r="Q78" s="37"/>
      <c r="R78" s="37"/>
      <c r="S78" s="37"/>
      <c r="T78" s="37"/>
      <c r="U78" s="37"/>
      <c r="V78" s="37"/>
      <c r="W78" s="37"/>
      <c r="X78" s="1"/>
      <c r="Y78" s="32"/>
    </row>
    <row r="79" spans="1:25" ht="45" customHeight="1">
      <c r="A79" s="57" t="s">
        <v>138</v>
      </c>
      <c r="B79" s="59" t="s">
        <v>54</v>
      </c>
      <c r="C79" s="57" t="s">
        <v>65</v>
      </c>
      <c r="D79" s="57" t="s">
        <v>95</v>
      </c>
      <c r="E79" s="49">
        <f>SUM(F79:W79)</f>
        <v>10000</v>
      </c>
      <c r="F79" s="54"/>
      <c r="G79" s="55"/>
      <c r="H79" s="56"/>
      <c r="I79" s="54"/>
      <c r="J79" s="55"/>
      <c r="K79" s="56"/>
      <c r="L79" s="54">
        <v>10000</v>
      </c>
      <c r="M79" s="55"/>
      <c r="N79" s="56"/>
      <c r="O79" s="54"/>
      <c r="P79" s="55"/>
      <c r="Q79" s="56"/>
      <c r="R79" s="54"/>
      <c r="S79" s="55"/>
      <c r="T79" s="56"/>
      <c r="U79" s="54"/>
      <c r="V79" s="55"/>
      <c r="W79" s="56"/>
      <c r="X79" s="1">
        <v>10000</v>
      </c>
      <c r="Y79" s="32">
        <f>E79-X79</f>
        <v>0</v>
      </c>
    </row>
    <row r="80" spans="1:25" ht="45" customHeight="1">
      <c r="A80" s="58"/>
      <c r="B80" s="48"/>
      <c r="C80" s="58"/>
      <c r="D80" s="58"/>
      <c r="E80" s="50"/>
      <c r="F80" s="37"/>
      <c r="G80" s="37"/>
      <c r="H80" s="37"/>
      <c r="I80" s="37"/>
      <c r="J80" s="37"/>
      <c r="K80" s="37"/>
      <c r="L80" s="37"/>
      <c r="M80" s="37"/>
      <c r="N80" s="37">
        <v>10000</v>
      </c>
      <c r="O80" s="37"/>
      <c r="P80" s="37"/>
      <c r="Q80" s="37"/>
      <c r="R80" s="37"/>
      <c r="S80" s="37"/>
      <c r="T80" s="37"/>
      <c r="U80" s="37"/>
      <c r="V80" s="37"/>
      <c r="W80" s="37"/>
      <c r="X80" s="1"/>
      <c r="Y80" s="32"/>
    </row>
    <row r="81" spans="1:25" ht="45" customHeight="1">
      <c r="A81" s="57" t="s">
        <v>139</v>
      </c>
      <c r="B81" s="59" t="s">
        <v>55</v>
      </c>
      <c r="C81" s="57" t="s">
        <v>65</v>
      </c>
      <c r="D81" s="57" t="s">
        <v>96</v>
      </c>
      <c r="E81" s="49">
        <f>SUM(F81:W81)</f>
        <v>200000</v>
      </c>
      <c r="F81" s="54"/>
      <c r="G81" s="55"/>
      <c r="H81" s="56"/>
      <c r="I81" s="54"/>
      <c r="J81" s="55"/>
      <c r="K81" s="56"/>
      <c r="L81" s="54">
        <v>200000</v>
      </c>
      <c r="M81" s="55"/>
      <c r="N81" s="56"/>
      <c r="O81" s="54"/>
      <c r="P81" s="55"/>
      <c r="Q81" s="56"/>
      <c r="R81" s="54"/>
      <c r="S81" s="55"/>
      <c r="T81" s="56"/>
      <c r="U81" s="54"/>
      <c r="V81" s="55"/>
      <c r="W81" s="56"/>
      <c r="X81" s="1">
        <v>200000</v>
      </c>
      <c r="Y81" s="32">
        <f>E81-X81</f>
        <v>0</v>
      </c>
    </row>
    <row r="82" spans="1:25" ht="45" customHeight="1">
      <c r="A82" s="58"/>
      <c r="B82" s="48"/>
      <c r="C82" s="58"/>
      <c r="D82" s="58"/>
      <c r="E82" s="50"/>
      <c r="F82" s="37"/>
      <c r="G82" s="37"/>
      <c r="H82" s="37"/>
      <c r="I82" s="37"/>
      <c r="J82" s="37"/>
      <c r="K82" s="37"/>
      <c r="L82" s="37"/>
      <c r="M82" s="37"/>
      <c r="N82" s="37">
        <v>200000</v>
      </c>
      <c r="O82" s="37"/>
      <c r="P82" s="37"/>
      <c r="Q82" s="37"/>
      <c r="R82" s="37"/>
      <c r="S82" s="37"/>
      <c r="T82" s="37"/>
      <c r="U82" s="37"/>
      <c r="V82" s="37"/>
      <c r="W82" s="37"/>
      <c r="X82" s="1"/>
      <c r="Y82" s="32"/>
    </row>
    <row r="83" spans="1:25" ht="45" customHeight="1">
      <c r="A83" s="57" t="s">
        <v>140</v>
      </c>
      <c r="B83" s="59" t="s">
        <v>56</v>
      </c>
      <c r="C83" s="57" t="s">
        <v>65</v>
      </c>
      <c r="D83" s="57" t="s">
        <v>57</v>
      </c>
      <c r="E83" s="49">
        <f>SUM(F83:W83)</f>
        <v>24000</v>
      </c>
      <c r="F83" s="54"/>
      <c r="G83" s="55"/>
      <c r="H83" s="56"/>
      <c r="I83" s="54"/>
      <c r="J83" s="55"/>
      <c r="K83" s="56"/>
      <c r="L83" s="54"/>
      <c r="M83" s="55"/>
      <c r="N83" s="56"/>
      <c r="O83" s="54">
        <v>24000</v>
      </c>
      <c r="P83" s="55"/>
      <c r="Q83" s="56"/>
      <c r="R83" s="54"/>
      <c r="S83" s="55"/>
      <c r="T83" s="56"/>
      <c r="U83" s="54"/>
      <c r="V83" s="55"/>
      <c r="W83" s="56"/>
      <c r="X83" s="1">
        <v>24000</v>
      </c>
      <c r="Y83" s="32">
        <f>E83-X83</f>
        <v>0</v>
      </c>
    </row>
    <row r="84" spans="1:25" ht="45" customHeight="1">
      <c r="A84" s="58"/>
      <c r="B84" s="48"/>
      <c r="C84" s="58"/>
      <c r="D84" s="58"/>
      <c r="E84" s="5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>
        <v>24000</v>
      </c>
      <c r="Q84" s="37"/>
      <c r="R84" s="37"/>
      <c r="S84" s="37"/>
      <c r="T84" s="37"/>
      <c r="U84" s="37"/>
      <c r="V84" s="37"/>
      <c r="W84" s="37"/>
      <c r="X84" s="1"/>
      <c r="Y84" s="32"/>
    </row>
    <row r="85" spans="1:25" ht="45" customHeight="1">
      <c r="A85" s="57" t="s">
        <v>141</v>
      </c>
      <c r="B85" s="59" t="s">
        <v>282</v>
      </c>
      <c r="C85" s="57" t="s">
        <v>65</v>
      </c>
      <c r="D85" s="57" t="s">
        <v>59</v>
      </c>
      <c r="E85" s="49">
        <f>SUM(F85:W85)</f>
        <v>1540000</v>
      </c>
      <c r="F85" s="54"/>
      <c r="G85" s="55"/>
      <c r="H85" s="56"/>
      <c r="I85" s="54"/>
      <c r="J85" s="55"/>
      <c r="K85" s="56"/>
      <c r="L85" s="54"/>
      <c r="M85" s="55"/>
      <c r="N85" s="56"/>
      <c r="O85" s="54">
        <v>154000</v>
      </c>
      <c r="P85" s="55"/>
      <c r="Q85" s="56"/>
      <c r="R85" s="54">
        <v>693000</v>
      </c>
      <c r="S85" s="55"/>
      <c r="T85" s="56"/>
      <c r="U85" s="54">
        <v>693000</v>
      </c>
      <c r="V85" s="55"/>
      <c r="W85" s="56"/>
      <c r="X85" s="31">
        <v>1540000</v>
      </c>
      <c r="Y85" s="32">
        <f>E85-X85</f>
        <v>0</v>
      </c>
    </row>
    <row r="86" spans="1:25" ht="58.5" customHeight="1">
      <c r="A86" s="58"/>
      <c r="B86" s="48"/>
      <c r="C86" s="58"/>
      <c r="D86" s="58"/>
      <c r="E86" s="50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>
        <v>154000</v>
      </c>
      <c r="Q86" s="37"/>
      <c r="R86" s="37">
        <f>R85*0.5</f>
        <v>346500</v>
      </c>
      <c r="S86" s="37"/>
      <c r="T86" s="37">
        <f>R85*0.5</f>
        <v>346500</v>
      </c>
      <c r="U86" s="37">
        <f>U85*0.5</f>
        <v>346500</v>
      </c>
      <c r="V86" s="37"/>
      <c r="W86" s="37">
        <f>U85*0.5</f>
        <v>346500</v>
      </c>
      <c r="X86" s="31"/>
      <c r="Y86" s="32"/>
    </row>
    <row r="87" spans="1:25" ht="56.25" customHeight="1">
      <c r="A87" s="57" t="s">
        <v>142</v>
      </c>
      <c r="B87" s="59" t="s">
        <v>241</v>
      </c>
      <c r="C87" s="57" t="s">
        <v>65</v>
      </c>
      <c r="D87" s="57"/>
      <c r="E87" s="49">
        <v>200000</v>
      </c>
      <c r="F87" s="54"/>
      <c r="G87" s="55"/>
      <c r="H87" s="56"/>
      <c r="I87" s="54">
        <v>200000</v>
      </c>
      <c r="J87" s="55"/>
      <c r="K87" s="56"/>
      <c r="L87" s="54"/>
      <c r="M87" s="55"/>
      <c r="N87" s="56"/>
      <c r="O87" s="54"/>
      <c r="P87" s="55"/>
      <c r="Q87" s="56"/>
      <c r="R87" s="54"/>
      <c r="S87" s="55"/>
      <c r="T87" s="56"/>
      <c r="U87" s="54"/>
      <c r="V87" s="55"/>
      <c r="W87" s="56"/>
      <c r="X87" s="31">
        <v>200000</v>
      </c>
      <c r="Y87" s="32">
        <f>E87-X87</f>
        <v>0</v>
      </c>
    </row>
    <row r="88" spans="1:25" ht="63.75" customHeight="1">
      <c r="A88" s="58"/>
      <c r="B88" s="48"/>
      <c r="C88" s="58"/>
      <c r="D88" s="58"/>
      <c r="E88" s="50"/>
      <c r="F88" s="37"/>
      <c r="G88" s="37"/>
      <c r="H88" s="37"/>
      <c r="I88" s="37"/>
      <c r="J88" s="37">
        <v>200000</v>
      </c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1"/>
      <c r="Y88" s="32"/>
    </row>
    <row r="89" spans="1:25" ht="72" customHeight="1">
      <c r="A89" s="57" t="s">
        <v>143</v>
      </c>
      <c r="B89" s="59" t="s">
        <v>27</v>
      </c>
      <c r="C89" s="57" t="s">
        <v>65</v>
      </c>
      <c r="D89" s="57"/>
      <c r="E89" s="49">
        <f>SUM(F89:W89)</f>
        <v>434166</v>
      </c>
      <c r="F89" s="54"/>
      <c r="G89" s="55"/>
      <c r="H89" s="56"/>
      <c r="I89" s="54"/>
      <c r="J89" s="55"/>
      <c r="K89" s="56"/>
      <c r="L89" s="54"/>
      <c r="M89" s="55"/>
      <c r="N89" s="56"/>
      <c r="O89" s="54">
        <v>434166</v>
      </c>
      <c r="P89" s="55"/>
      <c r="Q89" s="56"/>
      <c r="R89" s="54"/>
      <c r="S89" s="55"/>
      <c r="T89" s="56"/>
      <c r="U89" s="54"/>
      <c r="V89" s="55"/>
      <c r="W89" s="56"/>
      <c r="X89" s="1">
        <v>434166</v>
      </c>
      <c r="Y89" s="32">
        <f>E89-X89</f>
        <v>0</v>
      </c>
    </row>
    <row r="90" spans="1:25" ht="76.5" customHeight="1">
      <c r="A90" s="58"/>
      <c r="B90" s="48"/>
      <c r="C90" s="58"/>
      <c r="D90" s="58"/>
      <c r="E90" s="50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>
        <v>434166</v>
      </c>
      <c r="Q90" s="37"/>
      <c r="R90" s="37"/>
      <c r="S90" s="37"/>
      <c r="T90" s="37"/>
      <c r="U90" s="37"/>
      <c r="V90" s="37"/>
      <c r="W90" s="37"/>
      <c r="X90" s="1"/>
      <c r="Y90" s="32"/>
    </row>
    <row r="91" spans="1:25" ht="49.5" customHeight="1">
      <c r="A91" s="63" t="s">
        <v>144</v>
      </c>
      <c r="B91" s="59" t="s">
        <v>275</v>
      </c>
      <c r="C91" s="57" t="s">
        <v>330</v>
      </c>
      <c r="D91" s="57" t="s">
        <v>276</v>
      </c>
      <c r="E91" s="49">
        <f>SUM(F91:W91)</f>
        <v>1120</v>
      </c>
      <c r="F91" s="54"/>
      <c r="G91" s="55"/>
      <c r="H91" s="56"/>
      <c r="I91" s="54">
        <v>1120</v>
      </c>
      <c r="J91" s="55"/>
      <c r="K91" s="56"/>
      <c r="L91" s="54"/>
      <c r="M91" s="55"/>
      <c r="N91" s="56"/>
      <c r="O91" s="54"/>
      <c r="P91" s="55"/>
      <c r="Q91" s="56"/>
      <c r="R91" s="54"/>
      <c r="S91" s="55"/>
      <c r="T91" s="56"/>
      <c r="U91" s="54"/>
      <c r="V91" s="55"/>
      <c r="W91" s="56"/>
      <c r="X91" s="1"/>
      <c r="Y91" s="32"/>
    </row>
    <row r="92" spans="1:25" ht="84.75" customHeight="1">
      <c r="A92" s="151"/>
      <c r="B92" s="84"/>
      <c r="C92" s="58"/>
      <c r="D92" s="58"/>
      <c r="E92" s="50"/>
      <c r="F92" s="37"/>
      <c r="G92" s="37"/>
      <c r="H92" s="37"/>
      <c r="I92" s="37"/>
      <c r="J92" s="37"/>
      <c r="K92" s="37">
        <v>1120</v>
      </c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1"/>
      <c r="Y92" s="32"/>
    </row>
    <row r="93" spans="1:25" ht="45" customHeight="1">
      <c r="A93" s="102"/>
      <c r="B93" s="104"/>
      <c r="C93" s="57" t="s">
        <v>311</v>
      </c>
      <c r="D93" s="57" t="s">
        <v>276</v>
      </c>
      <c r="E93" s="49">
        <f>SUM(F93:W93)</f>
        <v>16680</v>
      </c>
      <c r="F93" s="54"/>
      <c r="G93" s="55"/>
      <c r="H93" s="56"/>
      <c r="I93" s="54">
        <v>16680</v>
      </c>
      <c r="J93" s="55"/>
      <c r="K93" s="56"/>
      <c r="L93" s="54"/>
      <c r="M93" s="55"/>
      <c r="N93" s="56"/>
      <c r="O93" s="54"/>
      <c r="P93" s="55"/>
      <c r="Q93" s="56"/>
      <c r="R93" s="54"/>
      <c r="S93" s="55"/>
      <c r="T93" s="56"/>
      <c r="U93" s="54"/>
      <c r="V93" s="55"/>
      <c r="W93" s="56"/>
      <c r="X93" s="1"/>
      <c r="Y93" s="32"/>
    </row>
    <row r="94" spans="1:25" ht="45" customHeight="1">
      <c r="A94" s="103"/>
      <c r="B94" s="105"/>
      <c r="C94" s="58"/>
      <c r="D94" s="58"/>
      <c r="E94" s="50"/>
      <c r="F94" s="37"/>
      <c r="G94" s="37"/>
      <c r="H94" s="37"/>
      <c r="I94" s="37"/>
      <c r="J94" s="37"/>
      <c r="K94" s="37">
        <v>16680</v>
      </c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1"/>
      <c r="Y94" s="32"/>
    </row>
    <row r="95" spans="1:25" ht="73.5" customHeight="1">
      <c r="A95" s="87" t="s">
        <v>145</v>
      </c>
      <c r="B95" s="59" t="s">
        <v>322</v>
      </c>
      <c r="C95" s="57" t="s">
        <v>331</v>
      </c>
      <c r="D95" s="57" t="s">
        <v>276</v>
      </c>
      <c r="E95" s="49">
        <f>SUM(F95:W95)</f>
        <v>9500</v>
      </c>
      <c r="F95" s="54"/>
      <c r="G95" s="55"/>
      <c r="H95" s="56"/>
      <c r="I95" s="54">
        <v>9500</v>
      </c>
      <c r="J95" s="55"/>
      <c r="K95" s="56"/>
      <c r="L95" s="54"/>
      <c r="M95" s="55"/>
      <c r="N95" s="56"/>
      <c r="O95" s="54"/>
      <c r="P95" s="55"/>
      <c r="Q95" s="56"/>
      <c r="R95" s="54"/>
      <c r="S95" s="55"/>
      <c r="T95" s="56"/>
      <c r="U95" s="54"/>
      <c r="V95" s="55"/>
      <c r="W95" s="56"/>
      <c r="X95" s="1"/>
      <c r="Y95" s="32"/>
    </row>
    <row r="96" spans="1:25" ht="109.5" customHeight="1">
      <c r="A96" s="143"/>
      <c r="B96" s="48"/>
      <c r="C96" s="58"/>
      <c r="D96" s="58"/>
      <c r="E96" s="50"/>
      <c r="F96" s="37"/>
      <c r="G96" s="37"/>
      <c r="H96" s="37"/>
      <c r="I96" s="37"/>
      <c r="J96" s="37"/>
      <c r="K96" s="37">
        <v>9500</v>
      </c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1"/>
      <c r="Y96" s="32"/>
    </row>
    <row r="97" spans="1:25" ht="54" customHeight="1">
      <c r="A97" s="87" t="s">
        <v>146</v>
      </c>
      <c r="B97" s="59" t="s">
        <v>28</v>
      </c>
      <c r="C97" s="57" t="s">
        <v>65</v>
      </c>
      <c r="D97" s="57" t="s">
        <v>29</v>
      </c>
      <c r="E97" s="49">
        <f>SUM(F97:W97)</f>
        <v>225000</v>
      </c>
      <c r="F97" s="54"/>
      <c r="G97" s="55"/>
      <c r="H97" s="56"/>
      <c r="I97" s="54"/>
      <c r="J97" s="55"/>
      <c r="K97" s="56"/>
      <c r="L97" s="54"/>
      <c r="M97" s="55"/>
      <c r="N97" s="56"/>
      <c r="O97" s="54"/>
      <c r="P97" s="55"/>
      <c r="Q97" s="56"/>
      <c r="R97" s="54">
        <v>225000</v>
      </c>
      <c r="S97" s="55"/>
      <c r="T97" s="56"/>
      <c r="U97" s="54"/>
      <c r="V97" s="55"/>
      <c r="W97" s="56"/>
      <c r="X97" s="1">
        <v>225000</v>
      </c>
      <c r="Y97" s="32">
        <f>E97-X97</f>
        <v>0</v>
      </c>
    </row>
    <row r="98" spans="1:25" ht="65.25" customHeight="1">
      <c r="A98" s="143"/>
      <c r="B98" s="48"/>
      <c r="C98" s="58"/>
      <c r="D98" s="58"/>
      <c r="E98" s="50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>
        <f>R97*0.5</f>
        <v>112500</v>
      </c>
      <c r="S98" s="37"/>
      <c r="T98" s="37">
        <f>R97*0.5</f>
        <v>112500</v>
      </c>
      <c r="U98" s="37"/>
      <c r="V98" s="37"/>
      <c r="W98" s="37"/>
      <c r="X98" s="1"/>
      <c r="Y98" s="32"/>
    </row>
    <row r="99" spans="1:25" ht="53.25" customHeight="1">
      <c r="A99" s="87" t="s">
        <v>147</v>
      </c>
      <c r="B99" s="59" t="s">
        <v>268</v>
      </c>
      <c r="C99" s="57" t="s">
        <v>65</v>
      </c>
      <c r="D99" s="57" t="s">
        <v>130</v>
      </c>
      <c r="E99" s="49">
        <v>1995000</v>
      </c>
      <c r="F99" s="54"/>
      <c r="G99" s="55"/>
      <c r="H99" s="56"/>
      <c r="I99" s="54"/>
      <c r="J99" s="55"/>
      <c r="K99" s="56"/>
      <c r="L99" s="54"/>
      <c r="M99" s="55"/>
      <c r="N99" s="56"/>
      <c r="O99" s="54">
        <v>665000</v>
      </c>
      <c r="P99" s="55"/>
      <c r="Q99" s="56"/>
      <c r="R99" s="54">
        <v>665000</v>
      </c>
      <c r="S99" s="55"/>
      <c r="T99" s="56"/>
      <c r="U99" s="54">
        <v>665000</v>
      </c>
      <c r="V99" s="55"/>
      <c r="W99" s="56"/>
      <c r="X99" s="31">
        <v>1995000</v>
      </c>
      <c r="Y99" s="32">
        <f>E99-X99</f>
        <v>0</v>
      </c>
    </row>
    <row r="100" spans="1:25" ht="51" customHeight="1">
      <c r="A100" s="143"/>
      <c r="B100" s="48"/>
      <c r="C100" s="58"/>
      <c r="D100" s="58"/>
      <c r="E100" s="50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>
        <v>665000</v>
      </c>
      <c r="Q100" s="37"/>
      <c r="R100" s="37">
        <f>R99*0.5</f>
        <v>332500</v>
      </c>
      <c r="S100" s="37"/>
      <c r="T100" s="37">
        <f>R99*0.5</f>
        <v>332500</v>
      </c>
      <c r="U100" s="37">
        <f>U99*0.5</f>
        <v>332500</v>
      </c>
      <c r="V100" s="37"/>
      <c r="W100" s="37">
        <f>U99*0.5</f>
        <v>332500</v>
      </c>
      <c r="X100" s="31"/>
      <c r="Y100" s="32"/>
    </row>
    <row r="101" spans="1:25" ht="63.75" customHeight="1">
      <c r="A101" s="87" t="s">
        <v>148</v>
      </c>
      <c r="B101" s="59" t="s">
        <v>220</v>
      </c>
      <c r="C101" s="57" t="s">
        <v>65</v>
      </c>
      <c r="D101" s="57" t="s">
        <v>221</v>
      </c>
      <c r="E101" s="49">
        <f>SUM(F101:W101)</f>
        <v>78360</v>
      </c>
      <c r="F101" s="54">
        <v>47480</v>
      </c>
      <c r="G101" s="55"/>
      <c r="H101" s="56"/>
      <c r="I101" s="54">
        <v>24080</v>
      </c>
      <c r="J101" s="55"/>
      <c r="K101" s="56"/>
      <c r="L101" s="54">
        <v>6800</v>
      </c>
      <c r="M101" s="55"/>
      <c r="N101" s="56"/>
      <c r="O101" s="54"/>
      <c r="P101" s="55"/>
      <c r="Q101" s="56"/>
      <c r="R101" s="54"/>
      <c r="S101" s="55"/>
      <c r="T101" s="56"/>
      <c r="U101" s="54"/>
      <c r="V101" s="55"/>
      <c r="W101" s="56"/>
      <c r="X101" s="31">
        <v>53910</v>
      </c>
      <c r="Y101" s="32">
        <f>E101-X101</f>
        <v>24450</v>
      </c>
    </row>
    <row r="102" spans="1:25" ht="60.75" customHeight="1">
      <c r="A102" s="143"/>
      <c r="B102" s="48"/>
      <c r="C102" s="58"/>
      <c r="D102" s="58"/>
      <c r="E102" s="50"/>
      <c r="F102" s="37"/>
      <c r="G102" s="37"/>
      <c r="H102" s="37">
        <v>47480</v>
      </c>
      <c r="I102" s="37"/>
      <c r="J102" s="37"/>
      <c r="K102" s="37">
        <v>24080</v>
      </c>
      <c r="L102" s="37"/>
      <c r="M102" s="37"/>
      <c r="N102" s="37">
        <v>6800</v>
      </c>
      <c r="O102" s="37"/>
      <c r="P102" s="37"/>
      <c r="Q102" s="37"/>
      <c r="R102" s="37"/>
      <c r="S102" s="37"/>
      <c r="T102" s="37"/>
      <c r="U102" s="37"/>
      <c r="V102" s="37"/>
      <c r="W102" s="37"/>
      <c r="X102" s="31"/>
      <c r="Y102" s="32"/>
    </row>
    <row r="103" spans="1:25" ht="60.75" customHeight="1">
      <c r="A103" s="87" t="s">
        <v>149</v>
      </c>
      <c r="B103" s="59" t="s">
        <v>222</v>
      </c>
      <c r="C103" s="57" t="s">
        <v>65</v>
      </c>
      <c r="D103" s="57"/>
      <c r="E103" s="49">
        <f>SUM(F103:W103)</f>
        <v>62680</v>
      </c>
      <c r="F103" s="54">
        <v>11870</v>
      </c>
      <c r="G103" s="55"/>
      <c r="H103" s="56"/>
      <c r="I103" s="54">
        <v>17100</v>
      </c>
      <c r="J103" s="55"/>
      <c r="K103" s="56"/>
      <c r="L103" s="54">
        <v>18110</v>
      </c>
      <c r="M103" s="55"/>
      <c r="N103" s="56"/>
      <c r="O103" s="54">
        <v>15600</v>
      </c>
      <c r="P103" s="55"/>
      <c r="Q103" s="56"/>
      <c r="R103" s="54"/>
      <c r="S103" s="55"/>
      <c r="T103" s="56"/>
      <c r="U103" s="54"/>
      <c r="V103" s="55"/>
      <c r="W103" s="56"/>
      <c r="X103" s="31">
        <v>58090</v>
      </c>
      <c r="Y103" s="32">
        <f>E103-X103</f>
        <v>4590</v>
      </c>
    </row>
    <row r="104" spans="1:25" ht="54" customHeight="1">
      <c r="A104" s="143"/>
      <c r="B104" s="48"/>
      <c r="C104" s="58"/>
      <c r="D104" s="58"/>
      <c r="E104" s="50"/>
      <c r="F104" s="37"/>
      <c r="G104" s="37"/>
      <c r="H104" s="37">
        <v>11870</v>
      </c>
      <c r="I104" s="37"/>
      <c r="J104" s="37"/>
      <c r="K104" s="37">
        <v>17100</v>
      </c>
      <c r="L104" s="37"/>
      <c r="M104" s="37"/>
      <c r="N104" s="37">
        <v>18110</v>
      </c>
      <c r="O104" s="37"/>
      <c r="P104" s="37"/>
      <c r="Q104" s="37">
        <v>15600</v>
      </c>
      <c r="R104" s="37"/>
      <c r="S104" s="37"/>
      <c r="T104" s="37"/>
      <c r="U104" s="37"/>
      <c r="V104" s="37"/>
      <c r="W104" s="37"/>
      <c r="X104" s="31"/>
      <c r="Y104" s="32"/>
    </row>
    <row r="105" spans="1:25" ht="45" customHeight="1">
      <c r="A105" s="87" t="s">
        <v>150</v>
      </c>
      <c r="B105" s="59" t="s">
        <v>323</v>
      </c>
      <c r="C105" s="57" t="s">
        <v>65</v>
      </c>
      <c r="D105" s="57" t="s">
        <v>324</v>
      </c>
      <c r="E105" s="49">
        <f>SUM(F105:W105)</f>
        <v>6000</v>
      </c>
      <c r="F105" s="54"/>
      <c r="G105" s="55"/>
      <c r="H105" s="56"/>
      <c r="I105" s="54">
        <v>6000</v>
      </c>
      <c r="J105" s="55"/>
      <c r="K105" s="56"/>
      <c r="L105" s="54"/>
      <c r="M105" s="55"/>
      <c r="N105" s="56"/>
      <c r="O105" s="54"/>
      <c r="P105" s="55"/>
      <c r="Q105" s="56"/>
      <c r="R105" s="54"/>
      <c r="S105" s="55"/>
      <c r="T105" s="56"/>
      <c r="U105" s="54"/>
      <c r="V105" s="55"/>
      <c r="W105" s="56"/>
      <c r="X105" s="31"/>
      <c r="Y105" s="32"/>
    </row>
    <row r="106" spans="1:25" ht="45" customHeight="1">
      <c r="A106" s="143"/>
      <c r="B106" s="48"/>
      <c r="C106" s="58"/>
      <c r="D106" s="58"/>
      <c r="E106" s="50"/>
      <c r="F106" s="37"/>
      <c r="G106" s="37"/>
      <c r="H106" s="37"/>
      <c r="I106" s="37"/>
      <c r="J106" s="37"/>
      <c r="K106" s="37">
        <v>6000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1"/>
      <c r="Y106" s="32"/>
    </row>
    <row r="107" spans="1:25" ht="45" customHeight="1">
      <c r="A107" s="87" t="s">
        <v>124</v>
      </c>
      <c r="B107" s="59" t="s">
        <v>348</v>
      </c>
      <c r="C107" s="57" t="s">
        <v>346</v>
      </c>
      <c r="D107" s="57" t="s">
        <v>347</v>
      </c>
      <c r="E107" s="78">
        <f>SUM(F107:W107,F109:W109)</f>
        <v>7150</v>
      </c>
      <c r="F107" s="54"/>
      <c r="G107" s="55">
        <f>SUM(F108:H108)</f>
        <v>0</v>
      </c>
      <c r="H107" s="56"/>
      <c r="I107" s="54"/>
      <c r="J107" s="55">
        <f>SUM(I108:K108)</f>
        <v>0</v>
      </c>
      <c r="K107" s="56"/>
      <c r="L107" s="54">
        <f>SUM(L108:N108)</f>
        <v>650</v>
      </c>
      <c r="M107" s="55"/>
      <c r="N107" s="56"/>
      <c r="O107" s="54"/>
      <c r="P107" s="55">
        <f>SUM(O108:Q108)</f>
        <v>0</v>
      </c>
      <c r="Q107" s="56"/>
      <c r="R107" s="54"/>
      <c r="S107" s="55">
        <f>SUM(R108:T108)</f>
        <v>0</v>
      </c>
      <c r="T107" s="56"/>
      <c r="U107" s="54"/>
      <c r="V107" s="55">
        <f>SUM(U108:W108)</f>
        <v>0</v>
      </c>
      <c r="W107" s="56"/>
      <c r="X107" s="31"/>
      <c r="Y107" s="32"/>
    </row>
    <row r="108" spans="1:25" ht="45" customHeight="1">
      <c r="A108" s="102"/>
      <c r="B108" s="85"/>
      <c r="C108" s="83"/>
      <c r="D108" s="81"/>
      <c r="E108" s="79"/>
      <c r="F108" s="37"/>
      <c r="G108" s="37"/>
      <c r="H108" s="37"/>
      <c r="I108" s="37"/>
      <c r="J108" s="37"/>
      <c r="K108" s="37"/>
      <c r="L108" s="37"/>
      <c r="M108" s="37"/>
      <c r="N108" s="37">
        <v>650</v>
      </c>
      <c r="O108" s="37"/>
      <c r="P108" s="37"/>
      <c r="Q108" s="37"/>
      <c r="R108" s="37"/>
      <c r="S108" s="37"/>
      <c r="T108" s="37"/>
      <c r="U108" s="37"/>
      <c r="V108" s="37"/>
      <c r="W108" s="37"/>
      <c r="X108" s="31"/>
      <c r="Y108" s="32"/>
    </row>
    <row r="109" spans="1:25" ht="45" customHeight="1">
      <c r="A109" s="102"/>
      <c r="B109" s="85"/>
      <c r="C109" s="57" t="s">
        <v>311</v>
      </c>
      <c r="D109" s="81"/>
      <c r="E109" s="79"/>
      <c r="F109" s="54"/>
      <c r="G109" s="55">
        <f>SUM(F110:H110)</f>
        <v>0</v>
      </c>
      <c r="H109" s="56"/>
      <c r="I109" s="54"/>
      <c r="J109" s="55">
        <f>SUM(I110:K110)</f>
        <v>0</v>
      </c>
      <c r="K109" s="56"/>
      <c r="L109" s="54">
        <f>SUM(L110:N110)</f>
        <v>6500</v>
      </c>
      <c r="M109" s="55"/>
      <c r="N109" s="56"/>
      <c r="O109" s="54"/>
      <c r="P109" s="55">
        <f>SUM(O110:Q110)</f>
        <v>0</v>
      </c>
      <c r="Q109" s="56"/>
      <c r="R109" s="54"/>
      <c r="S109" s="55">
        <f>SUM(R110:T110)</f>
        <v>0</v>
      </c>
      <c r="T109" s="56"/>
      <c r="U109" s="54"/>
      <c r="V109" s="55">
        <f>SUM(U110:W110)</f>
        <v>0</v>
      </c>
      <c r="W109" s="56"/>
      <c r="X109" s="31"/>
      <c r="Y109" s="32"/>
    </row>
    <row r="110" spans="1:25" ht="45" customHeight="1">
      <c r="A110" s="103"/>
      <c r="B110" s="86"/>
      <c r="C110" s="58"/>
      <c r="D110" s="58"/>
      <c r="E110" s="80"/>
      <c r="F110" s="37"/>
      <c r="G110" s="37"/>
      <c r="H110" s="37"/>
      <c r="I110" s="37"/>
      <c r="J110" s="37"/>
      <c r="K110" s="37"/>
      <c r="L110" s="37"/>
      <c r="M110" s="37"/>
      <c r="N110" s="37">
        <v>6500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1"/>
      <c r="Y110" s="32"/>
    </row>
    <row r="111" spans="1:25" ht="45" customHeight="1">
      <c r="A111" s="87" t="s">
        <v>125</v>
      </c>
      <c r="B111" s="59" t="s">
        <v>350</v>
      </c>
      <c r="C111" s="57" t="s">
        <v>334</v>
      </c>
      <c r="D111" s="57" t="s">
        <v>349</v>
      </c>
      <c r="E111" s="78">
        <f>SUM(F111:W111,F113:W113)</f>
        <v>7500</v>
      </c>
      <c r="F111" s="54"/>
      <c r="G111" s="55">
        <f>SUM(F112:H112)</f>
        <v>0</v>
      </c>
      <c r="H111" s="56"/>
      <c r="I111" s="54"/>
      <c r="J111" s="55">
        <f>SUM(I112:K112)</f>
        <v>0</v>
      </c>
      <c r="K111" s="56"/>
      <c r="L111" s="54">
        <f>SUM(L112:N112)</f>
        <v>1000</v>
      </c>
      <c r="M111" s="55"/>
      <c r="N111" s="56"/>
      <c r="O111" s="54"/>
      <c r="P111" s="55">
        <f>SUM(O112:Q112)</f>
        <v>0</v>
      </c>
      <c r="Q111" s="56"/>
      <c r="R111" s="54"/>
      <c r="S111" s="55">
        <f>SUM(R112:T112)</f>
        <v>0</v>
      </c>
      <c r="T111" s="56"/>
      <c r="U111" s="54"/>
      <c r="V111" s="55">
        <f>SUM(U112:W112)</f>
        <v>0</v>
      </c>
      <c r="W111" s="56"/>
      <c r="X111" s="31"/>
      <c r="Y111" s="32"/>
    </row>
    <row r="112" spans="1:25" ht="87.75" customHeight="1">
      <c r="A112" s="82" t="s">
        <v>124</v>
      </c>
      <c r="B112" s="85" t="s">
        <v>350</v>
      </c>
      <c r="C112" s="58"/>
      <c r="D112" s="81"/>
      <c r="E112" s="79"/>
      <c r="F112" s="37"/>
      <c r="G112" s="37"/>
      <c r="H112" s="37"/>
      <c r="I112" s="37"/>
      <c r="J112" s="37"/>
      <c r="K112" s="37"/>
      <c r="L112" s="37"/>
      <c r="M112" s="37"/>
      <c r="N112" s="37">
        <v>1000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1"/>
      <c r="Y112" s="32"/>
    </row>
    <row r="113" spans="1:25" ht="45" customHeight="1">
      <c r="A113" s="82"/>
      <c r="B113" s="85"/>
      <c r="C113" s="57" t="s">
        <v>351</v>
      </c>
      <c r="D113" s="81"/>
      <c r="E113" s="79"/>
      <c r="F113" s="54"/>
      <c r="G113" s="55">
        <f>SUM(F114:H114)</f>
        <v>0</v>
      </c>
      <c r="H113" s="56"/>
      <c r="I113" s="54"/>
      <c r="J113" s="55">
        <f>SUM(I114:K114)</f>
        <v>0</v>
      </c>
      <c r="K113" s="56"/>
      <c r="L113" s="54">
        <f>SUM(L114:N114)</f>
        <v>6500</v>
      </c>
      <c r="M113" s="55"/>
      <c r="N113" s="56"/>
      <c r="O113" s="54"/>
      <c r="P113" s="55">
        <f>SUM(O114:Q114)</f>
        <v>0</v>
      </c>
      <c r="Q113" s="56"/>
      <c r="R113" s="54"/>
      <c r="S113" s="55">
        <f>SUM(R114:T114)</f>
        <v>0</v>
      </c>
      <c r="T113" s="56"/>
      <c r="U113" s="54"/>
      <c r="V113" s="55">
        <f>SUM(U114:W114)</f>
        <v>0</v>
      </c>
      <c r="W113" s="56"/>
      <c r="X113" s="31"/>
      <c r="Y113" s="32"/>
    </row>
    <row r="114" spans="1:25" ht="45" customHeight="1">
      <c r="A114" s="83"/>
      <c r="B114" s="86"/>
      <c r="C114" s="88"/>
      <c r="D114" s="58"/>
      <c r="E114" s="80"/>
      <c r="F114" s="37"/>
      <c r="G114" s="37"/>
      <c r="H114" s="37"/>
      <c r="I114" s="37"/>
      <c r="J114" s="37"/>
      <c r="K114" s="37"/>
      <c r="L114" s="37"/>
      <c r="M114" s="37"/>
      <c r="N114" s="37">
        <v>6500</v>
      </c>
      <c r="O114" s="37"/>
      <c r="P114" s="37"/>
      <c r="Q114" s="37"/>
      <c r="R114" s="37"/>
      <c r="S114" s="37"/>
      <c r="T114" s="37"/>
      <c r="U114" s="37"/>
      <c r="V114" s="37"/>
      <c r="W114" s="37"/>
      <c r="X114" s="31"/>
      <c r="Y114" s="32"/>
    </row>
    <row r="115" spans="1:25" ht="45" customHeight="1">
      <c r="A115" s="142" t="s">
        <v>126</v>
      </c>
      <c r="B115" s="81" t="s">
        <v>325</v>
      </c>
      <c r="C115" s="57" t="s">
        <v>331</v>
      </c>
      <c r="D115" s="57" t="s">
        <v>305</v>
      </c>
      <c r="E115" s="78">
        <f>SUM(F115:W115,F117:W117)</f>
        <v>11492.7</v>
      </c>
      <c r="F115" s="54"/>
      <c r="G115" s="55"/>
      <c r="H115" s="56"/>
      <c r="I115" s="54">
        <v>992.7</v>
      </c>
      <c r="J115" s="55"/>
      <c r="K115" s="56"/>
      <c r="L115" s="54"/>
      <c r="M115" s="55"/>
      <c r="N115" s="56"/>
      <c r="O115" s="54"/>
      <c r="P115" s="55"/>
      <c r="Q115" s="56"/>
      <c r="R115" s="54"/>
      <c r="S115" s="55"/>
      <c r="T115" s="56"/>
      <c r="U115" s="54"/>
      <c r="V115" s="55"/>
      <c r="W115" s="56"/>
      <c r="X115" s="31"/>
      <c r="Y115" s="32"/>
    </row>
    <row r="116" spans="1:25" ht="90" customHeight="1">
      <c r="A116" s="142"/>
      <c r="B116" s="81"/>
      <c r="C116" s="58"/>
      <c r="D116" s="81"/>
      <c r="E116" s="79"/>
      <c r="F116" s="37"/>
      <c r="G116" s="37"/>
      <c r="H116" s="37"/>
      <c r="I116" s="37">
        <v>992.7</v>
      </c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1"/>
      <c r="Y116" s="32"/>
    </row>
    <row r="117" spans="1:25" ht="45" customHeight="1">
      <c r="A117" s="142"/>
      <c r="B117" s="81"/>
      <c r="C117" s="157" t="s">
        <v>311</v>
      </c>
      <c r="D117" s="81"/>
      <c r="E117" s="79"/>
      <c r="F117" s="54"/>
      <c r="G117" s="55"/>
      <c r="H117" s="56"/>
      <c r="I117" s="54">
        <v>10500</v>
      </c>
      <c r="J117" s="55"/>
      <c r="K117" s="56"/>
      <c r="L117" s="54"/>
      <c r="M117" s="55"/>
      <c r="N117" s="56"/>
      <c r="O117" s="54"/>
      <c r="P117" s="55"/>
      <c r="Q117" s="56"/>
      <c r="R117" s="54"/>
      <c r="S117" s="55"/>
      <c r="T117" s="56"/>
      <c r="U117" s="54"/>
      <c r="V117" s="55"/>
      <c r="W117" s="56"/>
      <c r="X117" s="31"/>
      <c r="Y117" s="32"/>
    </row>
    <row r="118" spans="1:25" ht="45" customHeight="1">
      <c r="A118" s="143"/>
      <c r="B118" s="58"/>
      <c r="C118" s="158"/>
      <c r="D118" s="58"/>
      <c r="E118" s="80"/>
      <c r="F118" s="37"/>
      <c r="G118" s="37"/>
      <c r="H118" s="37"/>
      <c r="I118" s="37">
        <v>10500</v>
      </c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1"/>
      <c r="Y118" s="32"/>
    </row>
    <row r="119" spans="1:25" ht="45" customHeight="1">
      <c r="A119" s="87" t="s">
        <v>127</v>
      </c>
      <c r="B119" s="59" t="s">
        <v>386</v>
      </c>
      <c r="C119" s="57" t="s">
        <v>65</v>
      </c>
      <c r="D119" s="57" t="s">
        <v>387</v>
      </c>
      <c r="E119" s="49">
        <v>3600</v>
      </c>
      <c r="F119" s="54"/>
      <c r="G119" s="55"/>
      <c r="H119" s="56"/>
      <c r="I119" s="54">
        <v>3600</v>
      </c>
      <c r="J119" s="55"/>
      <c r="K119" s="56"/>
      <c r="L119" s="54"/>
      <c r="M119" s="55"/>
      <c r="N119" s="56"/>
      <c r="O119" s="54"/>
      <c r="P119" s="55"/>
      <c r="Q119" s="56"/>
      <c r="R119" s="54"/>
      <c r="S119" s="55"/>
      <c r="T119" s="56"/>
      <c r="U119" s="54"/>
      <c r="V119" s="55"/>
      <c r="W119" s="56"/>
      <c r="X119" s="31"/>
      <c r="Y119" s="32"/>
    </row>
    <row r="120" spans="1:25" ht="45" customHeight="1">
      <c r="A120" s="143"/>
      <c r="B120" s="48"/>
      <c r="C120" s="58"/>
      <c r="D120" s="58"/>
      <c r="E120" s="50"/>
      <c r="F120" s="37"/>
      <c r="G120" s="37"/>
      <c r="H120" s="37"/>
      <c r="I120" s="37"/>
      <c r="J120" s="37"/>
      <c r="K120" s="37">
        <v>3600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1"/>
      <c r="Y120" s="32"/>
    </row>
    <row r="121" spans="1:25" ht="43.5" customHeight="1">
      <c r="A121" s="112" t="s">
        <v>262</v>
      </c>
      <c r="B121" s="113"/>
      <c r="C121" s="57"/>
      <c r="D121" s="57"/>
      <c r="E121" s="118">
        <f>SUM(E59:E120)</f>
        <v>6278590.100000001</v>
      </c>
      <c r="F121" s="89">
        <f>F59+F61+F65+F69+F71+F73+F77+F79+F81+F83+F85+F87+F89+F93+F97+F99+F101+F103+F105+F91+F95+F117+F67+F63+F75+F107+F109+F111+F113+F115+F119</f>
        <v>79048</v>
      </c>
      <c r="G121" s="90"/>
      <c r="H121" s="91"/>
      <c r="I121" s="89">
        <f>I59+I61+I65+I69+I71+I73+I77+I79+I81+I83+I85+I87+I89+I93+I97+I99+I101+I103+I105+I91+I95+I117+I67+I63+I75+I107+I109+I111+I113+I115+I119</f>
        <v>1420512.7</v>
      </c>
      <c r="J121" s="90"/>
      <c r="K121" s="91"/>
      <c r="L121" s="89">
        <f>L59+L61+L65+L69+L71+L73+L77+L79+L81+L83+L85+L87+L89+L93+L97+L99+L101+L103+L105+L91+L95+L117+L67+L63+L75+L107+L109+L111+L113+L115+L119</f>
        <v>545263.3999999999</v>
      </c>
      <c r="M121" s="90"/>
      <c r="N121" s="91"/>
      <c r="O121" s="89">
        <f>O59+O61+O65+O69+O71+O73+O77+O79+O81+O83+O85+O87+O89+O93+O97+O99+O101+O103+O105+O91+O95+O117+O67+O63+O75+O107+O109+O111+O113+O115+O119</f>
        <v>1292766</v>
      </c>
      <c r="P121" s="90"/>
      <c r="Q121" s="91"/>
      <c r="R121" s="89">
        <f>R59+R61+R65+R69+R71+R73+R77+R79+R81+R83+R85+R87+R89+R93+R97+R99+R101+R103+R105+R91+R95+R117+R67+R63+R75+R107+R109+R111+R113+R115+R119</f>
        <v>1583000</v>
      </c>
      <c r="S121" s="90"/>
      <c r="T121" s="91"/>
      <c r="U121" s="89">
        <f>U59+U61+U65+U69+U71+U73+U77+U79+U81+U83+U85+U87+U89+U93+U97+U99+U101+U103+U105+U91+U95+U117+U67+U63+U75+U107+U109+U111+U113+U115+U119</f>
        <v>1358000</v>
      </c>
      <c r="V121" s="90"/>
      <c r="W121" s="91"/>
      <c r="X121" s="28">
        <v>6246422.8</v>
      </c>
      <c r="Y121" s="32">
        <f>E121-X121</f>
        <v>32167.300000000745</v>
      </c>
    </row>
    <row r="122" spans="1:25" ht="45" customHeight="1">
      <c r="A122" s="114"/>
      <c r="B122" s="115"/>
      <c r="C122" s="58"/>
      <c r="D122" s="58"/>
      <c r="E122" s="119"/>
      <c r="F122" s="38">
        <f>F60+F62+F66+F70+F72+F74+F78+F80+F82+F84+F86+F88+F90+F94+F98+F100+F102+F104+F68+F92+F96+F106+F118+F64+F76+F108+F110+F112+F114+F116+F120</f>
        <v>19698</v>
      </c>
      <c r="G122" s="38">
        <f aca="true" t="shared" si="2" ref="G122:W122">G60+G62+G66+G70+G72+G74+G78+G80+G82+G84+G86+G88+G90+G94+G98+G100+G102+G104+G68+G92+G96+G106+G118+G64+G76+G108+G110+G112+G114+G116+G120</f>
        <v>0</v>
      </c>
      <c r="H122" s="38">
        <f t="shared" si="2"/>
        <v>59350</v>
      </c>
      <c r="I122" s="38">
        <f t="shared" si="2"/>
        <v>95887.9</v>
      </c>
      <c r="J122" s="38">
        <f t="shared" si="2"/>
        <v>1221200</v>
      </c>
      <c r="K122" s="38">
        <f t="shared" si="2"/>
        <v>103424.8</v>
      </c>
      <c r="L122" s="38">
        <f t="shared" si="2"/>
        <v>98681.4</v>
      </c>
      <c r="M122" s="38">
        <f t="shared" si="2"/>
        <v>0</v>
      </c>
      <c r="N122" s="38">
        <f t="shared" si="2"/>
        <v>446582</v>
      </c>
      <c r="O122" s="38">
        <f t="shared" si="2"/>
        <v>0</v>
      </c>
      <c r="P122" s="38">
        <f t="shared" si="2"/>
        <v>1277166</v>
      </c>
      <c r="Q122" s="38">
        <f t="shared" si="2"/>
        <v>15600</v>
      </c>
      <c r="R122" s="38">
        <f t="shared" si="2"/>
        <v>791500</v>
      </c>
      <c r="S122" s="38">
        <f t="shared" si="2"/>
        <v>0</v>
      </c>
      <c r="T122" s="38">
        <f t="shared" si="2"/>
        <v>791500</v>
      </c>
      <c r="U122" s="38">
        <f t="shared" si="2"/>
        <v>679000</v>
      </c>
      <c r="V122" s="38">
        <f t="shared" si="2"/>
        <v>0</v>
      </c>
      <c r="W122" s="38">
        <f t="shared" si="2"/>
        <v>679000</v>
      </c>
      <c r="X122" s="28"/>
      <c r="Y122" s="32"/>
    </row>
    <row r="123" spans="1:25" ht="27" customHeight="1">
      <c r="A123" s="148" t="s">
        <v>69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26"/>
      <c r="Y123" s="32">
        <f>E123-X123</f>
        <v>0</v>
      </c>
    </row>
    <row r="124" spans="1:25" ht="45" customHeight="1">
      <c r="A124" s="57" t="s">
        <v>128</v>
      </c>
      <c r="B124" s="59" t="s">
        <v>240</v>
      </c>
      <c r="C124" s="57" t="s">
        <v>118</v>
      </c>
      <c r="D124" s="57"/>
      <c r="E124" s="49">
        <v>34491.9</v>
      </c>
      <c r="F124" s="54"/>
      <c r="G124" s="55"/>
      <c r="H124" s="56"/>
      <c r="I124" s="54">
        <v>34491.9</v>
      </c>
      <c r="J124" s="55"/>
      <c r="K124" s="56"/>
      <c r="L124" s="54"/>
      <c r="M124" s="55"/>
      <c r="N124" s="56"/>
      <c r="O124" s="54"/>
      <c r="P124" s="55"/>
      <c r="Q124" s="56"/>
      <c r="R124" s="54"/>
      <c r="S124" s="55"/>
      <c r="T124" s="56"/>
      <c r="U124" s="54"/>
      <c r="V124" s="55"/>
      <c r="W124" s="56"/>
      <c r="X124" s="1">
        <v>34491.9</v>
      </c>
      <c r="Y124" s="32">
        <f>E124-X124</f>
        <v>0</v>
      </c>
    </row>
    <row r="125" spans="1:25" ht="45" customHeight="1">
      <c r="A125" s="58"/>
      <c r="B125" s="48"/>
      <c r="C125" s="58"/>
      <c r="D125" s="58"/>
      <c r="E125" s="50"/>
      <c r="F125" s="37"/>
      <c r="G125" s="37"/>
      <c r="H125" s="37"/>
      <c r="I125" s="37"/>
      <c r="J125" s="37"/>
      <c r="K125" s="37">
        <v>34491.9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1"/>
      <c r="Y125" s="32"/>
    </row>
    <row r="126" spans="1:25" ht="45" customHeight="1">
      <c r="A126" s="57" t="s">
        <v>129</v>
      </c>
      <c r="B126" s="59" t="s">
        <v>310</v>
      </c>
      <c r="C126" s="57" t="s">
        <v>75</v>
      </c>
      <c r="D126" s="57"/>
      <c r="E126" s="49">
        <f>SUM(F126:W126)</f>
        <v>173444.1</v>
      </c>
      <c r="F126" s="54">
        <v>18719.6</v>
      </c>
      <c r="G126" s="55"/>
      <c r="H126" s="56"/>
      <c r="I126" s="54">
        <v>24458.7</v>
      </c>
      <c r="J126" s="55"/>
      <c r="K126" s="56"/>
      <c r="L126" s="54">
        <v>130265.8</v>
      </c>
      <c r="M126" s="55"/>
      <c r="N126" s="56"/>
      <c r="O126" s="75"/>
      <c r="P126" s="76"/>
      <c r="Q126" s="77"/>
      <c r="R126" s="75"/>
      <c r="S126" s="76"/>
      <c r="T126" s="77"/>
      <c r="U126" s="75"/>
      <c r="V126" s="76"/>
      <c r="W126" s="77"/>
      <c r="X126" s="1">
        <v>35100</v>
      </c>
      <c r="Y126" s="32">
        <f>E126-X126</f>
        <v>138344.1</v>
      </c>
    </row>
    <row r="127" spans="1:25" ht="45" customHeight="1">
      <c r="A127" s="58"/>
      <c r="B127" s="48"/>
      <c r="C127" s="58"/>
      <c r="D127" s="58"/>
      <c r="E127" s="50"/>
      <c r="F127" s="37">
        <v>18719.6</v>
      </c>
      <c r="G127" s="37"/>
      <c r="H127" s="37"/>
      <c r="I127" s="37">
        <v>8567.1</v>
      </c>
      <c r="J127" s="37">
        <v>15891.6</v>
      </c>
      <c r="K127" s="37"/>
      <c r="L127" s="37"/>
      <c r="M127" s="37">
        <v>130265.8</v>
      </c>
      <c r="N127" s="37"/>
      <c r="O127" s="41"/>
      <c r="P127" s="41"/>
      <c r="Q127" s="41"/>
      <c r="R127" s="41"/>
      <c r="S127" s="41"/>
      <c r="T127" s="41"/>
      <c r="U127" s="41"/>
      <c r="V127" s="41"/>
      <c r="W127" s="41"/>
      <c r="X127" s="1"/>
      <c r="Y127" s="32"/>
    </row>
    <row r="128" spans="1:25" ht="45" customHeight="1">
      <c r="A128" s="57" t="s">
        <v>388</v>
      </c>
      <c r="B128" s="59" t="s">
        <v>312</v>
      </c>
      <c r="C128" s="57" t="s">
        <v>338</v>
      </c>
      <c r="D128" s="106"/>
      <c r="E128" s="49">
        <f>SUM(F128:W128)</f>
        <v>8048.78</v>
      </c>
      <c r="F128" s="54">
        <v>7473.58</v>
      </c>
      <c r="G128" s="55"/>
      <c r="H128" s="56"/>
      <c r="I128" s="54">
        <v>575.2</v>
      </c>
      <c r="J128" s="55"/>
      <c r="K128" s="56"/>
      <c r="L128" s="54"/>
      <c r="M128" s="55"/>
      <c r="N128" s="56"/>
      <c r="O128" s="75"/>
      <c r="P128" s="76"/>
      <c r="Q128" s="77"/>
      <c r="R128" s="75"/>
      <c r="S128" s="76"/>
      <c r="T128" s="77"/>
      <c r="U128" s="75"/>
      <c r="V128" s="76"/>
      <c r="W128" s="77"/>
      <c r="X128" s="1"/>
      <c r="Y128" s="32"/>
    </row>
    <row r="129" spans="1:25" ht="45" customHeight="1">
      <c r="A129" s="58"/>
      <c r="B129" s="48"/>
      <c r="C129" s="58"/>
      <c r="D129" s="107"/>
      <c r="E129" s="50"/>
      <c r="F129" s="37">
        <v>7473.6</v>
      </c>
      <c r="G129" s="37"/>
      <c r="H129" s="37"/>
      <c r="I129" s="37"/>
      <c r="J129" s="37">
        <v>575.2</v>
      </c>
      <c r="K129" s="37"/>
      <c r="L129" s="37"/>
      <c r="M129" s="37"/>
      <c r="N129" s="37"/>
      <c r="O129" s="41"/>
      <c r="P129" s="41"/>
      <c r="Q129" s="41"/>
      <c r="R129" s="41"/>
      <c r="S129" s="41"/>
      <c r="T129" s="41"/>
      <c r="U129" s="41"/>
      <c r="V129" s="41"/>
      <c r="W129" s="41"/>
      <c r="X129" s="1"/>
      <c r="Y129" s="32"/>
    </row>
    <row r="130" spans="1:25" ht="35.25" customHeight="1">
      <c r="A130" s="57" t="s">
        <v>389</v>
      </c>
      <c r="B130" s="59" t="s">
        <v>313</v>
      </c>
      <c r="C130" s="57" t="s">
        <v>338</v>
      </c>
      <c r="D130" s="106"/>
      <c r="E130" s="49">
        <f>SUM(F130:W130)</f>
        <v>6207.9</v>
      </c>
      <c r="F130" s="54">
        <v>1923.6</v>
      </c>
      <c r="G130" s="55"/>
      <c r="H130" s="56"/>
      <c r="I130" s="54">
        <v>4284.3</v>
      </c>
      <c r="J130" s="55"/>
      <c r="K130" s="56"/>
      <c r="L130" s="75"/>
      <c r="M130" s="76"/>
      <c r="N130" s="77"/>
      <c r="O130" s="75"/>
      <c r="P130" s="76"/>
      <c r="Q130" s="77"/>
      <c r="R130" s="75"/>
      <c r="S130" s="76"/>
      <c r="T130" s="77"/>
      <c r="U130" s="75"/>
      <c r="V130" s="76"/>
      <c r="W130" s="77"/>
      <c r="X130" s="1"/>
      <c r="Y130" s="32"/>
    </row>
    <row r="131" spans="1:25" ht="47.25" customHeight="1">
      <c r="A131" s="58"/>
      <c r="B131" s="48"/>
      <c r="C131" s="58"/>
      <c r="D131" s="107"/>
      <c r="E131" s="50"/>
      <c r="F131" s="37">
        <v>1923.6</v>
      </c>
      <c r="G131" s="37"/>
      <c r="H131" s="37"/>
      <c r="I131" s="37">
        <v>3439.2</v>
      </c>
      <c r="J131" s="37">
        <v>845.1</v>
      </c>
      <c r="K131" s="37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1"/>
      <c r="Y131" s="32"/>
    </row>
    <row r="132" spans="1:25" ht="42" customHeight="1">
      <c r="A132" s="57" t="s">
        <v>390</v>
      </c>
      <c r="B132" s="59" t="s">
        <v>314</v>
      </c>
      <c r="C132" s="57" t="s">
        <v>338</v>
      </c>
      <c r="D132" s="106"/>
      <c r="E132" s="49">
        <f>SUM(F132:W132)</f>
        <v>1873.9</v>
      </c>
      <c r="F132" s="54">
        <v>1463.5</v>
      </c>
      <c r="G132" s="55"/>
      <c r="H132" s="56"/>
      <c r="I132" s="54">
        <v>410.4</v>
      </c>
      <c r="J132" s="55"/>
      <c r="K132" s="56"/>
      <c r="L132" s="54"/>
      <c r="M132" s="55"/>
      <c r="N132" s="56"/>
      <c r="O132" s="75"/>
      <c r="P132" s="76"/>
      <c r="Q132" s="77"/>
      <c r="R132" s="75"/>
      <c r="S132" s="76"/>
      <c r="T132" s="77"/>
      <c r="U132" s="75"/>
      <c r="V132" s="76"/>
      <c r="W132" s="77"/>
      <c r="X132" s="1"/>
      <c r="Y132" s="32"/>
    </row>
    <row r="133" spans="1:25" ht="56.25" customHeight="1">
      <c r="A133" s="58"/>
      <c r="B133" s="48"/>
      <c r="C133" s="58"/>
      <c r="D133" s="107"/>
      <c r="E133" s="50"/>
      <c r="F133" s="37">
        <v>1463.5</v>
      </c>
      <c r="G133" s="37"/>
      <c r="H133" s="37"/>
      <c r="I133" s="37"/>
      <c r="J133" s="37">
        <v>410.4</v>
      </c>
      <c r="K133" s="37"/>
      <c r="L133" s="37"/>
      <c r="M133" s="37"/>
      <c r="N133" s="37"/>
      <c r="O133" s="41"/>
      <c r="P133" s="41"/>
      <c r="Q133" s="41"/>
      <c r="R133" s="41"/>
      <c r="S133" s="41"/>
      <c r="T133" s="41"/>
      <c r="U133" s="41"/>
      <c r="V133" s="41"/>
      <c r="W133" s="41"/>
      <c r="X133" s="1"/>
      <c r="Y133" s="32"/>
    </row>
    <row r="134" spans="1:25" ht="39.75" customHeight="1">
      <c r="A134" s="57" t="s">
        <v>391</v>
      </c>
      <c r="B134" s="59" t="s">
        <v>315</v>
      </c>
      <c r="C134" s="57" t="s">
        <v>338</v>
      </c>
      <c r="D134" s="106"/>
      <c r="E134" s="49">
        <f>SUM(F134:W134)</f>
        <v>19630.3</v>
      </c>
      <c r="F134" s="54">
        <v>5569.4</v>
      </c>
      <c r="G134" s="55"/>
      <c r="H134" s="56"/>
      <c r="I134" s="54">
        <v>14060.9</v>
      </c>
      <c r="J134" s="55"/>
      <c r="K134" s="56"/>
      <c r="L134" s="75"/>
      <c r="M134" s="76"/>
      <c r="N134" s="77"/>
      <c r="O134" s="75"/>
      <c r="P134" s="76"/>
      <c r="Q134" s="77"/>
      <c r="R134" s="75"/>
      <c r="S134" s="76"/>
      <c r="T134" s="77"/>
      <c r="U134" s="75"/>
      <c r="V134" s="76"/>
      <c r="W134" s="77"/>
      <c r="X134" s="1"/>
      <c r="Y134" s="32"/>
    </row>
    <row r="135" spans="1:25" ht="48" customHeight="1">
      <c r="A135" s="58"/>
      <c r="B135" s="48"/>
      <c r="C135" s="58"/>
      <c r="D135" s="107"/>
      <c r="E135" s="50"/>
      <c r="F135" s="37">
        <v>5569.4</v>
      </c>
      <c r="G135" s="37"/>
      <c r="H135" s="37"/>
      <c r="I135" s="37"/>
      <c r="J135" s="37">
        <v>14060.9</v>
      </c>
      <c r="K135" s="37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1"/>
      <c r="Y135" s="32"/>
    </row>
    <row r="136" spans="1:25" ht="53.25" customHeight="1">
      <c r="A136" s="57" t="s">
        <v>392</v>
      </c>
      <c r="B136" s="59" t="s">
        <v>316</v>
      </c>
      <c r="C136" s="57" t="s">
        <v>334</v>
      </c>
      <c r="D136" s="57"/>
      <c r="E136" s="49">
        <f>SUM(F136:W136,F138:W138)</f>
        <v>29059.2</v>
      </c>
      <c r="F136" s="54">
        <v>850</v>
      </c>
      <c r="G136" s="55"/>
      <c r="H136" s="56"/>
      <c r="I136" s="54"/>
      <c r="J136" s="55"/>
      <c r="K136" s="56"/>
      <c r="L136" s="54"/>
      <c r="M136" s="55"/>
      <c r="N136" s="56"/>
      <c r="O136" s="75"/>
      <c r="P136" s="76"/>
      <c r="Q136" s="77"/>
      <c r="R136" s="75"/>
      <c r="S136" s="76"/>
      <c r="T136" s="77"/>
      <c r="U136" s="75"/>
      <c r="V136" s="76"/>
      <c r="W136" s="77"/>
      <c r="X136" s="1"/>
      <c r="Y136" s="32"/>
    </row>
    <row r="137" spans="1:25" ht="70.5" customHeight="1">
      <c r="A137" s="81"/>
      <c r="B137" s="84"/>
      <c r="C137" s="58"/>
      <c r="D137" s="81"/>
      <c r="E137" s="95"/>
      <c r="F137" s="37">
        <v>850</v>
      </c>
      <c r="G137" s="37"/>
      <c r="H137" s="37"/>
      <c r="I137" s="37"/>
      <c r="J137" s="37"/>
      <c r="K137" s="37"/>
      <c r="L137" s="37"/>
      <c r="M137" s="37"/>
      <c r="N137" s="37"/>
      <c r="O137" s="41"/>
      <c r="P137" s="41"/>
      <c r="Q137" s="41"/>
      <c r="R137" s="41"/>
      <c r="S137" s="41"/>
      <c r="T137" s="41"/>
      <c r="U137" s="41"/>
      <c r="V137" s="41"/>
      <c r="W137" s="41"/>
      <c r="X137" s="1"/>
      <c r="Y137" s="32"/>
    </row>
    <row r="138" spans="1:25" ht="57.75" customHeight="1">
      <c r="A138" s="82"/>
      <c r="B138" s="85"/>
      <c r="C138" s="57" t="s">
        <v>311</v>
      </c>
      <c r="D138" s="82"/>
      <c r="E138" s="96"/>
      <c r="F138" s="54"/>
      <c r="G138" s="55"/>
      <c r="H138" s="56"/>
      <c r="I138" s="54"/>
      <c r="J138" s="55"/>
      <c r="K138" s="56"/>
      <c r="L138" s="54">
        <v>28209.2</v>
      </c>
      <c r="M138" s="55"/>
      <c r="N138" s="56"/>
      <c r="O138" s="75"/>
      <c r="P138" s="76"/>
      <c r="Q138" s="77"/>
      <c r="R138" s="75"/>
      <c r="S138" s="76"/>
      <c r="T138" s="77"/>
      <c r="U138" s="75"/>
      <c r="V138" s="76"/>
      <c r="W138" s="77"/>
      <c r="X138" s="1"/>
      <c r="Y138" s="32"/>
    </row>
    <row r="139" spans="1:25" ht="54" customHeight="1">
      <c r="A139" s="83"/>
      <c r="B139" s="86"/>
      <c r="C139" s="58"/>
      <c r="D139" s="83"/>
      <c r="E139" s="97"/>
      <c r="F139" s="37"/>
      <c r="G139" s="37"/>
      <c r="H139" s="37"/>
      <c r="I139" s="37"/>
      <c r="J139" s="37"/>
      <c r="K139" s="37"/>
      <c r="L139" s="37"/>
      <c r="M139" s="37">
        <v>28209.2</v>
      </c>
      <c r="N139" s="37"/>
      <c r="O139" s="41"/>
      <c r="P139" s="41"/>
      <c r="Q139" s="41"/>
      <c r="R139" s="41"/>
      <c r="S139" s="41"/>
      <c r="T139" s="41"/>
      <c r="U139" s="41"/>
      <c r="V139" s="41"/>
      <c r="W139" s="41"/>
      <c r="X139" s="1"/>
      <c r="Y139" s="32"/>
    </row>
    <row r="140" spans="1:25" ht="54" customHeight="1">
      <c r="A140" s="57" t="s">
        <v>393</v>
      </c>
      <c r="B140" s="98" t="s">
        <v>352</v>
      </c>
      <c r="C140" s="57" t="s">
        <v>335</v>
      </c>
      <c r="D140" s="57"/>
      <c r="E140" s="49">
        <f>SUM(F140:W140,F142:W142)</f>
        <v>62809.4</v>
      </c>
      <c r="F140" s="54">
        <v>799.5</v>
      </c>
      <c r="G140" s="55"/>
      <c r="H140" s="56"/>
      <c r="I140" s="54"/>
      <c r="J140" s="55"/>
      <c r="K140" s="56"/>
      <c r="L140" s="54"/>
      <c r="M140" s="55"/>
      <c r="N140" s="56"/>
      <c r="O140" s="75"/>
      <c r="P140" s="76"/>
      <c r="Q140" s="77"/>
      <c r="R140" s="75"/>
      <c r="S140" s="76"/>
      <c r="T140" s="77"/>
      <c r="U140" s="75"/>
      <c r="V140" s="76"/>
      <c r="W140" s="77"/>
      <c r="X140" s="1"/>
      <c r="Y140" s="32"/>
    </row>
    <row r="141" spans="1:25" ht="82.5" customHeight="1">
      <c r="A141" s="81"/>
      <c r="B141" s="99"/>
      <c r="C141" s="58"/>
      <c r="D141" s="81"/>
      <c r="E141" s="95"/>
      <c r="F141" s="37">
        <v>799.5</v>
      </c>
      <c r="G141" s="37"/>
      <c r="H141" s="37"/>
      <c r="I141" s="37"/>
      <c r="J141" s="37"/>
      <c r="K141" s="37"/>
      <c r="L141" s="37"/>
      <c r="M141" s="37"/>
      <c r="N141" s="37"/>
      <c r="O141" s="41"/>
      <c r="P141" s="41"/>
      <c r="Q141" s="41"/>
      <c r="R141" s="41"/>
      <c r="S141" s="41"/>
      <c r="T141" s="41"/>
      <c r="U141" s="41"/>
      <c r="V141" s="41"/>
      <c r="W141" s="41"/>
      <c r="X141" s="1"/>
      <c r="Y141" s="32"/>
    </row>
    <row r="142" spans="1:25" ht="42" customHeight="1">
      <c r="A142" s="82"/>
      <c r="B142" s="100"/>
      <c r="C142" s="57" t="s">
        <v>336</v>
      </c>
      <c r="D142" s="82"/>
      <c r="E142" s="96"/>
      <c r="F142" s="54"/>
      <c r="G142" s="55"/>
      <c r="H142" s="56"/>
      <c r="I142" s="54">
        <v>4256.9</v>
      </c>
      <c r="J142" s="55"/>
      <c r="K142" s="56"/>
      <c r="L142" s="54">
        <v>57753</v>
      </c>
      <c r="M142" s="55"/>
      <c r="N142" s="56"/>
      <c r="O142" s="75"/>
      <c r="P142" s="76"/>
      <c r="Q142" s="77"/>
      <c r="R142" s="75"/>
      <c r="S142" s="76"/>
      <c r="T142" s="77"/>
      <c r="U142" s="75"/>
      <c r="V142" s="76"/>
      <c r="W142" s="77"/>
      <c r="X142" s="1"/>
      <c r="Y142" s="32"/>
    </row>
    <row r="143" spans="1:25" ht="35.25" customHeight="1">
      <c r="A143" s="83"/>
      <c r="B143" s="101"/>
      <c r="C143" s="58"/>
      <c r="D143" s="83"/>
      <c r="E143" s="97"/>
      <c r="F143" s="37"/>
      <c r="G143" s="37"/>
      <c r="H143" s="37"/>
      <c r="I143" s="37">
        <v>4256.9</v>
      </c>
      <c r="J143" s="37"/>
      <c r="K143" s="37"/>
      <c r="L143" s="37"/>
      <c r="M143" s="37">
        <v>57753</v>
      </c>
      <c r="N143" s="37"/>
      <c r="O143" s="41"/>
      <c r="P143" s="41"/>
      <c r="Q143" s="41"/>
      <c r="R143" s="41"/>
      <c r="S143" s="41"/>
      <c r="T143" s="41"/>
      <c r="U143" s="41"/>
      <c r="V143" s="41"/>
      <c r="W143" s="41"/>
      <c r="X143" s="1"/>
      <c r="Y143" s="32"/>
    </row>
    <row r="144" spans="1:25" ht="64.5" customHeight="1">
      <c r="A144" s="57" t="s">
        <v>394</v>
      </c>
      <c r="B144" s="98" t="s">
        <v>353</v>
      </c>
      <c r="C144" s="57" t="s">
        <v>339</v>
      </c>
      <c r="D144" s="57"/>
      <c r="E144" s="49">
        <f>SUM(F144:W144,F146:W146)</f>
        <v>25309.2</v>
      </c>
      <c r="F144" s="54">
        <v>640</v>
      </c>
      <c r="G144" s="55"/>
      <c r="H144" s="56"/>
      <c r="I144" s="54"/>
      <c r="J144" s="55"/>
      <c r="K144" s="56"/>
      <c r="L144" s="54"/>
      <c r="M144" s="55"/>
      <c r="N144" s="56"/>
      <c r="O144" s="75"/>
      <c r="P144" s="76"/>
      <c r="Q144" s="77"/>
      <c r="R144" s="75"/>
      <c r="S144" s="76"/>
      <c r="T144" s="77"/>
      <c r="U144" s="75"/>
      <c r="V144" s="76"/>
      <c r="W144" s="77"/>
      <c r="X144" s="1"/>
      <c r="Y144" s="32"/>
    </row>
    <row r="145" spans="1:25" ht="76.5" customHeight="1">
      <c r="A145" s="81"/>
      <c r="B145" s="99"/>
      <c r="C145" s="58"/>
      <c r="D145" s="81"/>
      <c r="E145" s="95"/>
      <c r="F145" s="37">
        <v>640</v>
      </c>
      <c r="G145" s="37"/>
      <c r="H145" s="37"/>
      <c r="I145" s="37"/>
      <c r="J145" s="37"/>
      <c r="K145" s="37"/>
      <c r="L145" s="37"/>
      <c r="M145" s="37"/>
      <c r="N145" s="37"/>
      <c r="O145" s="41"/>
      <c r="P145" s="41"/>
      <c r="Q145" s="41"/>
      <c r="R145" s="41"/>
      <c r="S145" s="41"/>
      <c r="T145" s="41"/>
      <c r="U145" s="41"/>
      <c r="V145" s="41"/>
      <c r="W145" s="41"/>
      <c r="X145" s="1"/>
      <c r="Y145" s="32"/>
    </row>
    <row r="146" spans="1:25" ht="54" customHeight="1">
      <c r="A146" s="82"/>
      <c r="B146" s="100"/>
      <c r="C146" s="57" t="s">
        <v>336</v>
      </c>
      <c r="D146" s="82"/>
      <c r="E146" s="96"/>
      <c r="F146" s="54"/>
      <c r="G146" s="55"/>
      <c r="H146" s="56"/>
      <c r="I146" s="54"/>
      <c r="J146" s="55"/>
      <c r="K146" s="56"/>
      <c r="L146" s="54">
        <v>24669.2</v>
      </c>
      <c r="M146" s="55"/>
      <c r="N146" s="56"/>
      <c r="O146" s="75"/>
      <c r="P146" s="76"/>
      <c r="Q146" s="77"/>
      <c r="R146" s="75"/>
      <c r="S146" s="76"/>
      <c r="T146" s="77"/>
      <c r="U146" s="75"/>
      <c r="V146" s="76"/>
      <c r="W146" s="77"/>
      <c r="X146" s="1"/>
      <c r="Y146" s="32"/>
    </row>
    <row r="147" spans="1:25" ht="57" customHeight="1">
      <c r="A147" s="83"/>
      <c r="B147" s="101"/>
      <c r="C147" s="58"/>
      <c r="D147" s="83"/>
      <c r="E147" s="97"/>
      <c r="F147" s="37"/>
      <c r="G147" s="37"/>
      <c r="H147" s="37"/>
      <c r="I147" s="37"/>
      <c r="J147" s="37"/>
      <c r="K147" s="37"/>
      <c r="L147" s="37"/>
      <c r="M147" s="37">
        <v>24669.2</v>
      </c>
      <c r="N147" s="37"/>
      <c r="O147" s="41"/>
      <c r="P147" s="41"/>
      <c r="Q147" s="41"/>
      <c r="R147" s="41"/>
      <c r="S147" s="41"/>
      <c r="T147" s="41"/>
      <c r="U147" s="41"/>
      <c r="V147" s="41"/>
      <c r="W147" s="41"/>
      <c r="X147" s="1"/>
      <c r="Y147" s="32"/>
    </row>
    <row r="148" spans="1:25" ht="75" customHeight="1">
      <c r="A148" s="57" t="s">
        <v>395</v>
      </c>
      <c r="B148" s="131" t="s">
        <v>354</v>
      </c>
      <c r="C148" s="57" t="s">
        <v>339</v>
      </c>
      <c r="D148" s="57"/>
      <c r="E148" s="49">
        <f>SUM(F148:W148)</f>
        <v>871</v>
      </c>
      <c r="F148" s="54"/>
      <c r="G148" s="55"/>
      <c r="H148" s="56"/>
      <c r="I148" s="54">
        <v>871</v>
      </c>
      <c r="J148" s="55"/>
      <c r="K148" s="56"/>
      <c r="L148" s="54"/>
      <c r="M148" s="55"/>
      <c r="N148" s="56"/>
      <c r="O148" s="75"/>
      <c r="P148" s="76"/>
      <c r="Q148" s="77"/>
      <c r="R148" s="75"/>
      <c r="S148" s="76"/>
      <c r="T148" s="77"/>
      <c r="U148" s="75"/>
      <c r="V148" s="76"/>
      <c r="W148" s="77"/>
      <c r="X148" s="1"/>
      <c r="Y148" s="32"/>
    </row>
    <row r="149" spans="1:25" ht="81.75" customHeight="1">
      <c r="A149" s="81"/>
      <c r="B149" s="141"/>
      <c r="C149" s="58"/>
      <c r="D149" s="58"/>
      <c r="E149" s="50"/>
      <c r="F149" s="37"/>
      <c r="G149" s="37"/>
      <c r="H149" s="37"/>
      <c r="I149" s="37">
        <v>871</v>
      </c>
      <c r="J149" s="37"/>
      <c r="K149" s="37"/>
      <c r="L149" s="37"/>
      <c r="M149" s="37"/>
      <c r="N149" s="37"/>
      <c r="O149" s="41"/>
      <c r="P149" s="41"/>
      <c r="Q149" s="41"/>
      <c r="R149" s="41"/>
      <c r="S149" s="41"/>
      <c r="T149" s="41"/>
      <c r="U149" s="41"/>
      <c r="V149" s="41"/>
      <c r="W149" s="41"/>
      <c r="X149" s="1"/>
      <c r="Y149" s="32"/>
    </row>
    <row r="150" spans="1:25" ht="52.5" customHeight="1">
      <c r="A150" s="82"/>
      <c r="B150" s="141"/>
      <c r="C150" s="57" t="s">
        <v>336</v>
      </c>
      <c r="D150" s="57"/>
      <c r="E150" s="49"/>
      <c r="F150" s="54"/>
      <c r="G150" s="55"/>
      <c r="H150" s="56"/>
      <c r="I150" s="54"/>
      <c r="J150" s="55"/>
      <c r="K150" s="56"/>
      <c r="L150" s="54">
        <v>19634.4</v>
      </c>
      <c r="M150" s="55"/>
      <c r="N150" s="56"/>
      <c r="O150" s="75"/>
      <c r="P150" s="76"/>
      <c r="Q150" s="77"/>
      <c r="R150" s="75"/>
      <c r="S150" s="76"/>
      <c r="T150" s="77"/>
      <c r="U150" s="75"/>
      <c r="V150" s="76"/>
      <c r="W150" s="77"/>
      <c r="X150" s="1"/>
      <c r="Y150" s="32"/>
    </row>
    <row r="151" spans="1:25" ht="46.5" customHeight="1">
      <c r="A151" s="83"/>
      <c r="B151" s="132"/>
      <c r="C151" s="58"/>
      <c r="D151" s="58"/>
      <c r="E151" s="50"/>
      <c r="F151" s="37"/>
      <c r="G151" s="37"/>
      <c r="H151" s="37"/>
      <c r="I151" s="37"/>
      <c r="J151" s="37"/>
      <c r="K151" s="37"/>
      <c r="L151" s="37"/>
      <c r="M151" s="37">
        <v>19634.4</v>
      </c>
      <c r="N151" s="37"/>
      <c r="O151" s="41"/>
      <c r="P151" s="41"/>
      <c r="Q151" s="41"/>
      <c r="R151" s="41"/>
      <c r="S151" s="41"/>
      <c r="T151" s="41"/>
      <c r="U151" s="41"/>
      <c r="V151" s="41"/>
      <c r="W151" s="41"/>
      <c r="X151" s="1"/>
      <c r="Y151" s="32"/>
    </row>
    <row r="152" spans="1:25" ht="63" customHeight="1">
      <c r="A152" s="57" t="s">
        <v>151</v>
      </c>
      <c r="B152" s="59" t="s">
        <v>317</v>
      </c>
      <c r="C152" s="57" t="s">
        <v>75</v>
      </c>
      <c r="D152" s="57" t="s">
        <v>60</v>
      </c>
      <c r="E152" s="49">
        <f>SUM(F152:W152)</f>
        <v>3500</v>
      </c>
      <c r="F152" s="54"/>
      <c r="G152" s="55"/>
      <c r="H152" s="56"/>
      <c r="I152" s="54">
        <v>3500</v>
      </c>
      <c r="J152" s="55"/>
      <c r="K152" s="56"/>
      <c r="L152" s="54"/>
      <c r="M152" s="55"/>
      <c r="N152" s="56"/>
      <c r="O152" s="54"/>
      <c r="P152" s="55"/>
      <c r="Q152" s="56"/>
      <c r="R152" s="54"/>
      <c r="S152" s="55"/>
      <c r="T152" s="56"/>
      <c r="U152" s="54"/>
      <c r="V152" s="55"/>
      <c r="W152" s="56"/>
      <c r="X152" s="1">
        <v>3500</v>
      </c>
      <c r="Y152" s="32">
        <f>E152-X152</f>
        <v>0</v>
      </c>
    </row>
    <row r="153" spans="1:25" ht="49.5" customHeight="1">
      <c r="A153" s="58"/>
      <c r="B153" s="48"/>
      <c r="C153" s="58"/>
      <c r="D153" s="58"/>
      <c r="E153" s="50"/>
      <c r="F153" s="37"/>
      <c r="G153" s="37"/>
      <c r="H153" s="37"/>
      <c r="I153" s="37"/>
      <c r="J153" s="37">
        <v>3500</v>
      </c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1"/>
      <c r="Y153" s="32"/>
    </row>
    <row r="154" spans="1:25" ht="57" customHeight="1">
      <c r="A154" s="57" t="s">
        <v>152</v>
      </c>
      <c r="B154" s="59" t="s">
        <v>78</v>
      </c>
      <c r="C154" s="57" t="s">
        <v>75</v>
      </c>
      <c r="D154" s="57" t="s">
        <v>20</v>
      </c>
      <c r="E154" s="49">
        <f>SUM(F154:W154)</f>
        <v>4000</v>
      </c>
      <c r="F154" s="54"/>
      <c r="G154" s="55"/>
      <c r="H154" s="56"/>
      <c r="I154" s="54">
        <v>4000</v>
      </c>
      <c r="J154" s="55"/>
      <c r="K154" s="56"/>
      <c r="L154" s="54"/>
      <c r="M154" s="55"/>
      <c r="N154" s="56"/>
      <c r="O154" s="54"/>
      <c r="P154" s="55"/>
      <c r="Q154" s="56"/>
      <c r="R154" s="54"/>
      <c r="S154" s="55"/>
      <c r="T154" s="56"/>
      <c r="U154" s="54"/>
      <c r="V154" s="55"/>
      <c r="W154" s="56"/>
      <c r="X154" s="1">
        <v>4000</v>
      </c>
      <c r="Y154" s="32">
        <f>E154-X154</f>
        <v>0</v>
      </c>
    </row>
    <row r="155" spans="1:25" ht="54.75" customHeight="1">
      <c r="A155" s="58"/>
      <c r="B155" s="48"/>
      <c r="C155" s="58"/>
      <c r="D155" s="58"/>
      <c r="E155" s="50"/>
      <c r="F155" s="37"/>
      <c r="G155" s="37"/>
      <c r="H155" s="37"/>
      <c r="I155" s="37"/>
      <c r="J155" s="37">
        <v>4000</v>
      </c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1"/>
      <c r="Y155" s="32"/>
    </row>
    <row r="156" spans="1:25" ht="58.5" customHeight="1">
      <c r="A156" s="57" t="s">
        <v>153</v>
      </c>
      <c r="B156" s="139" t="s">
        <v>31</v>
      </c>
      <c r="C156" s="57" t="s">
        <v>75</v>
      </c>
      <c r="D156" s="57" t="s">
        <v>32</v>
      </c>
      <c r="E156" s="49">
        <f>SUM(F156:W156)</f>
        <v>1380</v>
      </c>
      <c r="F156" s="54"/>
      <c r="G156" s="55"/>
      <c r="H156" s="56"/>
      <c r="I156" s="54">
        <v>1380</v>
      </c>
      <c r="J156" s="55"/>
      <c r="K156" s="56"/>
      <c r="L156" s="54"/>
      <c r="M156" s="55"/>
      <c r="N156" s="56"/>
      <c r="O156" s="54"/>
      <c r="P156" s="55"/>
      <c r="Q156" s="56"/>
      <c r="R156" s="54"/>
      <c r="S156" s="55"/>
      <c r="T156" s="56"/>
      <c r="U156" s="54"/>
      <c r="V156" s="55"/>
      <c r="W156" s="56"/>
      <c r="X156" s="1">
        <v>1380</v>
      </c>
      <c r="Y156" s="32">
        <f>E156-X156</f>
        <v>0</v>
      </c>
    </row>
    <row r="157" spans="1:25" ht="59.25" customHeight="1">
      <c r="A157" s="58"/>
      <c r="B157" s="140"/>
      <c r="C157" s="58"/>
      <c r="D157" s="58"/>
      <c r="E157" s="50"/>
      <c r="F157" s="37"/>
      <c r="G157" s="37"/>
      <c r="H157" s="37"/>
      <c r="I157" s="37"/>
      <c r="J157" s="37">
        <v>1380</v>
      </c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1"/>
      <c r="Y157" s="32"/>
    </row>
    <row r="158" spans="1:25" ht="45" customHeight="1">
      <c r="A158" s="57" t="s">
        <v>154</v>
      </c>
      <c r="B158" s="59" t="s">
        <v>79</v>
      </c>
      <c r="C158" s="57" t="s">
        <v>65</v>
      </c>
      <c r="D158" s="57" t="s">
        <v>61</v>
      </c>
      <c r="E158" s="49">
        <f>SUM(F158:W158)</f>
        <v>60000</v>
      </c>
      <c r="F158" s="54"/>
      <c r="G158" s="55"/>
      <c r="H158" s="56"/>
      <c r="I158" s="54">
        <v>60000</v>
      </c>
      <c r="J158" s="55"/>
      <c r="K158" s="56"/>
      <c r="L158" s="54"/>
      <c r="M158" s="55"/>
      <c r="N158" s="56"/>
      <c r="O158" s="54"/>
      <c r="P158" s="55"/>
      <c r="Q158" s="56"/>
      <c r="R158" s="54"/>
      <c r="S158" s="55"/>
      <c r="T158" s="56"/>
      <c r="U158" s="54"/>
      <c r="V158" s="55"/>
      <c r="W158" s="56"/>
      <c r="X158" s="1">
        <v>60000</v>
      </c>
      <c r="Y158" s="32">
        <f>E158-X158</f>
        <v>0</v>
      </c>
    </row>
    <row r="159" spans="1:25" ht="45" customHeight="1">
      <c r="A159" s="58"/>
      <c r="B159" s="48"/>
      <c r="C159" s="58"/>
      <c r="D159" s="58"/>
      <c r="E159" s="50"/>
      <c r="F159" s="37"/>
      <c r="G159" s="37"/>
      <c r="H159" s="37"/>
      <c r="I159" s="37"/>
      <c r="J159" s="37">
        <v>60000</v>
      </c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1"/>
      <c r="Y159" s="32"/>
    </row>
    <row r="160" spans="1:25" ht="45" customHeight="1">
      <c r="A160" s="57" t="s">
        <v>155</v>
      </c>
      <c r="B160" s="59" t="s">
        <v>33</v>
      </c>
      <c r="C160" s="57" t="s">
        <v>65</v>
      </c>
      <c r="D160" s="57" t="s">
        <v>22</v>
      </c>
      <c r="E160" s="49">
        <f>SUM(F160:W160)</f>
        <v>1500</v>
      </c>
      <c r="F160" s="54"/>
      <c r="G160" s="55"/>
      <c r="H160" s="56"/>
      <c r="I160" s="54">
        <v>1500</v>
      </c>
      <c r="J160" s="55"/>
      <c r="K160" s="56"/>
      <c r="L160" s="54"/>
      <c r="M160" s="55"/>
      <c r="N160" s="56"/>
      <c r="O160" s="54"/>
      <c r="P160" s="55"/>
      <c r="Q160" s="56"/>
      <c r="R160" s="54"/>
      <c r="S160" s="55"/>
      <c r="T160" s="56"/>
      <c r="U160" s="54"/>
      <c r="V160" s="55"/>
      <c r="W160" s="56"/>
      <c r="X160" s="1">
        <v>1500</v>
      </c>
      <c r="Y160" s="32">
        <f>E160-X160</f>
        <v>0</v>
      </c>
    </row>
    <row r="161" spans="1:25" ht="60" customHeight="1">
      <c r="A161" s="58"/>
      <c r="B161" s="48"/>
      <c r="C161" s="58"/>
      <c r="D161" s="58"/>
      <c r="E161" s="50"/>
      <c r="F161" s="37"/>
      <c r="G161" s="37"/>
      <c r="H161" s="37"/>
      <c r="I161" s="37"/>
      <c r="J161" s="37"/>
      <c r="K161" s="37">
        <v>1500</v>
      </c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1"/>
      <c r="Y161" s="32"/>
    </row>
    <row r="162" spans="1:25" ht="56.25" customHeight="1">
      <c r="A162" s="57" t="s">
        <v>156</v>
      </c>
      <c r="B162" s="59" t="s">
        <v>50</v>
      </c>
      <c r="C162" s="57" t="s">
        <v>75</v>
      </c>
      <c r="D162" s="57" t="s">
        <v>18</v>
      </c>
      <c r="E162" s="49">
        <f>SUM(F162:W162)</f>
        <v>60000</v>
      </c>
      <c r="F162" s="54"/>
      <c r="G162" s="55"/>
      <c r="H162" s="56"/>
      <c r="I162" s="54">
        <v>6000</v>
      </c>
      <c r="J162" s="55"/>
      <c r="K162" s="56"/>
      <c r="L162" s="54">
        <v>54000</v>
      </c>
      <c r="M162" s="55"/>
      <c r="N162" s="56"/>
      <c r="O162" s="54"/>
      <c r="P162" s="55"/>
      <c r="Q162" s="56"/>
      <c r="R162" s="54"/>
      <c r="S162" s="55"/>
      <c r="T162" s="56"/>
      <c r="U162" s="54"/>
      <c r="V162" s="55"/>
      <c r="W162" s="56"/>
      <c r="X162" s="1">
        <v>60000</v>
      </c>
      <c r="Y162" s="32">
        <f>E162-X162</f>
        <v>0</v>
      </c>
    </row>
    <row r="163" spans="1:25" ht="58.5" customHeight="1">
      <c r="A163" s="58"/>
      <c r="B163" s="48"/>
      <c r="C163" s="58"/>
      <c r="D163" s="58"/>
      <c r="E163" s="50"/>
      <c r="F163" s="37"/>
      <c r="G163" s="37"/>
      <c r="H163" s="37"/>
      <c r="I163" s="37"/>
      <c r="J163" s="37">
        <v>6000</v>
      </c>
      <c r="K163" s="37"/>
      <c r="L163" s="37"/>
      <c r="M163" s="37">
        <v>54000</v>
      </c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1"/>
      <c r="Y163" s="32"/>
    </row>
    <row r="164" spans="1:25" ht="45" customHeight="1">
      <c r="A164" s="57" t="s">
        <v>157</v>
      </c>
      <c r="B164" s="59" t="s">
        <v>200</v>
      </c>
      <c r="C164" s="57" t="s">
        <v>75</v>
      </c>
      <c r="D164" s="57" t="s">
        <v>201</v>
      </c>
      <c r="E164" s="49">
        <v>87819.25</v>
      </c>
      <c r="F164" s="54"/>
      <c r="G164" s="55"/>
      <c r="H164" s="56"/>
      <c r="I164" s="54"/>
      <c r="J164" s="55"/>
      <c r="K164" s="56"/>
      <c r="L164" s="54">
        <v>87819.3</v>
      </c>
      <c r="M164" s="55"/>
      <c r="N164" s="56"/>
      <c r="O164" s="54"/>
      <c r="P164" s="55"/>
      <c r="Q164" s="56"/>
      <c r="R164" s="54"/>
      <c r="S164" s="55"/>
      <c r="T164" s="56"/>
      <c r="U164" s="54"/>
      <c r="V164" s="55"/>
      <c r="W164" s="56"/>
      <c r="X164" s="1">
        <v>87819.25</v>
      </c>
      <c r="Y164" s="32">
        <f>E164-X164</f>
        <v>0</v>
      </c>
    </row>
    <row r="165" spans="1:25" ht="45" customHeight="1">
      <c r="A165" s="58"/>
      <c r="B165" s="48"/>
      <c r="C165" s="58"/>
      <c r="D165" s="58"/>
      <c r="E165" s="50"/>
      <c r="F165" s="37"/>
      <c r="G165" s="37"/>
      <c r="H165" s="37"/>
      <c r="I165" s="37"/>
      <c r="J165" s="37"/>
      <c r="K165" s="37"/>
      <c r="L165" s="37"/>
      <c r="M165" s="37">
        <v>87819.3</v>
      </c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1"/>
      <c r="Y165" s="32"/>
    </row>
    <row r="166" spans="1:25" ht="45" customHeight="1">
      <c r="A166" s="57" t="s">
        <v>158</v>
      </c>
      <c r="B166" s="59" t="s">
        <v>34</v>
      </c>
      <c r="C166" s="57" t="s">
        <v>65</v>
      </c>
      <c r="D166" s="57" t="s">
        <v>35</v>
      </c>
      <c r="E166" s="49">
        <f>SUM(F166:W166)</f>
        <v>50000</v>
      </c>
      <c r="F166" s="54"/>
      <c r="G166" s="55"/>
      <c r="H166" s="56"/>
      <c r="I166" s="54"/>
      <c r="J166" s="55"/>
      <c r="K166" s="56"/>
      <c r="L166" s="54">
        <v>50000</v>
      </c>
      <c r="M166" s="55"/>
      <c r="N166" s="56"/>
      <c r="O166" s="54"/>
      <c r="P166" s="55"/>
      <c r="Q166" s="56"/>
      <c r="R166" s="54"/>
      <c r="S166" s="55"/>
      <c r="T166" s="56"/>
      <c r="U166" s="54"/>
      <c r="V166" s="55"/>
      <c r="W166" s="56"/>
      <c r="X166" s="1">
        <v>50000</v>
      </c>
      <c r="Y166" s="32">
        <f>E166-X166</f>
        <v>0</v>
      </c>
    </row>
    <row r="167" spans="1:25" ht="45" customHeight="1">
      <c r="A167" s="58"/>
      <c r="B167" s="48"/>
      <c r="C167" s="58"/>
      <c r="D167" s="58"/>
      <c r="E167" s="50"/>
      <c r="F167" s="37"/>
      <c r="G167" s="37"/>
      <c r="H167" s="37"/>
      <c r="I167" s="37"/>
      <c r="J167" s="37"/>
      <c r="K167" s="37"/>
      <c r="L167" s="37"/>
      <c r="M167" s="37"/>
      <c r="N167" s="37">
        <v>50000</v>
      </c>
      <c r="O167" s="37"/>
      <c r="P167" s="37"/>
      <c r="Q167" s="37"/>
      <c r="R167" s="37"/>
      <c r="S167" s="37"/>
      <c r="T167" s="37"/>
      <c r="U167" s="37"/>
      <c r="V167" s="37"/>
      <c r="W167" s="37"/>
      <c r="X167" s="1"/>
      <c r="Y167" s="32"/>
    </row>
    <row r="168" spans="1:25" ht="45" customHeight="1">
      <c r="A168" s="57" t="s">
        <v>159</v>
      </c>
      <c r="B168" s="59" t="s">
        <v>36</v>
      </c>
      <c r="C168" s="57" t="s">
        <v>65</v>
      </c>
      <c r="D168" s="57" t="s">
        <v>21</v>
      </c>
      <c r="E168" s="49">
        <f>SUM(F168:W168)</f>
        <v>8500</v>
      </c>
      <c r="F168" s="54"/>
      <c r="G168" s="55"/>
      <c r="H168" s="56"/>
      <c r="I168" s="54"/>
      <c r="J168" s="55"/>
      <c r="K168" s="56"/>
      <c r="L168" s="54"/>
      <c r="M168" s="55"/>
      <c r="N168" s="56"/>
      <c r="O168" s="54">
        <v>8500</v>
      </c>
      <c r="P168" s="55"/>
      <c r="Q168" s="56"/>
      <c r="R168" s="54"/>
      <c r="S168" s="55"/>
      <c r="T168" s="56"/>
      <c r="U168" s="54"/>
      <c r="V168" s="55"/>
      <c r="W168" s="56"/>
      <c r="X168" s="1">
        <v>8500</v>
      </c>
      <c r="Y168" s="32">
        <f>E168-X168</f>
        <v>0</v>
      </c>
    </row>
    <row r="169" spans="1:25" ht="45" customHeight="1">
      <c r="A169" s="58"/>
      <c r="B169" s="48"/>
      <c r="C169" s="58"/>
      <c r="D169" s="58"/>
      <c r="E169" s="50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>
        <v>8500</v>
      </c>
      <c r="Q169" s="37"/>
      <c r="R169" s="37"/>
      <c r="S169" s="37"/>
      <c r="T169" s="37"/>
      <c r="U169" s="37"/>
      <c r="V169" s="37"/>
      <c r="W169" s="37"/>
      <c r="X169" s="1"/>
      <c r="Y169" s="32"/>
    </row>
    <row r="170" spans="1:25" ht="45" customHeight="1">
      <c r="A170" s="57" t="s">
        <v>160</v>
      </c>
      <c r="B170" s="59" t="s">
        <v>37</v>
      </c>
      <c r="C170" s="57" t="s">
        <v>65</v>
      </c>
      <c r="D170" s="57" t="s">
        <v>46</v>
      </c>
      <c r="E170" s="49">
        <v>11500</v>
      </c>
      <c r="F170" s="54"/>
      <c r="G170" s="55"/>
      <c r="H170" s="56"/>
      <c r="I170" s="54"/>
      <c r="J170" s="55"/>
      <c r="K170" s="56"/>
      <c r="L170" s="54"/>
      <c r="M170" s="55"/>
      <c r="N170" s="56"/>
      <c r="O170" s="54">
        <v>11500</v>
      </c>
      <c r="P170" s="55"/>
      <c r="Q170" s="56"/>
      <c r="R170" s="54"/>
      <c r="S170" s="55"/>
      <c r="T170" s="56"/>
      <c r="U170" s="54"/>
      <c r="V170" s="55"/>
      <c r="W170" s="56"/>
      <c r="X170" s="1">
        <v>11500</v>
      </c>
      <c r="Y170" s="32">
        <f>E170-X170</f>
        <v>0</v>
      </c>
    </row>
    <row r="171" spans="1:25" ht="45" customHeight="1">
      <c r="A171" s="58"/>
      <c r="B171" s="48"/>
      <c r="C171" s="58"/>
      <c r="D171" s="58"/>
      <c r="E171" s="50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>
        <v>11500</v>
      </c>
      <c r="Q171" s="37"/>
      <c r="R171" s="37"/>
      <c r="S171" s="37"/>
      <c r="T171" s="37"/>
      <c r="U171" s="37"/>
      <c r="V171" s="37"/>
      <c r="W171" s="37"/>
      <c r="X171" s="1"/>
      <c r="Y171" s="32"/>
    </row>
    <row r="172" spans="1:25" ht="45" customHeight="1">
      <c r="A172" s="57" t="s">
        <v>161</v>
      </c>
      <c r="B172" s="59" t="s">
        <v>38</v>
      </c>
      <c r="C172" s="57" t="s">
        <v>65</v>
      </c>
      <c r="D172" s="57" t="s">
        <v>61</v>
      </c>
      <c r="E172" s="49">
        <f>SUM(F172:W172)</f>
        <v>60000</v>
      </c>
      <c r="F172" s="54"/>
      <c r="G172" s="55"/>
      <c r="H172" s="56"/>
      <c r="I172" s="54">
        <v>60000</v>
      </c>
      <c r="J172" s="55"/>
      <c r="K172" s="56"/>
      <c r="L172" s="54"/>
      <c r="M172" s="55"/>
      <c r="N172" s="56"/>
      <c r="O172" s="54"/>
      <c r="P172" s="55"/>
      <c r="Q172" s="56"/>
      <c r="R172" s="54"/>
      <c r="S172" s="55"/>
      <c r="T172" s="56"/>
      <c r="U172" s="54"/>
      <c r="V172" s="55"/>
      <c r="W172" s="56"/>
      <c r="X172" s="1">
        <v>60000</v>
      </c>
      <c r="Y172" s="32">
        <f>E172-X172</f>
        <v>0</v>
      </c>
    </row>
    <row r="173" spans="1:25" ht="45" customHeight="1">
      <c r="A173" s="58"/>
      <c r="B173" s="48"/>
      <c r="C173" s="58"/>
      <c r="D173" s="58"/>
      <c r="E173" s="50"/>
      <c r="F173" s="37"/>
      <c r="G173" s="37"/>
      <c r="H173" s="37"/>
      <c r="I173" s="37"/>
      <c r="J173" s="37"/>
      <c r="K173" s="37">
        <v>60000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1"/>
      <c r="Y173" s="32"/>
    </row>
    <row r="174" spans="1:25" ht="45" customHeight="1">
      <c r="A174" s="57" t="s">
        <v>162</v>
      </c>
      <c r="B174" s="59" t="s">
        <v>39</v>
      </c>
      <c r="C174" s="57" t="s">
        <v>65</v>
      </c>
      <c r="D174" s="57" t="s">
        <v>40</v>
      </c>
      <c r="E174" s="49">
        <f>SUM(F174:W174)</f>
        <v>52000</v>
      </c>
      <c r="F174" s="54"/>
      <c r="G174" s="55"/>
      <c r="H174" s="56"/>
      <c r="I174" s="54"/>
      <c r="J174" s="55"/>
      <c r="K174" s="56"/>
      <c r="L174" s="54"/>
      <c r="M174" s="55"/>
      <c r="N174" s="56"/>
      <c r="O174" s="54"/>
      <c r="P174" s="55"/>
      <c r="Q174" s="56"/>
      <c r="R174" s="54">
        <v>52000</v>
      </c>
      <c r="S174" s="55"/>
      <c r="T174" s="56"/>
      <c r="U174" s="54"/>
      <c r="V174" s="55"/>
      <c r="W174" s="56"/>
      <c r="X174" s="1">
        <v>52000</v>
      </c>
      <c r="Y174" s="32">
        <f>E174-X174</f>
        <v>0</v>
      </c>
    </row>
    <row r="175" spans="1:25" ht="45" customHeight="1">
      <c r="A175" s="58"/>
      <c r="B175" s="48"/>
      <c r="C175" s="58"/>
      <c r="D175" s="58"/>
      <c r="E175" s="50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>
        <v>52000</v>
      </c>
      <c r="S175" s="37"/>
      <c r="T175" s="37"/>
      <c r="U175" s="37"/>
      <c r="V175" s="37"/>
      <c r="W175" s="37"/>
      <c r="X175" s="1"/>
      <c r="Y175" s="32"/>
    </row>
    <row r="176" spans="1:25" ht="55.5" customHeight="1">
      <c r="A176" s="57" t="s">
        <v>163</v>
      </c>
      <c r="B176" s="59" t="s">
        <v>295</v>
      </c>
      <c r="C176" s="57" t="s">
        <v>65</v>
      </c>
      <c r="D176" s="57" t="s">
        <v>21</v>
      </c>
      <c r="E176" s="49">
        <f>SUM(F176:W176)</f>
        <v>7500</v>
      </c>
      <c r="F176" s="54"/>
      <c r="G176" s="55"/>
      <c r="H176" s="56"/>
      <c r="I176" s="54"/>
      <c r="J176" s="55"/>
      <c r="K176" s="56"/>
      <c r="L176" s="54"/>
      <c r="M176" s="55"/>
      <c r="N176" s="56"/>
      <c r="O176" s="54"/>
      <c r="P176" s="55"/>
      <c r="Q176" s="56"/>
      <c r="R176" s="54">
        <v>7500</v>
      </c>
      <c r="S176" s="55"/>
      <c r="T176" s="56"/>
      <c r="U176" s="54"/>
      <c r="V176" s="55"/>
      <c r="W176" s="56"/>
      <c r="X176" s="1">
        <v>7500</v>
      </c>
      <c r="Y176" s="32">
        <f>E176-X176</f>
        <v>0</v>
      </c>
    </row>
    <row r="177" spans="1:25" ht="61.5" customHeight="1">
      <c r="A177" s="58"/>
      <c r="B177" s="48"/>
      <c r="C177" s="58"/>
      <c r="D177" s="58"/>
      <c r="E177" s="50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>
        <v>7500</v>
      </c>
      <c r="S177" s="37"/>
      <c r="T177" s="37"/>
      <c r="U177" s="37"/>
      <c r="V177" s="37"/>
      <c r="W177" s="37"/>
      <c r="X177" s="1"/>
      <c r="Y177" s="32"/>
    </row>
    <row r="178" spans="1:25" ht="69.75" customHeight="1">
      <c r="A178" s="57" t="s">
        <v>164</v>
      </c>
      <c r="B178" s="59" t="s">
        <v>42</v>
      </c>
      <c r="C178" s="57" t="s">
        <v>65</v>
      </c>
      <c r="D178" s="57"/>
      <c r="E178" s="49">
        <f>SUM(F178:W178)</f>
        <v>203000</v>
      </c>
      <c r="F178" s="54"/>
      <c r="G178" s="55"/>
      <c r="H178" s="56"/>
      <c r="I178" s="54"/>
      <c r="J178" s="55"/>
      <c r="K178" s="56"/>
      <c r="L178" s="54">
        <v>53110</v>
      </c>
      <c r="M178" s="55"/>
      <c r="N178" s="56"/>
      <c r="O178" s="54">
        <v>149890</v>
      </c>
      <c r="P178" s="55"/>
      <c r="Q178" s="56"/>
      <c r="R178" s="54"/>
      <c r="S178" s="55"/>
      <c r="T178" s="56"/>
      <c r="U178" s="54"/>
      <c r="V178" s="55"/>
      <c r="W178" s="56"/>
      <c r="X178" s="27">
        <v>200000</v>
      </c>
      <c r="Y178" s="32">
        <f>E178-X178</f>
        <v>3000</v>
      </c>
    </row>
    <row r="179" spans="1:25" ht="59.25" customHeight="1">
      <c r="A179" s="58"/>
      <c r="B179" s="48"/>
      <c r="C179" s="58"/>
      <c r="D179" s="58"/>
      <c r="E179" s="50"/>
      <c r="F179" s="37"/>
      <c r="G179" s="37"/>
      <c r="H179" s="37"/>
      <c r="I179" s="37"/>
      <c r="J179" s="37"/>
      <c r="K179" s="37"/>
      <c r="L179" s="37"/>
      <c r="M179" s="37"/>
      <c r="N179" s="37">
        <v>53110</v>
      </c>
      <c r="O179" s="37"/>
      <c r="P179" s="37"/>
      <c r="Q179" s="37">
        <v>149890</v>
      </c>
      <c r="R179" s="37"/>
      <c r="S179" s="37"/>
      <c r="T179" s="37"/>
      <c r="U179" s="37"/>
      <c r="V179" s="37"/>
      <c r="W179" s="37"/>
      <c r="X179" s="27"/>
      <c r="Y179" s="32"/>
    </row>
    <row r="180" spans="1:25" ht="45" customHeight="1">
      <c r="A180" s="57" t="s">
        <v>165</v>
      </c>
      <c r="B180" s="59" t="s">
        <v>68</v>
      </c>
      <c r="C180" s="57" t="s">
        <v>65</v>
      </c>
      <c r="D180" s="57" t="s">
        <v>49</v>
      </c>
      <c r="E180" s="49">
        <f>SUM(F180:W180)</f>
        <v>1650</v>
      </c>
      <c r="F180" s="54"/>
      <c r="G180" s="55"/>
      <c r="H180" s="56"/>
      <c r="I180" s="54"/>
      <c r="J180" s="55"/>
      <c r="K180" s="56"/>
      <c r="L180" s="54"/>
      <c r="M180" s="55"/>
      <c r="N180" s="56"/>
      <c r="O180" s="54"/>
      <c r="P180" s="55"/>
      <c r="Q180" s="56"/>
      <c r="R180" s="54">
        <v>1650</v>
      </c>
      <c r="S180" s="55"/>
      <c r="T180" s="56"/>
      <c r="U180" s="54"/>
      <c r="V180" s="55"/>
      <c r="W180" s="56"/>
      <c r="X180" s="1">
        <v>1650</v>
      </c>
      <c r="Y180" s="32">
        <f>E180-X180</f>
        <v>0</v>
      </c>
    </row>
    <row r="181" spans="1:25" ht="59.25" customHeight="1">
      <c r="A181" s="58"/>
      <c r="B181" s="48"/>
      <c r="C181" s="58"/>
      <c r="D181" s="58"/>
      <c r="E181" s="50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>
        <v>1650</v>
      </c>
      <c r="S181" s="37"/>
      <c r="T181" s="37"/>
      <c r="U181" s="37"/>
      <c r="V181" s="37"/>
      <c r="W181" s="37"/>
      <c r="X181" s="1"/>
      <c r="Y181" s="32"/>
    </row>
    <row r="182" spans="1:25" ht="81" customHeight="1">
      <c r="A182" s="57" t="s">
        <v>381</v>
      </c>
      <c r="B182" s="59" t="s">
        <v>41</v>
      </c>
      <c r="C182" s="57" t="s">
        <v>65</v>
      </c>
      <c r="D182" s="57" t="s">
        <v>61</v>
      </c>
      <c r="E182" s="49">
        <f>SUM(F182:W182)</f>
        <v>60000</v>
      </c>
      <c r="F182" s="54"/>
      <c r="G182" s="55"/>
      <c r="H182" s="56"/>
      <c r="I182" s="54"/>
      <c r="J182" s="55"/>
      <c r="K182" s="56"/>
      <c r="L182" s="54"/>
      <c r="M182" s="55"/>
      <c r="N182" s="56"/>
      <c r="O182" s="54"/>
      <c r="P182" s="55"/>
      <c r="Q182" s="56"/>
      <c r="R182" s="54"/>
      <c r="S182" s="55"/>
      <c r="T182" s="56"/>
      <c r="U182" s="54">
        <v>60000</v>
      </c>
      <c r="V182" s="55"/>
      <c r="W182" s="56"/>
      <c r="X182" s="27">
        <v>60000</v>
      </c>
      <c r="Y182" s="32">
        <f>E182-X182</f>
        <v>0</v>
      </c>
    </row>
    <row r="183" spans="1:25" ht="75.75" customHeight="1">
      <c r="A183" s="58"/>
      <c r="B183" s="48"/>
      <c r="C183" s="58"/>
      <c r="D183" s="58"/>
      <c r="E183" s="50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>
        <v>60000</v>
      </c>
      <c r="V183" s="37"/>
      <c r="W183" s="37"/>
      <c r="X183" s="27"/>
      <c r="Y183" s="32"/>
    </row>
    <row r="184" spans="1:25" ht="59.25" customHeight="1">
      <c r="A184" s="57" t="s">
        <v>166</v>
      </c>
      <c r="B184" s="59" t="s">
        <v>278</v>
      </c>
      <c r="C184" s="57" t="s">
        <v>65</v>
      </c>
      <c r="D184" s="57"/>
      <c r="E184" s="49">
        <f>SUM(F184:W184)</f>
        <v>2926.23</v>
      </c>
      <c r="F184" s="54"/>
      <c r="G184" s="55"/>
      <c r="H184" s="56"/>
      <c r="I184" s="54">
        <v>2926.23</v>
      </c>
      <c r="J184" s="55"/>
      <c r="K184" s="56"/>
      <c r="L184" s="54"/>
      <c r="M184" s="55"/>
      <c r="N184" s="56"/>
      <c r="O184" s="54"/>
      <c r="P184" s="55"/>
      <c r="Q184" s="56"/>
      <c r="R184" s="54"/>
      <c r="S184" s="55"/>
      <c r="T184" s="56"/>
      <c r="U184" s="54"/>
      <c r="V184" s="55"/>
      <c r="W184" s="56"/>
      <c r="X184" s="27"/>
      <c r="Y184" s="32"/>
    </row>
    <row r="185" spans="1:25" ht="61.5" customHeight="1">
      <c r="A185" s="58"/>
      <c r="B185" s="48"/>
      <c r="C185" s="58"/>
      <c r="D185" s="58"/>
      <c r="E185" s="50"/>
      <c r="F185" s="37"/>
      <c r="G185" s="37"/>
      <c r="H185" s="37"/>
      <c r="I185" s="37"/>
      <c r="J185" s="37">
        <v>2926.23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27"/>
      <c r="Y185" s="32"/>
    </row>
    <row r="186" spans="1:25" ht="37.5" customHeight="1">
      <c r="A186" s="57" t="s">
        <v>167</v>
      </c>
      <c r="B186" s="57" t="s">
        <v>355</v>
      </c>
      <c r="C186" s="57" t="s">
        <v>334</v>
      </c>
      <c r="D186" s="57" t="s">
        <v>356</v>
      </c>
      <c r="E186" s="78">
        <f>SUM(F186:W186,F188:W188)</f>
        <v>5495.3</v>
      </c>
      <c r="F186" s="54">
        <f>SUM(F187:H187)</f>
        <v>0</v>
      </c>
      <c r="G186" s="55"/>
      <c r="H186" s="56"/>
      <c r="I186" s="54">
        <f>SUM(I187:K187)</f>
        <v>0</v>
      </c>
      <c r="J186" s="55"/>
      <c r="K186" s="56"/>
      <c r="L186" s="54">
        <f>SUM(L187:N187)</f>
        <v>995.3</v>
      </c>
      <c r="M186" s="55"/>
      <c r="N186" s="56"/>
      <c r="O186" s="54">
        <f>SUM(O187:Q187)</f>
        <v>0</v>
      </c>
      <c r="P186" s="55"/>
      <c r="Q186" s="56"/>
      <c r="R186" s="54">
        <f>SUM(R187:T187)</f>
        <v>0</v>
      </c>
      <c r="S186" s="55"/>
      <c r="T186" s="56"/>
      <c r="U186" s="54">
        <f>SUM(U187:W187)</f>
        <v>0</v>
      </c>
      <c r="V186" s="55"/>
      <c r="W186" s="56"/>
      <c r="X186" s="27"/>
      <c r="Y186" s="32"/>
    </row>
    <row r="187" spans="1:25" ht="44.25" customHeight="1">
      <c r="A187" s="81"/>
      <c r="B187" s="81"/>
      <c r="C187" s="58"/>
      <c r="D187" s="81"/>
      <c r="E187" s="79"/>
      <c r="F187" s="37"/>
      <c r="G187" s="37"/>
      <c r="H187" s="37"/>
      <c r="I187" s="37"/>
      <c r="J187" s="37"/>
      <c r="K187" s="37"/>
      <c r="L187" s="37"/>
      <c r="M187" s="37"/>
      <c r="N187" s="37">
        <v>995.3</v>
      </c>
      <c r="O187" s="37"/>
      <c r="P187" s="37"/>
      <c r="Q187" s="37"/>
      <c r="R187" s="37"/>
      <c r="S187" s="37"/>
      <c r="T187" s="37"/>
      <c r="U187" s="37"/>
      <c r="V187" s="37"/>
      <c r="W187" s="37"/>
      <c r="X187" s="27"/>
      <c r="Y187" s="32"/>
    </row>
    <row r="188" spans="1:25" ht="39.75" customHeight="1">
      <c r="A188" s="81"/>
      <c r="B188" s="81"/>
      <c r="C188" s="57" t="s">
        <v>351</v>
      </c>
      <c r="D188" s="81"/>
      <c r="E188" s="79"/>
      <c r="F188" s="54">
        <f>SUM(F189:H189)</f>
        <v>0</v>
      </c>
      <c r="G188" s="55"/>
      <c r="H188" s="56"/>
      <c r="I188" s="54">
        <f>SUM(I189:K189)</f>
        <v>0</v>
      </c>
      <c r="J188" s="55"/>
      <c r="K188" s="56"/>
      <c r="L188" s="54">
        <f>SUM(L189:N189)</f>
        <v>4500</v>
      </c>
      <c r="M188" s="55"/>
      <c r="N188" s="56"/>
      <c r="O188" s="54">
        <f>SUM(O189:Q189)</f>
        <v>0</v>
      </c>
      <c r="P188" s="55"/>
      <c r="Q188" s="56"/>
      <c r="R188" s="54">
        <f>SUM(R189:T189)</f>
        <v>0</v>
      </c>
      <c r="S188" s="55"/>
      <c r="T188" s="56"/>
      <c r="U188" s="54">
        <f>SUM(U189:W189)</f>
        <v>0</v>
      </c>
      <c r="V188" s="55"/>
      <c r="W188" s="56"/>
      <c r="X188" s="27"/>
      <c r="Y188" s="32"/>
    </row>
    <row r="189" spans="1:25" ht="38.25" customHeight="1">
      <c r="A189" s="58"/>
      <c r="B189" s="58"/>
      <c r="C189" s="58"/>
      <c r="D189" s="58"/>
      <c r="E189" s="80"/>
      <c r="F189" s="37"/>
      <c r="G189" s="37"/>
      <c r="H189" s="37"/>
      <c r="I189" s="37"/>
      <c r="J189" s="37"/>
      <c r="K189" s="37"/>
      <c r="L189" s="37"/>
      <c r="M189" s="37"/>
      <c r="N189" s="37">
        <v>4500</v>
      </c>
      <c r="O189" s="37"/>
      <c r="P189" s="37"/>
      <c r="Q189" s="37"/>
      <c r="R189" s="37"/>
      <c r="S189" s="37"/>
      <c r="T189" s="37"/>
      <c r="U189" s="37"/>
      <c r="V189" s="37"/>
      <c r="W189" s="37"/>
      <c r="X189" s="27"/>
      <c r="Y189" s="32"/>
    </row>
    <row r="190" spans="1:25" ht="33.75" customHeight="1">
      <c r="A190" s="57" t="s">
        <v>168</v>
      </c>
      <c r="B190" s="57" t="s">
        <v>358</v>
      </c>
      <c r="C190" s="92" t="s">
        <v>334</v>
      </c>
      <c r="D190" s="57" t="s">
        <v>357</v>
      </c>
      <c r="E190" s="78">
        <f>SUM(F190:W190,F192:W192)</f>
        <v>9668</v>
      </c>
      <c r="F190" s="54"/>
      <c r="G190" s="55">
        <f>SUM(F191:H191)</f>
        <v>0</v>
      </c>
      <c r="H190" s="56"/>
      <c r="I190" s="54"/>
      <c r="J190" s="55">
        <f>SUM(I191:K191)</f>
        <v>0</v>
      </c>
      <c r="K190" s="56"/>
      <c r="L190" s="54">
        <f>SUM(L191:N191)</f>
        <v>1168</v>
      </c>
      <c r="M190" s="55"/>
      <c r="N190" s="56"/>
      <c r="O190" s="54"/>
      <c r="P190" s="55">
        <f>SUM(O191:Q191)</f>
        <v>0</v>
      </c>
      <c r="Q190" s="56"/>
      <c r="R190" s="54"/>
      <c r="S190" s="55">
        <f>SUM(R191:T191)</f>
        <v>0</v>
      </c>
      <c r="T190" s="56"/>
      <c r="U190" s="54"/>
      <c r="V190" s="55">
        <f>SUM(U191:W191)</f>
        <v>0</v>
      </c>
      <c r="W190" s="56"/>
      <c r="X190" s="27"/>
      <c r="Y190" s="32"/>
    </row>
    <row r="191" spans="1:25" ht="108.75" customHeight="1">
      <c r="A191" s="81" t="s">
        <v>166</v>
      </c>
      <c r="B191" s="81" t="s">
        <v>358</v>
      </c>
      <c r="C191" s="93"/>
      <c r="D191" s="81"/>
      <c r="E191" s="79"/>
      <c r="F191" s="46"/>
      <c r="G191" s="46"/>
      <c r="H191" s="46"/>
      <c r="I191" s="46"/>
      <c r="J191" s="46"/>
      <c r="K191" s="46"/>
      <c r="L191" s="46"/>
      <c r="M191" s="46"/>
      <c r="N191" s="46">
        <v>1168</v>
      </c>
      <c r="O191" s="46"/>
      <c r="P191" s="46"/>
      <c r="Q191" s="46"/>
      <c r="R191" s="46"/>
      <c r="S191" s="46"/>
      <c r="T191" s="46"/>
      <c r="U191" s="46"/>
      <c r="V191" s="46"/>
      <c r="W191" s="46"/>
      <c r="X191" s="27"/>
      <c r="Y191" s="32"/>
    </row>
    <row r="192" spans="1:25" ht="42" customHeight="1">
      <c r="A192" s="81"/>
      <c r="B192" s="81"/>
      <c r="C192" s="94" t="s">
        <v>351</v>
      </c>
      <c r="D192" s="81"/>
      <c r="E192" s="79"/>
      <c r="F192" s="54"/>
      <c r="G192" s="55">
        <f>SUM(F193:H193)</f>
        <v>0</v>
      </c>
      <c r="H192" s="56"/>
      <c r="I192" s="54"/>
      <c r="J192" s="55">
        <f>SUM(I193:K193)</f>
        <v>0</v>
      </c>
      <c r="K192" s="56"/>
      <c r="L192" s="54">
        <f>SUM(L193:N193)</f>
        <v>8500</v>
      </c>
      <c r="M192" s="55"/>
      <c r="N192" s="56"/>
      <c r="O192" s="54"/>
      <c r="P192" s="55">
        <f>SUM(O193:Q193)</f>
        <v>0</v>
      </c>
      <c r="Q192" s="56"/>
      <c r="R192" s="54"/>
      <c r="S192" s="55">
        <f>SUM(R193:T193)</f>
        <v>0</v>
      </c>
      <c r="T192" s="56"/>
      <c r="U192" s="54"/>
      <c r="V192" s="55">
        <f>SUM(U193:W193)</f>
        <v>0</v>
      </c>
      <c r="W192" s="56"/>
      <c r="X192" s="27"/>
      <c r="Y192" s="32"/>
    </row>
    <row r="193" spans="1:25" ht="42.75" customHeight="1">
      <c r="A193" s="58"/>
      <c r="B193" s="58"/>
      <c r="C193" s="93"/>
      <c r="D193" s="58"/>
      <c r="E193" s="80"/>
      <c r="F193" s="37"/>
      <c r="G193" s="37"/>
      <c r="H193" s="37"/>
      <c r="I193" s="37"/>
      <c r="J193" s="37"/>
      <c r="K193" s="37"/>
      <c r="L193" s="37"/>
      <c r="M193" s="37"/>
      <c r="N193" s="37">
        <v>8500</v>
      </c>
      <c r="O193" s="37"/>
      <c r="P193" s="37"/>
      <c r="Q193" s="37"/>
      <c r="R193" s="37"/>
      <c r="S193" s="37"/>
      <c r="T193" s="37"/>
      <c r="U193" s="37"/>
      <c r="V193" s="37"/>
      <c r="W193" s="37"/>
      <c r="X193" s="27"/>
      <c r="Y193" s="32"/>
    </row>
    <row r="194" spans="1:25" ht="35.25" customHeight="1">
      <c r="A194" s="57" t="s">
        <v>169</v>
      </c>
      <c r="B194" s="57" t="s">
        <v>360</v>
      </c>
      <c r="C194" s="92" t="s">
        <v>334</v>
      </c>
      <c r="D194" s="57" t="s">
        <v>359</v>
      </c>
      <c r="E194" s="78">
        <f>SUM(F194:W194,F196:W196)</f>
        <v>5495.3</v>
      </c>
      <c r="F194" s="54"/>
      <c r="G194" s="55">
        <f>SUM(F195:H195)</f>
        <v>0</v>
      </c>
      <c r="H194" s="56"/>
      <c r="I194" s="54"/>
      <c r="J194" s="55">
        <f>SUM(I195:K195)</f>
        <v>0</v>
      </c>
      <c r="K194" s="56"/>
      <c r="L194" s="54">
        <f>SUM(L195:N195)</f>
        <v>995.3</v>
      </c>
      <c r="M194" s="55"/>
      <c r="N194" s="56"/>
      <c r="O194" s="54"/>
      <c r="P194" s="55">
        <f>SUM(O195:Q195)</f>
        <v>0</v>
      </c>
      <c r="Q194" s="56"/>
      <c r="R194" s="54"/>
      <c r="S194" s="55">
        <f>SUM(R195:T195)</f>
        <v>0</v>
      </c>
      <c r="T194" s="56"/>
      <c r="U194" s="54"/>
      <c r="V194" s="55">
        <f>SUM(U195:W195)</f>
        <v>0</v>
      </c>
      <c r="W194" s="56"/>
      <c r="X194" s="27"/>
      <c r="Y194" s="32"/>
    </row>
    <row r="195" spans="1:25" ht="50.25" customHeight="1">
      <c r="A195" s="81" t="s">
        <v>167</v>
      </c>
      <c r="B195" s="81" t="s">
        <v>360</v>
      </c>
      <c r="C195" s="93"/>
      <c r="D195" s="81"/>
      <c r="E195" s="79"/>
      <c r="F195" s="37"/>
      <c r="G195" s="37"/>
      <c r="H195" s="37"/>
      <c r="I195" s="37"/>
      <c r="J195" s="37"/>
      <c r="K195" s="37"/>
      <c r="L195" s="37"/>
      <c r="M195" s="37"/>
      <c r="N195" s="37">
        <v>995.3</v>
      </c>
      <c r="O195" s="37"/>
      <c r="P195" s="37"/>
      <c r="Q195" s="37"/>
      <c r="R195" s="37"/>
      <c r="S195" s="37"/>
      <c r="T195" s="37"/>
      <c r="U195" s="37"/>
      <c r="V195" s="37"/>
      <c r="W195" s="37"/>
      <c r="X195" s="27"/>
      <c r="Y195" s="32"/>
    </row>
    <row r="196" spans="1:25" ht="44.25" customHeight="1">
      <c r="A196" s="81"/>
      <c r="B196" s="81"/>
      <c r="C196" s="94" t="s">
        <v>351</v>
      </c>
      <c r="D196" s="81"/>
      <c r="E196" s="79"/>
      <c r="F196" s="54"/>
      <c r="G196" s="55">
        <f>SUM(F197:H197)</f>
        <v>0</v>
      </c>
      <c r="H196" s="56"/>
      <c r="I196" s="54"/>
      <c r="J196" s="55">
        <f>SUM(I197:K197)</f>
        <v>0</v>
      </c>
      <c r="K196" s="56"/>
      <c r="L196" s="54">
        <f>SUM(L197:N197)</f>
        <v>4500</v>
      </c>
      <c r="M196" s="55"/>
      <c r="N196" s="56"/>
      <c r="O196" s="54"/>
      <c r="P196" s="55">
        <f>SUM(O197:Q197)</f>
        <v>0</v>
      </c>
      <c r="Q196" s="56"/>
      <c r="R196" s="54"/>
      <c r="S196" s="55">
        <f>SUM(R197:T197)</f>
        <v>0</v>
      </c>
      <c r="T196" s="56"/>
      <c r="U196" s="54"/>
      <c r="V196" s="55">
        <f>SUM(U197:W197)</f>
        <v>0</v>
      </c>
      <c r="W196" s="56"/>
      <c r="X196" s="27"/>
      <c r="Y196" s="32"/>
    </row>
    <row r="197" spans="1:25" ht="39.75" customHeight="1">
      <c r="A197" s="58"/>
      <c r="B197" s="58"/>
      <c r="C197" s="93"/>
      <c r="D197" s="58"/>
      <c r="E197" s="80"/>
      <c r="F197" s="37"/>
      <c r="G197" s="37"/>
      <c r="H197" s="37"/>
      <c r="I197" s="37"/>
      <c r="J197" s="37"/>
      <c r="K197" s="37"/>
      <c r="L197" s="37"/>
      <c r="M197" s="37"/>
      <c r="N197" s="37">
        <v>4500</v>
      </c>
      <c r="O197" s="37"/>
      <c r="P197" s="37"/>
      <c r="Q197" s="37"/>
      <c r="R197" s="37"/>
      <c r="S197" s="37"/>
      <c r="T197" s="37"/>
      <c r="U197" s="37"/>
      <c r="V197" s="37"/>
      <c r="W197" s="37"/>
      <c r="X197" s="27"/>
      <c r="Y197" s="32"/>
    </row>
    <row r="198" spans="1:25" ht="45" customHeight="1">
      <c r="A198" s="120" t="s">
        <v>45</v>
      </c>
      <c r="B198" s="121"/>
      <c r="C198" s="57"/>
      <c r="D198" s="57"/>
      <c r="E198" s="118">
        <f>E124+E126+E152+E154+E156+E158+E160+E162+E164+E166+E168+E170+E172+E174+E176+E178+E180+E182+E184+E186+E190+E194</f>
        <v>903870.0800000001</v>
      </c>
      <c r="F198" s="89">
        <f>F124+F126+F152+F154+F156+F158+F160+F162+F164+F166+F168+F170+F172+F174+F176+F178+F180+F182+F184+F186+F188+F190+F192+F194+F196</f>
        <v>18719.6</v>
      </c>
      <c r="G198" s="90"/>
      <c r="H198" s="91"/>
      <c r="I198" s="89">
        <f>I124+I126+I152+I154+I156+I158+I160+I162+I164+I166+I168+I170+I172+I174+I176+I178+I180+I182+I184+I186+I188+I190+I192+I194+I196</f>
        <v>198256.83000000002</v>
      </c>
      <c r="J198" s="90"/>
      <c r="K198" s="91"/>
      <c r="L198" s="89">
        <f>L124+L126+L152+L154+L156+L158+L160+L162+L164+L166+L168+L170+L172+L174+L176+L178+L180+L182+L184+L186+L188+L190+L192+L194+L196</f>
        <v>395853.69999999995</v>
      </c>
      <c r="M198" s="90"/>
      <c r="N198" s="91"/>
      <c r="O198" s="89">
        <f>O124+O126+O152+O154+O156+O158+O160+O162+O164+O166+O168+O170+O172+O174+O176+O178+O180+O182+O184+O186+O188+O190+O192+O194+O196</f>
        <v>169890</v>
      </c>
      <c r="P198" s="90"/>
      <c r="Q198" s="91"/>
      <c r="R198" s="89">
        <f>R124+R126+R152+R154+R156+R158+R160+R162+R164+R166+R168+R170+R172+R174+R176+R178+R180+R182+R184+R186+R188+R190+R192+R194+R196</f>
        <v>61150</v>
      </c>
      <c r="S198" s="90"/>
      <c r="T198" s="91"/>
      <c r="U198" s="89">
        <f>U124+U126+U152+U154+U156+U158+U160+U162+U164+U166+U168+U170+U172+U174+U176+U178+U180+U182+U184+U186+U188+U190+U192+U194+U196</f>
        <v>60000</v>
      </c>
      <c r="V198" s="90"/>
      <c r="W198" s="91"/>
      <c r="X198" s="28">
        <v>738941.15</v>
      </c>
      <c r="Y198" s="32">
        <f>E198-X198</f>
        <v>164928.93000000005</v>
      </c>
    </row>
    <row r="199" spans="1:25" ht="57" customHeight="1">
      <c r="A199" s="122"/>
      <c r="B199" s="123"/>
      <c r="C199" s="58"/>
      <c r="D199" s="58"/>
      <c r="E199" s="136"/>
      <c r="F199" s="38">
        <f>F125+F127+F153+F155+F157+F159+F161+F163+F165+F167+F169+F171+F173+F175+F177+F179+F181+F183+F185+F187+F189+F191+F193+F195+F197</f>
        <v>18719.6</v>
      </c>
      <c r="G199" s="38">
        <f aca="true" t="shared" si="3" ref="G199:W199">G125+G127+G153+G155+G157+G159+G161+G163+G165+G167+G169+G171+G173+G175+G177+G179+G181+G183+G185+G187+G189+G191+G193+G195+G197</f>
        <v>0</v>
      </c>
      <c r="H199" s="38">
        <f t="shared" si="3"/>
        <v>0</v>
      </c>
      <c r="I199" s="38">
        <f t="shared" si="3"/>
        <v>8567.1</v>
      </c>
      <c r="J199" s="38">
        <f t="shared" si="3"/>
        <v>93697.83</v>
      </c>
      <c r="K199" s="38">
        <f t="shared" si="3"/>
        <v>95991.9</v>
      </c>
      <c r="L199" s="38">
        <f t="shared" si="3"/>
        <v>0</v>
      </c>
      <c r="M199" s="38">
        <f t="shared" si="3"/>
        <v>272085.1</v>
      </c>
      <c r="N199" s="38">
        <f t="shared" si="3"/>
        <v>123768.6</v>
      </c>
      <c r="O199" s="38">
        <f t="shared" si="3"/>
        <v>0</v>
      </c>
      <c r="P199" s="38">
        <f t="shared" si="3"/>
        <v>20000</v>
      </c>
      <c r="Q199" s="38">
        <f t="shared" si="3"/>
        <v>149890</v>
      </c>
      <c r="R199" s="38">
        <f t="shared" si="3"/>
        <v>61150</v>
      </c>
      <c r="S199" s="38">
        <f t="shared" si="3"/>
        <v>0</v>
      </c>
      <c r="T199" s="38">
        <f t="shared" si="3"/>
        <v>0</v>
      </c>
      <c r="U199" s="38">
        <f t="shared" si="3"/>
        <v>60000</v>
      </c>
      <c r="V199" s="38">
        <f t="shared" si="3"/>
        <v>0</v>
      </c>
      <c r="W199" s="38">
        <f t="shared" si="3"/>
        <v>0</v>
      </c>
      <c r="X199" s="34">
        <f>X125+X127+X153+X155+X157+X159+X161+X163+X165+X167+X169+X171+X173+X175+X177+X179+X181+X183+X185</f>
        <v>0</v>
      </c>
      <c r="Y199" s="34">
        <f>Y125+Y127+Y153+Y155+Y157+Y159+Y161+Y163+Y165+Y167+Y169+Y171+Y173+Y175+Y177+Y179+Y181+Y183+Y185</f>
        <v>0</v>
      </c>
    </row>
    <row r="200" spans="1:25" ht="69" customHeight="1">
      <c r="A200" s="148" t="s">
        <v>58</v>
      </c>
      <c r="B200" s="148"/>
      <c r="C200" s="148"/>
      <c r="D200" s="148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26"/>
      <c r="Y200" s="32">
        <f>E200-X200</f>
        <v>0</v>
      </c>
    </row>
    <row r="201" spans="1:25" ht="51.75" customHeight="1">
      <c r="A201" s="57" t="s">
        <v>170</v>
      </c>
      <c r="B201" s="59" t="s">
        <v>98</v>
      </c>
      <c r="C201" s="57"/>
      <c r="D201" s="57"/>
      <c r="E201" s="49">
        <f>SUM(F201:W201)</f>
        <v>28000</v>
      </c>
      <c r="F201" s="54">
        <v>10000</v>
      </c>
      <c r="G201" s="55"/>
      <c r="H201" s="56"/>
      <c r="I201" s="54">
        <v>18000</v>
      </c>
      <c r="J201" s="55"/>
      <c r="K201" s="56"/>
      <c r="L201" s="54"/>
      <c r="M201" s="55"/>
      <c r="N201" s="56"/>
      <c r="O201" s="54"/>
      <c r="P201" s="55"/>
      <c r="Q201" s="56"/>
      <c r="R201" s="54"/>
      <c r="S201" s="55"/>
      <c r="T201" s="56"/>
      <c r="U201" s="54"/>
      <c r="V201" s="55"/>
      <c r="W201" s="56"/>
      <c r="X201" s="32">
        <v>32610.92</v>
      </c>
      <c r="Y201" s="32">
        <f>E201-X201</f>
        <v>-4610.919999999998</v>
      </c>
    </row>
    <row r="202" spans="1:25" ht="45" customHeight="1">
      <c r="A202" s="58"/>
      <c r="B202" s="48"/>
      <c r="C202" s="58"/>
      <c r="D202" s="58"/>
      <c r="E202" s="50"/>
      <c r="F202" s="37">
        <v>10000</v>
      </c>
      <c r="G202" s="37"/>
      <c r="H202" s="37"/>
      <c r="I202" s="37">
        <v>18000</v>
      </c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2"/>
      <c r="Y202" s="32"/>
    </row>
    <row r="203" spans="1:25" ht="45" customHeight="1">
      <c r="A203" s="57" t="s">
        <v>171</v>
      </c>
      <c r="B203" s="131" t="s">
        <v>376</v>
      </c>
      <c r="C203" s="63"/>
      <c r="D203" s="63" t="s">
        <v>108</v>
      </c>
      <c r="E203" s="137">
        <f>SUM(F203:W203)</f>
        <v>44972.4</v>
      </c>
      <c r="F203" s="133"/>
      <c r="G203" s="134"/>
      <c r="H203" s="135"/>
      <c r="I203" s="133">
        <v>44972.4</v>
      </c>
      <c r="J203" s="134"/>
      <c r="K203" s="135"/>
      <c r="L203" s="133"/>
      <c r="M203" s="134"/>
      <c r="N203" s="135"/>
      <c r="O203" s="54"/>
      <c r="P203" s="55"/>
      <c r="Q203" s="56"/>
      <c r="R203" s="54"/>
      <c r="S203" s="55"/>
      <c r="T203" s="56"/>
      <c r="U203" s="54"/>
      <c r="V203" s="55"/>
      <c r="W203" s="56"/>
      <c r="X203" s="1">
        <v>41268.1</v>
      </c>
      <c r="Y203" s="32">
        <f>E203-X203</f>
        <v>3704.300000000003</v>
      </c>
    </row>
    <row r="204" spans="1:25" ht="45" customHeight="1">
      <c r="A204" s="58"/>
      <c r="B204" s="132"/>
      <c r="C204" s="64"/>
      <c r="D204" s="64"/>
      <c r="E204" s="138"/>
      <c r="F204" s="46"/>
      <c r="G204" s="46"/>
      <c r="H204" s="46"/>
      <c r="I204" s="46">
        <v>44972.4</v>
      </c>
      <c r="J204" s="46"/>
      <c r="K204" s="46"/>
      <c r="L204" s="46"/>
      <c r="M204" s="46"/>
      <c r="N204" s="46"/>
      <c r="O204" s="37"/>
      <c r="P204" s="37"/>
      <c r="Q204" s="37"/>
      <c r="R204" s="37"/>
      <c r="S204" s="37"/>
      <c r="T204" s="37"/>
      <c r="U204" s="37"/>
      <c r="V204" s="37"/>
      <c r="W204" s="37"/>
      <c r="X204" s="1"/>
      <c r="Y204" s="32"/>
    </row>
    <row r="205" spans="1:25" ht="45" customHeight="1">
      <c r="A205" s="57" t="s">
        <v>172</v>
      </c>
      <c r="B205" s="59" t="s">
        <v>296</v>
      </c>
      <c r="C205" s="57" t="s">
        <v>321</v>
      </c>
      <c r="D205" s="57" t="s">
        <v>61</v>
      </c>
      <c r="E205" s="49">
        <f>SUM(F205:W205,F207:W207)</f>
        <v>7192.6</v>
      </c>
      <c r="F205" s="54">
        <v>425</v>
      </c>
      <c r="G205" s="55"/>
      <c r="H205" s="56"/>
      <c r="I205" s="54"/>
      <c r="J205" s="55"/>
      <c r="K205" s="56"/>
      <c r="L205" s="54"/>
      <c r="M205" s="55"/>
      <c r="N205" s="56"/>
      <c r="O205" s="54"/>
      <c r="P205" s="55"/>
      <c r="Q205" s="56"/>
      <c r="R205" s="54"/>
      <c r="S205" s="55"/>
      <c r="T205" s="56"/>
      <c r="U205" s="54"/>
      <c r="V205" s="55"/>
      <c r="W205" s="56"/>
      <c r="X205" s="1"/>
      <c r="Y205" s="32"/>
    </row>
    <row r="206" spans="1:25" ht="45" customHeight="1">
      <c r="A206" s="81"/>
      <c r="B206" s="84"/>
      <c r="C206" s="58"/>
      <c r="D206" s="81"/>
      <c r="E206" s="95"/>
      <c r="F206" s="37">
        <v>425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1"/>
      <c r="Y206" s="32"/>
    </row>
    <row r="207" spans="1:25" ht="45" customHeight="1">
      <c r="A207" s="81"/>
      <c r="B207" s="84"/>
      <c r="C207" s="57" t="s">
        <v>311</v>
      </c>
      <c r="D207" s="81"/>
      <c r="E207" s="95"/>
      <c r="F207" s="54">
        <v>6767.6</v>
      </c>
      <c r="G207" s="55"/>
      <c r="H207" s="56"/>
      <c r="I207" s="54"/>
      <c r="J207" s="55"/>
      <c r="K207" s="56"/>
      <c r="L207" s="54"/>
      <c r="M207" s="55"/>
      <c r="N207" s="56"/>
      <c r="O207" s="54"/>
      <c r="P207" s="55"/>
      <c r="Q207" s="56"/>
      <c r="R207" s="54"/>
      <c r="S207" s="55"/>
      <c r="T207" s="56"/>
      <c r="U207" s="54"/>
      <c r="V207" s="55"/>
      <c r="W207" s="56"/>
      <c r="X207" s="1"/>
      <c r="Y207" s="32"/>
    </row>
    <row r="208" spans="1:25" ht="45" customHeight="1">
      <c r="A208" s="58"/>
      <c r="B208" s="48"/>
      <c r="C208" s="58"/>
      <c r="D208" s="58"/>
      <c r="E208" s="50"/>
      <c r="F208" s="37">
        <v>6767.6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1"/>
      <c r="Y208" s="32"/>
    </row>
    <row r="209" spans="1:25" s="44" customFormat="1" ht="45" customHeight="1">
      <c r="A209" s="57" t="s">
        <v>173</v>
      </c>
      <c r="B209" s="131" t="s">
        <v>384</v>
      </c>
      <c r="C209" s="57"/>
      <c r="D209" s="57" t="s">
        <v>95</v>
      </c>
      <c r="E209" s="49">
        <f>SUM(F209:W209)</f>
        <v>17000</v>
      </c>
      <c r="F209" s="54"/>
      <c r="G209" s="55"/>
      <c r="H209" s="56"/>
      <c r="I209" s="54">
        <v>17000</v>
      </c>
      <c r="J209" s="55"/>
      <c r="K209" s="56"/>
      <c r="L209" s="75"/>
      <c r="M209" s="76"/>
      <c r="N209" s="77"/>
      <c r="O209" s="75"/>
      <c r="P209" s="76"/>
      <c r="Q209" s="77"/>
      <c r="R209" s="75"/>
      <c r="S209" s="76"/>
      <c r="T209" s="77"/>
      <c r="U209" s="75"/>
      <c r="V209" s="76"/>
      <c r="W209" s="77"/>
      <c r="X209" s="42">
        <v>11000</v>
      </c>
      <c r="Y209" s="43">
        <f>E209-X209</f>
        <v>6000</v>
      </c>
    </row>
    <row r="210" spans="1:25" s="44" customFormat="1" ht="45" customHeight="1">
      <c r="A210" s="58"/>
      <c r="B210" s="132"/>
      <c r="C210" s="58"/>
      <c r="D210" s="58"/>
      <c r="E210" s="50"/>
      <c r="F210" s="37"/>
      <c r="G210" s="37"/>
      <c r="H210" s="37"/>
      <c r="I210" s="37">
        <v>17000</v>
      </c>
      <c r="J210" s="37"/>
      <c r="K210" s="37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2"/>
      <c r="Y210" s="43"/>
    </row>
    <row r="211" spans="1:25" s="44" customFormat="1" ht="45" customHeight="1">
      <c r="A211" s="57" t="s">
        <v>174</v>
      </c>
      <c r="B211" s="131" t="s">
        <v>385</v>
      </c>
      <c r="C211" s="57"/>
      <c r="D211" s="57" t="s">
        <v>95</v>
      </c>
      <c r="E211" s="49">
        <f>SUM(F211:W211)</f>
        <v>20832.2</v>
      </c>
      <c r="F211" s="54"/>
      <c r="G211" s="55"/>
      <c r="H211" s="56"/>
      <c r="I211" s="54">
        <v>20832.2</v>
      </c>
      <c r="J211" s="55"/>
      <c r="K211" s="56"/>
      <c r="L211" s="75"/>
      <c r="M211" s="76"/>
      <c r="N211" s="77"/>
      <c r="O211" s="75"/>
      <c r="P211" s="76"/>
      <c r="Q211" s="77"/>
      <c r="R211" s="75"/>
      <c r="S211" s="76"/>
      <c r="T211" s="77"/>
      <c r="U211" s="75"/>
      <c r="V211" s="76"/>
      <c r="W211" s="77"/>
      <c r="X211" s="42">
        <v>10978.5</v>
      </c>
      <c r="Y211" s="43">
        <f>E211-X211</f>
        <v>9853.7</v>
      </c>
    </row>
    <row r="212" spans="1:25" s="44" customFormat="1" ht="45" customHeight="1">
      <c r="A212" s="58"/>
      <c r="B212" s="132"/>
      <c r="C212" s="58"/>
      <c r="D212" s="58"/>
      <c r="E212" s="50"/>
      <c r="F212" s="37"/>
      <c r="G212" s="37"/>
      <c r="H212" s="37"/>
      <c r="I212" s="37">
        <v>20832.2</v>
      </c>
      <c r="J212" s="37"/>
      <c r="K212" s="37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2"/>
      <c r="Y212" s="43"/>
    </row>
    <row r="213" spans="1:25" s="44" customFormat="1" ht="45" customHeight="1">
      <c r="A213" s="57" t="s">
        <v>175</v>
      </c>
      <c r="B213" s="131" t="s">
        <v>383</v>
      </c>
      <c r="C213" s="57" t="s">
        <v>75</v>
      </c>
      <c r="D213" s="57" t="s">
        <v>340</v>
      </c>
      <c r="E213" s="49">
        <v>15880</v>
      </c>
      <c r="F213" s="54"/>
      <c r="G213" s="55"/>
      <c r="H213" s="56"/>
      <c r="I213" s="54"/>
      <c r="J213" s="55"/>
      <c r="K213" s="56"/>
      <c r="L213" s="54">
        <v>15880</v>
      </c>
      <c r="M213" s="55"/>
      <c r="N213" s="56"/>
      <c r="O213" s="75"/>
      <c r="P213" s="76"/>
      <c r="Q213" s="77"/>
      <c r="R213" s="75"/>
      <c r="S213" s="76"/>
      <c r="T213" s="77"/>
      <c r="U213" s="75"/>
      <c r="V213" s="76"/>
      <c r="W213" s="77"/>
      <c r="X213" s="42"/>
      <c r="Y213" s="43"/>
    </row>
    <row r="214" spans="1:25" s="44" customFormat="1" ht="45" customHeight="1">
      <c r="A214" s="58"/>
      <c r="B214" s="132"/>
      <c r="C214" s="58"/>
      <c r="D214" s="58"/>
      <c r="E214" s="50"/>
      <c r="F214" s="37"/>
      <c r="G214" s="37"/>
      <c r="H214" s="37"/>
      <c r="I214" s="37"/>
      <c r="J214" s="37"/>
      <c r="K214" s="37"/>
      <c r="L214" s="37">
        <v>15880</v>
      </c>
      <c r="M214" s="37"/>
      <c r="N214" s="37"/>
      <c r="O214" s="41"/>
      <c r="P214" s="41"/>
      <c r="Q214" s="41"/>
      <c r="R214" s="41"/>
      <c r="S214" s="41"/>
      <c r="T214" s="41"/>
      <c r="U214" s="41"/>
      <c r="V214" s="41"/>
      <c r="W214" s="41"/>
      <c r="X214" s="42"/>
      <c r="Y214" s="43"/>
    </row>
    <row r="215" spans="1:25" s="44" customFormat="1" ht="51.75" customHeight="1">
      <c r="A215" s="57" t="s">
        <v>176</v>
      </c>
      <c r="B215" s="59" t="s">
        <v>283</v>
      </c>
      <c r="C215" s="57" t="s">
        <v>75</v>
      </c>
      <c r="D215" s="57" t="s">
        <v>95</v>
      </c>
      <c r="E215" s="49">
        <f>SUM(F215:W215)</f>
        <v>2200</v>
      </c>
      <c r="F215" s="54"/>
      <c r="G215" s="55"/>
      <c r="H215" s="56"/>
      <c r="I215" s="54"/>
      <c r="J215" s="55"/>
      <c r="K215" s="56"/>
      <c r="L215" s="54">
        <v>2200</v>
      </c>
      <c r="M215" s="55"/>
      <c r="N215" s="56"/>
      <c r="O215" s="75"/>
      <c r="P215" s="76"/>
      <c r="Q215" s="77"/>
      <c r="R215" s="75"/>
      <c r="S215" s="76"/>
      <c r="T215" s="77"/>
      <c r="U215" s="75"/>
      <c r="V215" s="76"/>
      <c r="W215" s="77"/>
      <c r="X215" s="42">
        <v>2200</v>
      </c>
      <c r="Y215" s="43">
        <f>E215-X215</f>
        <v>0</v>
      </c>
    </row>
    <row r="216" spans="1:25" s="44" customFormat="1" ht="55.5" customHeight="1">
      <c r="A216" s="58"/>
      <c r="B216" s="48"/>
      <c r="C216" s="58"/>
      <c r="D216" s="58"/>
      <c r="E216" s="50"/>
      <c r="F216" s="37"/>
      <c r="G216" s="37"/>
      <c r="H216" s="37"/>
      <c r="I216" s="37"/>
      <c r="J216" s="37"/>
      <c r="K216" s="37"/>
      <c r="L216" s="37">
        <v>1639.2</v>
      </c>
      <c r="M216" s="37"/>
      <c r="N216" s="37">
        <v>560.8</v>
      </c>
      <c r="O216" s="41"/>
      <c r="P216" s="41"/>
      <c r="Q216" s="41"/>
      <c r="R216" s="41"/>
      <c r="S216" s="41"/>
      <c r="T216" s="41"/>
      <c r="U216" s="41"/>
      <c r="V216" s="41"/>
      <c r="W216" s="41"/>
      <c r="X216" s="42"/>
      <c r="Y216" s="43"/>
    </row>
    <row r="217" spans="1:25" s="44" customFormat="1" ht="66" customHeight="1">
      <c r="A217" s="57" t="s">
        <v>177</v>
      </c>
      <c r="B217" s="59" t="s">
        <v>109</v>
      </c>
      <c r="C217" s="57" t="s">
        <v>330</v>
      </c>
      <c r="D217" s="57" t="s">
        <v>95</v>
      </c>
      <c r="E217" s="49">
        <f>F217+I217+L217+O217+R217+U217+U219+R219+O219+L219+I219+F219</f>
        <v>15000</v>
      </c>
      <c r="F217" s="54"/>
      <c r="G217" s="55"/>
      <c r="H217" s="56"/>
      <c r="I217" s="54"/>
      <c r="J217" s="55"/>
      <c r="K217" s="56"/>
      <c r="L217" s="54">
        <v>2558.6</v>
      </c>
      <c r="M217" s="55"/>
      <c r="N217" s="56"/>
      <c r="O217" s="75"/>
      <c r="P217" s="76"/>
      <c r="Q217" s="77"/>
      <c r="R217" s="75"/>
      <c r="S217" s="76"/>
      <c r="T217" s="77"/>
      <c r="U217" s="75"/>
      <c r="V217" s="76"/>
      <c r="W217" s="77"/>
      <c r="X217" s="42">
        <v>15000</v>
      </c>
      <c r="Y217" s="43">
        <f>E217-X217</f>
        <v>0</v>
      </c>
    </row>
    <row r="218" spans="1:25" s="44" customFormat="1" ht="74.25" customHeight="1">
      <c r="A218" s="81"/>
      <c r="B218" s="84"/>
      <c r="C218" s="58"/>
      <c r="D218" s="81"/>
      <c r="E218" s="95"/>
      <c r="F218" s="37"/>
      <c r="G218" s="37"/>
      <c r="H218" s="37"/>
      <c r="I218" s="37"/>
      <c r="J218" s="37"/>
      <c r="K218" s="37"/>
      <c r="L218" s="37">
        <v>2558.6</v>
      </c>
      <c r="M218" s="37"/>
      <c r="N218" s="37"/>
      <c r="O218" s="41"/>
      <c r="P218" s="41"/>
      <c r="Q218" s="41"/>
      <c r="R218" s="41"/>
      <c r="S218" s="41"/>
      <c r="T218" s="41"/>
      <c r="U218" s="41"/>
      <c r="V218" s="41"/>
      <c r="W218" s="41"/>
      <c r="X218" s="42"/>
      <c r="Y218" s="43"/>
    </row>
    <row r="219" spans="1:25" s="44" customFormat="1" ht="45" customHeight="1">
      <c r="A219" s="82"/>
      <c r="B219" s="85"/>
      <c r="C219" s="63" t="s">
        <v>311</v>
      </c>
      <c r="D219" s="82"/>
      <c r="E219" s="96"/>
      <c r="F219" s="54"/>
      <c r="G219" s="55"/>
      <c r="H219" s="56"/>
      <c r="I219" s="54"/>
      <c r="J219" s="55"/>
      <c r="K219" s="56"/>
      <c r="L219" s="54">
        <v>12441.4</v>
      </c>
      <c r="M219" s="55">
        <v>12441.4</v>
      </c>
      <c r="N219" s="56"/>
      <c r="O219" s="75"/>
      <c r="P219" s="76"/>
      <c r="Q219" s="77"/>
      <c r="R219" s="75"/>
      <c r="S219" s="76"/>
      <c r="T219" s="77"/>
      <c r="U219" s="75"/>
      <c r="V219" s="76"/>
      <c r="W219" s="77"/>
      <c r="X219" s="42"/>
      <c r="Y219" s="43"/>
    </row>
    <row r="220" spans="1:25" s="44" customFormat="1" ht="45" customHeight="1">
      <c r="A220" s="83"/>
      <c r="B220" s="86"/>
      <c r="C220" s="64"/>
      <c r="D220" s="83"/>
      <c r="E220" s="97"/>
      <c r="F220" s="37"/>
      <c r="G220" s="37"/>
      <c r="H220" s="37"/>
      <c r="I220" s="37"/>
      <c r="J220" s="37"/>
      <c r="K220" s="37"/>
      <c r="L220" s="37">
        <v>12441.4</v>
      </c>
      <c r="M220" s="37"/>
      <c r="N220" s="37"/>
      <c r="O220" s="41"/>
      <c r="P220" s="41"/>
      <c r="Q220" s="41"/>
      <c r="R220" s="41"/>
      <c r="S220" s="41"/>
      <c r="T220" s="41"/>
      <c r="U220" s="41"/>
      <c r="V220" s="41"/>
      <c r="W220" s="41"/>
      <c r="X220" s="42"/>
      <c r="Y220" s="43"/>
    </row>
    <row r="221" spans="1:25" ht="45" customHeight="1">
      <c r="A221" s="57" t="s">
        <v>178</v>
      </c>
      <c r="B221" s="59" t="s">
        <v>110</v>
      </c>
      <c r="C221" s="57" t="s">
        <v>75</v>
      </c>
      <c r="D221" s="57" t="s">
        <v>95</v>
      </c>
      <c r="E221" s="49">
        <f>SUM(F221:W221)</f>
        <v>5000</v>
      </c>
      <c r="F221" s="54"/>
      <c r="G221" s="55"/>
      <c r="H221" s="56"/>
      <c r="I221" s="54">
        <v>5000</v>
      </c>
      <c r="J221" s="55"/>
      <c r="K221" s="56"/>
      <c r="L221" s="54"/>
      <c r="M221" s="55"/>
      <c r="N221" s="56"/>
      <c r="O221" s="54"/>
      <c r="P221" s="55"/>
      <c r="Q221" s="56"/>
      <c r="R221" s="54"/>
      <c r="S221" s="55"/>
      <c r="T221" s="56"/>
      <c r="U221" s="54"/>
      <c r="V221" s="55"/>
      <c r="W221" s="56"/>
      <c r="X221" s="1">
        <v>5000</v>
      </c>
      <c r="Y221" s="32">
        <f>E221-X221</f>
        <v>0</v>
      </c>
    </row>
    <row r="222" spans="1:25" ht="45" customHeight="1">
      <c r="A222" s="58"/>
      <c r="B222" s="48"/>
      <c r="C222" s="58"/>
      <c r="D222" s="58"/>
      <c r="E222" s="50"/>
      <c r="F222" s="37"/>
      <c r="G222" s="37"/>
      <c r="H222" s="37"/>
      <c r="I222" s="37"/>
      <c r="J222" s="37"/>
      <c r="K222" s="37">
        <v>5000</v>
      </c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1"/>
      <c r="Y222" s="32"/>
    </row>
    <row r="223" spans="1:25" ht="45" customHeight="1">
      <c r="A223" s="57" t="s">
        <v>179</v>
      </c>
      <c r="B223" s="59" t="s">
        <v>111</v>
      </c>
      <c r="C223" s="57" t="s">
        <v>75</v>
      </c>
      <c r="D223" s="57" t="s">
        <v>95</v>
      </c>
      <c r="E223" s="49">
        <f>SUM(F223:W223)</f>
        <v>5000</v>
      </c>
      <c r="F223" s="54"/>
      <c r="G223" s="55"/>
      <c r="H223" s="56"/>
      <c r="I223" s="54">
        <v>5000</v>
      </c>
      <c r="J223" s="55"/>
      <c r="K223" s="56"/>
      <c r="L223" s="54"/>
      <c r="M223" s="55"/>
      <c r="N223" s="56"/>
      <c r="O223" s="54"/>
      <c r="P223" s="55"/>
      <c r="Q223" s="56"/>
      <c r="R223" s="54"/>
      <c r="S223" s="55"/>
      <c r="T223" s="56"/>
      <c r="U223" s="54"/>
      <c r="V223" s="55"/>
      <c r="W223" s="56"/>
      <c r="X223" s="1">
        <v>5000</v>
      </c>
      <c r="Y223" s="32">
        <f>E223-X223</f>
        <v>0</v>
      </c>
    </row>
    <row r="224" spans="1:25" ht="45" customHeight="1">
      <c r="A224" s="58"/>
      <c r="B224" s="48"/>
      <c r="C224" s="58"/>
      <c r="D224" s="58"/>
      <c r="E224" s="50"/>
      <c r="F224" s="37"/>
      <c r="G224" s="37"/>
      <c r="H224" s="37"/>
      <c r="I224" s="37"/>
      <c r="J224" s="37"/>
      <c r="K224" s="37">
        <v>5000</v>
      </c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1"/>
      <c r="Y224" s="32"/>
    </row>
    <row r="225" spans="1:25" ht="45" customHeight="1">
      <c r="A225" s="57" t="s">
        <v>119</v>
      </c>
      <c r="B225" s="59" t="s">
        <v>112</v>
      </c>
      <c r="C225" s="57" t="s">
        <v>75</v>
      </c>
      <c r="D225" s="57" t="s">
        <v>95</v>
      </c>
      <c r="E225" s="49">
        <f>SUM(F225:W225)</f>
        <v>1240</v>
      </c>
      <c r="F225" s="54"/>
      <c r="G225" s="55"/>
      <c r="H225" s="56"/>
      <c r="I225" s="54">
        <v>1240</v>
      </c>
      <c r="J225" s="55"/>
      <c r="K225" s="56"/>
      <c r="L225" s="54"/>
      <c r="M225" s="55"/>
      <c r="N225" s="56"/>
      <c r="O225" s="54"/>
      <c r="P225" s="55"/>
      <c r="Q225" s="56"/>
      <c r="R225" s="54"/>
      <c r="S225" s="55"/>
      <c r="T225" s="56"/>
      <c r="U225" s="54"/>
      <c r="V225" s="55"/>
      <c r="W225" s="56"/>
      <c r="X225" s="1">
        <v>1240</v>
      </c>
      <c r="Y225" s="32">
        <f>E225-X225</f>
        <v>0</v>
      </c>
    </row>
    <row r="226" spans="1:25" ht="45" customHeight="1">
      <c r="A226" s="58"/>
      <c r="B226" s="48"/>
      <c r="C226" s="58"/>
      <c r="D226" s="58"/>
      <c r="E226" s="50"/>
      <c r="F226" s="37"/>
      <c r="G226" s="37"/>
      <c r="H226" s="37"/>
      <c r="I226" s="37"/>
      <c r="J226" s="37">
        <v>1240</v>
      </c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1"/>
      <c r="Y226" s="32"/>
    </row>
    <row r="227" spans="1:25" ht="45" customHeight="1">
      <c r="A227" s="57" t="s">
        <v>223</v>
      </c>
      <c r="B227" s="59" t="s">
        <v>43</v>
      </c>
      <c r="C227" s="57" t="s">
        <v>75</v>
      </c>
      <c r="D227" s="57"/>
      <c r="E227" s="49">
        <f>SUM(F227:W227)</f>
        <v>30600</v>
      </c>
      <c r="F227" s="54"/>
      <c r="G227" s="55"/>
      <c r="H227" s="56"/>
      <c r="I227" s="54">
        <v>30600</v>
      </c>
      <c r="J227" s="55"/>
      <c r="K227" s="56"/>
      <c r="L227" s="54"/>
      <c r="M227" s="55"/>
      <c r="N227" s="56"/>
      <c r="O227" s="54"/>
      <c r="P227" s="55"/>
      <c r="Q227" s="56"/>
      <c r="R227" s="54"/>
      <c r="S227" s="55"/>
      <c r="T227" s="56"/>
      <c r="U227" s="54"/>
      <c r="V227" s="55"/>
      <c r="W227" s="56"/>
      <c r="X227" s="1">
        <v>11000</v>
      </c>
      <c r="Y227" s="32">
        <f>E227-X227</f>
        <v>19600</v>
      </c>
    </row>
    <row r="228" spans="1:25" ht="45" customHeight="1">
      <c r="A228" s="58"/>
      <c r="B228" s="48"/>
      <c r="C228" s="58"/>
      <c r="D228" s="58"/>
      <c r="E228" s="50"/>
      <c r="F228" s="37"/>
      <c r="G228" s="37"/>
      <c r="H228" s="37"/>
      <c r="I228" s="37"/>
      <c r="J228" s="37"/>
      <c r="K228" s="37">
        <v>30600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1"/>
      <c r="Y228" s="32"/>
    </row>
    <row r="229" spans="1:25" s="44" customFormat="1" ht="63.75" customHeight="1">
      <c r="A229" s="57" t="s">
        <v>120</v>
      </c>
      <c r="B229" s="59" t="s">
        <v>107</v>
      </c>
      <c r="C229" s="57" t="s">
        <v>330</v>
      </c>
      <c r="D229" s="57"/>
      <c r="E229" s="78">
        <f>SUM(F229:W229,F231:W231)</f>
        <v>25000</v>
      </c>
      <c r="F229" s="54"/>
      <c r="G229" s="55"/>
      <c r="H229" s="56"/>
      <c r="I229" s="54"/>
      <c r="J229" s="55"/>
      <c r="K229" s="56"/>
      <c r="L229" s="54">
        <v>3075</v>
      </c>
      <c r="M229" s="55"/>
      <c r="N229" s="56"/>
      <c r="O229" s="75"/>
      <c r="P229" s="76"/>
      <c r="Q229" s="77"/>
      <c r="R229" s="75"/>
      <c r="S229" s="76"/>
      <c r="T229" s="77"/>
      <c r="U229" s="75"/>
      <c r="V229" s="76"/>
      <c r="W229" s="77"/>
      <c r="X229" s="42">
        <v>25000</v>
      </c>
      <c r="Y229" s="43">
        <f>E229-X229</f>
        <v>0</v>
      </c>
    </row>
    <row r="230" spans="1:25" s="44" customFormat="1" ht="70.5" customHeight="1">
      <c r="A230" s="81"/>
      <c r="B230" s="84"/>
      <c r="C230" s="58"/>
      <c r="D230" s="81"/>
      <c r="E230" s="79"/>
      <c r="F230" s="37"/>
      <c r="G230" s="37"/>
      <c r="H230" s="37"/>
      <c r="I230" s="37"/>
      <c r="J230" s="37"/>
      <c r="K230" s="37"/>
      <c r="L230" s="37">
        <v>3075</v>
      </c>
      <c r="M230" s="37"/>
      <c r="N230" s="37"/>
      <c r="O230" s="41"/>
      <c r="P230" s="41"/>
      <c r="Q230" s="41"/>
      <c r="R230" s="41"/>
      <c r="S230" s="41"/>
      <c r="T230" s="41"/>
      <c r="U230" s="41"/>
      <c r="V230" s="41"/>
      <c r="W230" s="41"/>
      <c r="X230" s="42"/>
      <c r="Y230" s="43"/>
    </row>
    <row r="231" spans="1:25" s="44" customFormat="1" ht="45" customHeight="1">
      <c r="A231" s="82"/>
      <c r="B231" s="85"/>
      <c r="C231" s="57" t="s">
        <v>277</v>
      </c>
      <c r="D231" s="81"/>
      <c r="E231" s="79"/>
      <c r="F231" s="54"/>
      <c r="G231" s="55"/>
      <c r="H231" s="56"/>
      <c r="I231" s="54"/>
      <c r="J231" s="55"/>
      <c r="K231" s="56"/>
      <c r="L231" s="54">
        <v>21925</v>
      </c>
      <c r="M231" s="55"/>
      <c r="N231" s="56"/>
      <c r="O231" s="75"/>
      <c r="P231" s="76"/>
      <c r="Q231" s="77"/>
      <c r="R231" s="75"/>
      <c r="S231" s="76"/>
      <c r="T231" s="77"/>
      <c r="U231" s="75"/>
      <c r="V231" s="76"/>
      <c r="W231" s="77"/>
      <c r="X231" s="42"/>
      <c r="Y231" s="43"/>
    </row>
    <row r="232" spans="1:25" s="44" customFormat="1" ht="45" customHeight="1">
      <c r="A232" s="83"/>
      <c r="B232" s="86"/>
      <c r="C232" s="58"/>
      <c r="D232" s="58"/>
      <c r="E232" s="80"/>
      <c r="F232" s="37"/>
      <c r="G232" s="37"/>
      <c r="H232" s="37"/>
      <c r="I232" s="37"/>
      <c r="J232" s="37"/>
      <c r="K232" s="37"/>
      <c r="L232" s="37">
        <v>18307.6</v>
      </c>
      <c r="M232" s="37"/>
      <c r="N232" s="37">
        <v>3617.4</v>
      </c>
      <c r="O232" s="41"/>
      <c r="P232" s="41"/>
      <c r="Q232" s="41"/>
      <c r="R232" s="41"/>
      <c r="S232" s="41"/>
      <c r="T232" s="41"/>
      <c r="U232" s="41"/>
      <c r="V232" s="41"/>
      <c r="W232" s="41"/>
      <c r="X232" s="42"/>
      <c r="Y232" s="43"/>
    </row>
    <row r="233" spans="1:25" s="44" customFormat="1" ht="45" customHeight="1">
      <c r="A233" s="57" t="s">
        <v>121</v>
      </c>
      <c r="B233" s="129" t="s">
        <v>367</v>
      </c>
      <c r="C233" s="69"/>
      <c r="D233" s="69"/>
      <c r="E233" s="73">
        <v>12000</v>
      </c>
      <c r="F233" s="68"/>
      <c r="G233" s="68"/>
      <c r="H233" s="68"/>
      <c r="I233" s="68"/>
      <c r="J233" s="68"/>
      <c r="K233" s="68"/>
      <c r="L233" s="68">
        <v>12000</v>
      </c>
      <c r="M233" s="68"/>
      <c r="N233" s="68"/>
      <c r="O233" s="60"/>
      <c r="P233" s="60"/>
      <c r="Q233" s="60"/>
      <c r="R233" s="60"/>
      <c r="S233" s="60"/>
      <c r="T233" s="60"/>
      <c r="U233" s="60"/>
      <c r="V233" s="60"/>
      <c r="W233" s="60"/>
      <c r="X233" s="42">
        <v>2750</v>
      </c>
      <c r="Y233" s="43">
        <f>E233-X233</f>
        <v>9250</v>
      </c>
    </row>
    <row r="234" spans="1:25" s="44" customFormat="1" ht="45" customHeight="1">
      <c r="A234" s="82"/>
      <c r="B234" s="130"/>
      <c r="C234" s="70"/>
      <c r="D234" s="70"/>
      <c r="E234" s="74"/>
      <c r="F234" s="47"/>
      <c r="G234" s="47"/>
      <c r="H234" s="47"/>
      <c r="I234" s="47"/>
      <c r="J234" s="47"/>
      <c r="K234" s="47"/>
      <c r="L234" s="47">
        <v>12000</v>
      </c>
      <c r="M234" s="47"/>
      <c r="N234" s="47"/>
      <c r="O234" s="45"/>
      <c r="P234" s="45"/>
      <c r="Q234" s="45"/>
      <c r="R234" s="45"/>
      <c r="S234" s="45"/>
      <c r="T234" s="45"/>
      <c r="U234" s="45"/>
      <c r="V234" s="45"/>
      <c r="W234" s="45"/>
      <c r="X234" s="42"/>
      <c r="Y234" s="43"/>
    </row>
    <row r="235" spans="1:25" s="44" customFormat="1" ht="56.25" customHeight="1">
      <c r="A235" s="81" t="s">
        <v>396</v>
      </c>
      <c r="B235" s="71" t="s">
        <v>368</v>
      </c>
      <c r="C235" s="69" t="s">
        <v>334</v>
      </c>
      <c r="D235" s="69" t="s">
        <v>372</v>
      </c>
      <c r="E235" s="126">
        <f>SUM(F235:W235,F237:W237)</f>
        <v>6783.099999999999</v>
      </c>
      <c r="F235" s="68"/>
      <c r="G235" s="68"/>
      <c r="H235" s="68"/>
      <c r="I235" s="68"/>
      <c r="J235" s="68"/>
      <c r="K235" s="68"/>
      <c r="L235" s="68">
        <v>417.7</v>
      </c>
      <c r="M235" s="68"/>
      <c r="N235" s="68"/>
      <c r="O235" s="60"/>
      <c r="P235" s="60"/>
      <c r="Q235" s="60"/>
      <c r="R235" s="60"/>
      <c r="S235" s="60"/>
      <c r="T235" s="60"/>
      <c r="U235" s="60"/>
      <c r="V235" s="60"/>
      <c r="W235" s="60"/>
      <c r="X235" s="42"/>
      <c r="Y235" s="43"/>
    </row>
    <row r="236" spans="1:25" s="44" customFormat="1" ht="72.75" customHeight="1">
      <c r="A236" s="82"/>
      <c r="B236" s="72"/>
      <c r="C236" s="69"/>
      <c r="D236" s="70"/>
      <c r="E236" s="127"/>
      <c r="F236" s="47"/>
      <c r="G236" s="47"/>
      <c r="H236" s="47"/>
      <c r="I236" s="47"/>
      <c r="J236" s="47"/>
      <c r="K236" s="47"/>
      <c r="L236" s="47">
        <v>417.7</v>
      </c>
      <c r="M236" s="47"/>
      <c r="N236" s="47"/>
      <c r="O236" s="45"/>
      <c r="P236" s="45"/>
      <c r="Q236" s="45"/>
      <c r="R236" s="45"/>
      <c r="S236" s="45"/>
      <c r="T236" s="45"/>
      <c r="U236" s="45"/>
      <c r="V236" s="45"/>
      <c r="W236" s="45"/>
      <c r="X236" s="42"/>
      <c r="Y236" s="43"/>
    </row>
    <row r="237" spans="1:25" s="44" customFormat="1" ht="45" customHeight="1">
      <c r="A237" s="82"/>
      <c r="B237" s="72"/>
      <c r="C237" s="69" t="s">
        <v>311</v>
      </c>
      <c r="D237" s="70"/>
      <c r="E237" s="127"/>
      <c r="F237" s="68"/>
      <c r="G237" s="68"/>
      <c r="H237" s="68"/>
      <c r="I237" s="68"/>
      <c r="J237" s="68"/>
      <c r="K237" s="68"/>
      <c r="L237" s="68">
        <v>6365.4</v>
      </c>
      <c r="M237" s="68"/>
      <c r="N237" s="68"/>
      <c r="O237" s="60"/>
      <c r="P237" s="60"/>
      <c r="Q237" s="60"/>
      <c r="R237" s="60"/>
      <c r="S237" s="60"/>
      <c r="T237" s="60"/>
      <c r="U237" s="60"/>
      <c r="V237" s="60"/>
      <c r="W237" s="60"/>
      <c r="X237" s="42"/>
      <c r="Y237" s="43"/>
    </row>
    <row r="238" spans="1:25" s="44" customFormat="1" ht="45" customHeight="1">
      <c r="A238" s="83"/>
      <c r="B238" s="72"/>
      <c r="C238" s="69"/>
      <c r="D238" s="70"/>
      <c r="E238" s="127"/>
      <c r="F238" s="37"/>
      <c r="G238" s="37"/>
      <c r="H238" s="37"/>
      <c r="I238" s="37"/>
      <c r="J238" s="37"/>
      <c r="K238" s="37"/>
      <c r="L238" s="37">
        <v>6365.4</v>
      </c>
      <c r="M238" s="37"/>
      <c r="N238" s="37"/>
      <c r="O238" s="41"/>
      <c r="P238" s="41"/>
      <c r="Q238" s="41"/>
      <c r="R238" s="41"/>
      <c r="S238" s="41"/>
      <c r="T238" s="41"/>
      <c r="U238" s="41"/>
      <c r="V238" s="41"/>
      <c r="W238" s="41"/>
      <c r="X238" s="42"/>
      <c r="Y238" s="43"/>
    </row>
    <row r="239" spans="1:25" s="44" customFormat="1" ht="45" customHeight="1">
      <c r="A239" s="57" t="s">
        <v>397</v>
      </c>
      <c r="B239" s="71" t="s">
        <v>369</v>
      </c>
      <c r="C239" s="128" t="s">
        <v>370</v>
      </c>
      <c r="D239" s="69" t="s">
        <v>371</v>
      </c>
      <c r="E239" s="126">
        <f>SUM(F239:W239,F241:W241)</f>
        <v>5216.9</v>
      </c>
      <c r="F239" s="68"/>
      <c r="G239" s="68"/>
      <c r="H239" s="68"/>
      <c r="I239" s="68"/>
      <c r="J239" s="68"/>
      <c r="K239" s="68"/>
      <c r="L239" s="68">
        <v>416.9</v>
      </c>
      <c r="M239" s="68"/>
      <c r="N239" s="68"/>
      <c r="O239" s="60"/>
      <c r="P239" s="60"/>
      <c r="Q239" s="60"/>
      <c r="R239" s="60"/>
      <c r="S239" s="60"/>
      <c r="T239" s="60"/>
      <c r="U239" s="60"/>
      <c r="V239" s="60"/>
      <c r="W239" s="60"/>
      <c r="X239" s="42"/>
      <c r="Y239" s="43"/>
    </row>
    <row r="240" spans="1:25" s="44" customFormat="1" ht="45" customHeight="1">
      <c r="A240" s="81"/>
      <c r="B240" s="72"/>
      <c r="C240" s="128"/>
      <c r="D240" s="69"/>
      <c r="E240" s="126"/>
      <c r="F240" s="37"/>
      <c r="G240" s="37"/>
      <c r="H240" s="37"/>
      <c r="I240" s="37"/>
      <c r="J240" s="37"/>
      <c r="K240" s="37"/>
      <c r="L240" s="37">
        <v>416.9</v>
      </c>
      <c r="M240" s="37"/>
      <c r="N240" s="37"/>
      <c r="O240" s="41"/>
      <c r="P240" s="41"/>
      <c r="Q240" s="41"/>
      <c r="R240" s="41"/>
      <c r="S240" s="41"/>
      <c r="T240" s="41"/>
      <c r="U240" s="41"/>
      <c r="V240" s="41"/>
      <c r="W240" s="41"/>
      <c r="X240" s="42"/>
      <c r="Y240" s="43"/>
    </row>
    <row r="241" spans="1:25" s="44" customFormat="1" ht="45" customHeight="1">
      <c r="A241" s="81"/>
      <c r="B241" s="72"/>
      <c r="C241" s="128" t="s">
        <v>311</v>
      </c>
      <c r="D241" s="69"/>
      <c r="E241" s="126"/>
      <c r="F241" s="68"/>
      <c r="G241" s="68"/>
      <c r="H241" s="68"/>
      <c r="I241" s="68"/>
      <c r="J241" s="68"/>
      <c r="K241" s="68"/>
      <c r="L241" s="68">
        <v>4800</v>
      </c>
      <c r="M241" s="68"/>
      <c r="N241" s="68"/>
      <c r="O241" s="60"/>
      <c r="P241" s="60"/>
      <c r="Q241" s="60"/>
      <c r="R241" s="60"/>
      <c r="S241" s="60"/>
      <c r="T241" s="60"/>
      <c r="U241" s="60"/>
      <c r="V241" s="60"/>
      <c r="W241" s="60"/>
      <c r="X241" s="42"/>
      <c r="Y241" s="43"/>
    </row>
    <row r="242" spans="1:25" s="44" customFormat="1" ht="45" customHeight="1">
      <c r="A242" s="58"/>
      <c r="B242" s="72"/>
      <c r="C242" s="128"/>
      <c r="D242" s="69"/>
      <c r="E242" s="126"/>
      <c r="F242" s="37"/>
      <c r="G242" s="37"/>
      <c r="H242" s="37"/>
      <c r="I242" s="37"/>
      <c r="J242" s="37"/>
      <c r="K242" s="37"/>
      <c r="L242" s="37">
        <v>4800</v>
      </c>
      <c r="M242" s="37"/>
      <c r="N242" s="37"/>
      <c r="O242" s="41"/>
      <c r="P242" s="41"/>
      <c r="Q242" s="41"/>
      <c r="R242" s="41"/>
      <c r="S242" s="41"/>
      <c r="T242" s="41"/>
      <c r="U242" s="41"/>
      <c r="V242" s="41"/>
      <c r="W242" s="41"/>
      <c r="X242" s="42"/>
      <c r="Y242" s="43"/>
    </row>
    <row r="243" spans="1:25" ht="45" customHeight="1">
      <c r="A243" s="57" t="s">
        <v>122</v>
      </c>
      <c r="B243" s="59" t="s">
        <v>284</v>
      </c>
      <c r="C243" s="57" t="s">
        <v>75</v>
      </c>
      <c r="D243" s="57" t="s">
        <v>95</v>
      </c>
      <c r="E243" s="49">
        <f>SUM(F243:W243)</f>
        <v>1240</v>
      </c>
      <c r="F243" s="54"/>
      <c r="G243" s="55"/>
      <c r="H243" s="56"/>
      <c r="I243" s="54">
        <v>1240</v>
      </c>
      <c r="J243" s="55"/>
      <c r="K243" s="56"/>
      <c r="L243" s="54"/>
      <c r="M243" s="55"/>
      <c r="N243" s="56"/>
      <c r="O243" s="54"/>
      <c r="P243" s="55"/>
      <c r="Q243" s="56"/>
      <c r="R243" s="54"/>
      <c r="S243" s="55"/>
      <c r="T243" s="56"/>
      <c r="U243" s="54"/>
      <c r="V243" s="55"/>
      <c r="W243" s="56"/>
      <c r="X243" s="1">
        <v>1240</v>
      </c>
      <c r="Y243" s="32">
        <f>E243-X243</f>
        <v>0</v>
      </c>
    </row>
    <row r="244" spans="1:25" ht="45" customHeight="1">
      <c r="A244" s="58"/>
      <c r="B244" s="48"/>
      <c r="C244" s="58"/>
      <c r="D244" s="58"/>
      <c r="E244" s="50"/>
      <c r="F244" s="37"/>
      <c r="G244" s="37"/>
      <c r="H244" s="37"/>
      <c r="I244" s="37"/>
      <c r="J244" s="37">
        <v>1240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1"/>
      <c r="Y244" s="32"/>
    </row>
    <row r="245" spans="1:25" ht="45" customHeight="1">
      <c r="A245" s="57" t="s">
        <v>123</v>
      </c>
      <c r="B245" s="59" t="s">
        <v>271</v>
      </c>
      <c r="C245" s="57" t="s">
        <v>75</v>
      </c>
      <c r="D245" s="57" t="s">
        <v>95</v>
      </c>
      <c r="E245" s="49">
        <f>SUM(F245:W245)</f>
        <v>1240</v>
      </c>
      <c r="F245" s="54"/>
      <c r="G245" s="55"/>
      <c r="H245" s="56"/>
      <c r="I245" s="54">
        <v>1240</v>
      </c>
      <c r="J245" s="55"/>
      <c r="K245" s="56"/>
      <c r="L245" s="54"/>
      <c r="M245" s="55"/>
      <c r="N245" s="56"/>
      <c r="O245" s="54"/>
      <c r="P245" s="55"/>
      <c r="Q245" s="56"/>
      <c r="R245" s="54"/>
      <c r="S245" s="55"/>
      <c r="T245" s="56"/>
      <c r="U245" s="54"/>
      <c r="V245" s="55"/>
      <c r="W245" s="56"/>
      <c r="X245" s="1">
        <v>1240</v>
      </c>
      <c r="Y245" s="32">
        <f>E245-X245</f>
        <v>0</v>
      </c>
    </row>
    <row r="246" spans="1:25" ht="45" customHeight="1">
      <c r="A246" s="58"/>
      <c r="B246" s="48"/>
      <c r="C246" s="58"/>
      <c r="D246" s="58"/>
      <c r="E246" s="50"/>
      <c r="F246" s="37"/>
      <c r="G246" s="37"/>
      <c r="H246" s="37"/>
      <c r="I246" s="37"/>
      <c r="J246" s="37">
        <v>1240</v>
      </c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1"/>
      <c r="Y246" s="32"/>
    </row>
    <row r="247" spans="1:25" ht="45" customHeight="1">
      <c r="A247" s="57" t="s">
        <v>180</v>
      </c>
      <c r="B247" s="59" t="s">
        <v>43</v>
      </c>
      <c r="C247" s="57" t="s">
        <v>75</v>
      </c>
      <c r="D247" s="57"/>
      <c r="E247" s="49">
        <f>SUM(F247:W247)</f>
        <v>19600</v>
      </c>
      <c r="F247" s="54"/>
      <c r="G247" s="55"/>
      <c r="H247" s="56"/>
      <c r="I247" s="54">
        <v>19600</v>
      </c>
      <c r="J247" s="55"/>
      <c r="K247" s="56"/>
      <c r="L247" s="54"/>
      <c r="M247" s="55"/>
      <c r="N247" s="56"/>
      <c r="O247" s="54"/>
      <c r="P247" s="55"/>
      <c r="Q247" s="56"/>
      <c r="R247" s="54"/>
      <c r="S247" s="55"/>
      <c r="T247" s="56"/>
      <c r="U247" s="54"/>
      <c r="V247" s="55"/>
      <c r="W247" s="56"/>
      <c r="X247" s="1">
        <v>19600</v>
      </c>
      <c r="Y247" s="32">
        <f>E247-X247</f>
        <v>0</v>
      </c>
    </row>
    <row r="248" spans="1:25" ht="45" customHeight="1">
      <c r="A248" s="58"/>
      <c r="B248" s="48"/>
      <c r="C248" s="58"/>
      <c r="D248" s="58"/>
      <c r="E248" s="50"/>
      <c r="F248" s="37"/>
      <c r="G248" s="37"/>
      <c r="H248" s="37"/>
      <c r="I248" s="37"/>
      <c r="J248" s="37">
        <v>19600</v>
      </c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1"/>
      <c r="Y248" s="32"/>
    </row>
    <row r="249" spans="1:25" ht="63" customHeight="1">
      <c r="A249" s="57" t="s">
        <v>181</v>
      </c>
      <c r="B249" s="59" t="s">
        <v>373</v>
      </c>
      <c r="C249" s="57" t="s">
        <v>330</v>
      </c>
      <c r="D249" s="57" t="s">
        <v>374</v>
      </c>
      <c r="E249" s="49">
        <f>SUM(F249:W249,F251:W251)</f>
        <v>7500</v>
      </c>
      <c r="F249" s="54"/>
      <c r="G249" s="55"/>
      <c r="H249" s="56"/>
      <c r="I249" s="54"/>
      <c r="J249" s="55"/>
      <c r="K249" s="56"/>
      <c r="L249" s="54">
        <v>1700</v>
      </c>
      <c r="M249" s="55"/>
      <c r="N249" s="56"/>
      <c r="O249" s="54"/>
      <c r="P249" s="55"/>
      <c r="Q249" s="56"/>
      <c r="R249" s="54"/>
      <c r="S249" s="55"/>
      <c r="T249" s="56"/>
      <c r="U249" s="54"/>
      <c r="V249" s="55"/>
      <c r="W249" s="56"/>
      <c r="X249" s="1">
        <v>2000</v>
      </c>
      <c r="Y249" s="32">
        <f>E249-X249</f>
        <v>5500</v>
      </c>
    </row>
    <row r="250" spans="1:25" ht="74.25" customHeight="1">
      <c r="A250" s="81"/>
      <c r="B250" s="84"/>
      <c r="C250" s="58"/>
      <c r="D250" s="81"/>
      <c r="E250" s="66"/>
      <c r="F250" s="37"/>
      <c r="G250" s="37"/>
      <c r="H250" s="37"/>
      <c r="I250" s="37"/>
      <c r="J250" s="37"/>
      <c r="K250" s="37"/>
      <c r="L250" s="37">
        <v>1700</v>
      </c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1"/>
      <c r="Y250" s="32"/>
    </row>
    <row r="251" spans="1:25" ht="45" customHeight="1">
      <c r="A251" s="102"/>
      <c r="B251" s="104"/>
      <c r="C251" s="57" t="s">
        <v>311</v>
      </c>
      <c r="D251" s="102"/>
      <c r="E251" s="66"/>
      <c r="F251" s="54"/>
      <c r="G251" s="55"/>
      <c r="H251" s="56"/>
      <c r="I251" s="54"/>
      <c r="J251" s="55"/>
      <c r="K251" s="56"/>
      <c r="L251" s="54">
        <v>5800</v>
      </c>
      <c r="M251" s="55"/>
      <c r="N251" s="56"/>
      <c r="O251" s="54"/>
      <c r="P251" s="55"/>
      <c r="Q251" s="56"/>
      <c r="R251" s="54"/>
      <c r="S251" s="55"/>
      <c r="T251" s="56"/>
      <c r="U251" s="54"/>
      <c r="V251" s="55"/>
      <c r="W251" s="56"/>
      <c r="X251" s="1"/>
      <c r="Y251" s="32"/>
    </row>
    <row r="252" spans="1:25" ht="45" customHeight="1">
      <c r="A252" s="103"/>
      <c r="B252" s="105"/>
      <c r="C252" s="58"/>
      <c r="D252" s="103"/>
      <c r="E252" s="67"/>
      <c r="F252" s="37"/>
      <c r="G252" s="37"/>
      <c r="H252" s="37"/>
      <c r="I252" s="37"/>
      <c r="J252" s="37"/>
      <c r="K252" s="37"/>
      <c r="L252" s="37">
        <v>5800</v>
      </c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1"/>
      <c r="Y252" s="32"/>
    </row>
    <row r="253" spans="1:25" ht="45" customHeight="1">
      <c r="A253" s="57" t="s">
        <v>182</v>
      </c>
      <c r="B253" s="59" t="s">
        <v>375</v>
      </c>
      <c r="C253" s="57" t="s">
        <v>321</v>
      </c>
      <c r="D253" s="57"/>
      <c r="E253" s="49">
        <v>4500</v>
      </c>
      <c r="F253" s="54"/>
      <c r="G253" s="55"/>
      <c r="H253" s="56"/>
      <c r="I253" s="54"/>
      <c r="J253" s="55"/>
      <c r="K253" s="56"/>
      <c r="L253" s="54">
        <v>4500</v>
      </c>
      <c r="M253" s="55"/>
      <c r="N253" s="56"/>
      <c r="O253" s="54"/>
      <c r="P253" s="55"/>
      <c r="Q253" s="56"/>
      <c r="R253" s="54"/>
      <c r="S253" s="55"/>
      <c r="T253" s="56"/>
      <c r="U253" s="54"/>
      <c r="V253" s="55"/>
      <c r="W253" s="56"/>
      <c r="X253" s="1">
        <v>2000</v>
      </c>
      <c r="Y253" s="32">
        <f>E253-X253</f>
        <v>2500</v>
      </c>
    </row>
    <row r="254" spans="1:25" ht="45" customHeight="1">
      <c r="A254" s="58"/>
      <c r="B254" s="48"/>
      <c r="C254" s="58"/>
      <c r="D254" s="58"/>
      <c r="E254" s="50"/>
      <c r="F254" s="37"/>
      <c r="G254" s="37"/>
      <c r="H254" s="37"/>
      <c r="I254" s="37"/>
      <c r="J254" s="37"/>
      <c r="K254" s="37"/>
      <c r="L254" s="37">
        <v>4500</v>
      </c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1"/>
      <c r="Y254" s="32"/>
    </row>
    <row r="255" spans="1:25" ht="45" customHeight="1">
      <c r="A255" s="57" t="s">
        <v>183</v>
      </c>
      <c r="B255" s="59" t="s">
        <v>99</v>
      </c>
      <c r="C255" s="57" t="s">
        <v>75</v>
      </c>
      <c r="D255" s="57" t="s">
        <v>100</v>
      </c>
      <c r="E255" s="49">
        <f>SUM(F255:W255)</f>
        <v>27000</v>
      </c>
      <c r="F255" s="54"/>
      <c r="G255" s="55"/>
      <c r="H255" s="56"/>
      <c r="I255" s="54"/>
      <c r="J255" s="55"/>
      <c r="K255" s="56"/>
      <c r="L255" s="54">
        <v>27000</v>
      </c>
      <c r="M255" s="55"/>
      <c r="N255" s="56"/>
      <c r="O255" s="54"/>
      <c r="P255" s="55"/>
      <c r="Q255" s="56"/>
      <c r="R255" s="54"/>
      <c r="S255" s="55"/>
      <c r="T255" s="56"/>
      <c r="U255" s="54"/>
      <c r="V255" s="55"/>
      <c r="W255" s="56"/>
      <c r="X255" s="1">
        <v>27000</v>
      </c>
      <c r="Y255" s="32">
        <f>E255-X255</f>
        <v>0</v>
      </c>
    </row>
    <row r="256" spans="1:25" ht="45" customHeight="1">
      <c r="A256" s="58"/>
      <c r="B256" s="48"/>
      <c r="C256" s="58"/>
      <c r="D256" s="58"/>
      <c r="E256" s="50"/>
      <c r="F256" s="37"/>
      <c r="G256" s="37"/>
      <c r="H256" s="37"/>
      <c r="I256" s="37"/>
      <c r="J256" s="37"/>
      <c r="K256" s="37"/>
      <c r="L256" s="37"/>
      <c r="M256" s="37"/>
      <c r="N256" s="37">
        <v>27000</v>
      </c>
      <c r="O256" s="37"/>
      <c r="P256" s="37"/>
      <c r="Q256" s="37"/>
      <c r="R256" s="37"/>
      <c r="S256" s="37"/>
      <c r="T256" s="37"/>
      <c r="U256" s="37"/>
      <c r="V256" s="37"/>
      <c r="W256" s="37"/>
      <c r="X256" s="1"/>
      <c r="Y256" s="32"/>
    </row>
    <row r="257" spans="1:25" ht="45" customHeight="1">
      <c r="A257" s="57" t="s">
        <v>184</v>
      </c>
      <c r="B257" s="59" t="s">
        <v>101</v>
      </c>
      <c r="C257" s="57" t="s">
        <v>118</v>
      </c>
      <c r="D257" s="57"/>
      <c r="E257" s="49">
        <f>SUM(F257:W257)</f>
        <v>136060</v>
      </c>
      <c r="F257" s="54"/>
      <c r="G257" s="55"/>
      <c r="H257" s="56"/>
      <c r="I257" s="54"/>
      <c r="J257" s="55"/>
      <c r="K257" s="56"/>
      <c r="L257" s="54">
        <v>6803</v>
      </c>
      <c r="M257" s="55"/>
      <c r="N257" s="56"/>
      <c r="O257" s="54">
        <v>129257</v>
      </c>
      <c r="P257" s="55"/>
      <c r="Q257" s="56"/>
      <c r="R257" s="54"/>
      <c r="S257" s="55"/>
      <c r="T257" s="56"/>
      <c r="U257" s="54"/>
      <c r="V257" s="55"/>
      <c r="W257" s="56"/>
      <c r="X257" s="1">
        <v>136060</v>
      </c>
      <c r="Y257" s="32">
        <f>E257-X257</f>
        <v>0</v>
      </c>
    </row>
    <row r="258" spans="1:25" ht="45" customHeight="1">
      <c r="A258" s="58"/>
      <c r="B258" s="48"/>
      <c r="C258" s="58"/>
      <c r="D258" s="58"/>
      <c r="E258" s="50"/>
      <c r="F258" s="37"/>
      <c r="G258" s="37"/>
      <c r="H258" s="37"/>
      <c r="I258" s="37"/>
      <c r="J258" s="37"/>
      <c r="K258" s="37"/>
      <c r="L258" s="37"/>
      <c r="M258" s="37"/>
      <c r="N258" s="37">
        <v>6803</v>
      </c>
      <c r="O258" s="37"/>
      <c r="P258" s="37"/>
      <c r="Q258" s="37">
        <v>129257</v>
      </c>
      <c r="R258" s="37"/>
      <c r="S258" s="37"/>
      <c r="T258" s="37"/>
      <c r="U258" s="37"/>
      <c r="V258" s="37"/>
      <c r="W258" s="37"/>
      <c r="X258" s="1"/>
      <c r="Y258" s="32"/>
    </row>
    <row r="259" spans="1:25" ht="45" customHeight="1">
      <c r="A259" s="57" t="s">
        <v>185</v>
      </c>
      <c r="B259" s="59" t="s">
        <v>102</v>
      </c>
      <c r="C259" s="57" t="s">
        <v>118</v>
      </c>
      <c r="D259" s="57"/>
      <c r="E259" s="49">
        <f>SUM(F259:W259)</f>
        <v>118551</v>
      </c>
      <c r="F259" s="54"/>
      <c r="G259" s="55"/>
      <c r="H259" s="56"/>
      <c r="I259" s="54"/>
      <c r="J259" s="55"/>
      <c r="K259" s="56"/>
      <c r="L259" s="54">
        <v>5928</v>
      </c>
      <c r="M259" s="55"/>
      <c r="N259" s="56"/>
      <c r="O259" s="54">
        <v>112623</v>
      </c>
      <c r="P259" s="55"/>
      <c r="Q259" s="56"/>
      <c r="R259" s="54"/>
      <c r="S259" s="55"/>
      <c r="T259" s="56"/>
      <c r="U259" s="54"/>
      <c r="V259" s="55"/>
      <c r="W259" s="56"/>
      <c r="X259" s="1">
        <v>118551</v>
      </c>
      <c r="Y259" s="32">
        <f>E259-X259</f>
        <v>0</v>
      </c>
    </row>
    <row r="260" spans="1:25" ht="45" customHeight="1">
      <c r="A260" s="58"/>
      <c r="B260" s="48"/>
      <c r="C260" s="58"/>
      <c r="D260" s="58"/>
      <c r="E260" s="50"/>
      <c r="F260" s="37"/>
      <c r="G260" s="37"/>
      <c r="H260" s="37"/>
      <c r="I260" s="37"/>
      <c r="J260" s="37"/>
      <c r="K260" s="37"/>
      <c r="L260" s="37"/>
      <c r="M260" s="37"/>
      <c r="N260" s="37">
        <v>5928</v>
      </c>
      <c r="O260" s="37"/>
      <c r="P260" s="37"/>
      <c r="Q260" s="37">
        <v>112623</v>
      </c>
      <c r="R260" s="37"/>
      <c r="S260" s="37"/>
      <c r="T260" s="37"/>
      <c r="U260" s="37"/>
      <c r="V260" s="37"/>
      <c r="W260" s="37"/>
      <c r="X260" s="1"/>
      <c r="Y260" s="32"/>
    </row>
    <row r="261" spans="1:25" ht="45" customHeight="1">
      <c r="A261" s="57" t="s">
        <v>186</v>
      </c>
      <c r="B261" s="59" t="s">
        <v>103</v>
      </c>
      <c r="C261" s="57" t="s">
        <v>118</v>
      </c>
      <c r="D261" s="57" t="s">
        <v>104</v>
      </c>
      <c r="E261" s="49">
        <f>SUM(F261:W261)</f>
        <v>30000</v>
      </c>
      <c r="F261" s="54"/>
      <c r="G261" s="55"/>
      <c r="H261" s="56"/>
      <c r="I261" s="54"/>
      <c r="J261" s="55"/>
      <c r="K261" s="56"/>
      <c r="L261" s="54">
        <v>1500</v>
      </c>
      <c r="M261" s="55"/>
      <c r="N261" s="56"/>
      <c r="O261" s="54">
        <v>28500</v>
      </c>
      <c r="P261" s="55"/>
      <c r="Q261" s="56"/>
      <c r="R261" s="54"/>
      <c r="S261" s="55"/>
      <c r="T261" s="56"/>
      <c r="U261" s="54"/>
      <c r="V261" s="55"/>
      <c r="W261" s="56"/>
      <c r="X261" s="1">
        <v>30000</v>
      </c>
      <c r="Y261" s="32">
        <f>E261-X261</f>
        <v>0</v>
      </c>
    </row>
    <row r="262" spans="1:25" ht="45" customHeight="1">
      <c r="A262" s="58"/>
      <c r="B262" s="48"/>
      <c r="C262" s="58"/>
      <c r="D262" s="58"/>
      <c r="E262" s="50"/>
      <c r="F262" s="37"/>
      <c r="G262" s="37"/>
      <c r="H262" s="37"/>
      <c r="I262" s="37"/>
      <c r="J262" s="37"/>
      <c r="K262" s="37"/>
      <c r="L262" s="37"/>
      <c r="M262" s="37"/>
      <c r="N262" s="37">
        <v>1500</v>
      </c>
      <c r="O262" s="37"/>
      <c r="P262" s="37"/>
      <c r="Q262" s="37">
        <v>28500</v>
      </c>
      <c r="R262" s="37"/>
      <c r="S262" s="37"/>
      <c r="T262" s="37"/>
      <c r="U262" s="37"/>
      <c r="V262" s="37"/>
      <c r="W262" s="37"/>
      <c r="X262" s="1"/>
      <c r="Y262" s="32"/>
    </row>
    <row r="263" spans="1:25" ht="45" customHeight="1">
      <c r="A263" s="57" t="s">
        <v>187</v>
      </c>
      <c r="B263" s="59" t="s">
        <v>105</v>
      </c>
      <c r="C263" s="57" t="s">
        <v>118</v>
      </c>
      <c r="D263" s="57" t="s">
        <v>106</v>
      </c>
      <c r="E263" s="49">
        <f>SUM(F263:W263)</f>
        <v>43096</v>
      </c>
      <c r="F263" s="54"/>
      <c r="G263" s="55"/>
      <c r="H263" s="56"/>
      <c r="I263" s="54"/>
      <c r="J263" s="55"/>
      <c r="K263" s="56"/>
      <c r="L263" s="54">
        <v>2155</v>
      </c>
      <c r="M263" s="55"/>
      <c r="N263" s="56"/>
      <c r="O263" s="54">
        <v>40941</v>
      </c>
      <c r="P263" s="55"/>
      <c r="Q263" s="56"/>
      <c r="R263" s="54"/>
      <c r="S263" s="55"/>
      <c r="T263" s="56"/>
      <c r="U263" s="54"/>
      <c r="V263" s="55"/>
      <c r="W263" s="56"/>
      <c r="X263" s="1">
        <v>43096</v>
      </c>
      <c r="Y263" s="32">
        <f>E263-X263</f>
        <v>0</v>
      </c>
    </row>
    <row r="264" spans="1:25" ht="45" customHeight="1">
      <c r="A264" s="58"/>
      <c r="B264" s="48"/>
      <c r="C264" s="58"/>
      <c r="D264" s="58"/>
      <c r="E264" s="50"/>
      <c r="F264" s="37"/>
      <c r="G264" s="37"/>
      <c r="H264" s="37"/>
      <c r="I264" s="37"/>
      <c r="J264" s="37"/>
      <c r="K264" s="37"/>
      <c r="L264" s="37"/>
      <c r="M264" s="37"/>
      <c r="N264" s="37">
        <v>2155</v>
      </c>
      <c r="O264" s="37"/>
      <c r="P264" s="37"/>
      <c r="Q264" s="37">
        <v>40941</v>
      </c>
      <c r="R264" s="37"/>
      <c r="S264" s="37"/>
      <c r="T264" s="37"/>
      <c r="U264" s="37"/>
      <c r="V264" s="37"/>
      <c r="W264" s="37"/>
      <c r="X264" s="1"/>
      <c r="Y264" s="32"/>
    </row>
    <row r="265" spans="1:25" ht="45" customHeight="1">
      <c r="A265" s="57" t="s">
        <v>188</v>
      </c>
      <c r="B265" s="59" t="s">
        <v>285</v>
      </c>
      <c r="C265" s="57" t="s">
        <v>75</v>
      </c>
      <c r="D265" s="57"/>
      <c r="E265" s="49">
        <f>SUM(F265:W265)</f>
        <v>10000</v>
      </c>
      <c r="F265" s="54"/>
      <c r="G265" s="55"/>
      <c r="H265" s="56"/>
      <c r="I265" s="54"/>
      <c r="J265" s="55"/>
      <c r="K265" s="56"/>
      <c r="L265" s="54"/>
      <c r="M265" s="55"/>
      <c r="N265" s="56"/>
      <c r="O265" s="54">
        <v>10000</v>
      </c>
      <c r="P265" s="55"/>
      <c r="Q265" s="56"/>
      <c r="R265" s="54"/>
      <c r="S265" s="55"/>
      <c r="T265" s="56"/>
      <c r="U265" s="54"/>
      <c r="V265" s="55"/>
      <c r="W265" s="56"/>
      <c r="X265" s="1">
        <v>10000</v>
      </c>
      <c r="Y265" s="32">
        <f>E265-X265</f>
        <v>0</v>
      </c>
    </row>
    <row r="266" spans="1:25" ht="45" customHeight="1">
      <c r="A266" s="58"/>
      <c r="B266" s="48"/>
      <c r="C266" s="58"/>
      <c r="D266" s="58"/>
      <c r="E266" s="50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>
        <v>10000</v>
      </c>
      <c r="R266" s="37"/>
      <c r="S266" s="37"/>
      <c r="T266" s="37"/>
      <c r="U266" s="37"/>
      <c r="V266" s="37"/>
      <c r="W266" s="37"/>
      <c r="X266" s="1"/>
      <c r="Y266" s="32"/>
    </row>
    <row r="267" spans="1:25" ht="45" customHeight="1">
      <c r="A267" s="57" t="s">
        <v>189</v>
      </c>
      <c r="B267" s="59" t="s">
        <v>115</v>
      </c>
      <c r="C267" s="57" t="s">
        <v>75</v>
      </c>
      <c r="D267" s="57"/>
      <c r="E267" s="49">
        <f>SUM(F267:W267)</f>
        <v>7500</v>
      </c>
      <c r="F267" s="54"/>
      <c r="G267" s="55"/>
      <c r="H267" s="56"/>
      <c r="I267" s="54"/>
      <c r="J267" s="55"/>
      <c r="K267" s="56"/>
      <c r="L267" s="54"/>
      <c r="M267" s="55"/>
      <c r="N267" s="56"/>
      <c r="O267" s="54">
        <v>7500</v>
      </c>
      <c r="P267" s="55"/>
      <c r="Q267" s="56"/>
      <c r="R267" s="54"/>
      <c r="S267" s="55"/>
      <c r="T267" s="56"/>
      <c r="U267" s="54"/>
      <c r="V267" s="55"/>
      <c r="W267" s="56"/>
      <c r="X267" s="1">
        <v>7500</v>
      </c>
      <c r="Y267" s="32">
        <f>E267-X267</f>
        <v>0</v>
      </c>
    </row>
    <row r="268" spans="1:25" ht="45" customHeight="1">
      <c r="A268" s="58"/>
      <c r="B268" s="48"/>
      <c r="C268" s="58"/>
      <c r="D268" s="58"/>
      <c r="E268" s="50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>
        <v>7500</v>
      </c>
      <c r="R268" s="37"/>
      <c r="S268" s="37"/>
      <c r="T268" s="37"/>
      <c r="U268" s="37"/>
      <c r="V268" s="37"/>
      <c r="W268" s="37"/>
      <c r="X268" s="1"/>
      <c r="Y268" s="32"/>
    </row>
    <row r="269" spans="1:25" ht="45" customHeight="1">
      <c r="A269" s="57" t="s">
        <v>190</v>
      </c>
      <c r="B269" s="59" t="s">
        <v>113</v>
      </c>
      <c r="C269" s="57" t="s">
        <v>75</v>
      </c>
      <c r="D269" s="57" t="s">
        <v>95</v>
      </c>
      <c r="E269" s="49">
        <f>SUM(F269:W269)</f>
        <v>12000</v>
      </c>
      <c r="F269" s="54"/>
      <c r="G269" s="55"/>
      <c r="H269" s="56"/>
      <c r="I269" s="54"/>
      <c r="J269" s="55"/>
      <c r="K269" s="56"/>
      <c r="L269" s="54"/>
      <c r="M269" s="55"/>
      <c r="N269" s="56"/>
      <c r="O269" s="54"/>
      <c r="P269" s="55"/>
      <c r="Q269" s="56"/>
      <c r="R269" s="54">
        <v>12000</v>
      </c>
      <c r="S269" s="55"/>
      <c r="T269" s="56"/>
      <c r="U269" s="54"/>
      <c r="V269" s="55"/>
      <c r="W269" s="56"/>
      <c r="X269" s="1">
        <v>12000</v>
      </c>
      <c r="Y269" s="32">
        <f>E269-X269</f>
        <v>0</v>
      </c>
    </row>
    <row r="270" spans="1:25" ht="45" customHeight="1">
      <c r="A270" s="58"/>
      <c r="B270" s="48"/>
      <c r="C270" s="58"/>
      <c r="D270" s="58"/>
      <c r="E270" s="50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>
        <v>12000</v>
      </c>
      <c r="S270" s="37"/>
      <c r="T270" s="37"/>
      <c r="U270" s="37"/>
      <c r="V270" s="37"/>
      <c r="W270" s="37"/>
      <c r="X270" s="1"/>
      <c r="Y270" s="32"/>
    </row>
    <row r="271" spans="1:25" ht="45" customHeight="1">
      <c r="A271" s="57" t="s">
        <v>224</v>
      </c>
      <c r="B271" s="59" t="s">
        <v>114</v>
      </c>
      <c r="C271" s="57" t="s">
        <v>75</v>
      </c>
      <c r="D271" s="57" t="s">
        <v>95</v>
      </c>
      <c r="E271" s="49">
        <f>SUM(F271:W271)</f>
        <v>7680</v>
      </c>
      <c r="F271" s="54"/>
      <c r="G271" s="55"/>
      <c r="H271" s="56"/>
      <c r="I271" s="54"/>
      <c r="J271" s="55"/>
      <c r="K271" s="56"/>
      <c r="L271" s="54"/>
      <c r="M271" s="55"/>
      <c r="N271" s="56"/>
      <c r="O271" s="54"/>
      <c r="P271" s="55"/>
      <c r="Q271" s="56"/>
      <c r="R271" s="54">
        <v>7680</v>
      </c>
      <c r="S271" s="55"/>
      <c r="T271" s="56"/>
      <c r="U271" s="54"/>
      <c r="V271" s="55"/>
      <c r="W271" s="56"/>
      <c r="X271" s="1">
        <v>7680</v>
      </c>
      <c r="Y271" s="32">
        <f>E271-X271</f>
        <v>0</v>
      </c>
    </row>
    <row r="272" spans="1:25" ht="45" customHeight="1">
      <c r="A272" s="58"/>
      <c r="B272" s="48"/>
      <c r="C272" s="58"/>
      <c r="D272" s="58"/>
      <c r="E272" s="50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>
        <v>7680</v>
      </c>
      <c r="S272" s="37"/>
      <c r="T272" s="37"/>
      <c r="U272" s="37"/>
      <c r="V272" s="37"/>
      <c r="W272" s="37"/>
      <c r="X272" s="1"/>
      <c r="Y272" s="32"/>
    </row>
    <row r="273" spans="1:25" ht="45" customHeight="1">
      <c r="A273" s="57" t="s">
        <v>225</v>
      </c>
      <c r="B273" s="59" t="s">
        <v>116</v>
      </c>
      <c r="C273" s="57" t="s">
        <v>75</v>
      </c>
      <c r="D273" s="57" t="s">
        <v>95</v>
      </c>
      <c r="E273" s="49">
        <f>SUM(F273:W273)</f>
        <v>7500</v>
      </c>
      <c r="F273" s="54"/>
      <c r="G273" s="55"/>
      <c r="H273" s="56"/>
      <c r="I273" s="54"/>
      <c r="J273" s="55"/>
      <c r="K273" s="56"/>
      <c r="L273" s="54"/>
      <c r="M273" s="55"/>
      <c r="N273" s="56"/>
      <c r="O273" s="54"/>
      <c r="P273" s="55"/>
      <c r="Q273" s="56"/>
      <c r="R273" s="54">
        <v>7500</v>
      </c>
      <c r="S273" s="55"/>
      <c r="T273" s="56"/>
      <c r="U273" s="54"/>
      <c r="V273" s="55"/>
      <c r="W273" s="56"/>
      <c r="X273" s="1">
        <v>7500</v>
      </c>
      <c r="Y273" s="32">
        <f>E273-X273</f>
        <v>0</v>
      </c>
    </row>
    <row r="274" spans="1:25" ht="45" customHeight="1">
      <c r="A274" s="58"/>
      <c r="B274" s="48"/>
      <c r="C274" s="58"/>
      <c r="D274" s="58"/>
      <c r="E274" s="50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>
        <v>7500</v>
      </c>
      <c r="S274" s="37"/>
      <c r="T274" s="37"/>
      <c r="U274" s="37"/>
      <c r="V274" s="37"/>
      <c r="W274" s="37"/>
      <c r="X274" s="1"/>
      <c r="Y274" s="32"/>
    </row>
    <row r="275" spans="1:25" ht="45" customHeight="1">
      <c r="A275" s="57" t="s">
        <v>226</v>
      </c>
      <c r="B275" s="59" t="s">
        <v>117</v>
      </c>
      <c r="C275" s="57" t="s">
        <v>75</v>
      </c>
      <c r="D275" s="57" t="s">
        <v>95</v>
      </c>
      <c r="E275" s="49">
        <f>SUM(F275:W275)</f>
        <v>5000</v>
      </c>
      <c r="F275" s="54"/>
      <c r="G275" s="55"/>
      <c r="H275" s="56"/>
      <c r="I275" s="54"/>
      <c r="J275" s="55"/>
      <c r="K275" s="56"/>
      <c r="L275" s="54"/>
      <c r="M275" s="55"/>
      <c r="N275" s="56"/>
      <c r="O275" s="54"/>
      <c r="P275" s="55"/>
      <c r="Q275" s="56"/>
      <c r="R275" s="54">
        <v>5000</v>
      </c>
      <c r="S275" s="55"/>
      <c r="T275" s="56"/>
      <c r="U275" s="54"/>
      <c r="V275" s="55"/>
      <c r="W275" s="56"/>
      <c r="X275" s="1">
        <v>5000</v>
      </c>
      <c r="Y275" s="32">
        <f>E275-X275</f>
        <v>0</v>
      </c>
    </row>
    <row r="276" spans="1:25" ht="45" customHeight="1">
      <c r="A276" s="58"/>
      <c r="B276" s="48"/>
      <c r="C276" s="58"/>
      <c r="D276" s="58"/>
      <c r="E276" s="50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>
        <v>5000</v>
      </c>
      <c r="S276" s="37"/>
      <c r="T276" s="37"/>
      <c r="U276" s="37"/>
      <c r="V276" s="37"/>
      <c r="W276" s="37"/>
      <c r="X276" s="1"/>
      <c r="Y276" s="32"/>
    </row>
    <row r="277" spans="1:25" ht="45" customHeight="1">
      <c r="A277" s="57" t="s">
        <v>227</v>
      </c>
      <c r="B277" s="59" t="s">
        <v>286</v>
      </c>
      <c r="C277" s="57" t="s">
        <v>75</v>
      </c>
      <c r="D277" s="57" t="s">
        <v>95</v>
      </c>
      <c r="E277" s="49">
        <f>SUM(F277:W277)</f>
        <v>7000</v>
      </c>
      <c r="F277" s="54"/>
      <c r="G277" s="55"/>
      <c r="H277" s="56"/>
      <c r="I277" s="54"/>
      <c r="J277" s="55"/>
      <c r="K277" s="56"/>
      <c r="L277" s="54"/>
      <c r="M277" s="55"/>
      <c r="N277" s="56"/>
      <c r="O277" s="54"/>
      <c r="P277" s="55"/>
      <c r="Q277" s="56"/>
      <c r="R277" s="54"/>
      <c r="S277" s="55"/>
      <c r="T277" s="56"/>
      <c r="U277" s="54">
        <v>7000</v>
      </c>
      <c r="V277" s="55"/>
      <c r="W277" s="56"/>
      <c r="X277" s="27">
        <v>7000</v>
      </c>
      <c r="Y277" s="32">
        <f>E277-X277</f>
        <v>0</v>
      </c>
    </row>
    <row r="278" spans="1:25" ht="45" customHeight="1">
      <c r="A278" s="58"/>
      <c r="B278" s="48"/>
      <c r="C278" s="58"/>
      <c r="D278" s="58"/>
      <c r="E278" s="50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>
        <v>7000</v>
      </c>
      <c r="V278" s="37"/>
      <c r="W278" s="37"/>
      <c r="X278" s="27"/>
      <c r="Y278" s="32"/>
    </row>
    <row r="279" spans="1:25" ht="45" customHeight="1">
      <c r="A279" s="57" t="s">
        <v>228</v>
      </c>
      <c r="B279" s="59" t="s">
        <v>287</v>
      </c>
      <c r="C279" s="57" t="s">
        <v>75</v>
      </c>
      <c r="D279" s="57" t="s">
        <v>95</v>
      </c>
      <c r="E279" s="49">
        <f>SUM(F279:W279)</f>
        <v>5000</v>
      </c>
      <c r="F279" s="54"/>
      <c r="G279" s="55"/>
      <c r="H279" s="56"/>
      <c r="I279" s="54"/>
      <c r="J279" s="55"/>
      <c r="K279" s="56"/>
      <c r="L279" s="54"/>
      <c r="M279" s="55"/>
      <c r="N279" s="56"/>
      <c r="O279" s="54"/>
      <c r="P279" s="55"/>
      <c r="Q279" s="56"/>
      <c r="R279" s="54"/>
      <c r="S279" s="55"/>
      <c r="T279" s="56"/>
      <c r="U279" s="54">
        <v>5000</v>
      </c>
      <c r="V279" s="55"/>
      <c r="W279" s="56"/>
      <c r="X279" s="27">
        <v>5000</v>
      </c>
      <c r="Y279" s="32">
        <f>E279-X279</f>
        <v>0</v>
      </c>
    </row>
    <row r="280" spans="1:25" ht="45" customHeight="1">
      <c r="A280" s="58"/>
      <c r="B280" s="48"/>
      <c r="C280" s="58"/>
      <c r="D280" s="58"/>
      <c r="E280" s="50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>
        <v>5000</v>
      </c>
      <c r="V280" s="37"/>
      <c r="W280" s="37"/>
      <c r="X280" s="27"/>
      <c r="Y280" s="32"/>
    </row>
    <row r="281" spans="1:25" ht="45" customHeight="1">
      <c r="A281" s="57" t="s">
        <v>229</v>
      </c>
      <c r="B281" s="59" t="s">
        <v>205</v>
      </c>
      <c r="C281" s="57" t="s">
        <v>75</v>
      </c>
      <c r="D281" s="57"/>
      <c r="E281" s="49">
        <f>SUM(F281:W281)</f>
        <v>334080</v>
      </c>
      <c r="F281" s="54">
        <v>334080</v>
      </c>
      <c r="G281" s="55"/>
      <c r="H281" s="56"/>
      <c r="I281" s="54"/>
      <c r="J281" s="55"/>
      <c r="K281" s="56"/>
      <c r="L281" s="54"/>
      <c r="M281" s="55"/>
      <c r="N281" s="56"/>
      <c r="O281" s="54"/>
      <c r="P281" s="55"/>
      <c r="Q281" s="56"/>
      <c r="R281" s="54"/>
      <c r="S281" s="55"/>
      <c r="T281" s="56"/>
      <c r="U281" s="54"/>
      <c r="V281" s="55"/>
      <c r="W281" s="56"/>
      <c r="X281" s="27">
        <v>334080</v>
      </c>
      <c r="Y281" s="32">
        <f>E281-X281</f>
        <v>0</v>
      </c>
    </row>
    <row r="282" spans="1:25" ht="45" customHeight="1">
      <c r="A282" s="58"/>
      <c r="B282" s="48"/>
      <c r="C282" s="58"/>
      <c r="D282" s="58"/>
      <c r="E282" s="50"/>
      <c r="F282" s="37"/>
      <c r="G282" s="37"/>
      <c r="H282" s="37">
        <v>334080</v>
      </c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27"/>
      <c r="Y282" s="32"/>
    </row>
    <row r="283" spans="1:25" ht="45" customHeight="1">
      <c r="A283" s="57" t="s">
        <v>230</v>
      </c>
      <c r="B283" s="59" t="s">
        <v>206</v>
      </c>
      <c r="C283" s="57" t="s">
        <v>75</v>
      </c>
      <c r="D283" s="57"/>
      <c r="E283" s="49">
        <f>SUM(F283:W283)</f>
        <v>329470</v>
      </c>
      <c r="F283" s="54">
        <v>329470</v>
      </c>
      <c r="G283" s="55"/>
      <c r="H283" s="56"/>
      <c r="I283" s="54"/>
      <c r="J283" s="55"/>
      <c r="K283" s="56"/>
      <c r="L283" s="54"/>
      <c r="M283" s="55"/>
      <c r="N283" s="56"/>
      <c r="O283" s="54"/>
      <c r="P283" s="55"/>
      <c r="Q283" s="56"/>
      <c r="R283" s="54"/>
      <c r="S283" s="55"/>
      <c r="T283" s="56"/>
      <c r="U283" s="54"/>
      <c r="V283" s="55"/>
      <c r="W283" s="56"/>
      <c r="X283" s="27">
        <v>329470</v>
      </c>
      <c r="Y283" s="32">
        <f>E283-X283</f>
        <v>0</v>
      </c>
    </row>
    <row r="284" spans="1:25" ht="45" customHeight="1">
      <c r="A284" s="58"/>
      <c r="B284" s="48"/>
      <c r="C284" s="58"/>
      <c r="D284" s="58"/>
      <c r="E284" s="50"/>
      <c r="F284" s="37"/>
      <c r="G284" s="37"/>
      <c r="H284" s="37">
        <v>329470</v>
      </c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27"/>
      <c r="Y284" s="32"/>
    </row>
    <row r="285" spans="1:25" ht="45" customHeight="1">
      <c r="A285" s="57" t="s">
        <v>231</v>
      </c>
      <c r="B285" s="59" t="s">
        <v>207</v>
      </c>
      <c r="C285" s="57" t="s">
        <v>75</v>
      </c>
      <c r="D285" s="57"/>
      <c r="E285" s="49">
        <f>SUM(F285:W285)</f>
        <v>647000</v>
      </c>
      <c r="F285" s="54">
        <v>220200</v>
      </c>
      <c r="G285" s="55"/>
      <c r="H285" s="56"/>
      <c r="I285" s="54">
        <v>426800</v>
      </c>
      <c r="J285" s="55"/>
      <c r="K285" s="56"/>
      <c r="L285" s="54"/>
      <c r="M285" s="55"/>
      <c r="N285" s="56"/>
      <c r="O285" s="54"/>
      <c r="P285" s="55"/>
      <c r="Q285" s="56"/>
      <c r="R285" s="54"/>
      <c r="S285" s="55"/>
      <c r="T285" s="56"/>
      <c r="U285" s="54"/>
      <c r="V285" s="55"/>
      <c r="W285" s="56"/>
      <c r="X285" s="27">
        <v>647000</v>
      </c>
      <c r="Y285" s="32">
        <f>E285-X285</f>
        <v>0</v>
      </c>
    </row>
    <row r="286" spans="1:25" ht="45" customHeight="1">
      <c r="A286" s="58"/>
      <c r="B286" s="48"/>
      <c r="C286" s="58"/>
      <c r="D286" s="58"/>
      <c r="E286" s="50"/>
      <c r="F286" s="37"/>
      <c r="G286" s="37"/>
      <c r="H286" s="37">
        <v>220200</v>
      </c>
      <c r="I286" s="37"/>
      <c r="J286" s="37"/>
      <c r="K286" s="37">
        <v>426800</v>
      </c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27"/>
      <c r="Y286" s="32"/>
    </row>
    <row r="287" spans="1:25" ht="45" customHeight="1">
      <c r="A287" s="57" t="s">
        <v>232</v>
      </c>
      <c r="B287" s="59" t="s">
        <v>208</v>
      </c>
      <c r="C287" s="57" t="s">
        <v>75</v>
      </c>
      <c r="D287" s="57" t="s">
        <v>212</v>
      </c>
      <c r="E287" s="49">
        <f>SUM(F287:W287)</f>
        <v>65600</v>
      </c>
      <c r="F287" s="54">
        <v>6560</v>
      </c>
      <c r="G287" s="55"/>
      <c r="H287" s="56"/>
      <c r="I287" s="54">
        <v>59040</v>
      </c>
      <c r="J287" s="55"/>
      <c r="K287" s="56"/>
      <c r="L287" s="54"/>
      <c r="M287" s="55"/>
      <c r="N287" s="56"/>
      <c r="O287" s="54"/>
      <c r="P287" s="55"/>
      <c r="Q287" s="56"/>
      <c r="R287" s="54"/>
      <c r="S287" s="55"/>
      <c r="T287" s="56"/>
      <c r="U287" s="54"/>
      <c r="V287" s="55"/>
      <c r="W287" s="56"/>
      <c r="X287" s="27">
        <v>65600</v>
      </c>
      <c r="Y287" s="32">
        <f>E287-X287</f>
        <v>0</v>
      </c>
    </row>
    <row r="288" spans="1:25" ht="45" customHeight="1">
      <c r="A288" s="58"/>
      <c r="B288" s="48"/>
      <c r="C288" s="58"/>
      <c r="D288" s="58"/>
      <c r="E288" s="50"/>
      <c r="F288" s="37"/>
      <c r="G288" s="37"/>
      <c r="H288" s="37">
        <v>6560</v>
      </c>
      <c r="I288" s="37"/>
      <c r="J288" s="37"/>
      <c r="K288" s="37">
        <v>59040</v>
      </c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27"/>
      <c r="Y288" s="32"/>
    </row>
    <row r="289" spans="1:25" ht="45" customHeight="1">
      <c r="A289" s="57" t="s">
        <v>233</v>
      </c>
      <c r="B289" s="59" t="s">
        <v>209</v>
      </c>
      <c r="C289" s="57" t="s">
        <v>75</v>
      </c>
      <c r="D289" s="57" t="s">
        <v>211</v>
      </c>
      <c r="E289" s="49">
        <f>SUM(F289:W289)</f>
        <v>284980</v>
      </c>
      <c r="F289" s="54">
        <v>28500</v>
      </c>
      <c r="G289" s="55"/>
      <c r="H289" s="56"/>
      <c r="I289" s="54">
        <v>256480</v>
      </c>
      <c r="J289" s="55"/>
      <c r="K289" s="56"/>
      <c r="L289" s="54"/>
      <c r="M289" s="55"/>
      <c r="N289" s="56"/>
      <c r="O289" s="54"/>
      <c r="P289" s="55"/>
      <c r="Q289" s="56"/>
      <c r="R289" s="54"/>
      <c r="S289" s="55"/>
      <c r="T289" s="56"/>
      <c r="U289" s="54"/>
      <c r="V289" s="55"/>
      <c r="W289" s="56"/>
      <c r="X289" s="27">
        <v>284980</v>
      </c>
      <c r="Y289" s="32">
        <f>E289-X289</f>
        <v>0</v>
      </c>
    </row>
    <row r="290" spans="1:25" ht="45" customHeight="1">
      <c r="A290" s="58"/>
      <c r="B290" s="48"/>
      <c r="C290" s="58"/>
      <c r="D290" s="58"/>
      <c r="E290" s="50"/>
      <c r="F290" s="37"/>
      <c r="G290" s="37"/>
      <c r="H290" s="37">
        <v>28500</v>
      </c>
      <c r="I290" s="37"/>
      <c r="J290" s="37"/>
      <c r="K290" s="37">
        <v>256480</v>
      </c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27"/>
      <c r="Y290" s="32"/>
    </row>
    <row r="291" spans="1:25" ht="45" customHeight="1">
      <c r="A291" s="57" t="s">
        <v>234</v>
      </c>
      <c r="B291" s="59" t="s">
        <v>210</v>
      </c>
      <c r="C291" s="57" t="s">
        <v>75</v>
      </c>
      <c r="D291" s="57" t="s">
        <v>213</v>
      </c>
      <c r="E291" s="49">
        <f>SUM(F291:W291)</f>
        <v>189240</v>
      </c>
      <c r="F291" s="54">
        <v>18920</v>
      </c>
      <c r="G291" s="55"/>
      <c r="H291" s="56"/>
      <c r="I291" s="54">
        <v>170320</v>
      </c>
      <c r="J291" s="55"/>
      <c r="K291" s="56"/>
      <c r="L291" s="54"/>
      <c r="M291" s="55"/>
      <c r="N291" s="56"/>
      <c r="O291" s="54"/>
      <c r="P291" s="55"/>
      <c r="Q291" s="56"/>
      <c r="R291" s="54"/>
      <c r="S291" s="55"/>
      <c r="T291" s="56"/>
      <c r="U291" s="54"/>
      <c r="V291" s="55"/>
      <c r="W291" s="56"/>
      <c r="X291" s="27">
        <v>189240</v>
      </c>
      <c r="Y291" s="32">
        <f>E291-X291</f>
        <v>0</v>
      </c>
    </row>
    <row r="292" spans="1:25" ht="45" customHeight="1">
      <c r="A292" s="58"/>
      <c r="B292" s="48"/>
      <c r="C292" s="58"/>
      <c r="D292" s="58"/>
      <c r="E292" s="50"/>
      <c r="F292" s="37"/>
      <c r="G292" s="37"/>
      <c r="H292" s="37">
        <v>18920</v>
      </c>
      <c r="I292" s="37"/>
      <c r="J292" s="37"/>
      <c r="K292" s="37">
        <v>170320</v>
      </c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27"/>
      <c r="Y292" s="32"/>
    </row>
    <row r="293" spans="1:25" ht="45" customHeight="1">
      <c r="A293" s="120" t="s">
        <v>263</v>
      </c>
      <c r="B293" s="121"/>
      <c r="C293" s="116"/>
      <c r="D293" s="116"/>
      <c r="E293" s="118">
        <f>E201+E203+E205+E209+E211+E213+E215+E217+E221+E223+E225+E227+E229+E235+E239+E243+E245+E247+E249+E253+E255+E257+E259+E261+E263+E265+E267+E269+E271+E273+E275+E277+E279+E281+E283+E285+E287+E289+E291</f>
        <v>2530754.2</v>
      </c>
      <c r="F293" s="89">
        <f>F201+F203+F205+F207+F209+F211+F213+F215+F217+F219+F221+F223+F225+F227+F229+F231+F233+F243+F245+F247+F249+F251+F253+F255+F257+F259+F261+F263+F265+F267+F269+F271+F273+F275+F277+F279+F281+F283+F285+F287+F289+F291</f>
        <v>954922.6</v>
      </c>
      <c r="G293" s="90"/>
      <c r="H293" s="91"/>
      <c r="I293" s="89">
        <f>I201+I203+I205+I207+I209+I211+I213+I215+I217+I219+I221+I223+I225+I227+I229+I231+I233+I243+I245+I247+I249+I251+I253+I255+I257+I259+I261+I263+I265+I267+I269+I271+I273+I275+I277+I279+I281+I283+I285+I287+I289+I291</f>
        <v>1077364.6</v>
      </c>
      <c r="J293" s="90"/>
      <c r="K293" s="91"/>
      <c r="L293" s="89">
        <f>L201+L203+L205+L207+L209+L211+L213+L215+L217+L219+L221+L223+L225+L227+L229+L231+L233+L243+L245+L247+L249+L251+L253+L255+L257+L259+L261+L263+L265+L267+L269+L271+L273+L275+L277+L279+L281+L283+L285+L287+L289+L291</f>
        <v>125466</v>
      </c>
      <c r="M293" s="90"/>
      <c r="N293" s="91"/>
      <c r="O293" s="89">
        <f>O201+O203+O205+O207+O209+O211+O213+O215+O217+O219+O221+O223+O225+O227+O229+O231+O233+O243+O245+O247+O249+O251+O253+O255+O257+O259+O261+O263+O265+O267+O269+O271+O273+O275+O277+O279+O281+O283+O285+O287+O289+O291</f>
        <v>328821</v>
      </c>
      <c r="P293" s="90"/>
      <c r="Q293" s="91"/>
      <c r="R293" s="89">
        <f>R201+R203+R205+R207+R209+R211+R213+R215+R217+R219+R221+R223+R225+R227+R229+R231+R233+R243+R245+R247+R249+R251+R253+R255+R257+R259+R261+R263+R265+R267+R269+R271+R273+R275+R277+R279+R281+R283+R285+R287+R289+R291</f>
        <v>32180</v>
      </c>
      <c r="S293" s="90"/>
      <c r="T293" s="91"/>
      <c r="U293" s="89">
        <f>U201+U203+U205+U207+U209+U211+U213+U215+U217+U219+U221+U223+U225+U227+U229+U231+U233+U243+U245+U247+U249+U251+U253+U255+U257+U259+U261+U263+U265+U267+U269+U271+U273+U275+U277+U279+U281+U283+U285+U287+U289+U291</f>
        <v>12000</v>
      </c>
      <c r="V293" s="90"/>
      <c r="W293" s="91"/>
      <c r="X293" s="28">
        <v>2455884.52</v>
      </c>
      <c r="Y293" s="32">
        <f>E293-X293</f>
        <v>74869.68000000017</v>
      </c>
    </row>
    <row r="294" spans="1:25" ht="45" customHeight="1">
      <c r="A294" s="124"/>
      <c r="B294" s="125"/>
      <c r="C294" s="117"/>
      <c r="D294" s="117"/>
      <c r="E294" s="119"/>
      <c r="F294" s="38">
        <f>F202+F204+F206+F208+F210+F212+F214+F216+F218+F220+F222+F224+F226+F228+F230+F232+F234+F244+F246+F248+F250+F252+F254+F256+F258+F260+F262+F264+F266+F268+F270+F272+F274+F276+F278+F280+F282+F284+F286+F288+F290+F292</f>
        <v>17192.6</v>
      </c>
      <c r="G294" s="38">
        <f aca="true" t="shared" si="4" ref="G294:W294">G202+G204+G206+G208+G210+G212+G214+G216+G218+G220+G222+G224+G226+G228+G230+G232+G234+G244+G246+G248+G250+G252+G254+G256+G258+G260+G262+G264+G266+G268+G270+G272+G274+G276+G278+G280+G282+G284+G286+G288+G290+G292</f>
        <v>0</v>
      </c>
      <c r="H294" s="38">
        <f t="shared" si="4"/>
        <v>937730</v>
      </c>
      <c r="I294" s="38">
        <f t="shared" si="4"/>
        <v>100804.59999999999</v>
      </c>
      <c r="J294" s="38">
        <f t="shared" si="4"/>
        <v>23320</v>
      </c>
      <c r="K294" s="38">
        <f t="shared" si="4"/>
        <v>953240</v>
      </c>
      <c r="L294" s="38">
        <f t="shared" si="4"/>
        <v>77901.79999999999</v>
      </c>
      <c r="M294" s="38">
        <f t="shared" si="4"/>
        <v>0</v>
      </c>
      <c r="N294" s="38">
        <f t="shared" si="4"/>
        <v>47564.2</v>
      </c>
      <c r="O294" s="38">
        <f t="shared" si="4"/>
        <v>0</v>
      </c>
      <c r="P294" s="38">
        <f t="shared" si="4"/>
        <v>0</v>
      </c>
      <c r="Q294" s="38">
        <f t="shared" si="4"/>
        <v>328821</v>
      </c>
      <c r="R294" s="38">
        <f t="shared" si="4"/>
        <v>32180</v>
      </c>
      <c r="S294" s="38">
        <f t="shared" si="4"/>
        <v>0</v>
      </c>
      <c r="T294" s="38">
        <f t="shared" si="4"/>
        <v>0</v>
      </c>
      <c r="U294" s="38">
        <f t="shared" si="4"/>
        <v>12000</v>
      </c>
      <c r="V294" s="38">
        <f t="shared" si="4"/>
        <v>0</v>
      </c>
      <c r="W294" s="38">
        <f t="shared" si="4"/>
        <v>0</v>
      </c>
      <c r="X294" s="38">
        <f>X202+X204+X206+X208+X210+X212+X214+X216+X218+X220+X222+X224+X226+X228+X230+X232+X234+X244+X246+X248+X250+X252+X254+X256+X258+X260+X262+X264+X266+X268+X270+X272+X274+X276+X278+X280+X282+X284+X286+X288+X290+X292</f>
        <v>0</v>
      </c>
      <c r="Y294" s="38">
        <f>Y202+Y204+Y206+Y208+Y210+Y212+Y214+Y216+Y218+Y220+Y222+Y224+Y226+Y228+Y230+Y232+Y234+Y244+Y246+Y248+Y250+Y252+Y254+Y256+Y258+Y260+Y262+Y264+Y266+Y268+Y270+Y272+Y274+Y276+Y278+Y280+Y282+Y284+Y286+Y288+Y290+Y292</f>
        <v>0</v>
      </c>
    </row>
    <row r="295" spans="1:25" ht="45" customHeight="1">
      <c r="A295" s="148" t="s">
        <v>91</v>
      </c>
      <c r="B295" s="148"/>
      <c r="C295" s="148"/>
      <c r="D295" s="148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  <c r="X295" s="26"/>
      <c r="Y295" s="32">
        <f>E295-X295</f>
        <v>0</v>
      </c>
    </row>
    <row r="296" spans="1:25" ht="61.5" customHeight="1">
      <c r="A296" s="57" t="s">
        <v>235</v>
      </c>
      <c r="B296" s="59" t="s">
        <v>288</v>
      </c>
      <c r="C296" s="57" t="s">
        <v>65</v>
      </c>
      <c r="D296" s="57" t="s">
        <v>194</v>
      </c>
      <c r="E296" s="49">
        <f>SUM(F296:W296)</f>
        <v>73264.2</v>
      </c>
      <c r="F296" s="54"/>
      <c r="G296" s="55"/>
      <c r="H296" s="56"/>
      <c r="I296" s="54">
        <v>56574</v>
      </c>
      <c r="J296" s="55"/>
      <c r="K296" s="56"/>
      <c r="L296" s="54">
        <v>16690.2</v>
      </c>
      <c r="M296" s="55"/>
      <c r="N296" s="56"/>
      <c r="O296" s="54"/>
      <c r="P296" s="55"/>
      <c r="Q296" s="56"/>
      <c r="R296" s="54"/>
      <c r="S296" s="55"/>
      <c r="T296" s="56"/>
      <c r="U296" s="54"/>
      <c r="V296" s="55"/>
      <c r="W296" s="56"/>
      <c r="X296" s="1">
        <v>73264.16</v>
      </c>
      <c r="Y296" s="32">
        <f>E296-X296</f>
        <v>0.03999999999359716</v>
      </c>
    </row>
    <row r="297" spans="1:25" ht="57" customHeight="1">
      <c r="A297" s="58"/>
      <c r="B297" s="48"/>
      <c r="C297" s="58"/>
      <c r="D297" s="58"/>
      <c r="E297" s="50"/>
      <c r="F297" s="37"/>
      <c r="G297" s="37"/>
      <c r="H297" s="37"/>
      <c r="I297" s="37"/>
      <c r="J297" s="37">
        <v>56574</v>
      </c>
      <c r="K297" s="37"/>
      <c r="L297" s="37"/>
      <c r="M297" s="37"/>
      <c r="N297" s="37">
        <v>16690.2</v>
      </c>
      <c r="O297" s="37"/>
      <c r="P297" s="37"/>
      <c r="Q297" s="37"/>
      <c r="R297" s="37"/>
      <c r="S297" s="37"/>
      <c r="T297" s="37"/>
      <c r="U297" s="37"/>
      <c r="V297" s="37"/>
      <c r="W297" s="37"/>
      <c r="X297" s="1"/>
      <c r="Y297" s="32"/>
    </row>
    <row r="298" spans="1:25" ht="45" customHeight="1">
      <c r="A298" s="57" t="s">
        <v>236</v>
      </c>
      <c r="B298" s="59" t="s">
        <v>196</v>
      </c>
      <c r="C298" s="57" t="s">
        <v>65</v>
      </c>
      <c r="D298" s="57" t="s">
        <v>195</v>
      </c>
      <c r="E298" s="49">
        <f>SUM(F298:W298)</f>
        <v>31129.5</v>
      </c>
      <c r="F298" s="54"/>
      <c r="G298" s="55"/>
      <c r="H298" s="56"/>
      <c r="I298" s="54">
        <v>16283.1</v>
      </c>
      <c r="J298" s="55"/>
      <c r="K298" s="56"/>
      <c r="L298" s="54">
        <v>14846.4</v>
      </c>
      <c r="M298" s="55"/>
      <c r="N298" s="56"/>
      <c r="O298" s="54"/>
      <c r="P298" s="55"/>
      <c r="Q298" s="56"/>
      <c r="R298" s="54"/>
      <c r="S298" s="55"/>
      <c r="T298" s="56"/>
      <c r="U298" s="54"/>
      <c r="V298" s="55"/>
      <c r="W298" s="56"/>
      <c r="X298" s="1">
        <v>31129.44</v>
      </c>
      <c r="Y298" s="32">
        <f>E298-X298</f>
        <v>0.06000000000130967</v>
      </c>
    </row>
    <row r="299" spans="1:25" ht="45" customHeight="1">
      <c r="A299" s="58"/>
      <c r="B299" s="48"/>
      <c r="C299" s="58"/>
      <c r="D299" s="58"/>
      <c r="E299" s="50"/>
      <c r="F299" s="37"/>
      <c r="G299" s="37"/>
      <c r="H299" s="37"/>
      <c r="I299" s="37"/>
      <c r="J299" s="37">
        <v>16283.1</v>
      </c>
      <c r="K299" s="37"/>
      <c r="L299" s="37"/>
      <c r="M299" s="37"/>
      <c r="N299" s="37">
        <v>14846.4</v>
      </c>
      <c r="O299" s="37"/>
      <c r="P299" s="37"/>
      <c r="Q299" s="37"/>
      <c r="R299" s="37"/>
      <c r="S299" s="37"/>
      <c r="T299" s="37"/>
      <c r="U299" s="37"/>
      <c r="V299" s="37"/>
      <c r="W299" s="37"/>
      <c r="X299" s="1"/>
      <c r="Y299" s="32"/>
    </row>
    <row r="300" spans="1:25" ht="45" customHeight="1">
      <c r="A300" s="57" t="s">
        <v>237</v>
      </c>
      <c r="B300" s="59" t="s">
        <v>289</v>
      </c>
      <c r="C300" s="57" t="s">
        <v>65</v>
      </c>
      <c r="D300" s="57" t="s">
        <v>197</v>
      </c>
      <c r="E300" s="49">
        <f>SUM(F300:W300)</f>
        <v>110474.8</v>
      </c>
      <c r="F300" s="54"/>
      <c r="G300" s="55"/>
      <c r="H300" s="56"/>
      <c r="I300" s="54">
        <v>43484.3</v>
      </c>
      <c r="J300" s="55"/>
      <c r="K300" s="56"/>
      <c r="L300" s="54">
        <v>18669.2</v>
      </c>
      <c r="M300" s="55"/>
      <c r="N300" s="56"/>
      <c r="O300" s="54">
        <v>22966.6</v>
      </c>
      <c r="P300" s="55"/>
      <c r="Q300" s="56"/>
      <c r="R300" s="54">
        <v>25354.7</v>
      </c>
      <c r="S300" s="55"/>
      <c r="T300" s="56"/>
      <c r="U300" s="54"/>
      <c r="V300" s="55"/>
      <c r="W300" s="56"/>
      <c r="X300" s="1">
        <v>110474.92</v>
      </c>
      <c r="Y300" s="32">
        <f>E300-X300</f>
        <v>-0.11999999999534339</v>
      </c>
    </row>
    <row r="301" spans="1:25" ht="45" customHeight="1">
      <c r="A301" s="58"/>
      <c r="B301" s="48"/>
      <c r="C301" s="58"/>
      <c r="D301" s="58"/>
      <c r="E301" s="50"/>
      <c r="F301" s="37"/>
      <c r="G301" s="37"/>
      <c r="H301" s="37"/>
      <c r="I301" s="37"/>
      <c r="J301" s="37">
        <v>43484.3</v>
      </c>
      <c r="K301" s="37"/>
      <c r="L301" s="37"/>
      <c r="M301" s="37"/>
      <c r="N301" s="37">
        <v>18669.2</v>
      </c>
      <c r="O301" s="37"/>
      <c r="P301" s="37"/>
      <c r="Q301" s="37">
        <v>22966.6</v>
      </c>
      <c r="R301" s="37">
        <v>25354.7</v>
      </c>
      <c r="S301" s="37"/>
      <c r="T301" s="37"/>
      <c r="U301" s="37"/>
      <c r="V301" s="37"/>
      <c r="W301" s="37"/>
      <c r="X301" s="1"/>
      <c r="Y301" s="32"/>
    </row>
    <row r="302" spans="1:25" ht="45" customHeight="1">
      <c r="A302" s="57" t="s">
        <v>238</v>
      </c>
      <c r="B302" s="59" t="s">
        <v>290</v>
      </c>
      <c r="C302" s="57" t="s">
        <v>65</v>
      </c>
      <c r="D302" s="57" t="s">
        <v>198</v>
      </c>
      <c r="E302" s="49">
        <f>SUM(F302:W302)</f>
        <v>23404.300000000003</v>
      </c>
      <c r="F302" s="54"/>
      <c r="G302" s="55"/>
      <c r="H302" s="56"/>
      <c r="I302" s="54">
        <v>7344.1</v>
      </c>
      <c r="J302" s="55"/>
      <c r="K302" s="56"/>
      <c r="L302" s="54">
        <v>5191.3</v>
      </c>
      <c r="M302" s="55"/>
      <c r="N302" s="56"/>
      <c r="O302" s="54">
        <v>5214.7</v>
      </c>
      <c r="P302" s="55"/>
      <c r="Q302" s="56"/>
      <c r="R302" s="54">
        <v>5654.2</v>
      </c>
      <c r="S302" s="55"/>
      <c r="T302" s="56"/>
      <c r="U302" s="54"/>
      <c r="V302" s="55"/>
      <c r="W302" s="56"/>
      <c r="X302" s="1">
        <v>23404.35</v>
      </c>
      <c r="Y302" s="32">
        <f>E302-X302</f>
        <v>-0.049999999995634425</v>
      </c>
    </row>
    <row r="303" spans="1:25" ht="45" customHeight="1">
      <c r="A303" s="58"/>
      <c r="B303" s="48"/>
      <c r="C303" s="58"/>
      <c r="D303" s="58"/>
      <c r="E303" s="50"/>
      <c r="F303" s="37"/>
      <c r="G303" s="37"/>
      <c r="H303" s="37"/>
      <c r="I303" s="37"/>
      <c r="J303" s="37">
        <v>7344.1</v>
      </c>
      <c r="K303" s="37"/>
      <c r="L303" s="37"/>
      <c r="M303" s="37"/>
      <c r="N303" s="37">
        <v>5191.3</v>
      </c>
      <c r="O303" s="37"/>
      <c r="P303" s="37"/>
      <c r="Q303" s="37">
        <v>5214.7</v>
      </c>
      <c r="R303" s="37">
        <v>5654.2</v>
      </c>
      <c r="S303" s="37"/>
      <c r="T303" s="37"/>
      <c r="U303" s="37"/>
      <c r="V303" s="37"/>
      <c r="W303" s="37"/>
      <c r="X303" s="1"/>
      <c r="Y303" s="32"/>
    </row>
    <row r="304" spans="1:25" ht="45" customHeight="1">
      <c r="A304" s="57" t="s">
        <v>239</v>
      </c>
      <c r="B304" s="59" t="s">
        <v>269</v>
      </c>
      <c r="C304" s="57" t="s">
        <v>65</v>
      </c>
      <c r="D304" s="57" t="s">
        <v>193</v>
      </c>
      <c r="E304" s="49">
        <f>SUM(F304:W304)</f>
        <v>127799.2</v>
      </c>
      <c r="F304" s="54"/>
      <c r="G304" s="55"/>
      <c r="H304" s="56"/>
      <c r="I304" s="54">
        <v>102840.2</v>
      </c>
      <c r="J304" s="55"/>
      <c r="K304" s="56"/>
      <c r="L304" s="54">
        <v>24959</v>
      </c>
      <c r="M304" s="55"/>
      <c r="N304" s="56"/>
      <c r="O304" s="54"/>
      <c r="P304" s="55"/>
      <c r="Q304" s="56"/>
      <c r="R304" s="54"/>
      <c r="S304" s="55"/>
      <c r="T304" s="56"/>
      <c r="U304" s="54"/>
      <c r="V304" s="55"/>
      <c r="W304" s="56"/>
      <c r="X304" s="1">
        <v>127799.2</v>
      </c>
      <c r="Y304" s="32">
        <f>E304-X304</f>
        <v>0</v>
      </c>
    </row>
    <row r="305" spans="1:25" ht="45" customHeight="1">
      <c r="A305" s="58"/>
      <c r="B305" s="48"/>
      <c r="C305" s="58"/>
      <c r="D305" s="58"/>
      <c r="E305" s="50"/>
      <c r="F305" s="37"/>
      <c r="G305" s="37"/>
      <c r="H305" s="37"/>
      <c r="I305" s="37"/>
      <c r="J305" s="37"/>
      <c r="K305" s="37">
        <v>102840.2</v>
      </c>
      <c r="L305" s="37"/>
      <c r="M305" s="37">
        <v>24959</v>
      </c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1"/>
      <c r="Y305" s="32"/>
    </row>
    <row r="306" spans="1:25" ht="45" customHeight="1">
      <c r="A306" s="57" t="s">
        <v>272</v>
      </c>
      <c r="B306" s="59" t="s">
        <v>306</v>
      </c>
      <c r="C306" s="57" t="s">
        <v>65</v>
      </c>
      <c r="D306" s="57" t="s">
        <v>199</v>
      </c>
      <c r="E306" s="49">
        <f>SUM(F306:W306)</f>
        <v>182738.6</v>
      </c>
      <c r="F306" s="54"/>
      <c r="G306" s="55"/>
      <c r="H306" s="56"/>
      <c r="I306" s="54">
        <v>34416.5</v>
      </c>
      <c r="J306" s="55"/>
      <c r="K306" s="56"/>
      <c r="L306" s="54">
        <v>73800</v>
      </c>
      <c r="M306" s="55"/>
      <c r="N306" s="56"/>
      <c r="O306" s="54">
        <v>74522.1</v>
      </c>
      <c r="P306" s="55"/>
      <c r="Q306" s="56"/>
      <c r="R306" s="54"/>
      <c r="S306" s="55"/>
      <c r="T306" s="56"/>
      <c r="U306" s="54"/>
      <c r="V306" s="55"/>
      <c r="W306" s="56"/>
      <c r="X306" s="1">
        <v>208818.4</v>
      </c>
      <c r="Y306" s="32">
        <f>E306-X306</f>
        <v>-26079.79999999999</v>
      </c>
    </row>
    <row r="307" spans="1:25" ht="45" customHeight="1">
      <c r="A307" s="58"/>
      <c r="B307" s="48"/>
      <c r="C307" s="58"/>
      <c r="D307" s="58"/>
      <c r="E307" s="50"/>
      <c r="F307" s="37"/>
      <c r="G307" s="37"/>
      <c r="H307" s="37"/>
      <c r="I307" s="37"/>
      <c r="J307" s="37">
        <v>34416.5</v>
      </c>
      <c r="K307" s="37"/>
      <c r="L307" s="37"/>
      <c r="M307" s="37">
        <v>73800</v>
      </c>
      <c r="N307" s="37"/>
      <c r="O307" s="37"/>
      <c r="P307" s="37"/>
      <c r="Q307" s="37">
        <v>74522.1</v>
      </c>
      <c r="R307" s="37"/>
      <c r="S307" s="37"/>
      <c r="T307" s="37"/>
      <c r="U307" s="37"/>
      <c r="V307" s="37"/>
      <c r="W307" s="37"/>
      <c r="X307" s="1"/>
      <c r="Y307" s="32"/>
    </row>
    <row r="308" spans="1:25" ht="45" customHeight="1">
      <c r="A308" s="57" t="s">
        <v>274</v>
      </c>
      <c r="B308" s="59" t="s">
        <v>273</v>
      </c>
      <c r="C308" s="57" t="s">
        <v>65</v>
      </c>
      <c r="D308" s="57" t="s">
        <v>95</v>
      </c>
      <c r="E308" s="49">
        <v>5000</v>
      </c>
      <c r="F308" s="54">
        <v>5000</v>
      </c>
      <c r="G308" s="55"/>
      <c r="H308" s="56"/>
      <c r="I308" s="54"/>
      <c r="J308" s="55"/>
      <c r="K308" s="56"/>
      <c r="L308" s="54"/>
      <c r="M308" s="55"/>
      <c r="N308" s="56"/>
      <c r="O308" s="54"/>
      <c r="P308" s="55"/>
      <c r="Q308" s="56"/>
      <c r="R308" s="54"/>
      <c r="S308" s="55"/>
      <c r="T308" s="56"/>
      <c r="U308" s="54"/>
      <c r="V308" s="55"/>
      <c r="W308" s="56"/>
      <c r="X308" s="1"/>
      <c r="Y308" s="32"/>
    </row>
    <row r="309" spans="1:25" ht="45" customHeight="1">
      <c r="A309" s="58"/>
      <c r="B309" s="48"/>
      <c r="C309" s="58"/>
      <c r="D309" s="58"/>
      <c r="E309" s="50"/>
      <c r="F309" s="37">
        <v>5000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1"/>
      <c r="Y309" s="32"/>
    </row>
    <row r="310" spans="1:25" ht="45" customHeight="1">
      <c r="A310" s="57" t="s">
        <v>279</v>
      </c>
      <c r="B310" s="59" t="s">
        <v>0</v>
      </c>
      <c r="C310" s="57" t="s">
        <v>65</v>
      </c>
      <c r="D310" s="57" t="s">
        <v>1</v>
      </c>
      <c r="E310" s="49">
        <f>SUM(F310:W310)</f>
        <v>29316</v>
      </c>
      <c r="F310" s="54"/>
      <c r="G310" s="55"/>
      <c r="H310" s="56"/>
      <c r="I310" s="54">
        <v>29316</v>
      </c>
      <c r="J310" s="55"/>
      <c r="K310" s="56"/>
      <c r="L310" s="54"/>
      <c r="M310" s="55"/>
      <c r="N310" s="56"/>
      <c r="O310" s="54"/>
      <c r="P310" s="55"/>
      <c r="Q310" s="56"/>
      <c r="R310" s="54"/>
      <c r="S310" s="55"/>
      <c r="T310" s="56"/>
      <c r="U310" s="54"/>
      <c r="V310" s="55"/>
      <c r="W310" s="56"/>
      <c r="X310" s="1">
        <v>29316</v>
      </c>
      <c r="Y310" s="32">
        <f>E310-X310</f>
        <v>0</v>
      </c>
    </row>
    <row r="311" spans="1:25" ht="45" customHeight="1">
      <c r="A311" s="58"/>
      <c r="B311" s="48"/>
      <c r="C311" s="58"/>
      <c r="D311" s="58"/>
      <c r="E311" s="50"/>
      <c r="F311" s="37"/>
      <c r="G311" s="37"/>
      <c r="H311" s="37"/>
      <c r="I311" s="37"/>
      <c r="J311" s="37"/>
      <c r="K311" s="37">
        <v>29316</v>
      </c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1"/>
      <c r="Y311" s="32"/>
    </row>
    <row r="312" spans="1:25" ht="45" customHeight="1">
      <c r="A312" s="57" t="s">
        <v>326</v>
      </c>
      <c r="B312" s="59" t="s">
        <v>3</v>
      </c>
      <c r="C312" s="57" t="s">
        <v>65</v>
      </c>
      <c r="D312" s="57" t="s">
        <v>2</v>
      </c>
      <c r="E312" s="49">
        <f>SUM(F312:W312)</f>
        <v>19424</v>
      </c>
      <c r="F312" s="54"/>
      <c r="G312" s="55"/>
      <c r="H312" s="56"/>
      <c r="I312" s="54">
        <v>19424</v>
      </c>
      <c r="J312" s="55"/>
      <c r="K312" s="56"/>
      <c r="L312" s="54"/>
      <c r="M312" s="55"/>
      <c r="N312" s="56"/>
      <c r="O312" s="54"/>
      <c r="P312" s="55"/>
      <c r="Q312" s="56"/>
      <c r="R312" s="54"/>
      <c r="S312" s="55"/>
      <c r="T312" s="56"/>
      <c r="U312" s="54"/>
      <c r="V312" s="55"/>
      <c r="W312" s="56"/>
      <c r="X312" s="1">
        <v>19424</v>
      </c>
      <c r="Y312" s="32">
        <f>E312-X312</f>
        <v>0</v>
      </c>
    </row>
    <row r="313" spans="1:25" ht="45" customHeight="1">
      <c r="A313" s="58"/>
      <c r="B313" s="48"/>
      <c r="C313" s="58"/>
      <c r="D313" s="58"/>
      <c r="E313" s="50"/>
      <c r="F313" s="37"/>
      <c r="G313" s="37"/>
      <c r="H313" s="37"/>
      <c r="I313" s="37"/>
      <c r="J313" s="37">
        <f>I312-K313</f>
        <v>13212</v>
      </c>
      <c r="K313" s="37">
        <v>6212</v>
      </c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1"/>
      <c r="Y313" s="32"/>
    </row>
    <row r="314" spans="1:25" ht="55.5" customHeight="1">
      <c r="A314" s="57" t="s">
        <v>327</v>
      </c>
      <c r="B314" s="59" t="s">
        <v>297</v>
      </c>
      <c r="C314" s="57" t="s">
        <v>65</v>
      </c>
      <c r="D314" s="57" t="s">
        <v>95</v>
      </c>
      <c r="E314" s="49">
        <f>SUM(F314:W314)</f>
        <v>300000</v>
      </c>
      <c r="F314" s="54"/>
      <c r="G314" s="55"/>
      <c r="H314" s="56"/>
      <c r="I314" s="54">
        <v>12000</v>
      </c>
      <c r="J314" s="55"/>
      <c r="K314" s="56"/>
      <c r="L314" s="54">
        <v>20200</v>
      </c>
      <c r="M314" s="55"/>
      <c r="N314" s="56"/>
      <c r="O314" s="54">
        <v>267800</v>
      </c>
      <c r="P314" s="55"/>
      <c r="Q314" s="56"/>
      <c r="R314" s="54"/>
      <c r="S314" s="55"/>
      <c r="T314" s="56"/>
      <c r="U314" s="54"/>
      <c r="V314" s="55"/>
      <c r="W314" s="56"/>
      <c r="X314" s="1">
        <v>300000</v>
      </c>
      <c r="Y314" s="32">
        <f>E314-X314</f>
        <v>0</v>
      </c>
    </row>
    <row r="315" spans="1:25" ht="45" customHeight="1">
      <c r="A315" s="58"/>
      <c r="B315" s="48"/>
      <c r="C315" s="58"/>
      <c r="D315" s="58"/>
      <c r="E315" s="50"/>
      <c r="F315" s="37"/>
      <c r="G315" s="37"/>
      <c r="H315" s="37"/>
      <c r="I315" s="37"/>
      <c r="J315" s="37"/>
      <c r="K315" s="37">
        <v>12000</v>
      </c>
      <c r="L315" s="37"/>
      <c r="M315" s="37"/>
      <c r="N315" s="37">
        <v>20200</v>
      </c>
      <c r="O315" s="37"/>
      <c r="P315" s="37"/>
      <c r="Q315" s="37">
        <v>267800</v>
      </c>
      <c r="R315" s="37"/>
      <c r="S315" s="37"/>
      <c r="T315" s="37"/>
      <c r="U315" s="37"/>
      <c r="V315" s="37"/>
      <c r="W315" s="37"/>
      <c r="X315" s="1"/>
      <c r="Y315" s="32"/>
    </row>
    <row r="316" spans="1:25" ht="45" customHeight="1">
      <c r="A316" s="57" t="s">
        <v>328</v>
      </c>
      <c r="B316" s="59" t="s">
        <v>92</v>
      </c>
      <c r="C316" s="57" t="s">
        <v>65</v>
      </c>
      <c r="D316" s="57" t="s">
        <v>93</v>
      </c>
      <c r="E316" s="49">
        <f>SUM(F316:W316)</f>
        <v>170661</v>
      </c>
      <c r="F316" s="54"/>
      <c r="G316" s="55"/>
      <c r="H316" s="56"/>
      <c r="I316" s="54"/>
      <c r="J316" s="55"/>
      <c r="K316" s="56"/>
      <c r="L316" s="54">
        <v>85330.5</v>
      </c>
      <c r="M316" s="55"/>
      <c r="N316" s="56"/>
      <c r="O316" s="54">
        <v>85330.5</v>
      </c>
      <c r="P316" s="55"/>
      <c r="Q316" s="56"/>
      <c r="R316" s="54"/>
      <c r="S316" s="55"/>
      <c r="T316" s="56"/>
      <c r="U316" s="54"/>
      <c r="V316" s="55"/>
      <c r="W316" s="56"/>
      <c r="X316" s="1">
        <v>170661</v>
      </c>
      <c r="Y316" s="32">
        <f>E316-X316</f>
        <v>0</v>
      </c>
    </row>
    <row r="317" spans="1:25" ht="45" customHeight="1">
      <c r="A317" s="58"/>
      <c r="B317" s="48"/>
      <c r="C317" s="58"/>
      <c r="D317" s="58"/>
      <c r="E317" s="50"/>
      <c r="F317" s="37"/>
      <c r="G317" s="37"/>
      <c r="H317" s="37"/>
      <c r="I317" s="37"/>
      <c r="J317" s="37"/>
      <c r="K317" s="37"/>
      <c r="L317" s="37"/>
      <c r="M317" s="37">
        <v>68998.7</v>
      </c>
      <c r="N317" s="37">
        <v>16331.8</v>
      </c>
      <c r="O317" s="37"/>
      <c r="P317" s="37"/>
      <c r="Q317" s="37">
        <v>85330.5</v>
      </c>
      <c r="R317" s="37"/>
      <c r="S317" s="37"/>
      <c r="T317" s="37"/>
      <c r="U317" s="37"/>
      <c r="V317" s="37"/>
      <c r="W317" s="37"/>
      <c r="X317" s="1"/>
      <c r="Y317" s="32"/>
    </row>
    <row r="318" spans="1:25" ht="45" customHeight="1">
      <c r="A318" s="57" t="s">
        <v>329</v>
      </c>
      <c r="B318" s="59" t="s">
        <v>291</v>
      </c>
      <c r="C318" s="57" t="s">
        <v>65</v>
      </c>
      <c r="D318" s="57" t="s">
        <v>94</v>
      </c>
      <c r="E318" s="49">
        <f>SUM(F318:W318)</f>
        <v>192702</v>
      </c>
      <c r="F318" s="54"/>
      <c r="G318" s="55"/>
      <c r="H318" s="56"/>
      <c r="I318" s="54"/>
      <c r="J318" s="55"/>
      <c r="K318" s="56"/>
      <c r="L318" s="54">
        <v>96351</v>
      </c>
      <c r="M318" s="55"/>
      <c r="N318" s="56"/>
      <c r="O318" s="54">
        <v>96351</v>
      </c>
      <c r="P318" s="55"/>
      <c r="Q318" s="56"/>
      <c r="R318" s="54"/>
      <c r="S318" s="55"/>
      <c r="T318" s="56"/>
      <c r="U318" s="54"/>
      <c r="V318" s="55"/>
      <c r="W318" s="56"/>
      <c r="X318" s="1">
        <v>192702</v>
      </c>
      <c r="Y318" s="32">
        <f>E318-X318</f>
        <v>0</v>
      </c>
    </row>
    <row r="319" spans="1:25" ht="57" customHeight="1">
      <c r="A319" s="58"/>
      <c r="B319" s="48"/>
      <c r="C319" s="58"/>
      <c r="D319" s="58"/>
      <c r="E319" s="50"/>
      <c r="F319" s="37"/>
      <c r="G319" s="37"/>
      <c r="H319" s="37"/>
      <c r="I319" s="37"/>
      <c r="J319" s="37"/>
      <c r="K319" s="37"/>
      <c r="L319" s="37"/>
      <c r="M319" s="37"/>
      <c r="N319" s="37">
        <v>96351</v>
      </c>
      <c r="O319" s="37"/>
      <c r="P319" s="37"/>
      <c r="Q319" s="37">
        <v>96351</v>
      </c>
      <c r="R319" s="37"/>
      <c r="S319" s="37"/>
      <c r="T319" s="37"/>
      <c r="U319" s="37"/>
      <c r="V319" s="37"/>
      <c r="W319" s="37"/>
      <c r="X319" s="1"/>
      <c r="Y319" s="32"/>
    </row>
    <row r="320" spans="1:25" ht="45" customHeight="1">
      <c r="A320" s="57" t="s">
        <v>361</v>
      </c>
      <c r="B320" s="59" t="s">
        <v>298</v>
      </c>
      <c r="C320" s="57" t="s">
        <v>299</v>
      </c>
      <c r="D320" s="57" t="s">
        <v>95</v>
      </c>
      <c r="E320" s="49">
        <f>SUM(F320:W320)</f>
        <v>300000</v>
      </c>
      <c r="F320" s="54"/>
      <c r="G320" s="55"/>
      <c r="H320" s="56"/>
      <c r="I320" s="54"/>
      <c r="J320" s="55"/>
      <c r="K320" s="56"/>
      <c r="L320" s="54"/>
      <c r="M320" s="55"/>
      <c r="N320" s="56"/>
      <c r="O320" s="54"/>
      <c r="P320" s="55"/>
      <c r="Q320" s="56"/>
      <c r="R320" s="54">
        <v>165000</v>
      </c>
      <c r="S320" s="55"/>
      <c r="T320" s="56"/>
      <c r="U320" s="54">
        <v>135000</v>
      </c>
      <c r="V320" s="55"/>
      <c r="W320" s="56"/>
      <c r="X320" s="27">
        <v>300000</v>
      </c>
      <c r="Y320" s="32">
        <f>E320-X320</f>
        <v>0</v>
      </c>
    </row>
    <row r="321" spans="1:25" ht="45" customHeight="1">
      <c r="A321" s="58"/>
      <c r="B321" s="48"/>
      <c r="C321" s="58"/>
      <c r="D321" s="58"/>
      <c r="E321" s="50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>
        <v>165000</v>
      </c>
      <c r="U321" s="37"/>
      <c r="V321" s="37"/>
      <c r="W321" s="37">
        <v>135000</v>
      </c>
      <c r="X321" s="27"/>
      <c r="Y321" s="32"/>
    </row>
    <row r="322" spans="1:25" ht="45" customHeight="1">
      <c r="A322" s="57" t="s">
        <v>362</v>
      </c>
      <c r="B322" s="59" t="s">
        <v>202</v>
      </c>
      <c r="C322" s="57" t="s">
        <v>299</v>
      </c>
      <c r="D322" s="57" t="s">
        <v>95</v>
      </c>
      <c r="E322" s="49">
        <v>250000</v>
      </c>
      <c r="F322" s="54"/>
      <c r="G322" s="55"/>
      <c r="H322" s="56"/>
      <c r="I322" s="54"/>
      <c r="J322" s="55"/>
      <c r="K322" s="56"/>
      <c r="L322" s="54"/>
      <c r="M322" s="55"/>
      <c r="N322" s="56"/>
      <c r="O322" s="54"/>
      <c r="P322" s="55"/>
      <c r="Q322" s="56"/>
      <c r="R322" s="54">
        <v>25000</v>
      </c>
      <c r="S322" s="55"/>
      <c r="T322" s="56"/>
      <c r="U322" s="54">
        <v>225000</v>
      </c>
      <c r="V322" s="55"/>
      <c r="W322" s="56"/>
      <c r="X322" s="27">
        <v>250000</v>
      </c>
      <c r="Y322" s="32">
        <f>E322-X322</f>
        <v>0</v>
      </c>
    </row>
    <row r="323" spans="1:25" ht="45" customHeight="1">
      <c r="A323" s="58"/>
      <c r="B323" s="48"/>
      <c r="C323" s="58"/>
      <c r="D323" s="58"/>
      <c r="E323" s="50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>
        <v>25000</v>
      </c>
      <c r="U323" s="37"/>
      <c r="V323" s="37"/>
      <c r="W323" s="37">
        <v>225000</v>
      </c>
      <c r="X323" s="27"/>
      <c r="Y323" s="32"/>
    </row>
    <row r="324" spans="1:25" ht="45" customHeight="1">
      <c r="A324" s="57" t="s">
        <v>363</v>
      </c>
      <c r="B324" s="59" t="s">
        <v>292</v>
      </c>
      <c r="C324" s="57" t="s">
        <v>299</v>
      </c>
      <c r="D324" s="57" t="s">
        <v>97</v>
      </c>
      <c r="E324" s="49">
        <f aca="true" t="shared" si="5" ref="E324:E334">SUM(F324:W324)</f>
        <v>350000</v>
      </c>
      <c r="F324" s="54"/>
      <c r="G324" s="55"/>
      <c r="H324" s="56"/>
      <c r="I324" s="54"/>
      <c r="J324" s="55"/>
      <c r="K324" s="56"/>
      <c r="L324" s="54"/>
      <c r="M324" s="55"/>
      <c r="N324" s="56"/>
      <c r="O324" s="54">
        <v>35000</v>
      </c>
      <c r="P324" s="55"/>
      <c r="Q324" s="56"/>
      <c r="R324" s="54">
        <v>157500</v>
      </c>
      <c r="S324" s="55"/>
      <c r="T324" s="56"/>
      <c r="U324" s="54">
        <v>157500</v>
      </c>
      <c r="V324" s="55"/>
      <c r="W324" s="56"/>
      <c r="X324" s="27">
        <v>350000</v>
      </c>
      <c r="Y324" s="32">
        <f>E324-X324</f>
        <v>0</v>
      </c>
    </row>
    <row r="325" spans="1:25" ht="45" customHeight="1">
      <c r="A325" s="58"/>
      <c r="B325" s="48"/>
      <c r="C325" s="58"/>
      <c r="D325" s="58"/>
      <c r="E325" s="50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>
        <v>35000</v>
      </c>
      <c r="R325" s="37"/>
      <c r="S325" s="37"/>
      <c r="T325" s="37">
        <v>157500</v>
      </c>
      <c r="U325" s="37"/>
      <c r="V325" s="37"/>
      <c r="W325" s="37">
        <v>157500</v>
      </c>
      <c r="X325" s="27"/>
      <c r="Y325" s="32"/>
    </row>
    <row r="326" spans="1:25" ht="45" customHeight="1">
      <c r="A326" s="57" t="s">
        <v>364</v>
      </c>
      <c r="B326" s="59" t="s">
        <v>293</v>
      </c>
      <c r="C326" s="57" t="s">
        <v>299</v>
      </c>
      <c r="D326" s="57" t="s">
        <v>96</v>
      </c>
      <c r="E326" s="49">
        <f t="shared" si="5"/>
        <v>150000</v>
      </c>
      <c r="F326" s="54"/>
      <c r="G326" s="55"/>
      <c r="H326" s="56"/>
      <c r="I326" s="54"/>
      <c r="J326" s="55"/>
      <c r="K326" s="56"/>
      <c r="L326" s="54"/>
      <c r="M326" s="55"/>
      <c r="N326" s="56"/>
      <c r="O326" s="54">
        <v>15000</v>
      </c>
      <c r="P326" s="55"/>
      <c r="Q326" s="56"/>
      <c r="R326" s="54">
        <v>67500</v>
      </c>
      <c r="S326" s="55"/>
      <c r="T326" s="56"/>
      <c r="U326" s="54">
        <v>67500</v>
      </c>
      <c r="V326" s="55"/>
      <c r="W326" s="56"/>
      <c r="X326" s="27">
        <v>150000</v>
      </c>
      <c r="Y326" s="32">
        <f>E326-X326</f>
        <v>0</v>
      </c>
    </row>
    <row r="327" spans="1:25" ht="45" customHeight="1">
      <c r="A327" s="58"/>
      <c r="B327" s="48"/>
      <c r="C327" s="58"/>
      <c r="D327" s="58"/>
      <c r="E327" s="50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>
        <v>15000</v>
      </c>
      <c r="Q327" s="37"/>
      <c r="R327" s="37"/>
      <c r="S327" s="37">
        <v>67500</v>
      </c>
      <c r="T327" s="37"/>
      <c r="U327" s="37"/>
      <c r="V327" s="37">
        <v>67500</v>
      </c>
      <c r="W327" s="37"/>
      <c r="X327" s="27"/>
      <c r="Y327" s="32"/>
    </row>
    <row r="328" spans="1:25" ht="45" customHeight="1">
      <c r="A328" s="57" t="s">
        <v>365</v>
      </c>
      <c r="B328" s="59" t="s">
        <v>6</v>
      </c>
      <c r="C328" s="57" t="s">
        <v>299</v>
      </c>
      <c r="D328" s="57" t="s">
        <v>96</v>
      </c>
      <c r="E328" s="49">
        <f t="shared" si="5"/>
        <v>50000</v>
      </c>
      <c r="F328" s="54"/>
      <c r="G328" s="55"/>
      <c r="H328" s="56"/>
      <c r="I328" s="54"/>
      <c r="J328" s="55"/>
      <c r="K328" s="56"/>
      <c r="L328" s="54"/>
      <c r="M328" s="55"/>
      <c r="N328" s="56"/>
      <c r="O328" s="54">
        <v>5000</v>
      </c>
      <c r="P328" s="55"/>
      <c r="Q328" s="56"/>
      <c r="R328" s="54">
        <v>22500</v>
      </c>
      <c r="S328" s="55"/>
      <c r="T328" s="56"/>
      <c r="U328" s="54">
        <v>22500</v>
      </c>
      <c r="V328" s="55"/>
      <c r="W328" s="56"/>
      <c r="X328" s="27">
        <v>50000</v>
      </c>
      <c r="Y328" s="32">
        <f>E328-X328</f>
        <v>0</v>
      </c>
    </row>
    <row r="329" spans="1:25" ht="45" customHeight="1">
      <c r="A329" s="58"/>
      <c r="B329" s="48"/>
      <c r="C329" s="58"/>
      <c r="D329" s="58"/>
      <c r="E329" s="50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>
        <v>5000</v>
      </c>
      <c r="R329" s="37"/>
      <c r="S329" s="37"/>
      <c r="T329" s="37">
        <v>22500</v>
      </c>
      <c r="U329" s="37"/>
      <c r="V329" s="37"/>
      <c r="W329" s="37">
        <v>22500</v>
      </c>
      <c r="X329" s="27"/>
      <c r="Y329" s="32"/>
    </row>
    <row r="330" spans="1:25" ht="45" customHeight="1">
      <c r="A330" s="57" t="s">
        <v>366</v>
      </c>
      <c r="B330" s="59" t="s">
        <v>7</v>
      </c>
      <c r="C330" s="57" t="s">
        <v>299</v>
      </c>
      <c r="D330" s="57" t="s">
        <v>8</v>
      </c>
      <c r="E330" s="49">
        <f t="shared" si="5"/>
        <v>438000</v>
      </c>
      <c r="F330" s="54"/>
      <c r="G330" s="55"/>
      <c r="H330" s="56"/>
      <c r="I330" s="54"/>
      <c r="J330" s="55"/>
      <c r="K330" s="56"/>
      <c r="L330" s="54"/>
      <c r="M330" s="55"/>
      <c r="N330" s="56"/>
      <c r="O330" s="54">
        <v>43800</v>
      </c>
      <c r="P330" s="55"/>
      <c r="Q330" s="56"/>
      <c r="R330" s="54">
        <v>197100</v>
      </c>
      <c r="S330" s="55"/>
      <c r="T330" s="56"/>
      <c r="U330" s="54">
        <v>197100</v>
      </c>
      <c r="V330" s="55"/>
      <c r="W330" s="56"/>
      <c r="X330" s="27">
        <v>438000</v>
      </c>
      <c r="Y330" s="32">
        <f>E330-X330</f>
        <v>0</v>
      </c>
    </row>
    <row r="331" spans="1:25" ht="45" customHeight="1">
      <c r="A331" s="58"/>
      <c r="B331" s="48"/>
      <c r="C331" s="58"/>
      <c r="D331" s="58"/>
      <c r="E331" s="50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>
        <v>43800</v>
      </c>
      <c r="R331" s="37"/>
      <c r="S331" s="37"/>
      <c r="T331" s="37">
        <v>197100</v>
      </c>
      <c r="U331" s="37"/>
      <c r="V331" s="37"/>
      <c r="W331" s="37">
        <v>197100</v>
      </c>
      <c r="X331" s="27"/>
      <c r="Y331" s="32"/>
    </row>
    <row r="332" spans="1:25" ht="45" customHeight="1">
      <c r="A332" s="57" t="s">
        <v>377</v>
      </c>
      <c r="B332" s="59" t="s">
        <v>203</v>
      </c>
      <c r="C332" s="57" t="s">
        <v>299</v>
      </c>
      <c r="D332" s="57" t="s">
        <v>95</v>
      </c>
      <c r="E332" s="49">
        <f t="shared" si="5"/>
        <v>119700</v>
      </c>
      <c r="F332" s="54">
        <v>36000</v>
      </c>
      <c r="G332" s="55"/>
      <c r="H332" s="56"/>
      <c r="I332" s="54">
        <v>42300</v>
      </c>
      <c r="J332" s="55"/>
      <c r="K332" s="56"/>
      <c r="L332" s="54">
        <v>41400</v>
      </c>
      <c r="M332" s="55"/>
      <c r="N332" s="56"/>
      <c r="O332" s="54"/>
      <c r="P332" s="55"/>
      <c r="Q332" s="56"/>
      <c r="R332" s="54"/>
      <c r="S332" s="55"/>
      <c r="T332" s="56"/>
      <c r="U332" s="54"/>
      <c r="V332" s="55"/>
      <c r="W332" s="56"/>
      <c r="X332" s="27">
        <v>119700</v>
      </c>
      <c r="Y332" s="32">
        <f>E332-X332</f>
        <v>0</v>
      </c>
    </row>
    <row r="333" spans="1:25" ht="45" customHeight="1">
      <c r="A333" s="58"/>
      <c r="B333" s="48"/>
      <c r="C333" s="58"/>
      <c r="D333" s="58"/>
      <c r="E333" s="50"/>
      <c r="F333" s="37"/>
      <c r="G333" s="37"/>
      <c r="H333" s="37">
        <v>36000</v>
      </c>
      <c r="I333" s="37"/>
      <c r="J333" s="37"/>
      <c r="K333" s="37">
        <v>42300</v>
      </c>
      <c r="L333" s="37"/>
      <c r="M333" s="37"/>
      <c r="N333" s="37">
        <v>41400</v>
      </c>
      <c r="O333" s="37"/>
      <c r="P333" s="37"/>
      <c r="Q333" s="37"/>
      <c r="R333" s="37"/>
      <c r="S333" s="37"/>
      <c r="T333" s="37"/>
      <c r="U333" s="37"/>
      <c r="V333" s="37"/>
      <c r="W333" s="37"/>
      <c r="X333" s="27"/>
      <c r="Y333" s="32"/>
    </row>
    <row r="334" spans="1:25" ht="45" customHeight="1">
      <c r="A334" s="57" t="s">
        <v>382</v>
      </c>
      <c r="B334" s="59" t="s">
        <v>204</v>
      </c>
      <c r="C334" s="57" t="s">
        <v>299</v>
      </c>
      <c r="D334" s="57" t="s">
        <v>95</v>
      </c>
      <c r="E334" s="49">
        <f t="shared" si="5"/>
        <v>272200</v>
      </c>
      <c r="F334" s="54">
        <v>222000</v>
      </c>
      <c r="G334" s="55"/>
      <c r="H334" s="56"/>
      <c r="I334" s="54">
        <v>29600</v>
      </c>
      <c r="J334" s="55"/>
      <c r="K334" s="56"/>
      <c r="L334" s="54">
        <v>20600</v>
      </c>
      <c r="M334" s="55"/>
      <c r="N334" s="56"/>
      <c r="O334" s="54"/>
      <c r="P334" s="55"/>
      <c r="Q334" s="56"/>
      <c r="R334" s="54"/>
      <c r="S334" s="55"/>
      <c r="T334" s="56"/>
      <c r="U334" s="54"/>
      <c r="V334" s="55"/>
      <c r="W334" s="56"/>
      <c r="X334" s="27">
        <v>272200</v>
      </c>
      <c r="Y334" s="32">
        <f>E334-X334</f>
        <v>0</v>
      </c>
    </row>
    <row r="335" spans="1:25" ht="45" customHeight="1">
      <c r="A335" s="58"/>
      <c r="B335" s="48"/>
      <c r="C335" s="58"/>
      <c r="D335" s="58"/>
      <c r="E335" s="50"/>
      <c r="F335" s="37"/>
      <c r="G335" s="37"/>
      <c r="H335" s="37">
        <v>222000</v>
      </c>
      <c r="I335" s="37"/>
      <c r="J335" s="37"/>
      <c r="K335" s="37">
        <v>29600</v>
      </c>
      <c r="L335" s="37"/>
      <c r="M335" s="37"/>
      <c r="N335" s="37">
        <v>20600</v>
      </c>
      <c r="O335" s="37"/>
      <c r="P335" s="37"/>
      <c r="Q335" s="37"/>
      <c r="R335" s="37"/>
      <c r="S335" s="37"/>
      <c r="T335" s="37"/>
      <c r="U335" s="37"/>
      <c r="V335" s="37"/>
      <c r="W335" s="37"/>
      <c r="X335" s="27"/>
      <c r="Y335" s="32"/>
    </row>
    <row r="336" spans="1:25" ht="45" customHeight="1">
      <c r="A336" s="57" t="s">
        <v>398</v>
      </c>
      <c r="B336" s="61" t="s">
        <v>378</v>
      </c>
      <c r="C336" s="63" t="s">
        <v>299</v>
      </c>
      <c r="D336" s="65"/>
      <c r="E336" s="49">
        <f>SUM(F336:W336)</f>
        <v>20000</v>
      </c>
      <c r="F336" s="54">
        <f>SUM(F337:H337)</f>
        <v>0</v>
      </c>
      <c r="G336" s="55"/>
      <c r="H336" s="56"/>
      <c r="I336" s="54">
        <f>SUM(I337:K337)</f>
        <v>0</v>
      </c>
      <c r="J336" s="55"/>
      <c r="K336" s="56"/>
      <c r="L336" s="54">
        <f>SUM(L337:N337)</f>
        <v>0</v>
      </c>
      <c r="M336" s="55"/>
      <c r="N336" s="56"/>
      <c r="O336" s="54">
        <f>SUM(O337:Q337)</f>
        <v>0</v>
      </c>
      <c r="P336" s="55"/>
      <c r="Q336" s="56"/>
      <c r="R336" s="54">
        <f>SUM(R337:T337)</f>
        <v>20000</v>
      </c>
      <c r="S336" s="55"/>
      <c r="T336" s="56"/>
      <c r="U336" s="54">
        <f>SUM(U337:W337)</f>
        <v>0</v>
      </c>
      <c r="V336" s="55"/>
      <c r="W336" s="56"/>
      <c r="X336" s="27"/>
      <c r="Y336" s="32"/>
    </row>
    <row r="337" spans="1:25" ht="45" customHeight="1">
      <c r="A337" s="58"/>
      <c r="B337" s="62"/>
      <c r="C337" s="64"/>
      <c r="D337" s="65"/>
      <c r="E337" s="50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>
        <v>20000</v>
      </c>
      <c r="U337" s="37"/>
      <c r="V337" s="37"/>
      <c r="W337" s="37"/>
      <c r="X337" s="27"/>
      <c r="Y337" s="32"/>
    </row>
    <row r="338" spans="1:25" ht="45" customHeight="1">
      <c r="A338" s="120" t="s">
        <v>44</v>
      </c>
      <c r="B338" s="121"/>
      <c r="C338" s="116"/>
      <c r="D338" s="116"/>
      <c r="E338" s="118">
        <f>SUM(E296:E337)</f>
        <v>3215813.6</v>
      </c>
      <c r="F338" s="89">
        <f>F296+F298+F300+F302+F304+F306+F308+F310+F312+F314+F316+F318+F320+F322+F324+F326+F328+F330+F332+F334+F336</f>
        <v>263000</v>
      </c>
      <c r="G338" s="90"/>
      <c r="H338" s="91"/>
      <c r="I338" s="89">
        <f>I296+I298+I300+I302+I304+I306+I308+I310+I312+I314+I316+I318+I320+I322+I324+I326+I328+I330+I332+I334+I336</f>
        <v>393582.2</v>
      </c>
      <c r="J338" s="90"/>
      <c r="K338" s="91"/>
      <c r="L338" s="89">
        <f>L296+L298+L300+L302+L304+L306+L308+L310+L312+L314+L316+L318+L320+L322+L324+L326+L328+L330+L332+L334+L336</f>
        <v>418037.6</v>
      </c>
      <c r="M338" s="90"/>
      <c r="N338" s="91"/>
      <c r="O338" s="89">
        <f>O296+O298+O300+O302+O304+O306+O308+O310+O312+O314+O316+O318+O320+O322+O324+O326+O328+O330+O332+O334+O336</f>
        <v>650984.9</v>
      </c>
      <c r="P338" s="90"/>
      <c r="Q338" s="91"/>
      <c r="R338" s="89">
        <f>R296+R298+R300+R302+R304+R306+R308+R310+R312+R314+R316+R318+R320+R322+R324+R326+R328+R330+R332+R334+R336</f>
        <v>685608.9</v>
      </c>
      <c r="S338" s="90"/>
      <c r="T338" s="91"/>
      <c r="U338" s="89">
        <f>U296+U298+U300+U302+U304+U306+U308+U310+U312+U314+U316+U318+U320+U322+U324+U326+U328+U330+U332+U334+U336</f>
        <v>804600</v>
      </c>
      <c r="V338" s="90"/>
      <c r="W338" s="91"/>
      <c r="X338" s="33">
        <v>3216893.47</v>
      </c>
      <c r="Y338" s="32">
        <f>E338-X338</f>
        <v>-1079.8700000001118</v>
      </c>
    </row>
    <row r="339" spans="1:25" ht="45" customHeight="1">
      <c r="A339" s="122"/>
      <c r="B339" s="123"/>
      <c r="C339" s="117"/>
      <c r="D339" s="117"/>
      <c r="E339" s="119"/>
      <c r="F339" s="38">
        <f>F297+F299+F301+F303+F305+F307+F309+F311+F313+F315+F317+F319+F321+F323+F325+F327+F329+F331+F333+F335+F337</f>
        <v>5000</v>
      </c>
      <c r="G339" s="38">
        <f aca="true" t="shared" si="6" ref="G339:W339">G297+G299+G301+G303+G305+G307+G309+G311+G313+G315+G317+G319+G321+G323+G325+G327+G329+G331+G333+G335+G337</f>
        <v>0</v>
      </c>
      <c r="H339" s="38">
        <f t="shared" si="6"/>
        <v>258000</v>
      </c>
      <c r="I339" s="38">
        <f t="shared" si="6"/>
        <v>0</v>
      </c>
      <c r="J339" s="38">
        <f t="shared" si="6"/>
        <v>171314</v>
      </c>
      <c r="K339" s="38">
        <f t="shared" si="6"/>
        <v>222268.2</v>
      </c>
      <c r="L339" s="38">
        <f t="shared" si="6"/>
        <v>0</v>
      </c>
      <c r="M339" s="38">
        <f t="shared" si="6"/>
        <v>167757.7</v>
      </c>
      <c r="N339" s="38">
        <f t="shared" si="6"/>
        <v>250279.90000000002</v>
      </c>
      <c r="O339" s="38">
        <f t="shared" si="6"/>
        <v>0</v>
      </c>
      <c r="P339" s="38">
        <f t="shared" si="6"/>
        <v>15000</v>
      </c>
      <c r="Q339" s="38">
        <f t="shared" si="6"/>
        <v>635984.9</v>
      </c>
      <c r="R339" s="38">
        <f t="shared" si="6"/>
        <v>31008.9</v>
      </c>
      <c r="S339" s="38">
        <f t="shared" si="6"/>
        <v>67500</v>
      </c>
      <c r="T339" s="38">
        <f t="shared" si="6"/>
        <v>587100</v>
      </c>
      <c r="U339" s="38">
        <f t="shared" si="6"/>
        <v>0</v>
      </c>
      <c r="V339" s="38">
        <f t="shared" si="6"/>
        <v>67500</v>
      </c>
      <c r="W339" s="38">
        <f t="shared" si="6"/>
        <v>737100</v>
      </c>
      <c r="X339" s="28"/>
      <c r="Y339" s="32"/>
    </row>
    <row r="340" spans="1:25" ht="45" customHeight="1">
      <c r="A340" s="112" t="s">
        <v>70</v>
      </c>
      <c r="B340" s="113"/>
      <c r="C340" s="116"/>
      <c r="D340" s="116"/>
      <c r="E340" s="118">
        <f>E338+E56+E198+E293+E121</f>
        <v>18396672.98</v>
      </c>
      <c r="F340" s="89">
        <f>F338+F56+F198+F293+F121</f>
        <v>1451843.4</v>
      </c>
      <c r="G340" s="90"/>
      <c r="H340" s="91"/>
      <c r="I340" s="89">
        <f>I338+I56+I198+I293+I121</f>
        <v>3462992.93</v>
      </c>
      <c r="J340" s="90"/>
      <c r="K340" s="91"/>
      <c r="L340" s="89">
        <f>L338+L56+L198+L293+L121</f>
        <v>2946423.9</v>
      </c>
      <c r="M340" s="90"/>
      <c r="N340" s="91"/>
      <c r="O340" s="89">
        <f>O338+O56+O198+O293+O121</f>
        <v>3253837.5</v>
      </c>
      <c r="P340" s="90"/>
      <c r="Q340" s="91"/>
      <c r="R340" s="89">
        <f>R338+R56+R198+R293+R121</f>
        <v>3745300.3</v>
      </c>
      <c r="S340" s="90"/>
      <c r="T340" s="91"/>
      <c r="U340" s="89">
        <f>U338+U56+U198+U293+U121</f>
        <v>3536275</v>
      </c>
      <c r="V340" s="90"/>
      <c r="W340" s="91"/>
      <c r="X340" s="28">
        <v>17849285.97</v>
      </c>
      <c r="Y340" s="32">
        <f>E340-X340</f>
        <v>547387.0100000016</v>
      </c>
    </row>
    <row r="341" spans="1:25" ht="45" customHeight="1">
      <c r="A341" s="114"/>
      <c r="B341" s="115"/>
      <c r="C341" s="117"/>
      <c r="D341" s="117"/>
      <c r="E341" s="119"/>
      <c r="F341" s="38">
        <f aca="true" t="shared" si="7" ref="F341:W341">F57+F122+F199+F294+F339</f>
        <v>134653.4</v>
      </c>
      <c r="G341" s="38">
        <f t="shared" si="7"/>
        <v>0</v>
      </c>
      <c r="H341" s="38">
        <f t="shared" si="7"/>
        <v>1317190</v>
      </c>
      <c r="I341" s="38">
        <f t="shared" si="7"/>
        <v>252583.2</v>
      </c>
      <c r="J341" s="38">
        <f t="shared" si="7"/>
        <v>1673286.83</v>
      </c>
      <c r="K341" s="38">
        <f t="shared" si="7"/>
        <v>1537122.9</v>
      </c>
      <c r="L341" s="38">
        <f t="shared" si="7"/>
        <v>258250</v>
      </c>
      <c r="M341" s="38">
        <f t="shared" si="7"/>
        <v>1435017.8</v>
      </c>
      <c r="N341" s="38">
        <f t="shared" si="7"/>
        <v>1253156.1</v>
      </c>
      <c r="O341" s="38">
        <f t="shared" si="7"/>
        <v>0</v>
      </c>
      <c r="P341" s="38">
        <f t="shared" si="7"/>
        <v>1834316</v>
      </c>
      <c r="Q341" s="38">
        <f t="shared" si="7"/>
        <v>1419521.5</v>
      </c>
      <c r="R341" s="38">
        <f t="shared" si="7"/>
        <v>1127692.7</v>
      </c>
      <c r="S341" s="38">
        <f t="shared" si="7"/>
        <v>653253.8</v>
      </c>
      <c r="T341" s="38">
        <f t="shared" si="7"/>
        <v>1964353.8</v>
      </c>
      <c r="U341" s="38">
        <f t="shared" si="7"/>
        <v>881167.4</v>
      </c>
      <c r="V341" s="38">
        <f t="shared" si="7"/>
        <v>653253.8</v>
      </c>
      <c r="W341" s="38">
        <f t="shared" si="7"/>
        <v>2001853.8</v>
      </c>
      <c r="X341" s="28"/>
      <c r="Y341" s="32"/>
    </row>
    <row r="342" spans="1:25" ht="12.75">
      <c r="A342" s="150" t="s">
        <v>72</v>
      </c>
      <c r="B342" s="150"/>
      <c r="C342" s="9"/>
      <c r="D342" s="9"/>
      <c r="E342" s="37">
        <f>E56</f>
        <v>5467645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">
        <v>5191144.03</v>
      </c>
      <c r="Y342" s="32">
        <f aca="true" t="shared" si="8" ref="Y342:Y347">E342-X342</f>
        <v>276500.96999999974</v>
      </c>
    </row>
    <row r="343" spans="1:25" ht="12.75">
      <c r="A343" s="150" t="s">
        <v>73</v>
      </c>
      <c r="B343" s="150"/>
      <c r="C343" s="9"/>
      <c r="D343" s="9"/>
      <c r="E343" s="37">
        <f>E121</f>
        <v>6278590.100000001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">
        <v>6246422.8</v>
      </c>
      <c r="Y343" s="32">
        <f t="shared" si="8"/>
        <v>32167.300000000745</v>
      </c>
    </row>
    <row r="344" spans="1:25" ht="12.75">
      <c r="A344" s="150" t="s">
        <v>67</v>
      </c>
      <c r="B344" s="150"/>
      <c r="C344" s="9"/>
      <c r="D344" s="9"/>
      <c r="E344" s="37">
        <f>E198</f>
        <v>903870.0800000001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">
        <v>738941.15</v>
      </c>
      <c r="Y344" s="32">
        <f t="shared" si="8"/>
        <v>164928.93000000005</v>
      </c>
    </row>
    <row r="345" spans="1:25" ht="12.75">
      <c r="A345" s="150" t="s">
        <v>74</v>
      </c>
      <c r="B345" s="150"/>
      <c r="C345" s="9"/>
      <c r="D345" s="9"/>
      <c r="E345" s="39">
        <f>E293</f>
        <v>2530754.2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">
        <v>2455884.52</v>
      </c>
      <c r="Y345" s="32">
        <f t="shared" si="8"/>
        <v>74869.68000000017</v>
      </c>
    </row>
    <row r="346" spans="1:25" ht="15.75" customHeight="1">
      <c r="A346" s="150" t="s">
        <v>71</v>
      </c>
      <c r="B346" s="150"/>
      <c r="C346" s="9"/>
      <c r="D346" s="9"/>
      <c r="E346" s="37">
        <f>E338</f>
        <v>3215813.6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">
        <v>3216893.47</v>
      </c>
      <c r="Y346" s="32">
        <f t="shared" si="8"/>
        <v>-1079.8700000001118</v>
      </c>
    </row>
    <row r="347" spans="1:25" ht="19.5" thickBot="1">
      <c r="A347" s="152"/>
      <c r="B347" s="153"/>
      <c r="C347" s="18"/>
      <c r="D347" s="18"/>
      <c r="E347" s="19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"/>
      <c r="Y347" s="32">
        <f t="shared" si="8"/>
        <v>0</v>
      </c>
    </row>
  </sheetData>
  <sheetProtection/>
  <mergeCells count="1749">
    <mergeCell ref="U119:W119"/>
    <mergeCell ref="A119:A120"/>
    <mergeCell ref="B119:B120"/>
    <mergeCell ref="C119:C120"/>
    <mergeCell ref="D119:D120"/>
    <mergeCell ref="E119:E120"/>
    <mergeCell ref="F119:H119"/>
    <mergeCell ref="R119:T119"/>
    <mergeCell ref="U213:W213"/>
    <mergeCell ref="O150:Q150"/>
    <mergeCell ref="R150:T150"/>
    <mergeCell ref="U150:W150"/>
    <mergeCell ref="U152:W152"/>
    <mergeCell ref="U154:W154"/>
    <mergeCell ref="U158:W158"/>
    <mergeCell ref="U160:W160"/>
    <mergeCell ref="F213:H213"/>
    <mergeCell ref="D152:D153"/>
    <mergeCell ref="O213:Q213"/>
    <mergeCell ref="R213:T213"/>
    <mergeCell ref="A97:A98"/>
    <mergeCell ref="D95:D96"/>
    <mergeCell ref="I213:K213"/>
    <mergeCell ref="A160:A161"/>
    <mergeCell ref="F150:H150"/>
    <mergeCell ref="I150:K150"/>
    <mergeCell ref="E154:E155"/>
    <mergeCell ref="F154:H154"/>
    <mergeCell ref="I152:K152"/>
    <mergeCell ref="E152:E153"/>
    <mergeCell ref="A95:A96"/>
    <mergeCell ref="B95:B96"/>
    <mergeCell ref="C95:C96"/>
    <mergeCell ref="C117:C118"/>
    <mergeCell ref="A105:A106"/>
    <mergeCell ref="B105:B106"/>
    <mergeCell ref="A101:A102"/>
    <mergeCell ref="B101:B102"/>
    <mergeCell ref="C101:C102"/>
    <mergeCell ref="A103:A104"/>
    <mergeCell ref="O134:Q134"/>
    <mergeCell ref="O132:Q132"/>
    <mergeCell ref="R91:T91"/>
    <mergeCell ref="F91:H91"/>
    <mergeCell ref="L91:N91"/>
    <mergeCell ref="O93:Q93"/>
    <mergeCell ref="R93:T93"/>
    <mergeCell ref="I91:K91"/>
    <mergeCell ref="I119:K119"/>
    <mergeCell ref="L119:N119"/>
    <mergeCell ref="O119:Q119"/>
    <mergeCell ref="I130:K130"/>
    <mergeCell ref="E93:E94"/>
    <mergeCell ref="F93:H93"/>
    <mergeCell ref="I93:K93"/>
    <mergeCell ref="L93:N93"/>
    <mergeCell ref="C91:C92"/>
    <mergeCell ref="D91:D92"/>
    <mergeCell ref="E91:E92"/>
    <mergeCell ref="U148:W148"/>
    <mergeCell ref="L95:N95"/>
    <mergeCell ref="U97:W97"/>
    <mergeCell ref="R97:T97"/>
    <mergeCell ref="L99:N99"/>
    <mergeCell ref="O117:Q117"/>
    <mergeCell ref="R117:T117"/>
    <mergeCell ref="U117:W117"/>
    <mergeCell ref="L117:N117"/>
    <mergeCell ref="U101:W101"/>
    <mergeCell ref="F148:H148"/>
    <mergeCell ref="U103:W103"/>
    <mergeCell ref="U109:W109"/>
    <mergeCell ref="U124:W124"/>
    <mergeCell ref="R109:T109"/>
    <mergeCell ref="O111:Q111"/>
    <mergeCell ref="R124:T124"/>
    <mergeCell ref="E107:E110"/>
    <mergeCell ref="I111:K111"/>
    <mergeCell ref="E95:E96"/>
    <mergeCell ref="F95:H95"/>
    <mergeCell ref="F97:H97"/>
    <mergeCell ref="I99:K99"/>
    <mergeCell ref="E99:E100"/>
    <mergeCell ref="F99:H99"/>
    <mergeCell ref="I115:K115"/>
    <mergeCell ref="F115:H115"/>
    <mergeCell ref="I95:K95"/>
    <mergeCell ref="F103:H103"/>
    <mergeCell ref="O95:Q95"/>
    <mergeCell ref="L124:N124"/>
    <mergeCell ref="I146:K146"/>
    <mergeCell ref="L146:N146"/>
    <mergeCell ref="L103:N103"/>
    <mergeCell ref="O124:Q124"/>
    <mergeCell ref="I126:K126"/>
    <mergeCell ref="O101:Q101"/>
    <mergeCell ref="O97:Q97"/>
    <mergeCell ref="A123:W123"/>
    <mergeCell ref="R26:T26"/>
    <mergeCell ref="I67:K67"/>
    <mergeCell ref="L67:N67"/>
    <mergeCell ref="R67:T67"/>
    <mergeCell ref="O30:Q30"/>
    <mergeCell ref="I26:K26"/>
    <mergeCell ref="L26:N26"/>
    <mergeCell ref="O28:Q28"/>
    <mergeCell ref="R28:T28"/>
    <mergeCell ref="R32:T32"/>
    <mergeCell ref="U24:W24"/>
    <mergeCell ref="U26:W26"/>
    <mergeCell ref="D105:D106"/>
    <mergeCell ref="E105:E106"/>
    <mergeCell ref="F105:H105"/>
    <mergeCell ref="I105:K105"/>
    <mergeCell ref="A58:W58"/>
    <mergeCell ref="E61:E62"/>
    <mergeCell ref="A65:A68"/>
    <mergeCell ref="B65:B68"/>
    <mergeCell ref="R24:T24"/>
    <mergeCell ref="F14:H14"/>
    <mergeCell ref="I14:K14"/>
    <mergeCell ref="L14:N14"/>
    <mergeCell ref="I22:K22"/>
    <mergeCell ref="O22:Q22"/>
    <mergeCell ref="O14:Q14"/>
    <mergeCell ref="R14:T14"/>
    <mergeCell ref="E16:E17"/>
    <mergeCell ref="F20:H20"/>
    <mergeCell ref="U16:W16"/>
    <mergeCell ref="U18:W18"/>
    <mergeCell ref="O20:Q20"/>
    <mergeCell ref="U20:W20"/>
    <mergeCell ref="R16:T16"/>
    <mergeCell ref="F18:H18"/>
    <mergeCell ref="F16:H16"/>
    <mergeCell ref="U22:W22"/>
    <mergeCell ref="R20:T20"/>
    <mergeCell ref="R22:T22"/>
    <mergeCell ref="R18:T18"/>
    <mergeCell ref="C16:C17"/>
    <mergeCell ref="D16:D17"/>
    <mergeCell ref="O24:Q24"/>
    <mergeCell ref="O26:Q26"/>
    <mergeCell ref="O16:Q16"/>
    <mergeCell ref="O18:Q18"/>
    <mergeCell ref="C24:C25"/>
    <mergeCell ref="D24:D25"/>
    <mergeCell ref="E26:E27"/>
    <mergeCell ref="E18:E19"/>
    <mergeCell ref="E20:E21"/>
    <mergeCell ref="E22:E23"/>
    <mergeCell ref="D20:D21"/>
    <mergeCell ref="I20:K20"/>
    <mergeCell ref="L22:N22"/>
    <mergeCell ref="I16:K16"/>
    <mergeCell ref="L16:N16"/>
    <mergeCell ref="F22:H22"/>
    <mergeCell ref="L20:N20"/>
    <mergeCell ref="E69:E70"/>
    <mergeCell ref="F69:H69"/>
    <mergeCell ref="C65:C66"/>
    <mergeCell ref="B22:B23"/>
    <mergeCell ref="B61:B62"/>
    <mergeCell ref="C61:C62"/>
    <mergeCell ref="D61:D62"/>
    <mergeCell ref="U67:W67"/>
    <mergeCell ref="C148:C149"/>
    <mergeCell ref="R340:T340"/>
    <mergeCell ref="A295:W295"/>
    <mergeCell ref="A200:W200"/>
    <mergeCell ref="L150:N150"/>
    <mergeCell ref="E150:E151"/>
    <mergeCell ref="I154:K154"/>
    <mergeCell ref="E176:E177"/>
    <mergeCell ref="A213:A214"/>
    <mergeCell ref="B213:B214"/>
    <mergeCell ref="A347:B347"/>
    <mergeCell ref="A346:B346"/>
    <mergeCell ref="A342:B342"/>
    <mergeCell ref="A343:B343"/>
    <mergeCell ref="A344:B344"/>
    <mergeCell ref="D148:D149"/>
    <mergeCell ref="A148:A151"/>
    <mergeCell ref="A345:B345"/>
    <mergeCell ref="C22:C23"/>
    <mergeCell ref="D22:D23"/>
    <mergeCell ref="C93:C94"/>
    <mergeCell ref="D93:D94"/>
    <mergeCell ref="A91:A94"/>
    <mergeCell ref="B91:B94"/>
    <mergeCell ref="A61:A62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0:C21"/>
    <mergeCell ref="F6:W6"/>
    <mergeCell ref="O8:Q8"/>
    <mergeCell ref="R8:T8"/>
    <mergeCell ref="I10:K10"/>
    <mergeCell ref="I18:K18"/>
    <mergeCell ref="L18:N18"/>
    <mergeCell ref="R10:T10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B20:B21"/>
    <mergeCell ref="A24:A25"/>
    <mergeCell ref="B24:B25"/>
    <mergeCell ref="O10:Q10"/>
    <mergeCell ref="D10:D11"/>
    <mergeCell ref="E10:E11"/>
    <mergeCell ref="D12:D15"/>
    <mergeCell ref="C12:C13"/>
    <mergeCell ref="A16:A17"/>
    <mergeCell ref="B16:B17"/>
    <mergeCell ref="I24:K24"/>
    <mergeCell ref="L24:N24"/>
    <mergeCell ref="A18:A19"/>
    <mergeCell ref="B18:B19"/>
    <mergeCell ref="C18:C19"/>
    <mergeCell ref="D18:D19"/>
    <mergeCell ref="A22:A23"/>
    <mergeCell ref="E24:E25"/>
    <mergeCell ref="F24:H24"/>
    <mergeCell ref="A20:A21"/>
    <mergeCell ref="A26:A27"/>
    <mergeCell ref="B28:B29"/>
    <mergeCell ref="C28:C29"/>
    <mergeCell ref="D28:D29"/>
    <mergeCell ref="F26:H26"/>
    <mergeCell ref="I30:K30"/>
    <mergeCell ref="B26:B27"/>
    <mergeCell ref="C26:C27"/>
    <mergeCell ref="D26:D27"/>
    <mergeCell ref="F28:H28"/>
    <mergeCell ref="I28:K28"/>
    <mergeCell ref="E28:E29"/>
    <mergeCell ref="U28:W28"/>
    <mergeCell ref="A30:A31"/>
    <mergeCell ref="B30:B31"/>
    <mergeCell ref="C30:C31"/>
    <mergeCell ref="D30:D31"/>
    <mergeCell ref="E30:E31"/>
    <mergeCell ref="F30:H30"/>
    <mergeCell ref="A28:A29"/>
    <mergeCell ref="L28:N28"/>
    <mergeCell ref="L30:N30"/>
    <mergeCell ref="U30:W30"/>
    <mergeCell ref="E32:E33"/>
    <mergeCell ref="F32:H32"/>
    <mergeCell ref="U32:W32"/>
    <mergeCell ref="O32:Q32"/>
    <mergeCell ref="I32:K32"/>
    <mergeCell ref="R30:T30"/>
    <mergeCell ref="D32:D33"/>
    <mergeCell ref="D34:D35"/>
    <mergeCell ref="E34:E35"/>
    <mergeCell ref="F34:H34"/>
    <mergeCell ref="E36:E37"/>
    <mergeCell ref="L32:N32"/>
    <mergeCell ref="F36:H36"/>
    <mergeCell ref="A36:A37"/>
    <mergeCell ref="B36:B37"/>
    <mergeCell ref="C36:C37"/>
    <mergeCell ref="D36:D37"/>
    <mergeCell ref="A34:A35"/>
    <mergeCell ref="B34:B35"/>
    <mergeCell ref="C34:C35"/>
    <mergeCell ref="U34:W34"/>
    <mergeCell ref="I36:K36"/>
    <mergeCell ref="L36:N36"/>
    <mergeCell ref="O36:Q36"/>
    <mergeCell ref="I34:K34"/>
    <mergeCell ref="L34:N34"/>
    <mergeCell ref="O34:Q34"/>
    <mergeCell ref="R34:T34"/>
    <mergeCell ref="O44:Q44"/>
    <mergeCell ref="O52:Q52"/>
    <mergeCell ref="R36:T36"/>
    <mergeCell ref="U36:W36"/>
    <mergeCell ref="D40:D41"/>
    <mergeCell ref="E40:E41"/>
    <mergeCell ref="F40:H40"/>
    <mergeCell ref="U59:W59"/>
    <mergeCell ref="O40:Q40"/>
    <mergeCell ref="R40:T40"/>
    <mergeCell ref="U40:W40"/>
    <mergeCell ref="O42:Q42"/>
    <mergeCell ref="R42:T42"/>
    <mergeCell ref="U42:W42"/>
    <mergeCell ref="D38:D39"/>
    <mergeCell ref="R38:T38"/>
    <mergeCell ref="U38:W38"/>
    <mergeCell ref="L40:N40"/>
    <mergeCell ref="I40:K40"/>
    <mergeCell ref="L38:N38"/>
    <mergeCell ref="O38:Q38"/>
    <mergeCell ref="E38:E39"/>
    <mergeCell ref="F38:H38"/>
    <mergeCell ref="I38:K38"/>
    <mergeCell ref="L42:N42"/>
    <mergeCell ref="A42:A43"/>
    <mergeCell ref="B42:B43"/>
    <mergeCell ref="C42:C43"/>
    <mergeCell ref="D42:D43"/>
    <mergeCell ref="D44:D45"/>
    <mergeCell ref="E42:E43"/>
    <mergeCell ref="F42:H42"/>
    <mergeCell ref="I42:K42"/>
    <mergeCell ref="E44:E45"/>
    <mergeCell ref="L44:N44"/>
    <mergeCell ref="I44:K44"/>
    <mergeCell ref="F44:H44"/>
    <mergeCell ref="R44:T44"/>
    <mergeCell ref="U44:W44"/>
    <mergeCell ref="A46:A47"/>
    <mergeCell ref="B46:B47"/>
    <mergeCell ref="C46:C47"/>
    <mergeCell ref="D46:D47"/>
    <mergeCell ref="E46:E47"/>
    <mergeCell ref="F46:H46"/>
    <mergeCell ref="A44:A45"/>
    <mergeCell ref="I46:K46"/>
    <mergeCell ref="D48:D49"/>
    <mergeCell ref="F48:H48"/>
    <mergeCell ref="I48:K48"/>
    <mergeCell ref="E48:E49"/>
    <mergeCell ref="U48:W48"/>
    <mergeCell ref="L46:N46"/>
    <mergeCell ref="O46:Q46"/>
    <mergeCell ref="R46:T46"/>
    <mergeCell ref="U46:W46"/>
    <mergeCell ref="L48:N48"/>
    <mergeCell ref="O48:Q48"/>
    <mergeCell ref="R48:T48"/>
    <mergeCell ref="D50:D51"/>
    <mergeCell ref="A48:A49"/>
    <mergeCell ref="L52:N52"/>
    <mergeCell ref="E52:E53"/>
    <mergeCell ref="F52:H52"/>
    <mergeCell ref="L50:N50"/>
    <mergeCell ref="I52:K52"/>
    <mergeCell ref="B52:B53"/>
    <mergeCell ref="C52:C53"/>
    <mergeCell ref="D52:D53"/>
    <mergeCell ref="U52:W52"/>
    <mergeCell ref="O50:Q50"/>
    <mergeCell ref="R50:T50"/>
    <mergeCell ref="U50:W50"/>
    <mergeCell ref="R52:T52"/>
    <mergeCell ref="F50:H50"/>
    <mergeCell ref="I50:K50"/>
    <mergeCell ref="U56:W56"/>
    <mergeCell ref="A59:A60"/>
    <mergeCell ref="B59:B60"/>
    <mergeCell ref="C59:C60"/>
    <mergeCell ref="D59:D60"/>
    <mergeCell ref="E59:E60"/>
    <mergeCell ref="F59:H59"/>
    <mergeCell ref="A56:B57"/>
    <mergeCell ref="C56:C57"/>
    <mergeCell ref="D56:D57"/>
    <mergeCell ref="R59:T59"/>
    <mergeCell ref="A38:A39"/>
    <mergeCell ref="O56:Q56"/>
    <mergeCell ref="R56:T56"/>
    <mergeCell ref="E56:E57"/>
    <mergeCell ref="F56:H56"/>
    <mergeCell ref="I56:K56"/>
    <mergeCell ref="E50:E51"/>
    <mergeCell ref="O54:Q54"/>
    <mergeCell ref="R54:T54"/>
    <mergeCell ref="D65:D66"/>
    <mergeCell ref="E65:E66"/>
    <mergeCell ref="F65:H65"/>
    <mergeCell ref="D63:D64"/>
    <mergeCell ref="I61:K61"/>
    <mergeCell ref="L61:N61"/>
    <mergeCell ref="O61:Q61"/>
    <mergeCell ref="L54:N54"/>
    <mergeCell ref="C67:C68"/>
    <mergeCell ref="D67:D68"/>
    <mergeCell ref="E67:E68"/>
    <mergeCell ref="F67:H67"/>
    <mergeCell ref="A69:A70"/>
    <mergeCell ref="B69:B70"/>
    <mergeCell ref="C69:C70"/>
    <mergeCell ref="D69:D70"/>
    <mergeCell ref="U65:W65"/>
    <mergeCell ref="I69:K69"/>
    <mergeCell ref="L69:N69"/>
    <mergeCell ref="O69:Q69"/>
    <mergeCell ref="O65:Q65"/>
    <mergeCell ref="I65:K65"/>
    <mergeCell ref="L65:N65"/>
    <mergeCell ref="R65:T65"/>
    <mergeCell ref="R69:T69"/>
    <mergeCell ref="O67:Q67"/>
    <mergeCell ref="U73:W73"/>
    <mergeCell ref="U69:W69"/>
    <mergeCell ref="R73:T73"/>
    <mergeCell ref="R71:T71"/>
    <mergeCell ref="E71:E72"/>
    <mergeCell ref="F71:H71"/>
    <mergeCell ref="I71:K71"/>
    <mergeCell ref="L71:N71"/>
    <mergeCell ref="O71:Q71"/>
    <mergeCell ref="U77:W77"/>
    <mergeCell ref="I77:K77"/>
    <mergeCell ref="L77:N77"/>
    <mergeCell ref="O77:Q77"/>
    <mergeCell ref="R77:T77"/>
    <mergeCell ref="U75:W75"/>
    <mergeCell ref="L75:N75"/>
    <mergeCell ref="U71:W71"/>
    <mergeCell ref="O73:Q73"/>
    <mergeCell ref="E77:E78"/>
    <mergeCell ref="F77:H77"/>
    <mergeCell ref="A79:A80"/>
    <mergeCell ref="B79:B80"/>
    <mergeCell ref="C79:C80"/>
    <mergeCell ref="D79:D80"/>
    <mergeCell ref="A77:A78"/>
    <mergeCell ref="B77:B78"/>
    <mergeCell ref="C77:C78"/>
    <mergeCell ref="D77:D78"/>
    <mergeCell ref="L79:N79"/>
    <mergeCell ref="O79:Q79"/>
    <mergeCell ref="R79:T79"/>
    <mergeCell ref="U79:W79"/>
    <mergeCell ref="E81:E82"/>
    <mergeCell ref="F81:H81"/>
    <mergeCell ref="F79:H79"/>
    <mergeCell ref="I79:K79"/>
    <mergeCell ref="I81:K81"/>
    <mergeCell ref="E79:E80"/>
    <mergeCell ref="A81:A82"/>
    <mergeCell ref="B81:B82"/>
    <mergeCell ref="C81:C82"/>
    <mergeCell ref="D81:D82"/>
    <mergeCell ref="U81:W81"/>
    <mergeCell ref="O138:Q138"/>
    <mergeCell ref="R138:T138"/>
    <mergeCell ref="U138:W138"/>
    <mergeCell ref="O105:Q105"/>
    <mergeCell ref="O83:Q83"/>
    <mergeCell ref="U85:W85"/>
    <mergeCell ref="U83:W83"/>
    <mergeCell ref="U95:W95"/>
    <mergeCell ref="U93:W93"/>
    <mergeCell ref="L81:N81"/>
    <mergeCell ref="O81:Q81"/>
    <mergeCell ref="R81:T81"/>
    <mergeCell ref="R83:T83"/>
    <mergeCell ref="I89:K89"/>
    <mergeCell ref="R99:T99"/>
    <mergeCell ref="L121:N121"/>
    <mergeCell ref="R95:T95"/>
    <mergeCell ref="O103:Q103"/>
    <mergeCell ref="R103:T103"/>
    <mergeCell ref="L101:N101"/>
    <mergeCell ref="I103:K103"/>
    <mergeCell ref="I101:K101"/>
    <mergeCell ref="L107:N107"/>
    <mergeCell ref="U91:W91"/>
    <mergeCell ref="O91:Q91"/>
    <mergeCell ref="R115:T115"/>
    <mergeCell ref="I83:K83"/>
    <mergeCell ref="L83:N83"/>
    <mergeCell ref="U87:W87"/>
    <mergeCell ref="R89:T89"/>
    <mergeCell ref="U89:W89"/>
    <mergeCell ref="L89:N89"/>
    <mergeCell ref="R101:T101"/>
    <mergeCell ref="D85:D86"/>
    <mergeCell ref="E85:E86"/>
    <mergeCell ref="F85:H85"/>
    <mergeCell ref="A83:A84"/>
    <mergeCell ref="B83:B84"/>
    <mergeCell ref="C83:C84"/>
    <mergeCell ref="D83:D84"/>
    <mergeCell ref="E83:E84"/>
    <mergeCell ref="F83:H83"/>
    <mergeCell ref="E87:E88"/>
    <mergeCell ref="F87:H87"/>
    <mergeCell ref="I87:K87"/>
    <mergeCell ref="A85:A86"/>
    <mergeCell ref="B85:B86"/>
    <mergeCell ref="A87:A88"/>
    <mergeCell ref="B87:B88"/>
    <mergeCell ref="C87:C88"/>
    <mergeCell ref="D87:D88"/>
    <mergeCell ref="C85:C86"/>
    <mergeCell ref="E89:E90"/>
    <mergeCell ref="F89:H89"/>
    <mergeCell ref="O85:Q85"/>
    <mergeCell ref="R85:T85"/>
    <mergeCell ref="I85:K85"/>
    <mergeCell ref="L85:N85"/>
    <mergeCell ref="L87:N87"/>
    <mergeCell ref="O87:Q87"/>
    <mergeCell ref="R87:T87"/>
    <mergeCell ref="O89:Q89"/>
    <mergeCell ref="A89:A90"/>
    <mergeCell ref="B89:B90"/>
    <mergeCell ref="C89:C90"/>
    <mergeCell ref="D89:D90"/>
    <mergeCell ref="U99:W99"/>
    <mergeCell ref="O99:Q99"/>
    <mergeCell ref="B97:B98"/>
    <mergeCell ref="C97:C98"/>
    <mergeCell ref="D97:D98"/>
    <mergeCell ref="E97:E98"/>
    <mergeCell ref="I97:K97"/>
    <mergeCell ref="L97:N97"/>
    <mergeCell ref="B99:B100"/>
    <mergeCell ref="D99:D100"/>
    <mergeCell ref="D101:D102"/>
    <mergeCell ref="F101:H101"/>
    <mergeCell ref="A99:A100"/>
    <mergeCell ref="C99:C100"/>
    <mergeCell ref="E101:E102"/>
    <mergeCell ref="B103:B104"/>
    <mergeCell ref="C103:C104"/>
    <mergeCell ref="D103:D104"/>
    <mergeCell ref="E103:E104"/>
    <mergeCell ref="E121:E122"/>
    <mergeCell ref="A115:A118"/>
    <mergeCell ref="B115:B118"/>
    <mergeCell ref="C115:C116"/>
    <mergeCell ref="D115:D118"/>
    <mergeCell ref="E115:E118"/>
    <mergeCell ref="A107:A110"/>
    <mergeCell ref="C107:C108"/>
    <mergeCell ref="C109:C110"/>
    <mergeCell ref="D107:D110"/>
    <mergeCell ref="C105:C106"/>
    <mergeCell ref="U105:W105"/>
    <mergeCell ref="L105:N105"/>
    <mergeCell ref="L115:N115"/>
    <mergeCell ref="O115:Q115"/>
    <mergeCell ref="U107:W107"/>
    <mergeCell ref="O107:Q107"/>
    <mergeCell ref="R107:T107"/>
    <mergeCell ref="R105:T105"/>
    <mergeCell ref="U115:W115"/>
    <mergeCell ref="D126:D127"/>
    <mergeCell ref="E126:E127"/>
    <mergeCell ref="O121:Q121"/>
    <mergeCell ref="F121:H121"/>
    <mergeCell ref="I121:K121"/>
    <mergeCell ref="D121:D122"/>
    <mergeCell ref="I124:K124"/>
    <mergeCell ref="D124:D125"/>
    <mergeCell ref="E124:E125"/>
    <mergeCell ref="F124:H124"/>
    <mergeCell ref="B124:B125"/>
    <mergeCell ref="C124:C125"/>
    <mergeCell ref="A121:B122"/>
    <mergeCell ref="C121:C122"/>
    <mergeCell ref="A124:A125"/>
    <mergeCell ref="R121:T121"/>
    <mergeCell ref="B107:B110"/>
    <mergeCell ref="U121:W121"/>
    <mergeCell ref="O109:Q109"/>
    <mergeCell ref="L111:N111"/>
    <mergeCell ref="L113:N113"/>
    <mergeCell ref="F113:H113"/>
    <mergeCell ref="I113:K113"/>
    <mergeCell ref="F117:H117"/>
    <mergeCell ref="I117:K117"/>
    <mergeCell ref="A132:A133"/>
    <mergeCell ref="B132:B133"/>
    <mergeCell ref="C132:C133"/>
    <mergeCell ref="D132:D133"/>
    <mergeCell ref="A126:A127"/>
    <mergeCell ref="B126:B127"/>
    <mergeCell ref="C126:C127"/>
    <mergeCell ref="A152:A153"/>
    <mergeCell ref="B152:B153"/>
    <mergeCell ref="C152:C153"/>
    <mergeCell ref="A128:A129"/>
    <mergeCell ref="B128:B129"/>
    <mergeCell ref="C128:C129"/>
    <mergeCell ref="C138:C139"/>
    <mergeCell ref="D128:D129"/>
    <mergeCell ref="F152:H152"/>
    <mergeCell ref="A130:A131"/>
    <mergeCell ref="B130:B131"/>
    <mergeCell ref="B148:B151"/>
    <mergeCell ref="C150:C151"/>
    <mergeCell ref="D150:D151"/>
    <mergeCell ref="C130:C131"/>
    <mergeCell ref="A136:A139"/>
    <mergeCell ref="B136:B139"/>
    <mergeCell ref="R132:T132"/>
    <mergeCell ref="U132:W132"/>
    <mergeCell ref="F126:H126"/>
    <mergeCell ref="R128:T128"/>
    <mergeCell ref="L128:N128"/>
    <mergeCell ref="I128:K128"/>
    <mergeCell ref="U128:W128"/>
    <mergeCell ref="L126:N126"/>
    <mergeCell ref="O126:Q126"/>
    <mergeCell ref="R126:T126"/>
    <mergeCell ref="U126:W126"/>
    <mergeCell ref="R130:T130"/>
    <mergeCell ref="U130:W130"/>
    <mergeCell ref="O130:Q130"/>
    <mergeCell ref="O128:Q128"/>
    <mergeCell ref="C154:C155"/>
    <mergeCell ref="D154:D155"/>
    <mergeCell ref="L152:N152"/>
    <mergeCell ref="O152:Q152"/>
    <mergeCell ref="L132:N132"/>
    <mergeCell ref="I148:K148"/>
    <mergeCell ref="O148:Q148"/>
    <mergeCell ref="R148:T148"/>
    <mergeCell ref="I132:K132"/>
    <mergeCell ref="R144:T144"/>
    <mergeCell ref="O136:Q136"/>
    <mergeCell ref="L140:N140"/>
    <mergeCell ref="O140:Q140"/>
    <mergeCell ref="R134:T134"/>
    <mergeCell ref="E148:E149"/>
    <mergeCell ref="R154:T154"/>
    <mergeCell ref="L156:N156"/>
    <mergeCell ref="O156:Q156"/>
    <mergeCell ref="R156:T156"/>
    <mergeCell ref="O154:Q154"/>
    <mergeCell ref="R152:T152"/>
    <mergeCell ref="L148:N148"/>
    <mergeCell ref="A156:A157"/>
    <mergeCell ref="B156:B157"/>
    <mergeCell ref="C156:C157"/>
    <mergeCell ref="D156:D157"/>
    <mergeCell ref="A154:A155"/>
    <mergeCell ref="B154:B155"/>
    <mergeCell ref="U156:W156"/>
    <mergeCell ref="E158:E159"/>
    <mergeCell ref="F158:H158"/>
    <mergeCell ref="F156:H156"/>
    <mergeCell ref="I156:K156"/>
    <mergeCell ref="I158:K158"/>
    <mergeCell ref="L158:N158"/>
    <mergeCell ref="O158:Q158"/>
    <mergeCell ref="R158:T158"/>
    <mergeCell ref="E156:E157"/>
    <mergeCell ref="B160:B161"/>
    <mergeCell ref="C160:C161"/>
    <mergeCell ref="D160:D161"/>
    <mergeCell ref="R160:T160"/>
    <mergeCell ref="A158:A159"/>
    <mergeCell ref="B158:B159"/>
    <mergeCell ref="C158:C159"/>
    <mergeCell ref="D158:D159"/>
    <mergeCell ref="F160:H160"/>
    <mergeCell ref="I160:K160"/>
    <mergeCell ref="I162:K162"/>
    <mergeCell ref="E160:E161"/>
    <mergeCell ref="A162:A163"/>
    <mergeCell ref="B162:B163"/>
    <mergeCell ref="C162:C163"/>
    <mergeCell ref="E162:E163"/>
    <mergeCell ref="A164:A165"/>
    <mergeCell ref="B164:B165"/>
    <mergeCell ref="C164:C165"/>
    <mergeCell ref="D164:D165"/>
    <mergeCell ref="D162:D163"/>
    <mergeCell ref="O164:Q164"/>
    <mergeCell ref="R164:T164"/>
    <mergeCell ref="F166:H166"/>
    <mergeCell ref="F164:H164"/>
    <mergeCell ref="I164:K164"/>
    <mergeCell ref="L162:N162"/>
    <mergeCell ref="R162:T162"/>
    <mergeCell ref="E164:E165"/>
    <mergeCell ref="F162:H162"/>
    <mergeCell ref="U162:W162"/>
    <mergeCell ref="U166:W166"/>
    <mergeCell ref="I166:K166"/>
    <mergeCell ref="L166:N166"/>
    <mergeCell ref="O166:Q166"/>
    <mergeCell ref="R166:T166"/>
    <mergeCell ref="E168:E169"/>
    <mergeCell ref="E166:E167"/>
    <mergeCell ref="L168:N168"/>
    <mergeCell ref="O168:Q168"/>
    <mergeCell ref="A168:A169"/>
    <mergeCell ref="B168:B169"/>
    <mergeCell ref="C168:C169"/>
    <mergeCell ref="D168:D169"/>
    <mergeCell ref="A166:A167"/>
    <mergeCell ref="B166:B167"/>
    <mergeCell ref="C166:C167"/>
    <mergeCell ref="D166:D167"/>
    <mergeCell ref="U168:W168"/>
    <mergeCell ref="F170:H170"/>
    <mergeCell ref="F168:H168"/>
    <mergeCell ref="I168:K168"/>
    <mergeCell ref="I170:K170"/>
    <mergeCell ref="R168:T168"/>
    <mergeCell ref="E172:E173"/>
    <mergeCell ref="O170:Q170"/>
    <mergeCell ref="R170:T170"/>
    <mergeCell ref="L172:N172"/>
    <mergeCell ref="O172:Q172"/>
    <mergeCell ref="E170:E171"/>
    <mergeCell ref="R172:T172"/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F172:H172"/>
    <mergeCell ref="I172:K172"/>
    <mergeCell ref="U174:W174"/>
    <mergeCell ref="I174:K174"/>
    <mergeCell ref="L174:N174"/>
    <mergeCell ref="O174:Q174"/>
    <mergeCell ref="R174:T174"/>
    <mergeCell ref="A174:A175"/>
    <mergeCell ref="B174:B175"/>
    <mergeCell ref="C174:C175"/>
    <mergeCell ref="D174:D175"/>
    <mergeCell ref="A176:A177"/>
    <mergeCell ref="B176:B177"/>
    <mergeCell ref="C176:C177"/>
    <mergeCell ref="D176:D177"/>
    <mergeCell ref="E174:E175"/>
    <mergeCell ref="F176:H176"/>
    <mergeCell ref="I176:K176"/>
    <mergeCell ref="L176:N176"/>
    <mergeCell ref="F174:H174"/>
    <mergeCell ref="I178:K178"/>
    <mergeCell ref="L178:N178"/>
    <mergeCell ref="F178:H178"/>
    <mergeCell ref="A178:A179"/>
    <mergeCell ref="B178:B179"/>
    <mergeCell ref="C178:C179"/>
    <mergeCell ref="D178:D179"/>
    <mergeCell ref="E178:E179"/>
    <mergeCell ref="F182:H182"/>
    <mergeCell ref="F180:H180"/>
    <mergeCell ref="I180:K180"/>
    <mergeCell ref="A180:A181"/>
    <mergeCell ref="B180:B181"/>
    <mergeCell ref="C180:C181"/>
    <mergeCell ref="D180:D181"/>
    <mergeCell ref="F198:H198"/>
    <mergeCell ref="L196:N196"/>
    <mergeCell ref="F194:H194"/>
    <mergeCell ref="I194:K194"/>
    <mergeCell ref="F196:H196"/>
    <mergeCell ref="I196:K196"/>
    <mergeCell ref="A203:A204"/>
    <mergeCell ref="B203:B204"/>
    <mergeCell ref="C203:C204"/>
    <mergeCell ref="A198:B199"/>
    <mergeCell ref="C198:C199"/>
    <mergeCell ref="U203:W203"/>
    <mergeCell ref="D198:D199"/>
    <mergeCell ref="E198:E199"/>
    <mergeCell ref="R203:T203"/>
    <mergeCell ref="I203:K203"/>
    <mergeCell ref="E203:E204"/>
    <mergeCell ref="F203:H203"/>
    <mergeCell ref="I198:K198"/>
    <mergeCell ref="L198:N198"/>
    <mergeCell ref="E201:E202"/>
    <mergeCell ref="O203:Q203"/>
    <mergeCell ref="L209:N209"/>
    <mergeCell ref="L207:N207"/>
    <mergeCell ref="A201:A202"/>
    <mergeCell ref="B201:B202"/>
    <mergeCell ref="C201:C202"/>
    <mergeCell ref="D201:D202"/>
    <mergeCell ref="D205:D208"/>
    <mergeCell ref="F201:H201"/>
    <mergeCell ref="I201:K201"/>
    <mergeCell ref="E209:E210"/>
    <mergeCell ref="F209:H209"/>
    <mergeCell ref="I209:K209"/>
    <mergeCell ref="D203:D204"/>
    <mergeCell ref="L203:N203"/>
    <mergeCell ref="A209:A210"/>
    <mergeCell ref="B209:B210"/>
    <mergeCell ref="C209:C210"/>
    <mergeCell ref="D209:D210"/>
    <mergeCell ref="I205:K205"/>
    <mergeCell ref="F205:H205"/>
    <mergeCell ref="C205:C206"/>
    <mergeCell ref="A205:A208"/>
    <mergeCell ref="B205:B208"/>
    <mergeCell ref="R209:T209"/>
    <mergeCell ref="U209:W209"/>
    <mergeCell ref="O209:Q209"/>
    <mergeCell ref="A211:A212"/>
    <mergeCell ref="B211:B212"/>
    <mergeCell ref="C211:C212"/>
    <mergeCell ref="D211:D212"/>
    <mergeCell ref="E211:E212"/>
    <mergeCell ref="F211:H211"/>
    <mergeCell ref="I211:K211"/>
    <mergeCell ref="O211:Q211"/>
    <mergeCell ref="L211:N211"/>
    <mergeCell ref="R211:T211"/>
    <mergeCell ref="U211:W211"/>
    <mergeCell ref="L213:N213"/>
    <mergeCell ref="U215:W215"/>
    <mergeCell ref="R215:T215"/>
    <mergeCell ref="A215:A216"/>
    <mergeCell ref="B215:B216"/>
    <mergeCell ref="C215:C216"/>
    <mergeCell ref="D215:D216"/>
    <mergeCell ref="C213:C214"/>
    <mergeCell ref="D213:D214"/>
    <mergeCell ref="E213:E214"/>
    <mergeCell ref="C217:C218"/>
    <mergeCell ref="I215:K215"/>
    <mergeCell ref="L215:N215"/>
    <mergeCell ref="O215:Q215"/>
    <mergeCell ref="L217:N217"/>
    <mergeCell ref="O217:Q217"/>
    <mergeCell ref="E215:E216"/>
    <mergeCell ref="F215:H215"/>
    <mergeCell ref="R217:T217"/>
    <mergeCell ref="U217:W217"/>
    <mergeCell ref="E221:E222"/>
    <mergeCell ref="F221:H221"/>
    <mergeCell ref="F217:H217"/>
    <mergeCell ref="I217:K217"/>
    <mergeCell ref="I221:K221"/>
    <mergeCell ref="E217:E220"/>
    <mergeCell ref="F219:H219"/>
    <mergeCell ref="I219:K219"/>
    <mergeCell ref="U221:W221"/>
    <mergeCell ref="A223:A224"/>
    <mergeCell ref="B223:B224"/>
    <mergeCell ref="C223:C224"/>
    <mergeCell ref="D223:D224"/>
    <mergeCell ref="E223:E224"/>
    <mergeCell ref="A221:A222"/>
    <mergeCell ref="B221:B222"/>
    <mergeCell ref="C221:C222"/>
    <mergeCell ref="D221:D222"/>
    <mergeCell ref="L221:N221"/>
    <mergeCell ref="O221:Q221"/>
    <mergeCell ref="R221:T221"/>
    <mergeCell ref="L223:N223"/>
    <mergeCell ref="O223:Q223"/>
    <mergeCell ref="R223:T223"/>
    <mergeCell ref="U223:W223"/>
    <mergeCell ref="E225:E226"/>
    <mergeCell ref="F225:H225"/>
    <mergeCell ref="F223:H223"/>
    <mergeCell ref="I223:K223"/>
    <mergeCell ref="U225:W225"/>
    <mergeCell ref="I225:K225"/>
    <mergeCell ref="L225:N225"/>
    <mergeCell ref="O225:Q225"/>
    <mergeCell ref="R225:T225"/>
    <mergeCell ref="A227:A228"/>
    <mergeCell ref="B227:B228"/>
    <mergeCell ref="C227:C228"/>
    <mergeCell ref="D227:D228"/>
    <mergeCell ref="A225:A226"/>
    <mergeCell ref="B225:B226"/>
    <mergeCell ref="C225:C226"/>
    <mergeCell ref="D225:D226"/>
    <mergeCell ref="E227:E228"/>
    <mergeCell ref="F227:H227"/>
    <mergeCell ref="I227:K227"/>
    <mergeCell ref="I229:K229"/>
    <mergeCell ref="F229:H229"/>
    <mergeCell ref="L229:N229"/>
    <mergeCell ref="O229:Q229"/>
    <mergeCell ref="R229:T229"/>
    <mergeCell ref="U227:W227"/>
    <mergeCell ref="L233:N233"/>
    <mergeCell ref="O233:Q233"/>
    <mergeCell ref="R233:T233"/>
    <mergeCell ref="R231:T231"/>
    <mergeCell ref="L227:N227"/>
    <mergeCell ref="U229:W229"/>
    <mergeCell ref="O227:Q227"/>
    <mergeCell ref="R227:T227"/>
    <mergeCell ref="E243:E244"/>
    <mergeCell ref="F243:H243"/>
    <mergeCell ref="E239:E242"/>
    <mergeCell ref="U233:W233"/>
    <mergeCell ref="U235:W235"/>
    <mergeCell ref="O237:Q237"/>
    <mergeCell ref="R237:T237"/>
    <mergeCell ref="U237:W237"/>
    <mergeCell ref="R235:T235"/>
    <mergeCell ref="A233:A234"/>
    <mergeCell ref="A235:A238"/>
    <mergeCell ref="F233:H233"/>
    <mergeCell ref="I233:K233"/>
    <mergeCell ref="B233:B234"/>
    <mergeCell ref="C233:C234"/>
    <mergeCell ref="D233:D234"/>
    <mergeCell ref="A243:A244"/>
    <mergeCell ref="B243:B244"/>
    <mergeCell ref="C243:C244"/>
    <mergeCell ref="D243:D244"/>
    <mergeCell ref="E235:E238"/>
    <mergeCell ref="O235:Q235"/>
    <mergeCell ref="A239:A242"/>
    <mergeCell ref="C239:C240"/>
    <mergeCell ref="C241:C242"/>
    <mergeCell ref="F235:H235"/>
    <mergeCell ref="I235:K235"/>
    <mergeCell ref="L235:N235"/>
    <mergeCell ref="E245:E246"/>
    <mergeCell ref="F245:H245"/>
    <mergeCell ref="I245:K245"/>
    <mergeCell ref="A245:A246"/>
    <mergeCell ref="B245:B246"/>
    <mergeCell ref="C245:C246"/>
    <mergeCell ref="D245:D246"/>
    <mergeCell ref="U243:W243"/>
    <mergeCell ref="I243:K243"/>
    <mergeCell ref="L243:N243"/>
    <mergeCell ref="L245:N245"/>
    <mergeCell ref="O245:Q245"/>
    <mergeCell ref="R245:T245"/>
    <mergeCell ref="U245:W245"/>
    <mergeCell ref="R243:T243"/>
    <mergeCell ref="O243:Q243"/>
    <mergeCell ref="U247:W247"/>
    <mergeCell ref="C249:C250"/>
    <mergeCell ref="E247:E248"/>
    <mergeCell ref="F247:H247"/>
    <mergeCell ref="L247:N247"/>
    <mergeCell ref="O247:Q247"/>
    <mergeCell ref="R247:T247"/>
    <mergeCell ref="L249:N249"/>
    <mergeCell ref="O249:Q249"/>
    <mergeCell ref="R249:T249"/>
    <mergeCell ref="A249:A252"/>
    <mergeCell ref="B249:B252"/>
    <mergeCell ref="D249:D252"/>
    <mergeCell ref="I247:K247"/>
    <mergeCell ref="A247:A248"/>
    <mergeCell ref="B247:B248"/>
    <mergeCell ref="C247:C248"/>
    <mergeCell ref="D247:D248"/>
    <mergeCell ref="U253:W253"/>
    <mergeCell ref="I253:K253"/>
    <mergeCell ref="L253:N253"/>
    <mergeCell ref="O253:Q253"/>
    <mergeCell ref="R253:T253"/>
    <mergeCell ref="E253:E254"/>
    <mergeCell ref="F253:H253"/>
    <mergeCell ref="F249:H249"/>
    <mergeCell ref="I249:K249"/>
    <mergeCell ref="A255:A256"/>
    <mergeCell ref="B255:B256"/>
    <mergeCell ref="C255:C256"/>
    <mergeCell ref="D255:D256"/>
    <mergeCell ref="A253:A254"/>
    <mergeCell ref="B253:B254"/>
    <mergeCell ref="C253:C254"/>
    <mergeCell ref="D253:D254"/>
    <mergeCell ref="L255:N255"/>
    <mergeCell ref="O255:Q255"/>
    <mergeCell ref="R255:T255"/>
    <mergeCell ref="U255:W255"/>
    <mergeCell ref="E257:E258"/>
    <mergeCell ref="F257:H257"/>
    <mergeCell ref="F255:H255"/>
    <mergeCell ref="I255:K255"/>
    <mergeCell ref="I257:K257"/>
    <mergeCell ref="E255:E256"/>
    <mergeCell ref="U257:W257"/>
    <mergeCell ref="A259:A260"/>
    <mergeCell ref="B259:B260"/>
    <mergeCell ref="C259:C260"/>
    <mergeCell ref="D259:D260"/>
    <mergeCell ref="E259:E260"/>
    <mergeCell ref="A257:A258"/>
    <mergeCell ref="B257:B258"/>
    <mergeCell ref="C257:C258"/>
    <mergeCell ref="D257:D258"/>
    <mergeCell ref="L257:N257"/>
    <mergeCell ref="O257:Q257"/>
    <mergeCell ref="R257:T257"/>
    <mergeCell ref="L259:N259"/>
    <mergeCell ref="O259:Q259"/>
    <mergeCell ref="R259:T259"/>
    <mergeCell ref="U259:W259"/>
    <mergeCell ref="E261:E262"/>
    <mergeCell ref="F261:H261"/>
    <mergeCell ref="F259:H259"/>
    <mergeCell ref="I259:K259"/>
    <mergeCell ref="U261:W261"/>
    <mergeCell ref="I261:K261"/>
    <mergeCell ref="L261:N261"/>
    <mergeCell ref="O261:Q261"/>
    <mergeCell ref="R261:T261"/>
    <mergeCell ref="A263:A264"/>
    <mergeCell ref="B263:B264"/>
    <mergeCell ref="C263:C264"/>
    <mergeCell ref="D263:D264"/>
    <mergeCell ref="A261:A262"/>
    <mergeCell ref="B261:B262"/>
    <mergeCell ref="C261:C262"/>
    <mergeCell ref="D261:D262"/>
    <mergeCell ref="L263:N263"/>
    <mergeCell ref="O263:Q263"/>
    <mergeCell ref="R263:T263"/>
    <mergeCell ref="U263:W263"/>
    <mergeCell ref="E265:E266"/>
    <mergeCell ref="F265:H265"/>
    <mergeCell ref="F263:H263"/>
    <mergeCell ref="I263:K263"/>
    <mergeCell ref="I265:K265"/>
    <mergeCell ref="E263:E264"/>
    <mergeCell ref="U265:W265"/>
    <mergeCell ref="A267:A268"/>
    <mergeCell ref="B267:B268"/>
    <mergeCell ref="C267:C268"/>
    <mergeCell ref="D267:D268"/>
    <mergeCell ref="E267:E268"/>
    <mergeCell ref="A265:A266"/>
    <mergeCell ref="B265:B266"/>
    <mergeCell ref="C265:C266"/>
    <mergeCell ref="D265:D266"/>
    <mergeCell ref="L265:N265"/>
    <mergeCell ref="O265:Q265"/>
    <mergeCell ref="R265:T265"/>
    <mergeCell ref="L267:N267"/>
    <mergeCell ref="O267:Q267"/>
    <mergeCell ref="R267:T267"/>
    <mergeCell ref="U267:W267"/>
    <mergeCell ref="E269:E270"/>
    <mergeCell ref="F269:H269"/>
    <mergeCell ref="F267:H267"/>
    <mergeCell ref="I267:K267"/>
    <mergeCell ref="U269:W269"/>
    <mergeCell ref="I269:K269"/>
    <mergeCell ref="L269:N269"/>
    <mergeCell ref="O269:Q269"/>
    <mergeCell ref="R269:T269"/>
    <mergeCell ref="A271:A272"/>
    <mergeCell ref="B271:B272"/>
    <mergeCell ref="C271:C272"/>
    <mergeCell ref="D271:D272"/>
    <mergeCell ref="A269:A270"/>
    <mergeCell ref="B269:B270"/>
    <mergeCell ref="C269:C270"/>
    <mergeCell ref="D269:D270"/>
    <mergeCell ref="L271:N271"/>
    <mergeCell ref="O271:Q271"/>
    <mergeCell ref="R271:T271"/>
    <mergeCell ref="U271:W271"/>
    <mergeCell ref="E273:E274"/>
    <mergeCell ref="F273:H273"/>
    <mergeCell ref="F271:H271"/>
    <mergeCell ref="I271:K271"/>
    <mergeCell ref="I273:K273"/>
    <mergeCell ref="E271:E272"/>
    <mergeCell ref="U273:W273"/>
    <mergeCell ref="A275:A276"/>
    <mergeCell ref="B275:B276"/>
    <mergeCell ref="C275:C276"/>
    <mergeCell ref="D275:D276"/>
    <mergeCell ref="E275:E276"/>
    <mergeCell ref="A273:A274"/>
    <mergeCell ref="B273:B274"/>
    <mergeCell ref="C273:C274"/>
    <mergeCell ref="D273:D274"/>
    <mergeCell ref="L273:N273"/>
    <mergeCell ref="O273:Q273"/>
    <mergeCell ref="R273:T273"/>
    <mergeCell ref="L275:N275"/>
    <mergeCell ref="O275:Q275"/>
    <mergeCell ref="R275:T275"/>
    <mergeCell ref="U275:W275"/>
    <mergeCell ref="E277:E278"/>
    <mergeCell ref="F277:H277"/>
    <mergeCell ref="F275:H275"/>
    <mergeCell ref="I275:K275"/>
    <mergeCell ref="U277:W277"/>
    <mergeCell ref="I277:K277"/>
    <mergeCell ref="L277:N277"/>
    <mergeCell ref="O277:Q277"/>
    <mergeCell ref="R277:T277"/>
    <mergeCell ref="A279:A280"/>
    <mergeCell ref="B279:B280"/>
    <mergeCell ref="C279:C280"/>
    <mergeCell ref="D279:D280"/>
    <mergeCell ref="A277:A278"/>
    <mergeCell ref="B277:B278"/>
    <mergeCell ref="C277:C278"/>
    <mergeCell ref="D277:D278"/>
    <mergeCell ref="L279:N279"/>
    <mergeCell ref="O279:Q279"/>
    <mergeCell ref="R279:T279"/>
    <mergeCell ref="U279:W279"/>
    <mergeCell ref="E281:E282"/>
    <mergeCell ref="F281:H281"/>
    <mergeCell ref="F279:H279"/>
    <mergeCell ref="I279:K279"/>
    <mergeCell ref="I281:K281"/>
    <mergeCell ref="E279:E280"/>
    <mergeCell ref="U281:W281"/>
    <mergeCell ref="A283:A284"/>
    <mergeCell ref="B283:B284"/>
    <mergeCell ref="C283:C284"/>
    <mergeCell ref="D283:D284"/>
    <mergeCell ref="E283:E284"/>
    <mergeCell ref="A281:A282"/>
    <mergeCell ref="B281:B282"/>
    <mergeCell ref="C281:C282"/>
    <mergeCell ref="D281:D282"/>
    <mergeCell ref="L281:N281"/>
    <mergeCell ref="O281:Q281"/>
    <mergeCell ref="R281:T281"/>
    <mergeCell ref="L283:N283"/>
    <mergeCell ref="O283:Q283"/>
    <mergeCell ref="R283:T283"/>
    <mergeCell ref="U283:W283"/>
    <mergeCell ref="E285:E286"/>
    <mergeCell ref="F285:H285"/>
    <mergeCell ref="F283:H283"/>
    <mergeCell ref="I283:K283"/>
    <mergeCell ref="U285:W285"/>
    <mergeCell ref="I285:K285"/>
    <mergeCell ref="L285:N285"/>
    <mergeCell ref="O285:Q285"/>
    <mergeCell ref="R285:T285"/>
    <mergeCell ref="A287:A288"/>
    <mergeCell ref="B287:B288"/>
    <mergeCell ref="C287:C288"/>
    <mergeCell ref="D287:D288"/>
    <mergeCell ref="A285:A286"/>
    <mergeCell ref="B285:B286"/>
    <mergeCell ref="C285:C286"/>
    <mergeCell ref="D285:D286"/>
    <mergeCell ref="L287:N287"/>
    <mergeCell ref="O287:Q287"/>
    <mergeCell ref="R287:T287"/>
    <mergeCell ref="U287:W287"/>
    <mergeCell ref="E289:E290"/>
    <mergeCell ref="F289:H289"/>
    <mergeCell ref="F287:H287"/>
    <mergeCell ref="I287:K287"/>
    <mergeCell ref="I289:K289"/>
    <mergeCell ref="E287:E288"/>
    <mergeCell ref="U289:W289"/>
    <mergeCell ref="A291:A292"/>
    <mergeCell ref="B291:B292"/>
    <mergeCell ref="C291:C292"/>
    <mergeCell ref="D291:D292"/>
    <mergeCell ref="E291:E292"/>
    <mergeCell ref="A289:A290"/>
    <mergeCell ref="B289:B290"/>
    <mergeCell ref="C289:C290"/>
    <mergeCell ref="D289:D290"/>
    <mergeCell ref="C293:C294"/>
    <mergeCell ref="D293:D294"/>
    <mergeCell ref="R289:T289"/>
    <mergeCell ref="R291:T291"/>
    <mergeCell ref="O293:Q293"/>
    <mergeCell ref="R293:T293"/>
    <mergeCell ref="L293:N293"/>
    <mergeCell ref="I293:K293"/>
    <mergeCell ref="L289:N289"/>
    <mergeCell ref="O289:Q289"/>
    <mergeCell ref="U291:W291"/>
    <mergeCell ref="F291:H291"/>
    <mergeCell ref="I291:K291"/>
    <mergeCell ref="L291:N291"/>
    <mergeCell ref="O291:Q291"/>
    <mergeCell ref="U293:W293"/>
    <mergeCell ref="E293:E294"/>
    <mergeCell ref="F293:H293"/>
    <mergeCell ref="F296:H296"/>
    <mergeCell ref="A293:B294"/>
    <mergeCell ref="A296:A297"/>
    <mergeCell ref="B296:B297"/>
    <mergeCell ref="O298:Q298"/>
    <mergeCell ref="A298:A299"/>
    <mergeCell ref="B298:B299"/>
    <mergeCell ref="C298:C299"/>
    <mergeCell ref="D298:D299"/>
    <mergeCell ref="C296:C297"/>
    <mergeCell ref="D296:D297"/>
    <mergeCell ref="R298:T298"/>
    <mergeCell ref="E298:E299"/>
    <mergeCell ref="U298:W298"/>
    <mergeCell ref="I296:K296"/>
    <mergeCell ref="L296:N296"/>
    <mergeCell ref="O296:Q296"/>
    <mergeCell ref="R296:T296"/>
    <mergeCell ref="U296:W296"/>
    <mergeCell ref="E296:E297"/>
    <mergeCell ref="F300:H300"/>
    <mergeCell ref="F298:H298"/>
    <mergeCell ref="I298:K298"/>
    <mergeCell ref="L298:N298"/>
    <mergeCell ref="E302:E303"/>
    <mergeCell ref="A300:A301"/>
    <mergeCell ref="B300:B301"/>
    <mergeCell ref="C300:C301"/>
    <mergeCell ref="D300:D301"/>
    <mergeCell ref="E300:E301"/>
    <mergeCell ref="A302:A303"/>
    <mergeCell ref="B302:B303"/>
    <mergeCell ref="C302:C303"/>
    <mergeCell ref="D302:D303"/>
    <mergeCell ref="O302:Q302"/>
    <mergeCell ref="R302:T302"/>
    <mergeCell ref="U302:W302"/>
    <mergeCell ref="I300:K300"/>
    <mergeCell ref="L300:N300"/>
    <mergeCell ref="O300:Q300"/>
    <mergeCell ref="R300:T300"/>
    <mergeCell ref="U300:W300"/>
    <mergeCell ref="F304:H304"/>
    <mergeCell ref="F302:H302"/>
    <mergeCell ref="I302:K302"/>
    <mergeCell ref="L302:N302"/>
    <mergeCell ref="E306:E307"/>
    <mergeCell ref="A304:A305"/>
    <mergeCell ref="B304:B305"/>
    <mergeCell ref="C304:C305"/>
    <mergeCell ref="D304:D305"/>
    <mergeCell ref="E304:E305"/>
    <mergeCell ref="A306:A307"/>
    <mergeCell ref="B306:B307"/>
    <mergeCell ref="C306:C307"/>
    <mergeCell ref="D306:D307"/>
    <mergeCell ref="O306:Q306"/>
    <mergeCell ref="R306:T306"/>
    <mergeCell ref="U306:W306"/>
    <mergeCell ref="I304:K304"/>
    <mergeCell ref="L304:N304"/>
    <mergeCell ref="O304:Q304"/>
    <mergeCell ref="R304:T304"/>
    <mergeCell ref="U304:W304"/>
    <mergeCell ref="F308:H308"/>
    <mergeCell ref="F306:H306"/>
    <mergeCell ref="I306:K306"/>
    <mergeCell ref="L306:N306"/>
    <mergeCell ref="E310:E311"/>
    <mergeCell ref="A308:A309"/>
    <mergeCell ref="B308:B309"/>
    <mergeCell ref="C308:C309"/>
    <mergeCell ref="D308:D309"/>
    <mergeCell ref="E308:E309"/>
    <mergeCell ref="A310:A311"/>
    <mergeCell ref="B310:B311"/>
    <mergeCell ref="C310:C311"/>
    <mergeCell ref="D310:D311"/>
    <mergeCell ref="O310:Q310"/>
    <mergeCell ref="R310:T310"/>
    <mergeCell ref="U310:W310"/>
    <mergeCell ref="I308:K308"/>
    <mergeCell ref="L308:N308"/>
    <mergeCell ref="O308:Q308"/>
    <mergeCell ref="R308:T308"/>
    <mergeCell ref="U308:W308"/>
    <mergeCell ref="F312:H312"/>
    <mergeCell ref="F310:H310"/>
    <mergeCell ref="I310:K310"/>
    <mergeCell ref="L310:N310"/>
    <mergeCell ref="E314:E315"/>
    <mergeCell ref="A312:A313"/>
    <mergeCell ref="B312:B313"/>
    <mergeCell ref="C312:C313"/>
    <mergeCell ref="D312:D313"/>
    <mergeCell ref="E312:E313"/>
    <mergeCell ref="A314:A315"/>
    <mergeCell ref="B314:B315"/>
    <mergeCell ref="C314:C315"/>
    <mergeCell ref="D314:D315"/>
    <mergeCell ref="O314:Q314"/>
    <mergeCell ref="R314:T314"/>
    <mergeCell ref="U314:W314"/>
    <mergeCell ref="I312:K312"/>
    <mergeCell ref="L312:N312"/>
    <mergeCell ref="O312:Q312"/>
    <mergeCell ref="R312:T312"/>
    <mergeCell ref="U312:W312"/>
    <mergeCell ref="F316:H316"/>
    <mergeCell ref="F314:H314"/>
    <mergeCell ref="I314:K314"/>
    <mergeCell ref="L314:N314"/>
    <mergeCell ref="E318:E319"/>
    <mergeCell ref="A316:A317"/>
    <mergeCell ref="B316:B317"/>
    <mergeCell ref="C316:C317"/>
    <mergeCell ref="D316:D317"/>
    <mergeCell ref="E316:E317"/>
    <mergeCell ref="A318:A319"/>
    <mergeCell ref="B318:B319"/>
    <mergeCell ref="C318:C319"/>
    <mergeCell ref="D318:D319"/>
    <mergeCell ref="O318:Q318"/>
    <mergeCell ref="R318:T318"/>
    <mergeCell ref="U318:W318"/>
    <mergeCell ref="I316:K316"/>
    <mergeCell ref="L316:N316"/>
    <mergeCell ref="O316:Q316"/>
    <mergeCell ref="R316:T316"/>
    <mergeCell ref="U316:W316"/>
    <mergeCell ref="F320:H320"/>
    <mergeCell ref="F318:H318"/>
    <mergeCell ref="I318:K318"/>
    <mergeCell ref="L318:N318"/>
    <mergeCell ref="E322:E323"/>
    <mergeCell ref="A320:A321"/>
    <mergeCell ref="B320:B321"/>
    <mergeCell ref="C320:C321"/>
    <mergeCell ref="D320:D321"/>
    <mergeCell ref="E320:E321"/>
    <mergeCell ref="A322:A323"/>
    <mergeCell ref="B322:B323"/>
    <mergeCell ref="C322:C323"/>
    <mergeCell ref="D322:D323"/>
    <mergeCell ref="O322:Q322"/>
    <mergeCell ref="R322:T322"/>
    <mergeCell ref="U322:W322"/>
    <mergeCell ref="I320:K320"/>
    <mergeCell ref="L320:N320"/>
    <mergeCell ref="O320:Q320"/>
    <mergeCell ref="R320:T320"/>
    <mergeCell ref="U320:W320"/>
    <mergeCell ref="F324:H324"/>
    <mergeCell ref="F322:H322"/>
    <mergeCell ref="I322:K322"/>
    <mergeCell ref="L322:N322"/>
    <mergeCell ref="I324:K324"/>
    <mergeCell ref="L324:N324"/>
    <mergeCell ref="B324:B325"/>
    <mergeCell ref="C324:C325"/>
    <mergeCell ref="D324:D325"/>
    <mergeCell ref="E324:E325"/>
    <mergeCell ref="O324:Q324"/>
    <mergeCell ref="R324:T324"/>
    <mergeCell ref="U324:W324"/>
    <mergeCell ref="A326:A327"/>
    <mergeCell ref="B326:B327"/>
    <mergeCell ref="C326:C327"/>
    <mergeCell ref="D326:D327"/>
    <mergeCell ref="O326:Q326"/>
    <mergeCell ref="E326:E327"/>
    <mergeCell ref="A324:A325"/>
    <mergeCell ref="A328:A329"/>
    <mergeCell ref="B328:B329"/>
    <mergeCell ref="C328:C329"/>
    <mergeCell ref="D328:D329"/>
    <mergeCell ref="E328:E329"/>
    <mergeCell ref="U326:W326"/>
    <mergeCell ref="R326:T326"/>
    <mergeCell ref="A330:A331"/>
    <mergeCell ref="B330:B331"/>
    <mergeCell ref="C330:C331"/>
    <mergeCell ref="D330:D331"/>
    <mergeCell ref="O330:Q330"/>
    <mergeCell ref="R330:T330"/>
    <mergeCell ref="E330:E331"/>
    <mergeCell ref="U330:W330"/>
    <mergeCell ref="I328:K328"/>
    <mergeCell ref="L328:N328"/>
    <mergeCell ref="O328:Q328"/>
    <mergeCell ref="R328:T328"/>
    <mergeCell ref="U328:W328"/>
    <mergeCell ref="E334:E335"/>
    <mergeCell ref="A332:A333"/>
    <mergeCell ref="B332:B333"/>
    <mergeCell ref="C332:C333"/>
    <mergeCell ref="D332:D333"/>
    <mergeCell ref="E332:E333"/>
    <mergeCell ref="A334:A335"/>
    <mergeCell ref="B334:B335"/>
    <mergeCell ref="C334:C335"/>
    <mergeCell ref="D334:D335"/>
    <mergeCell ref="U334:W334"/>
    <mergeCell ref="I332:K332"/>
    <mergeCell ref="L332:N332"/>
    <mergeCell ref="O332:Q332"/>
    <mergeCell ref="R332:T332"/>
    <mergeCell ref="U332:W332"/>
    <mergeCell ref="L334:N334"/>
    <mergeCell ref="O334:Q334"/>
    <mergeCell ref="R334:T334"/>
    <mergeCell ref="O338:Q338"/>
    <mergeCell ref="F338:H338"/>
    <mergeCell ref="I338:K338"/>
    <mergeCell ref="F334:H334"/>
    <mergeCell ref="I334:K334"/>
    <mergeCell ref="O336:Q336"/>
    <mergeCell ref="L336:N336"/>
    <mergeCell ref="A338:B339"/>
    <mergeCell ref="C338:C339"/>
    <mergeCell ref="D338:D339"/>
    <mergeCell ref="E338:E339"/>
    <mergeCell ref="F340:H340"/>
    <mergeCell ref="I340:K340"/>
    <mergeCell ref="L340:N340"/>
    <mergeCell ref="O340:Q340"/>
    <mergeCell ref="U340:W340"/>
    <mergeCell ref="R1:W3"/>
    <mergeCell ref="B4:V5"/>
    <mergeCell ref="R338:T338"/>
    <mergeCell ref="U338:W338"/>
    <mergeCell ref="A340:B341"/>
    <mergeCell ref="C340:C341"/>
    <mergeCell ref="D340:D341"/>
    <mergeCell ref="E340:E341"/>
    <mergeCell ref="L338:N338"/>
    <mergeCell ref="F134:H134"/>
    <mergeCell ref="I134:K134"/>
    <mergeCell ref="E184:E185"/>
    <mergeCell ref="E140:E143"/>
    <mergeCell ref="F184:H184"/>
    <mergeCell ref="I184:K184"/>
    <mergeCell ref="F146:H146"/>
    <mergeCell ref="F142:H142"/>
    <mergeCell ref="I182:K182"/>
    <mergeCell ref="E180:E181"/>
    <mergeCell ref="B134:B135"/>
    <mergeCell ref="C134:C135"/>
    <mergeCell ref="D134:D135"/>
    <mergeCell ref="E134:E135"/>
    <mergeCell ref="F132:H132"/>
    <mergeCell ref="A182:A183"/>
    <mergeCell ref="B182:B183"/>
    <mergeCell ref="C182:C183"/>
    <mergeCell ref="D182:D183"/>
    <mergeCell ref="E182:E183"/>
    <mergeCell ref="D136:D139"/>
    <mergeCell ref="C136:C137"/>
    <mergeCell ref="C140:C141"/>
    <mergeCell ref="A134:A135"/>
    <mergeCell ref="A184:A185"/>
    <mergeCell ref="B184:B185"/>
    <mergeCell ref="C184:C185"/>
    <mergeCell ref="D184:D185"/>
    <mergeCell ref="O207:Q207"/>
    <mergeCell ref="E205:E208"/>
    <mergeCell ref="F207:H207"/>
    <mergeCell ref="I207:K207"/>
    <mergeCell ref="O205:Q205"/>
    <mergeCell ref="L205:N205"/>
    <mergeCell ref="L201:N201"/>
    <mergeCell ref="F144:H144"/>
    <mergeCell ref="L186:N186"/>
    <mergeCell ref="L188:N188"/>
    <mergeCell ref="L194:N194"/>
    <mergeCell ref="L144:N144"/>
    <mergeCell ref="L170:N170"/>
    <mergeCell ref="I186:K186"/>
    <mergeCell ref="I188:K188"/>
    <mergeCell ref="F188:H188"/>
    <mergeCell ref="R184:T184"/>
    <mergeCell ref="O180:Q180"/>
    <mergeCell ref="R180:T180"/>
    <mergeCell ref="L184:N184"/>
    <mergeCell ref="O184:Q184"/>
    <mergeCell ref="L180:N180"/>
    <mergeCell ref="L182:N182"/>
    <mergeCell ref="R178:T178"/>
    <mergeCell ref="O182:Q182"/>
    <mergeCell ref="R182:T182"/>
    <mergeCell ref="C144:C145"/>
    <mergeCell ref="I144:K144"/>
    <mergeCell ref="L160:N160"/>
    <mergeCell ref="O160:Q160"/>
    <mergeCell ref="L154:N154"/>
    <mergeCell ref="L164:N164"/>
    <mergeCell ref="O178:Q178"/>
    <mergeCell ref="O142:Q142"/>
    <mergeCell ref="R142:T142"/>
    <mergeCell ref="F138:H138"/>
    <mergeCell ref="I142:K142"/>
    <mergeCell ref="L142:N142"/>
    <mergeCell ref="L138:N138"/>
    <mergeCell ref="E128:E129"/>
    <mergeCell ref="F128:H128"/>
    <mergeCell ref="D130:D131"/>
    <mergeCell ref="L136:N136"/>
    <mergeCell ref="E130:E131"/>
    <mergeCell ref="F130:H130"/>
    <mergeCell ref="L134:N134"/>
    <mergeCell ref="L130:N130"/>
    <mergeCell ref="E136:E139"/>
    <mergeCell ref="E132:E133"/>
    <mergeCell ref="U136:W136"/>
    <mergeCell ref="F140:H140"/>
    <mergeCell ref="I140:K140"/>
    <mergeCell ref="F136:H136"/>
    <mergeCell ref="I136:K136"/>
    <mergeCell ref="R136:T136"/>
    <mergeCell ref="I138:K138"/>
    <mergeCell ref="R140:T140"/>
    <mergeCell ref="U134:W134"/>
    <mergeCell ref="U14:W14"/>
    <mergeCell ref="E12:E15"/>
    <mergeCell ref="R61:T61"/>
    <mergeCell ref="U61:W61"/>
    <mergeCell ref="L56:N56"/>
    <mergeCell ref="O59:Q59"/>
    <mergeCell ref="I59:K59"/>
    <mergeCell ref="L59:N59"/>
    <mergeCell ref="F61:H61"/>
    <mergeCell ref="I75:K75"/>
    <mergeCell ref="U63:W63"/>
    <mergeCell ref="E63:E64"/>
    <mergeCell ref="F63:H63"/>
    <mergeCell ref="I63:K63"/>
    <mergeCell ref="L63:N63"/>
    <mergeCell ref="O63:Q63"/>
    <mergeCell ref="R63:T63"/>
    <mergeCell ref="F73:H73"/>
    <mergeCell ref="I73:K73"/>
    <mergeCell ref="A71:A72"/>
    <mergeCell ref="B71:B72"/>
    <mergeCell ref="C71:C72"/>
    <mergeCell ref="D71:D72"/>
    <mergeCell ref="R75:T75"/>
    <mergeCell ref="A73:A76"/>
    <mergeCell ref="B73:B76"/>
    <mergeCell ref="C75:C76"/>
    <mergeCell ref="C73:C74"/>
    <mergeCell ref="O75:Q75"/>
    <mergeCell ref="L73:N73"/>
    <mergeCell ref="D73:D76"/>
    <mergeCell ref="E73:E76"/>
    <mergeCell ref="F75:H75"/>
    <mergeCell ref="A63:A64"/>
    <mergeCell ref="B63:B64"/>
    <mergeCell ref="A12:A15"/>
    <mergeCell ref="B12:B15"/>
    <mergeCell ref="B50:B51"/>
    <mergeCell ref="B48:B49"/>
    <mergeCell ref="A40:A41"/>
    <mergeCell ref="B44:B45"/>
    <mergeCell ref="B40:B41"/>
    <mergeCell ref="A32:A33"/>
    <mergeCell ref="C14:C15"/>
    <mergeCell ref="B38:B39"/>
    <mergeCell ref="C38:C39"/>
    <mergeCell ref="A52:A53"/>
    <mergeCell ref="C50:C51"/>
    <mergeCell ref="C48:C49"/>
    <mergeCell ref="C44:C45"/>
    <mergeCell ref="C40:C41"/>
    <mergeCell ref="B32:B33"/>
    <mergeCell ref="C32:C33"/>
    <mergeCell ref="C63:C64"/>
    <mergeCell ref="A50:A51"/>
    <mergeCell ref="D144:D147"/>
    <mergeCell ref="A144:A147"/>
    <mergeCell ref="B144:B147"/>
    <mergeCell ref="C146:C147"/>
    <mergeCell ref="A140:A143"/>
    <mergeCell ref="B140:B143"/>
    <mergeCell ref="C142:C143"/>
    <mergeCell ref="D140:D143"/>
    <mergeCell ref="R207:T207"/>
    <mergeCell ref="R205:T205"/>
    <mergeCell ref="E144:E147"/>
    <mergeCell ref="R176:T176"/>
    <mergeCell ref="E186:E189"/>
    <mergeCell ref="F186:H186"/>
    <mergeCell ref="O186:Q186"/>
    <mergeCell ref="O144:Q144"/>
    <mergeCell ref="O176:Q176"/>
    <mergeCell ref="O162:Q162"/>
    <mergeCell ref="C207:C208"/>
    <mergeCell ref="C190:C191"/>
    <mergeCell ref="D190:D193"/>
    <mergeCell ref="D194:D197"/>
    <mergeCell ref="C192:C193"/>
    <mergeCell ref="C196:C197"/>
    <mergeCell ref="C194:C195"/>
    <mergeCell ref="U176:W176"/>
    <mergeCell ref="U207:W207"/>
    <mergeCell ref="O146:Q146"/>
    <mergeCell ref="R146:T146"/>
    <mergeCell ref="U146:W146"/>
    <mergeCell ref="U205:W205"/>
    <mergeCell ref="U198:W198"/>
    <mergeCell ref="O201:Q201"/>
    <mergeCell ref="R201:T201"/>
    <mergeCell ref="R186:T186"/>
    <mergeCell ref="U142:W142"/>
    <mergeCell ref="U140:W140"/>
    <mergeCell ref="U184:W184"/>
    <mergeCell ref="U182:W182"/>
    <mergeCell ref="U180:W180"/>
    <mergeCell ref="U178:W178"/>
    <mergeCell ref="U144:W144"/>
    <mergeCell ref="U172:W172"/>
    <mergeCell ref="U170:W170"/>
    <mergeCell ref="U164:W164"/>
    <mergeCell ref="U186:W186"/>
    <mergeCell ref="U201:W201"/>
    <mergeCell ref="O198:Q198"/>
    <mergeCell ref="R198:T198"/>
    <mergeCell ref="O190:Q190"/>
    <mergeCell ref="R190:T190"/>
    <mergeCell ref="U190:W190"/>
    <mergeCell ref="O192:Q192"/>
    <mergeCell ref="R192:T192"/>
    <mergeCell ref="U188:W188"/>
    <mergeCell ref="L109:N109"/>
    <mergeCell ref="F109:H109"/>
    <mergeCell ref="F107:H107"/>
    <mergeCell ref="I107:K107"/>
    <mergeCell ref="I109:K109"/>
    <mergeCell ref="A111:A114"/>
    <mergeCell ref="B111:B114"/>
    <mergeCell ref="C113:C114"/>
    <mergeCell ref="F111:H111"/>
    <mergeCell ref="C111:C112"/>
    <mergeCell ref="D111:D114"/>
    <mergeCell ref="E111:E114"/>
    <mergeCell ref="R111:T111"/>
    <mergeCell ref="U111:W111"/>
    <mergeCell ref="O113:Q113"/>
    <mergeCell ref="R113:T113"/>
    <mergeCell ref="U113:W113"/>
    <mergeCell ref="A186:A189"/>
    <mergeCell ref="B186:B189"/>
    <mergeCell ref="C186:C187"/>
    <mergeCell ref="D186:D189"/>
    <mergeCell ref="C188:C189"/>
    <mergeCell ref="O188:Q188"/>
    <mergeCell ref="R188:T188"/>
    <mergeCell ref="E190:E193"/>
    <mergeCell ref="L190:N190"/>
    <mergeCell ref="L192:N192"/>
    <mergeCell ref="F190:H190"/>
    <mergeCell ref="I190:K190"/>
    <mergeCell ref="F192:H192"/>
    <mergeCell ref="I192:K192"/>
    <mergeCell ref="A190:A193"/>
    <mergeCell ref="B190:B193"/>
    <mergeCell ref="A194:A197"/>
    <mergeCell ref="B194:B197"/>
    <mergeCell ref="U192:W192"/>
    <mergeCell ref="O194:Q194"/>
    <mergeCell ref="R194:T194"/>
    <mergeCell ref="U194:W194"/>
    <mergeCell ref="O196:Q196"/>
    <mergeCell ref="R196:T196"/>
    <mergeCell ref="U196:W196"/>
    <mergeCell ref="A217:A220"/>
    <mergeCell ref="B217:B220"/>
    <mergeCell ref="D217:D220"/>
    <mergeCell ref="C219:C220"/>
    <mergeCell ref="L219:N219"/>
    <mergeCell ref="O219:Q219"/>
    <mergeCell ref="R219:T219"/>
    <mergeCell ref="U219:W219"/>
    <mergeCell ref="E194:E197"/>
    <mergeCell ref="A229:A232"/>
    <mergeCell ref="B229:B232"/>
    <mergeCell ref="D229:D232"/>
    <mergeCell ref="E229:E232"/>
    <mergeCell ref="C231:C232"/>
    <mergeCell ref="C229:C230"/>
    <mergeCell ref="O231:Q231"/>
    <mergeCell ref="U231:W231"/>
    <mergeCell ref="E233:E234"/>
    <mergeCell ref="F231:H231"/>
    <mergeCell ref="I231:K231"/>
    <mergeCell ref="L231:N231"/>
    <mergeCell ref="D235:D238"/>
    <mergeCell ref="B239:B242"/>
    <mergeCell ref="D239:D242"/>
    <mergeCell ref="C237:C238"/>
    <mergeCell ref="B235:B238"/>
    <mergeCell ref="C235:C236"/>
    <mergeCell ref="F237:H237"/>
    <mergeCell ref="I237:K237"/>
    <mergeCell ref="L237:N237"/>
    <mergeCell ref="F239:H239"/>
    <mergeCell ref="I239:K239"/>
    <mergeCell ref="L239:N239"/>
    <mergeCell ref="R239:T239"/>
    <mergeCell ref="U239:W239"/>
    <mergeCell ref="F241:H241"/>
    <mergeCell ref="I241:K241"/>
    <mergeCell ref="L241:N241"/>
    <mergeCell ref="O241:Q241"/>
    <mergeCell ref="R241:T241"/>
    <mergeCell ref="U241:W241"/>
    <mergeCell ref="I330:K330"/>
    <mergeCell ref="L330:N330"/>
    <mergeCell ref="F328:H328"/>
    <mergeCell ref="F326:H326"/>
    <mergeCell ref="I326:K326"/>
    <mergeCell ref="L326:N326"/>
    <mergeCell ref="U251:W251"/>
    <mergeCell ref="C251:C252"/>
    <mergeCell ref="F251:H251"/>
    <mergeCell ref="I251:K251"/>
    <mergeCell ref="L251:N251"/>
    <mergeCell ref="E249:E252"/>
    <mergeCell ref="O251:Q251"/>
    <mergeCell ref="R251:T251"/>
    <mergeCell ref="U249:W249"/>
    <mergeCell ref="O239:Q239"/>
    <mergeCell ref="A336:A337"/>
    <mergeCell ref="B336:B337"/>
    <mergeCell ref="C336:C337"/>
    <mergeCell ref="D336:D337"/>
    <mergeCell ref="E336:E337"/>
    <mergeCell ref="F336:H336"/>
    <mergeCell ref="I336:K336"/>
    <mergeCell ref="F332:H332"/>
    <mergeCell ref="F330:H330"/>
    <mergeCell ref="U54:W54"/>
    <mergeCell ref="R336:T336"/>
    <mergeCell ref="U336:W336"/>
    <mergeCell ref="A54:A55"/>
    <mergeCell ref="B54:B55"/>
    <mergeCell ref="C54:C55"/>
    <mergeCell ref="D54:D55"/>
    <mergeCell ref="E54:E55"/>
    <mergeCell ref="F54:H54"/>
    <mergeCell ref="I54:K54"/>
  </mergeCells>
  <printOptions/>
  <pageMargins left="0.3" right="0.19" top="0.5118110236220472" bottom="0.16" header="0.5118110236220472" footer="0.24"/>
  <pageSetup fitToHeight="99" fitToWidth="1" horizontalDpi="600" verticalDpi="600" orientation="landscape" paperSize="9" scale="44" r:id="rId1"/>
  <rowBreaks count="1" manualBreakCount="1">
    <brk id="3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2013-07-10T04:01:06Z</cp:lastPrinted>
  <dcterms:created xsi:type="dcterms:W3CDTF">2008-09-11T10:27:35Z</dcterms:created>
  <dcterms:modified xsi:type="dcterms:W3CDTF">2013-08-09T01:25:52Z</dcterms:modified>
  <cp:category/>
  <cp:version/>
  <cp:contentType/>
  <cp:contentStatus/>
</cp:coreProperties>
</file>