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</sheets>
  <definedNames>
    <definedName name="_xlnm._FilterDatabase" localSheetId="0" hidden="1">'Лист1'!$B$1:$B$147</definedName>
    <definedName name="_xlnm.Print_Area" localSheetId="0">'Лист1'!$A$1:$I$133</definedName>
  </definedNames>
  <calcPr fullCalcOnLoad="1"/>
</workbook>
</file>

<file path=xl/sharedStrings.xml><?xml version="1.0" encoding="utf-8"?>
<sst xmlns="http://schemas.openxmlformats.org/spreadsheetml/2006/main" count="498" uniqueCount="167">
  <si>
    <t>№ п/п</t>
  </si>
  <si>
    <t>Адрес МКД</t>
  </si>
  <si>
    <t>Форма собственности</t>
  </si>
  <si>
    <t>Год постройки</t>
  </si>
  <si>
    <t>Вид капитального ремонта</t>
  </si>
  <si>
    <t>Доля софинансирования собственников МКД (руб.)</t>
  </si>
  <si>
    <t>Доля софинансирования муниципального образования "Город Томск" (руб.)</t>
  </si>
  <si>
    <t>Наименование обслуживающей организации</t>
  </si>
  <si>
    <t>2013 год</t>
  </si>
  <si>
    <t>смешанная</t>
  </si>
  <si>
    <t>ООО "УК "Ремстройбыт"</t>
  </si>
  <si>
    <t>Стрелочная ул., 1в</t>
  </si>
  <si>
    <t>ООО "ЖЭК Жилищник"</t>
  </si>
  <si>
    <t>Б. Подгорная ул., 118/4</t>
  </si>
  <si>
    <t>Кольцевой проезд ул., 27</t>
  </si>
  <si>
    <t>ООО "УК "Каштачная"</t>
  </si>
  <si>
    <t>ул. Профсоюзная, 5а</t>
  </si>
  <si>
    <t>ООО " Компания Каштачная"</t>
  </si>
  <si>
    <t>Итого по 2013 году</t>
  </si>
  <si>
    <t>2014 год</t>
  </si>
  <si>
    <t>ООО "УК "Ленинский массив"</t>
  </si>
  <si>
    <t>Итого по 2014 году</t>
  </si>
  <si>
    <t>2015 год</t>
  </si>
  <si>
    <t>Итого по 2015 году</t>
  </si>
  <si>
    <t>Всего (руб.)</t>
  </si>
  <si>
    <t xml:space="preserve">ООО "УК "Каштачная" </t>
  </si>
  <si>
    <t>Бердская ул, д. 13</t>
  </si>
  <si>
    <t xml:space="preserve">ООО "Компания "Каштачная" </t>
  </si>
  <si>
    <t>Розы Люксембург ул., д. 88</t>
  </si>
  <si>
    <t xml:space="preserve">ООО "УК Ремстройбыт" </t>
  </si>
  <si>
    <t xml:space="preserve">ООО "УК "Ленинский массив" </t>
  </si>
  <si>
    <t>Большая Подгорная ул., д. 216</t>
  </si>
  <si>
    <t>Смирнова ул., д. 24</t>
  </si>
  <si>
    <t>Большая Подгорная ул., д. 120</t>
  </si>
  <si>
    <t>Первомайская ул., д. 171</t>
  </si>
  <si>
    <t>Красный пер., д. 15</t>
  </si>
  <si>
    <t>Первомайская ул., д. 177</t>
  </si>
  <si>
    <t>Большая Подгорная ул., д. 4</t>
  </si>
  <si>
    <t>Шегарский пер., д .71</t>
  </si>
  <si>
    <t>Большая Подгорная ул., д. 116</t>
  </si>
  <si>
    <t>Светлый пер., д. 40</t>
  </si>
  <si>
    <t>Большая Подгорная ул., д. 212а</t>
  </si>
  <si>
    <t>Бердская ул, д. 3</t>
  </si>
  <si>
    <t>Большая Подгорная ул., д. 173</t>
  </si>
  <si>
    <t>Учительская ул., д. 57</t>
  </si>
  <si>
    <t>Большая Подгорная ул., д.197</t>
  </si>
  <si>
    <t>Розы Люксембург ул., д. 61</t>
  </si>
  <si>
    <t>Алеутская ул., д. 15а</t>
  </si>
  <si>
    <t>5-й Армии ул., д. 6</t>
  </si>
  <si>
    <t>Розы Люксембург ул., д. 27</t>
  </si>
  <si>
    <t>Мельничная ул., д. 73</t>
  </si>
  <si>
    <t>Шегарский пер., д. 69</t>
  </si>
  <si>
    <t>Большая Подгорная ул., д. 214а</t>
  </si>
  <si>
    <t>Ленина пр., д. 155</t>
  </si>
  <si>
    <t>Профсоюзная ул., д. 7а</t>
  </si>
  <si>
    <t>Водяная ул., д. 53</t>
  </si>
  <si>
    <t>Карповский пер., д. 24</t>
  </si>
  <si>
    <t>Светлый пер., д. 26</t>
  </si>
  <si>
    <t>Большая Подгорная ул., д. 232</t>
  </si>
  <si>
    <t>Просторный пер.,  д. 8</t>
  </si>
  <si>
    <t>Ленина пр., д. 214</t>
  </si>
  <si>
    <t>Ванцетти пер., д. 6</t>
  </si>
  <si>
    <t>Бердская ул., д. 17</t>
  </si>
  <si>
    <t>Обская ул., д. 52</t>
  </si>
  <si>
    <t>Просторный пер.,  д. 21</t>
  </si>
  <si>
    <t xml:space="preserve"> выборочный капитальный ремонт </t>
  </si>
  <si>
    <t>Просторный пер., д. 8а</t>
  </si>
  <si>
    <t>Просторный пер., д. 10</t>
  </si>
  <si>
    <t>Мельничная ул., д. 75</t>
  </si>
  <si>
    <t>Ленина пр., д. 222</t>
  </si>
  <si>
    <t>Большая Подгорная ул., д. 161</t>
  </si>
  <si>
    <t xml:space="preserve">Перечень многоквартирных домов Ленинского района Города Томска, 
в отношении которых планируется проведение работ по капитальному  ремонту в 2013-2015 годах                                                                                                                                                                                               </t>
  </si>
  <si>
    <t>Светлый пер., д. 38</t>
  </si>
  <si>
    <t>Мельничная ул., д. 36</t>
  </si>
  <si>
    <t>Розы Люксембург ул., д. 60</t>
  </si>
  <si>
    <t>Кольцевой проезд ул., д. 13</t>
  </si>
  <si>
    <t>Кольцевой проезд ул., д. 19</t>
  </si>
  <si>
    <t>Кольцевой проезд ул., д. 25</t>
  </si>
  <si>
    <t xml:space="preserve">Мельничная ул., д. 31 </t>
  </si>
  <si>
    <t>Общество с ограниченной ответственностью "Жилсервис "Ленинский"</t>
  </si>
  <si>
    <t>Общество с ограниченной ответственностью "Жилсервис "Черемошники"</t>
  </si>
  <si>
    <t xml:space="preserve">ул. Войкова, д. 1 </t>
  </si>
  <si>
    <t xml:space="preserve"> Изготовление проектно-сметной документации и выборочный капитальный ремонт </t>
  </si>
  <si>
    <t>1905 года пер., д. 15</t>
  </si>
  <si>
    <t xml:space="preserve">Войкова ул., д.1 </t>
  </si>
  <si>
    <t>ООО "Компания "Каштачная"</t>
  </si>
  <si>
    <t>Ванцетти пер., д.18</t>
  </si>
  <si>
    <t>Карповский пер., д.24</t>
  </si>
  <si>
    <t>Мельничная ул., д.33</t>
  </si>
  <si>
    <t>Бердская ул., д.17</t>
  </si>
  <si>
    <t>Бердская ул., д.19</t>
  </si>
  <si>
    <t>Бердская ул., д.19а</t>
  </si>
  <si>
    <t>К. Маркса ул., д.29</t>
  </si>
  <si>
    <t>Р. Люксембург ул., д.60</t>
  </si>
  <si>
    <t>Мельничная ул., д.27</t>
  </si>
  <si>
    <t>Красный пер., д.12</t>
  </si>
  <si>
    <t>1905 года пер., д.20</t>
  </si>
  <si>
    <t>Красный пер., д.13</t>
  </si>
  <si>
    <t>Красный пер., д.15</t>
  </si>
  <si>
    <t>Мельничная ул., д.32</t>
  </si>
  <si>
    <t>Р. Люксембург ул., д.41</t>
  </si>
  <si>
    <t>Р. Люксембург ул., д.43</t>
  </si>
  <si>
    <t>Кольцевой проезд ул., д.13</t>
  </si>
  <si>
    <t>Кольцевой проезд ул., д.15</t>
  </si>
  <si>
    <t>Кольцевой проезд ул., д.7</t>
  </si>
  <si>
    <t>Кольцевой проезд ул., д.19</t>
  </si>
  <si>
    <t>Кутузова ул., д.1</t>
  </si>
  <si>
    <t>Просторный пер., 8</t>
  </si>
  <si>
    <t>ООО "Жилсервис"</t>
  </si>
  <si>
    <t>Просторный пер., 8а</t>
  </si>
  <si>
    <t>Просторный пер., 21</t>
  </si>
  <si>
    <t>Б. Подгорная ул., д.106</t>
  </si>
  <si>
    <t>Каховская ул., д.59</t>
  </si>
  <si>
    <t>Кедровая ул., д.36</t>
  </si>
  <si>
    <t>Флотский пер., 2а</t>
  </si>
  <si>
    <t>Шегарский пер., д.75а</t>
  </si>
  <si>
    <t>Красный пер., д.6/1</t>
  </si>
  <si>
    <t>Мельничная, д.29/1</t>
  </si>
  <si>
    <t>пр. Ленина, 177а</t>
  </si>
  <si>
    <t>пр. Ленина, 114</t>
  </si>
  <si>
    <t>пр. Ленина, 131</t>
  </si>
  <si>
    <t>ул. Смирнова, 21</t>
  </si>
  <si>
    <t>ул. Смирнова, 25</t>
  </si>
  <si>
    <t>ул. Смирнова, 11</t>
  </si>
  <si>
    <t xml:space="preserve">ул. Карла-Маркса, 2 </t>
  </si>
  <si>
    <t>ул. Розы Люксембург, 49</t>
  </si>
  <si>
    <t>ул. Розы Люксембург, 69</t>
  </si>
  <si>
    <t>пр. Ленина, 162</t>
  </si>
  <si>
    <t>пр. Ленина, 160</t>
  </si>
  <si>
    <t>частная</t>
  </si>
  <si>
    <t>1953</t>
  </si>
  <si>
    <t>1988</t>
  </si>
  <si>
    <t>1959</t>
  </si>
  <si>
    <t>1954</t>
  </si>
  <si>
    <t>1958</t>
  </si>
  <si>
    <t>1957</t>
  </si>
  <si>
    <t>1882</t>
  </si>
  <si>
    <t>1900</t>
  </si>
  <si>
    <t>1974</t>
  </si>
  <si>
    <t>1970</t>
  </si>
  <si>
    <t>*</t>
  </si>
  <si>
    <t>Количество домов не соответствует списочному в связи с тем, что некоторые дома ремонтировались или будут ремонтироваться более одного раза за всю реализацию программы</t>
  </si>
  <si>
    <t>5 Армии ул., д.26</t>
  </si>
  <si>
    <t>изготовление ПСД</t>
  </si>
  <si>
    <t>ООО "УК "Мастер"</t>
  </si>
  <si>
    <t>Б. Подгорная ул., д.18</t>
  </si>
  <si>
    <t>Водяная ул., д.41</t>
  </si>
  <si>
    <t>Ленина пр., 220</t>
  </si>
  <si>
    <t>Ленина пр., 218</t>
  </si>
  <si>
    <t>Ленина пр., 216</t>
  </si>
  <si>
    <t>Ленина пр., 214</t>
  </si>
  <si>
    <t>Ленина пр., 212</t>
  </si>
  <si>
    <t>Смирнова ул., д. 22</t>
  </si>
  <si>
    <t>Смирнова ул., д. 29</t>
  </si>
  <si>
    <t>Смирнова ул., д. 33</t>
  </si>
  <si>
    <t>Войкова ул, д.59а</t>
  </si>
  <si>
    <t>пр. Ленина, 222</t>
  </si>
  <si>
    <t>1960</t>
  </si>
  <si>
    <t>выборочный капитальный ремонт и изготавление ПСД</t>
  </si>
  <si>
    <t>К. Маркса ул., д.15а</t>
  </si>
  <si>
    <t>К. Маркса ул., д.17</t>
  </si>
  <si>
    <t xml:space="preserve">Б.Подгорная ул., 149                   </t>
  </si>
  <si>
    <t xml:space="preserve">Б.Подгорная ул., 189                   </t>
  </si>
  <si>
    <t xml:space="preserve">К. Маркса ул., 41                 </t>
  </si>
  <si>
    <t>Ленина, пр.,198</t>
  </si>
  <si>
    <t>ИТОГО 114 МКД*:</t>
  </si>
  <si>
    <t>Приложение 4 к постановлению администрации Города Томска 
от 10.12.2014 № 1292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</si>
</sst>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000"/>
    <numFmt numFmtId="166" formatCode="0.0000"/>
    <numFmt numFmtId="167" formatCode="0.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0">
      <alignment/>
      <protection/>
    </xf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2" fillId="0" borderId="10" xfId="59" applyNumberFormat="1" applyFont="1" applyFill="1" applyBorder="1" applyAlignment="1" applyProtection="1">
      <alignment horizontal="left" vertical="center" wrapText="1"/>
      <protection/>
    </xf>
    <xf numFmtId="4" fontId="22" fillId="0" borderId="10" xfId="53" applyNumberFormat="1" applyFont="1" applyFill="1" applyBorder="1" applyAlignment="1">
      <alignment horizontal="center" vertical="center"/>
      <protection/>
    </xf>
    <xf numFmtId="0" fontId="22" fillId="0" borderId="10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8" applyNumberFormat="1" applyFont="1" applyFill="1" applyBorder="1" applyAlignment="1" applyProtection="1">
      <alignment vertical="center" wrapText="1"/>
      <protection/>
    </xf>
    <xf numFmtId="4" fontId="22" fillId="0" borderId="10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8" applyNumberFormat="1" applyFont="1" applyFill="1" applyBorder="1" applyAlignment="1" applyProtection="1">
      <alignment horizontal="left" vertical="center" wrapText="1"/>
      <protection/>
    </xf>
    <xf numFmtId="4" fontId="22" fillId="0" borderId="10" xfId="58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Fill="1" applyAlignment="1">
      <alignment horizontal="left" vertical="center"/>
    </xf>
    <xf numFmtId="0" fontId="21" fillId="0" borderId="0" xfId="0" applyFont="1" applyFill="1" applyAlignment="1">
      <alignment/>
    </xf>
    <xf numFmtId="0" fontId="23" fillId="0" borderId="0" xfId="0" applyFont="1" applyBorder="1" applyAlignment="1">
      <alignment vertical="center" wrapText="1"/>
    </xf>
    <xf numFmtId="2" fontId="22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2" fontId="21" fillId="24" borderId="0" xfId="0" applyNumberFormat="1" applyFont="1" applyFill="1" applyAlignment="1">
      <alignment horizontal="left" vertical="center"/>
    </xf>
    <xf numFmtId="0" fontId="0" fillId="0" borderId="0" xfId="0" applyFill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wrapText="1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" fontId="22" fillId="0" borderId="10" xfId="62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4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23" fillId="0" borderId="12" xfId="0" applyFont="1" applyBorder="1" applyAlignment="1">
      <alignment horizontal="center" vertical="center" wrapText="1"/>
    </xf>
    <xf numFmtId="4" fontId="23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4" fontId="22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23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0" xfId="0" applyFont="1" applyFill="1" applyBorder="1" applyAlignment="1">
      <alignment horizontal="left" vertical="center" wrapText="1"/>
    </xf>
    <xf numFmtId="4" fontId="23" fillId="0" borderId="0" xfId="0" applyNumberFormat="1" applyFont="1" applyFill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_Лист1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8"/>
  <sheetViews>
    <sheetView tabSelected="1" view="pageBreakPreview" zoomScale="75" zoomScaleNormal="70" zoomScaleSheetLayoutView="75" workbookViewId="0" topLeftCell="A1">
      <selection activeCell="G1" sqref="G1:I1"/>
    </sheetView>
  </sheetViews>
  <sheetFormatPr defaultColWidth="9.00390625" defaultRowHeight="12.75"/>
  <cols>
    <col min="1" max="1" width="5.25390625" style="1" customWidth="1"/>
    <col min="2" max="2" width="28.125" style="17" customWidth="1"/>
    <col min="3" max="3" width="14.375" style="18" customWidth="1"/>
    <col min="4" max="4" width="11.625" style="18" customWidth="1"/>
    <col min="5" max="5" width="33.00390625" style="18" customWidth="1"/>
    <col min="6" max="6" width="18.75390625" style="18" customWidth="1"/>
    <col min="7" max="7" width="15.875" style="18" customWidth="1"/>
    <col min="8" max="8" width="20.125" style="18" customWidth="1"/>
    <col min="9" max="9" width="47.625" style="18" customWidth="1"/>
  </cols>
  <sheetData>
    <row r="1" spans="1:9" s="23" customFormat="1" ht="36" customHeight="1">
      <c r="A1" s="19"/>
      <c r="B1" s="20"/>
      <c r="C1" s="21"/>
      <c r="D1" s="21"/>
      <c r="E1" s="21"/>
      <c r="F1" s="22"/>
      <c r="G1" s="66" t="s">
        <v>166</v>
      </c>
      <c r="H1" s="66"/>
      <c r="I1" s="66"/>
    </row>
    <row r="2" spans="1:9" s="23" customFormat="1" ht="12.75">
      <c r="A2" s="67" t="s">
        <v>71</v>
      </c>
      <c r="B2" s="67"/>
      <c r="C2" s="67"/>
      <c r="D2" s="67"/>
      <c r="E2" s="67"/>
      <c r="F2" s="67"/>
      <c r="G2" s="67"/>
      <c r="H2" s="67"/>
      <c r="I2" s="67"/>
    </row>
    <row r="3" spans="1:9" s="23" customFormat="1" ht="12.75">
      <c r="A3" s="67"/>
      <c r="B3" s="67"/>
      <c r="C3" s="67"/>
      <c r="D3" s="67"/>
      <c r="E3" s="67"/>
      <c r="F3" s="67"/>
      <c r="G3" s="67"/>
      <c r="H3" s="67"/>
      <c r="I3" s="67"/>
    </row>
    <row r="4" spans="1:9" s="23" customFormat="1" ht="5.25" customHeight="1">
      <c r="A4" s="67"/>
      <c r="B4" s="67"/>
      <c r="C4" s="67"/>
      <c r="D4" s="67"/>
      <c r="E4" s="67"/>
      <c r="F4" s="67"/>
      <c r="G4" s="67"/>
      <c r="H4" s="67"/>
      <c r="I4" s="67"/>
    </row>
    <row r="5" spans="1:9" s="23" customFormat="1" ht="63.75">
      <c r="A5" s="13" t="s">
        <v>0</v>
      </c>
      <c r="B5" s="14" t="s">
        <v>1</v>
      </c>
      <c r="C5" s="15" t="s">
        <v>2</v>
      </c>
      <c r="D5" s="15" t="s">
        <v>3</v>
      </c>
      <c r="E5" s="15" t="s">
        <v>4</v>
      </c>
      <c r="F5" s="15" t="s">
        <v>24</v>
      </c>
      <c r="G5" s="15" t="s">
        <v>5</v>
      </c>
      <c r="H5" s="15" t="s">
        <v>6</v>
      </c>
      <c r="I5" s="15" t="s">
        <v>7</v>
      </c>
    </row>
    <row r="6" spans="1:9" s="23" customFormat="1" ht="12.75">
      <c r="A6" s="68" t="s">
        <v>8</v>
      </c>
      <c r="B6" s="68"/>
      <c r="C6" s="68"/>
      <c r="D6" s="68"/>
      <c r="E6" s="68"/>
      <c r="F6" s="68"/>
      <c r="G6" s="68"/>
      <c r="H6" s="68"/>
      <c r="I6" s="68"/>
    </row>
    <row r="7" spans="1:9" s="24" customFormat="1" ht="12.75">
      <c r="A7" s="4">
        <v>1</v>
      </c>
      <c r="B7" s="2" t="s">
        <v>11</v>
      </c>
      <c r="C7" s="4" t="s">
        <v>9</v>
      </c>
      <c r="D7" s="4">
        <v>1960</v>
      </c>
      <c r="E7" s="4" t="s">
        <v>65</v>
      </c>
      <c r="F7" s="5">
        <f aca="true" t="shared" si="0" ref="F7:F60">H7+G7</f>
        <v>3085449</v>
      </c>
      <c r="G7" s="5">
        <f aca="true" t="shared" si="1" ref="G7:G60">H7*0.01</f>
        <v>30549</v>
      </c>
      <c r="H7" s="5">
        <f>3394000-339100</f>
        <v>3054900</v>
      </c>
      <c r="I7" s="4" t="s">
        <v>12</v>
      </c>
    </row>
    <row r="8" spans="1:9" s="24" customFormat="1" ht="25.5">
      <c r="A8" s="4">
        <v>2</v>
      </c>
      <c r="B8" s="2" t="s">
        <v>13</v>
      </c>
      <c r="C8" s="4" t="s">
        <v>9</v>
      </c>
      <c r="D8" s="4">
        <v>1957</v>
      </c>
      <c r="E8" s="4" t="s">
        <v>65</v>
      </c>
      <c r="F8" s="5">
        <f t="shared" si="0"/>
        <v>7401932.7125</v>
      </c>
      <c r="G8" s="5">
        <f t="shared" si="1"/>
        <v>73286.46250000001</v>
      </c>
      <c r="H8" s="5">
        <v>7328646.25</v>
      </c>
      <c r="I8" s="4" t="s">
        <v>79</v>
      </c>
    </row>
    <row r="9" spans="1:9" s="24" customFormat="1" ht="12.75">
      <c r="A9" s="4">
        <v>3</v>
      </c>
      <c r="B9" s="2" t="s">
        <v>14</v>
      </c>
      <c r="C9" s="4" t="s">
        <v>9</v>
      </c>
      <c r="D9" s="4">
        <v>1930</v>
      </c>
      <c r="E9" s="4" t="s">
        <v>65</v>
      </c>
      <c r="F9" s="5">
        <f t="shared" si="0"/>
        <v>1753508.3891999999</v>
      </c>
      <c r="G9" s="5">
        <f t="shared" si="1"/>
        <v>17361.4692</v>
      </c>
      <c r="H9" s="5">
        <f>163785.67+1436197.96+136163.29</f>
        <v>1736146.92</v>
      </c>
      <c r="I9" s="4" t="s">
        <v>15</v>
      </c>
    </row>
    <row r="10" spans="1:9" s="24" customFormat="1" ht="12.75">
      <c r="A10" s="4">
        <v>4</v>
      </c>
      <c r="B10" s="26" t="s">
        <v>16</v>
      </c>
      <c r="C10" s="4" t="s">
        <v>9</v>
      </c>
      <c r="D10" s="4">
        <v>1935</v>
      </c>
      <c r="E10" s="4" t="s">
        <v>65</v>
      </c>
      <c r="F10" s="5">
        <f t="shared" si="0"/>
        <v>2726888.799</v>
      </c>
      <c r="G10" s="5">
        <f t="shared" si="1"/>
        <v>26998.899</v>
      </c>
      <c r="H10" s="5">
        <f>1598948.97+1100940.93</f>
        <v>2699889.9</v>
      </c>
      <c r="I10" s="4" t="s">
        <v>17</v>
      </c>
    </row>
    <row r="11" spans="1:9" s="24" customFormat="1" ht="38.25">
      <c r="A11" s="4">
        <v>5</v>
      </c>
      <c r="B11" s="6" t="s">
        <v>81</v>
      </c>
      <c r="C11" s="4" t="s">
        <v>9</v>
      </c>
      <c r="D11" s="4">
        <v>1963</v>
      </c>
      <c r="E11" s="4" t="s">
        <v>82</v>
      </c>
      <c r="F11" s="5">
        <f t="shared" si="0"/>
        <v>3486030.15</v>
      </c>
      <c r="G11" s="5">
        <f t="shared" si="1"/>
        <v>34515.15</v>
      </c>
      <c r="H11" s="7">
        <v>3451515</v>
      </c>
      <c r="I11" s="8" t="s">
        <v>27</v>
      </c>
    </row>
    <row r="12" spans="1:9" s="24" customFormat="1" ht="12.75">
      <c r="A12" s="4">
        <v>6</v>
      </c>
      <c r="B12" s="6" t="s">
        <v>26</v>
      </c>
      <c r="C12" s="4" t="s">
        <v>9</v>
      </c>
      <c r="D12" s="4">
        <v>1930</v>
      </c>
      <c r="E12" s="4" t="s">
        <v>65</v>
      </c>
      <c r="F12" s="5">
        <f t="shared" si="0"/>
        <v>140895.9999</v>
      </c>
      <c r="G12" s="5">
        <f t="shared" si="1"/>
        <v>1395.0099</v>
      </c>
      <c r="H12" s="7">
        <v>139500.99</v>
      </c>
      <c r="I12" s="8" t="s">
        <v>27</v>
      </c>
    </row>
    <row r="13" spans="1:9" s="24" customFormat="1" ht="12.75">
      <c r="A13" s="4">
        <v>7</v>
      </c>
      <c r="B13" s="6" t="s">
        <v>28</v>
      </c>
      <c r="C13" s="4" t="s">
        <v>9</v>
      </c>
      <c r="D13" s="4">
        <v>1938</v>
      </c>
      <c r="E13" s="4" t="s">
        <v>65</v>
      </c>
      <c r="F13" s="5">
        <f t="shared" si="0"/>
        <v>66660</v>
      </c>
      <c r="G13" s="5">
        <f t="shared" si="1"/>
        <v>660</v>
      </c>
      <c r="H13" s="7">
        <v>66000</v>
      </c>
      <c r="I13" s="8" t="s">
        <v>29</v>
      </c>
    </row>
    <row r="14" spans="1:9" s="24" customFormat="1" ht="12.75">
      <c r="A14" s="4">
        <v>8</v>
      </c>
      <c r="B14" s="6" t="s">
        <v>75</v>
      </c>
      <c r="C14" s="4" t="s">
        <v>9</v>
      </c>
      <c r="D14" s="4">
        <v>1917</v>
      </c>
      <c r="E14" s="4" t="s">
        <v>65</v>
      </c>
      <c r="F14" s="5">
        <f t="shared" si="0"/>
        <v>147216.0244</v>
      </c>
      <c r="G14" s="5">
        <f t="shared" si="1"/>
        <v>1457.5844</v>
      </c>
      <c r="H14" s="7">
        <v>145758.44</v>
      </c>
      <c r="I14" s="4" t="s">
        <v>15</v>
      </c>
    </row>
    <row r="15" spans="1:9" s="23" customFormat="1" ht="25.5">
      <c r="A15" s="4">
        <v>9</v>
      </c>
      <c r="B15" s="6" t="s">
        <v>64</v>
      </c>
      <c r="C15" s="4" t="s">
        <v>9</v>
      </c>
      <c r="D15" s="4">
        <v>1930</v>
      </c>
      <c r="E15" s="4" t="s">
        <v>65</v>
      </c>
      <c r="F15" s="5">
        <f t="shared" si="0"/>
        <v>93066.5611</v>
      </c>
      <c r="G15" s="5">
        <f t="shared" si="1"/>
        <v>921.4511</v>
      </c>
      <c r="H15" s="7">
        <v>92145.11</v>
      </c>
      <c r="I15" s="4" t="s">
        <v>80</v>
      </c>
    </row>
    <row r="16" spans="1:9" s="23" customFormat="1" ht="12.75">
      <c r="A16" s="4">
        <v>10</v>
      </c>
      <c r="B16" s="6" t="s">
        <v>31</v>
      </c>
      <c r="C16" s="4" t="s">
        <v>9</v>
      </c>
      <c r="D16" s="4">
        <v>1952</v>
      </c>
      <c r="E16" s="4" t="s">
        <v>65</v>
      </c>
      <c r="F16" s="5">
        <f t="shared" si="0"/>
        <v>77770</v>
      </c>
      <c r="G16" s="5">
        <f t="shared" si="1"/>
        <v>770</v>
      </c>
      <c r="H16" s="7">
        <v>77000</v>
      </c>
      <c r="I16" s="8" t="s">
        <v>30</v>
      </c>
    </row>
    <row r="17" spans="1:9" s="23" customFormat="1" ht="12.75">
      <c r="A17" s="4">
        <v>11</v>
      </c>
      <c r="B17" s="6" t="s">
        <v>32</v>
      </c>
      <c r="C17" s="4" t="s">
        <v>9</v>
      </c>
      <c r="D17" s="4">
        <v>1959</v>
      </c>
      <c r="E17" s="4" t="s">
        <v>65</v>
      </c>
      <c r="F17" s="5">
        <f t="shared" si="0"/>
        <v>118362.4252</v>
      </c>
      <c r="G17" s="5">
        <f t="shared" si="1"/>
        <v>1171.9052000000001</v>
      </c>
      <c r="H17" s="7">
        <v>117190.52</v>
      </c>
      <c r="I17" s="8" t="s">
        <v>25</v>
      </c>
    </row>
    <row r="18" spans="1:9" s="23" customFormat="1" ht="12.75">
      <c r="A18" s="4">
        <v>12</v>
      </c>
      <c r="B18" s="6" t="s">
        <v>33</v>
      </c>
      <c r="C18" s="4" t="s">
        <v>9</v>
      </c>
      <c r="D18" s="4">
        <v>1955</v>
      </c>
      <c r="E18" s="4" t="s">
        <v>65</v>
      </c>
      <c r="F18" s="5">
        <f t="shared" si="0"/>
        <v>144430</v>
      </c>
      <c r="G18" s="5">
        <f t="shared" si="1"/>
        <v>1430</v>
      </c>
      <c r="H18" s="7">
        <v>143000</v>
      </c>
      <c r="I18" s="8" t="s">
        <v>30</v>
      </c>
    </row>
    <row r="19" spans="1:9" s="23" customFormat="1" ht="12.75">
      <c r="A19" s="4">
        <v>13</v>
      </c>
      <c r="B19" s="6" t="s">
        <v>34</v>
      </c>
      <c r="C19" s="4" t="s">
        <v>9</v>
      </c>
      <c r="D19" s="4">
        <v>1958</v>
      </c>
      <c r="E19" s="4" t="s">
        <v>65</v>
      </c>
      <c r="F19" s="5">
        <f t="shared" si="0"/>
        <v>88880</v>
      </c>
      <c r="G19" s="5">
        <f t="shared" si="1"/>
        <v>880</v>
      </c>
      <c r="H19" s="7">
        <v>88000</v>
      </c>
      <c r="I19" s="8" t="s">
        <v>30</v>
      </c>
    </row>
    <row r="20" spans="1:9" s="23" customFormat="1" ht="12.75">
      <c r="A20" s="4">
        <v>14</v>
      </c>
      <c r="B20" s="6" t="s">
        <v>70</v>
      </c>
      <c r="C20" s="4" t="s">
        <v>9</v>
      </c>
      <c r="D20" s="4">
        <v>1963</v>
      </c>
      <c r="E20" s="4" t="s">
        <v>65</v>
      </c>
      <c r="F20" s="5">
        <f t="shared" si="0"/>
        <v>88880</v>
      </c>
      <c r="G20" s="5">
        <f t="shared" si="1"/>
        <v>880</v>
      </c>
      <c r="H20" s="7">
        <v>88000</v>
      </c>
      <c r="I20" s="8" t="s">
        <v>30</v>
      </c>
    </row>
    <row r="21" spans="1:9" s="23" customFormat="1" ht="12.75">
      <c r="A21" s="4">
        <v>15</v>
      </c>
      <c r="B21" s="6" t="s">
        <v>35</v>
      </c>
      <c r="C21" s="4" t="s">
        <v>9</v>
      </c>
      <c r="D21" s="4">
        <v>1960</v>
      </c>
      <c r="E21" s="4" t="s">
        <v>65</v>
      </c>
      <c r="F21" s="5">
        <f t="shared" si="0"/>
        <v>112244.1684</v>
      </c>
      <c r="G21" s="5">
        <f t="shared" si="1"/>
        <v>1111.3284</v>
      </c>
      <c r="H21" s="7">
        <f>100000+11132.84</f>
        <v>111132.84</v>
      </c>
      <c r="I21" s="8" t="s">
        <v>29</v>
      </c>
    </row>
    <row r="22" spans="1:9" s="23" customFormat="1" ht="12.75">
      <c r="A22" s="4">
        <v>16</v>
      </c>
      <c r="B22" s="6" t="s">
        <v>36</v>
      </c>
      <c r="C22" s="4" t="s">
        <v>9</v>
      </c>
      <c r="D22" s="4">
        <v>1941</v>
      </c>
      <c r="E22" s="4" t="s">
        <v>65</v>
      </c>
      <c r="F22" s="5">
        <f t="shared" si="0"/>
        <v>88880</v>
      </c>
      <c r="G22" s="5">
        <f t="shared" si="1"/>
        <v>880</v>
      </c>
      <c r="H22" s="7">
        <v>88000</v>
      </c>
      <c r="I22" s="8" t="s">
        <v>30</v>
      </c>
    </row>
    <row r="23" spans="1:9" s="23" customFormat="1" ht="12.75">
      <c r="A23" s="4">
        <v>17</v>
      </c>
      <c r="B23" s="6" t="s">
        <v>37</v>
      </c>
      <c r="C23" s="4" t="s">
        <v>9</v>
      </c>
      <c r="D23" s="4">
        <v>1963</v>
      </c>
      <c r="E23" s="4" t="s">
        <v>65</v>
      </c>
      <c r="F23" s="5">
        <f t="shared" si="0"/>
        <v>77770</v>
      </c>
      <c r="G23" s="5">
        <f t="shared" si="1"/>
        <v>770</v>
      </c>
      <c r="H23" s="7">
        <v>77000</v>
      </c>
      <c r="I23" s="8" t="s">
        <v>29</v>
      </c>
    </row>
    <row r="24" spans="1:9" s="23" customFormat="1" ht="12.75">
      <c r="A24" s="4">
        <v>18</v>
      </c>
      <c r="B24" s="6" t="s">
        <v>38</v>
      </c>
      <c r="C24" s="4" t="s">
        <v>9</v>
      </c>
      <c r="D24" s="4">
        <v>1892</v>
      </c>
      <c r="E24" s="4" t="s">
        <v>65</v>
      </c>
      <c r="F24" s="5">
        <f t="shared" si="0"/>
        <v>88880</v>
      </c>
      <c r="G24" s="5">
        <f t="shared" si="1"/>
        <v>880</v>
      </c>
      <c r="H24" s="7">
        <v>88000</v>
      </c>
      <c r="I24" s="8" t="s">
        <v>30</v>
      </c>
    </row>
    <row r="25" spans="1:9" s="23" customFormat="1" ht="12.75">
      <c r="A25" s="4">
        <v>19</v>
      </c>
      <c r="B25" s="6" t="s">
        <v>39</v>
      </c>
      <c r="C25" s="4" t="s">
        <v>9</v>
      </c>
      <c r="D25" s="4">
        <v>1960</v>
      </c>
      <c r="E25" s="4" t="s">
        <v>65</v>
      </c>
      <c r="F25" s="5">
        <f t="shared" si="0"/>
        <v>141250.419</v>
      </c>
      <c r="G25" s="5">
        <f t="shared" si="1"/>
        <v>1398.519</v>
      </c>
      <c r="H25" s="7">
        <f>143000-3148.1</f>
        <v>139851.9</v>
      </c>
      <c r="I25" s="8" t="s">
        <v>30</v>
      </c>
    </row>
    <row r="26" spans="1:9" s="23" customFormat="1" ht="12.75">
      <c r="A26" s="4">
        <v>20</v>
      </c>
      <c r="B26" s="6" t="s">
        <v>40</v>
      </c>
      <c r="C26" s="4" t="s">
        <v>9</v>
      </c>
      <c r="D26" s="4">
        <v>1951</v>
      </c>
      <c r="E26" s="4" t="s">
        <v>65</v>
      </c>
      <c r="F26" s="5">
        <f t="shared" si="0"/>
        <v>88880</v>
      </c>
      <c r="G26" s="5">
        <f t="shared" si="1"/>
        <v>880</v>
      </c>
      <c r="H26" s="7">
        <v>88000</v>
      </c>
      <c r="I26" s="8" t="s">
        <v>30</v>
      </c>
    </row>
    <row r="27" spans="1:9" s="23" customFormat="1" ht="12.75">
      <c r="A27" s="4">
        <v>21</v>
      </c>
      <c r="B27" s="9" t="s">
        <v>72</v>
      </c>
      <c r="C27" s="4" t="s">
        <v>9</v>
      </c>
      <c r="D27" s="4">
        <v>1960</v>
      </c>
      <c r="E27" s="4" t="s">
        <v>65</v>
      </c>
      <c r="F27" s="5">
        <f t="shared" si="0"/>
        <v>88880</v>
      </c>
      <c r="G27" s="5">
        <f t="shared" si="1"/>
        <v>880</v>
      </c>
      <c r="H27" s="7">
        <v>88000</v>
      </c>
      <c r="I27" s="8" t="s">
        <v>30</v>
      </c>
    </row>
    <row r="28" spans="1:9" s="24" customFormat="1" ht="12.75">
      <c r="A28" s="4">
        <v>22</v>
      </c>
      <c r="B28" s="6" t="s">
        <v>41</v>
      </c>
      <c r="C28" s="4" t="s">
        <v>9</v>
      </c>
      <c r="D28" s="4">
        <v>1958</v>
      </c>
      <c r="E28" s="4" t="s">
        <v>65</v>
      </c>
      <c r="F28" s="5">
        <f t="shared" si="0"/>
        <v>88880</v>
      </c>
      <c r="G28" s="5">
        <f t="shared" si="1"/>
        <v>880</v>
      </c>
      <c r="H28" s="7">
        <v>88000</v>
      </c>
      <c r="I28" s="8" t="s">
        <v>30</v>
      </c>
    </row>
    <row r="29" spans="1:9" s="24" customFormat="1" ht="25.5">
      <c r="A29" s="4">
        <v>23</v>
      </c>
      <c r="B29" s="6" t="s">
        <v>66</v>
      </c>
      <c r="C29" s="4" t="s">
        <v>9</v>
      </c>
      <c r="D29" s="4">
        <v>1958</v>
      </c>
      <c r="E29" s="4" t="s">
        <v>65</v>
      </c>
      <c r="F29" s="5">
        <f t="shared" si="0"/>
        <v>106050</v>
      </c>
      <c r="G29" s="5">
        <f t="shared" si="1"/>
        <v>1050</v>
      </c>
      <c r="H29" s="7">
        <v>105000</v>
      </c>
      <c r="I29" s="4" t="s">
        <v>80</v>
      </c>
    </row>
    <row r="30" spans="1:9" s="23" customFormat="1" ht="25.5">
      <c r="A30" s="4">
        <v>24</v>
      </c>
      <c r="B30" s="6" t="s">
        <v>42</v>
      </c>
      <c r="C30" s="4" t="s">
        <v>9</v>
      </c>
      <c r="D30" s="4">
        <v>1956</v>
      </c>
      <c r="E30" s="4" t="s">
        <v>65</v>
      </c>
      <c r="F30" s="5">
        <f t="shared" si="0"/>
        <v>194996.1045</v>
      </c>
      <c r="G30" s="5">
        <f t="shared" si="1"/>
        <v>1930.6544999999999</v>
      </c>
      <c r="H30" s="7">
        <f>155209.02+37856.43</f>
        <v>193065.44999999998</v>
      </c>
      <c r="I30" s="4" t="s">
        <v>80</v>
      </c>
    </row>
    <row r="31" spans="1:9" s="23" customFormat="1" ht="12.75">
      <c r="A31" s="4">
        <v>25</v>
      </c>
      <c r="B31" s="6" t="s">
        <v>43</v>
      </c>
      <c r="C31" s="4" t="s">
        <v>9</v>
      </c>
      <c r="D31" s="4">
        <v>1955</v>
      </c>
      <c r="E31" s="4" t="s">
        <v>65</v>
      </c>
      <c r="F31" s="5">
        <f t="shared" si="0"/>
        <v>111100</v>
      </c>
      <c r="G31" s="5">
        <f t="shared" si="1"/>
        <v>1100</v>
      </c>
      <c r="H31" s="7">
        <v>110000</v>
      </c>
      <c r="I31" s="8" t="s">
        <v>30</v>
      </c>
    </row>
    <row r="32" spans="1:9" s="23" customFormat="1" ht="12.75">
      <c r="A32" s="4">
        <v>26</v>
      </c>
      <c r="B32" s="6" t="s">
        <v>44</v>
      </c>
      <c r="C32" s="4" t="s">
        <v>9</v>
      </c>
      <c r="D32" s="4">
        <v>1958</v>
      </c>
      <c r="E32" s="4" t="s">
        <v>65</v>
      </c>
      <c r="F32" s="5">
        <f t="shared" si="0"/>
        <v>99990</v>
      </c>
      <c r="G32" s="5">
        <f t="shared" si="1"/>
        <v>990</v>
      </c>
      <c r="H32" s="7">
        <v>99000</v>
      </c>
      <c r="I32" s="8" t="s">
        <v>30</v>
      </c>
    </row>
    <row r="33" spans="1:9" s="24" customFormat="1" ht="12.75">
      <c r="A33" s="4">
        <v>27</v>
      </c>
      <c r="B33" s="6" t="s">
        <v>45</v>
      </c>
      <c r="C33" s="4" t="s">
        <v>9</v>
      </c>
      <c r="D33" s="4">
        <v>1962</v>
      </c>
      <c r="E33" s="4" t="s">
        <v>65</v>
      </c>
      <c r="F33" s="5">
        <f t="shared" si="0"/>
        <v>88880</v>
      </c>
      <c r="G33" s="5">
        <f t="shared" si="1"/>
        <v>880</v>
      </c>
      <c r="H33" s="7">
        <v>88000</v>
      </c>
      <c r="I33" s="8" t="s">
        <v>30</v>
      </c>
    </row>
    <row r="34" spans="1:9" s="23" customFormat="1" ht="25.5">
      <c r="A34" s="4">
        <v>28</v>
      </c>
      <c r="B34" s="6" t="s">
        <v>67</v>
      </c>
      <c r="C34" s="4" t="s">
        <v>9</v>
      </c>
      <c r="D34" s="4">
        <v>1958</v>
      </c>
      <c r="E34" s="4" t="s">
        <v>65</v>
      </c>
      <c r="F34" s="5">
        <f t="shared" si="0"/>
        <v>123371.5</v>
      </c>
      <c r="G34" s="5">
        <f t="shared" si="1"/>
        <v>1221.5</v>
      </c>
      <c r="H34" s="7">
        <v>122150</v>
      </c>
      <c r="I34" s="4" t="s">
        <v>80</v>
      </c>
    </row>
    <row r="35" spans="1:9" s="23" customFormat="1" ht="12.75">
      <c r="A35" s="4">
        <v>29</v>
      </c>
      <c r="B35" s="6" t="s">
        <v>46</v>
      </c>
      <c r="C35" s="4" t="s">
        <v>9</v>
      </c>
      <c r="D35" s="4">
        <v>1956</v>
      </c>
      <c r="E35" s="4" t="s">
        <v>65</v>
      </c>
      <c r="F35" s="5">
        <f t="shared" si="0"/>
        <v>275909.9719</v>
      </c>
      <c r="G35" s="5">
        <f t="shared" si="1"/>
        <v>2731.7819</v>
      </c>
      <c r="H35" s="7">
        <f>99000+174178.19</f>
        <v>273178.19</v>
      </c>
      <c r="I35" s="8" t="s">
        <v>29</v>
      </c>
    </row>
    <row r="36" spans="1:9" s="23" customFormat="1" ht="12.75">
      <c r="A36" s="4">
        <v>30</v>
      </c>
      <c r="B36" s="6" t="s">
        <v>47</v>
      </c>
      <c r="C36" s="4" t="s">
        <v>9</v>
      </c>
      <c r="D36" s="4">
        <v>1917</v>
      </c>
      <c r="E36" s="4" t="s">
        <v>65</v>
      </c>
      <c r="F36" s="5">
        <f t="shared" si="0"/>
        <v>75378.219</v>
      </c>
      <c r="G36" s="5">
        <f t="shared" si="1"/>
        <v>746.319</v>
      </c>
      <c r="H36" s="7">
        <v>74631.9</v>
      </c>
      <c r="I36" s="8" t="s">
        <v>25</v>
      </c>
    </row>
    <row r="37" spans="1:9" s="24" customFormat="1" ht="12.75">
      <c r="A37" s="4">
        <v>31</v>
      </c>
      <c r="B37" s="6" t="s">
        <v>48</v>
      </c>
      <c r="C37" s="4" t="s">
        <v>9</v>
      </c>
      <c r="D37" s="4">
        <v>1935</v>
      </c>
      <c r="E37" s="4" t="s">
        <v>65</v>
      </c>
      <c r="F37" s="5">
        <f t="shared" si="0"/>
        <v>141167.801</v>
      </c>
      <c r="G37" s="5">
        <f t="shared" si="1"/>
        <v>1397.701</v>
      </c>
      <c r="H37" s="7">
        <v>139770.1</v>
      </c>
      <c r="I37" s="8" t="s">
        <v>27</v>
      </c>
    </row>
    <row r="38" spans="1:9" s="23" customFormat="1" ht="12.75">
      <c r="A38" s="4">
        <v>32</v>
      </c>
      <c r="B38" s="6" t="s">
        <v>49</v>
      </c>
      <c r="C38" s="4" t="s">
        <v>9</v>
      </c>
      <c r="D38" s="4">
        <v>1935</v>
      </c>
      <c r="E38" s="4" t="s">
        <v>65</v>
      </c>
      <c r="F38" s="5">
        <f t="shared" si="0"/>
        <v>165640</v>
      </c>
      <c r="G38" s="5">
        <f t="shared" si="1"/>
        <v>1640</v>
      </c>
      <c r="H38" s="7">
        <v>164000</v>
      </c>
      <c r="I38" s="8" t="s">
        <v>29</v>
      </c>
    </row>
    <row r="39" spans="1:9" s="23" customFormat="1" ht="25.5">
      <c r="A39" s="4">
        <v>33</v>
      </c>
      <c r="B39" s="6" t="s">
        <v>50</v>
      </c>
      <c r="C39" s="4" t="s">
        <v>9</v>
      </c>
      <c r="D39" s="4">
        <v>1917</v>
      </c>
      <c r="E39" s="4" t="s">
        <v>65</v>
      </c>
      <c r="F39" s="5">
        <f t="shared" si="0"/>
        <v>88880</v>
      </c>
      <c r="G39" s="5">
        <f t="shared" si="1"/>
        <v>880</v>
      </c>
      <c r="H39" s="7">
        <v>88000</v>
      </c>
      <c r="I39" s="4" t="s">
        <v>80</v>
      </c>
    </row>
    <row r="40" spans="1:9" s="23" customFormat="1" ht="12.75">
      <c r="A40" s="4">
        <v>34</v>
      </c>
      <c r="B40" s="6" t="s">
        <v>51</v>
      </c>
      <c r="C40" s="4" t="s">
        <v>9</v>
      </c>
      <c r="D40" s="4">
        <v>1917</v>
      </c>
      <c r="E40" s="4" t="s">
        <v>65</v>
      </c>
      <c r="F40" s="5">
        <f t="shared" si="0"/>
        <v>88880</v>
      </c>
      <c r="G40" s="5">
        <f t="shared" si="1"/>
        <v>880</v>
      </c>
      <c r="H40" s="7">
        <v>88000</v>
      </c>
      <c r="I40" s="8" t="s">
        <v>30</v>
      </c>
    </row>
    <row r="41" spans="1:9" s="23" customFormat="1" ht="12.75">
      <c r="A41" s="4">
        <v>35</v>
      </c>
      <c r="B41" s="6" t="s">
        <v>52</v>
      </c>
      <c r="C41" s="4" t="s">
        <v>9</v>
      </c>
      <c r="D41" s="4">
        <v>1960</v>
      </c>
      <c r="E41" s="4" t="s">
        <v>65</v>
      </c>
      <c r="F41" s="5">
        <f t="shared" si="0"/>
        <v>88880</v>
      </c>
      <c r="G41" s="5">
        <f t="shared" si="1"/>
        <v>880</v>
      </c>
      <c r="H41" s="7">
        <v>88000</v>
      </c>
      <c r="I41" s="8" t="s">
        <v>30</v>
      </c>
    </row>
    <row r="42" spans="1:9" s="23" customFormat="1" ht="12.75">
      <c r="A42" s="4">
        <v>36</v>
      </c>
      <c r="B42" s="6" t="s">
        <v>53</v>
      </c>
      <c r="C42" s="4" t="s">
        <v>9</v>
      </c>
      <c r="D42" s="4">
        <v>1962</v>
      </c>
      <c r="E42" s="4" t="s">
        <v>65</v>
      </c>
      <c r="F42" s="5">
        <f t="shared" si="0"/>
        <v>174361.28</v>
      </c>
      <c r="G42" s="5">
        <v>1726.37</v>
      </c>
      <c r="H42" s="7">
        <f>99620.66+73014.25</f>
        <v>172634.91</v>
      </c>
      <c r="I42" s="8" t="s">
        <v>29</v>
      </c>
    </row>
    <row r="43" spans="1:9" s="23" customFormat="1" ht="12.75">
      <c r="A43" s="4">
        <v>37</v>
      </c>
      <c r="B43" s="6" t="s">
        <v>54</v>
      </c>
      <c r="C43" s="4" t="s">
        <v>9</v>
      </c>
      <c r="D43" s="4">
        <v>1892</v>
      </c>
      <c r="E43" s="4" t="s">
        <v>65</v>
      </c>
      <c r="F43" s="5">
        <f t="shared" si="0"/>
        <v>133701.25480000002</v>
      </c>
      <c r="G43" s="5">
        <f t="shared" si="1"/>
        <v>1323.7748000000001</v>
      </c>
      <c r="H43" s="7">
        <v>132377.48</v>
      </c>
      <c r="I43" s="8" t="s">
        <v>27</v>
      </c>
    </row>
    <row r="44" spans="1:9" s="23" customFormat="1" ht="12.75">
      <c r="A44" s="4">
        <v>38</v>
      </c>
      <c r="B44" s="6" t="s">
        <v>55</v>
      </c>
      <c r="C44" s="4" t="s">
        <v>9</v>
      </c>
      <c r="D44" s="4">
        <v>1936</v>
      </c>
      <c r="E44" s="4" t="s">
        <v>65</v>
      </c>
      <c r="F44" s="5">
        <f t="shared" si="0"/>
        <v>99990</v>
      </c>
      <c r="G44" s="5">
        <f t="shared" si="1"/>
        <v>990</v>
      </c>
      <c r="H44" s="7">
        <v>99000</v>
      </c>
      <c r="I44" s="8" t="s">
        <v>29</v>
      </c>
    </row>
    <row r="45" spans="1:9" s="24" customFormat="1" ht="12.75">
      <c r="A45" s="4">
        <v>39</v>
      </c>
      <c r="B45" s="6" t="s">
        <v>56</v>
      </c>
      <c r="C45" s="4" t="s">
        <v>9</v>
      </c>
      <c r="D45" s="4">
        <v>1955</v>
      </c>
      <c r="E45" s="4" t="s">
        <v>65</v>
      </c>
      <c r="F45" s="5">
        <f t="shared" si="0"/>
        <v>77770</v>
      </c>
      <c r="G45" s="5">
        <f t="shared" si="1"/>
        <v>770</v>
      </c>
      <c r="H45" s="7">
        <v>77000</v>
      </c>
      <c r="I45" s="8" t="s">
        <v>29</v>
      </c>
    </row>
    <row r="46" spans="1:9" s="23" customFormat="1" ht="12.75">
      <c r="A46" s="4">
        <v>40</v>
      </c>
      <c r="B46" s="6" t="s">
        <v>76</v>
      </c>
      <c r="C46" s="4" t="s">
        <v>9</v>
      </c>
      <c r="D46" s="4">
        <v>1907</v>
      </c>
      <c r="E46" s="4" t="s">
        <v>65</v>
      </c>
      <c r="F46" s="5">
        <f t="shared" si="0"/>
        <v>624897.6151</v>
      </c>
      <c r="G46" s="5">
        <f t="shared" si="1"/>
        <v>6187.105100000001</v>
      </c>
      <c r="H46" s="7">
        <f>150056.56+468653.95</f>
        <v>618710.51</v>
      </c>
      <c r="I46" s="8" t="s">
        <v>15</v>
      </c>
    </row>
    <row r="47" spans="1:9" s="24" customFormat="1" ht="12.75">
      <c r="A47" s="4">
        <v>41</v>
      </c>
      <c r="B47" s="6" t="s">
        <v>77</v>
      </c>
      <c r="C47" s="4" t="s">
        <v>9</v>
      </c>
      <c r="D47" s="4">
        <v>1930</v>
      </c>
      <c r="E47" s="4" t="s">
        <v>65</v>
      </c>
      <c r="F47" s="5">
        <f t="shared" si="0"/>
        <v>144290.86239999998</v>
      </c>
      <c r="G47" s="5">
        <f>H47*0.01</f>
        <v>1428.6224</v>
      </c>
      <c r="H47" s="7">
        <v>142862.24</v>
      </c>
      <c r="I47" s="8" t="s">
        <v>15</v>
      </c>
    </row>
    <row r="48" spans="1:9" s="24" customFormat="1" ht="12.75">
      <c r="A48" s="4">
        <v>42</v>
      </c>
      <c r="B48" s="6" t="s">
        <v>57</v>
      </c>
      <c r="C48" s="4" t="s">
        <v>9</v>
      </c>
      <c r="D48" s="4">
        <v>1930</v>
      </c>
      <c r="E48" s="4" t="s">
        <v>65</v>
      </c>
      <c r="F48" s="5">
        <f t="shared" si="0"/>
        <v>88880</v>
      </c>
      <c r="G48" s="5">
        <f t="shared" si="1"/>
        <v>880</v>
      </c>
      <c r="H48" s="10">
        <v>88000</v>
      </c>
      <c r="I48" s="8" t="s">
        <v>30</v>
      </c>
    </row>
    <row r="49" spans="1:9" s="24" customFormat="1" ht="12.75">
      <c r="A49" s="4">
        <v>43</v>
      </c>
      <c r="B49" s="6" t="s">
        <v>58</v>
      </c>
      <c r="C49" s="4" t="s">
        <v>9</v>
      </c>
      <c r="D49" s="4">
        <v>1963</v>
      </c>
      <c r="E49" s="4" t="s">
        <v>65</v>
      </c>
      <c r="F49" s="5">
        <f t="shared" si="0"/>
        <v>88880</v>
      </c>
      <c r="G49" s="5">
        <f t="shared" si="1"/>
        <v>880</v>
      </c>
      <c r="H49" s="7">
        <v>88000</v>
      </c>
      <c r="I49" s="8" t="s">
        <v>30</v>
      </c>
    </row>
    <row r="50" spans="1:9" s="24" customFormat="1" ht="25.5">
      <c r="A50" s="4">
        <v>44</v>
      </c>
      <c r="B50" s="6" t="s">
        <v>59</v>
      </c>
      <c r="C50" s="4" t="s">
        <v>9</v>
      </c>
      <c r="D50" s="4">
        <v>1917</v>
      </c>
      <c r="E50" s="4" t="s">
        <v>65</v>
      </c>
      <c r="F50" s="5">
        <f t="shared" si="0"/>
        <v>122210</v>
      </c>
      <c r="G50" s="5">
        <f t="shared" si="1"/>
        <v>1210</v>
      </c>
      <c r="H50" s="7">
        <v>121000</v>
      </c>
      <c r="I50" s="4" t="s">
        <v>80</v>
      </c>
    </row>
    <row r="51" spans="1:9" s="24" customFormat="1" ht="25.5">
      <c r="A51" s="4">
        <v>45</v>
      </c>
      <c r="B51" s="11" t="s">
        <v>60</v>
      </c>
      <c r="C51" s="4" t="s">
        <v>9</v>
      </c>
      <c r="D51" s="4">
        <v>1956</v>
      </c>
      <c r="E51" s="4" t="s">
        <v>65</v>
      </c>
      <c r="F51" s="5">
        <f t="shared" si="0"/>
        <v>133320</v>
      </c>
      <c r="G51" s="5">
        <f t="shared" si="1"/>
        <v>1320</v>
      </c>
      <c r="H51" s="12">
        <v>132000</v>
      </c>
      <c r="I51" s="4" t="s">
        <v>80</v>
      </c>
    </row>
    <row r="52" spans="1:9" s="24" customFormat="1" ht="12.75">
      <c r="A52" s="4">
        <v>46</v>
      </c>
      <c r="B52" s="11" t="s">
        <v>61</v>
      </c>
      <c r="C52" s="4" t="s">
        <v>9</v>
      </c>
      <c r="D52" s="4">
        <v>1953</v>
      </c>
      <c r="E52" s="4" t="s">
        <v>65</v>
      </c>
      <c r="F52" s="5">
        <f t="shared" si="0"/>
        <v>97740.43710000001</v>
      </c>
      <c r="G52" s="5">
        <f t="shared" si="1"/>
        <v>967.7271000000001</v>
      </c>
      <c r="H52" s="12">
        <v>96772.71</v>
      </c>
      <c r="I52" s="8" t="s">
        <v>29</v>
      </c>
    </row>
    <row r="53" spans="1:9" s="23" customFormat="1" ht="25.5">
      <c r="A53" s="4">
        <v>47</v>
      </c>
      <c r="B53" s="6" t="s">
        <v>68</v>
      </c>
      <c r="C53" s="4" t="s">
        <v>9</v>
      </c>
      <c r="D53" s="4">
        <v>1897</v>
      </c>
      <c r="E53" s="4" t="s">
        <v>65</v>
      </c>
      <c r="F53" s="5">
        <f t="shared" si="0"/>
        <v>111100</v>
      </c>
      <c r="G53" s="5">
        <f t="shared" si="1"/>
        <v>1100</v>
      </c>
      <c r="H53" s="12">
        <v>110000</v>
      </c>
      <c r="I53" s="4" t="s">
        <v>80</v>
      </c>
    </row>
    <row r="54" spans="1:9" s="24" customFormat="1" ht="12.75">
      <c r="A54" s="4">
        <v>48</v>
      </c>
      <c r="B54" s="6" t="s">
        <v>62</v>
      </c>
      <c r="C54" s="4" t="s">
        <v>9</v>
      </c>
      <c r="D54" s="4">
        <v>1917</v>
      </c>
      <c r="E54" s="4" t="s">
        <v>65</v>
      </c>
      <c r="F54" s="5">
        <f t="shared" si="0"/>
        <v>87658.88979999999</v>
      </c>
      <c r="G54" s="5">
        <f t="shared" si="1"/>
        <v>867.9098</v>
      </c>
      <c r="H54" s="7">
        <v>86790.98</v>
      </c>
      <c r="I54" s="4" t="s">
        <v>10</v>
      </c>
    </row>
    <row r="55" spans="1:9" s="24" customFormat="1" ht="25.5">
      <c r="A55" s="4">
        <v>49</v>
      </c>
      <c r="B55" s="6" t="s">
        <v>69</v>
      </c>
      <c r="C55" s="4" t="s">
        <v>9</v>
      </c>
      <c r="D55" s="4">
        <v>1956</v>
      </c>
      <c r="E55" s="4" t="s">
        <v>65</v>
      </c>
      <c r="F55" s="5">
        <f t="shared" si="0"/>
        <v>177760</v>
      </c>
      <c r="G55" s="5">
        <f>H55*0.01</f>
        <v>1760</v>
      </c>
      <c r="H55" s="12">
        <v>176000</v>
      </c>
      <c r="I55" s="4" t="s">
        <v>79</v>
      </c>
    </row>
    <row r="56" spans="1:9" s="24" customFormat="1" ht="12.75">
      <c r="A56" s="4">
        <v>50</v>
      </c>
      <c r="B56" s="11" t="s">
        <v>63</v>
      </c>
      <c r="C56" s="4" t="s">
        <v>9</v>
      </c>
      <c r="D56" s="4">
        <v>1959</v>
      </c>
      <c r="E56" s="4" t="s">
        <v>65</v>
      </c>
      <c r="F56" s="5">
        <f t="shared" si="0"/>
        <v>132325.41259999998</v>
      </c>
      <c r="G56" s="5">
        <f t="shared" si="1"/>
        <v>1310.1526</v>
      </c>
      <c r="H56" s="12">
        <f>139000-7984.74</f>
        <v>131015.26</v>
      </c>
      <c r="I56" s="8" t="s">
        <v>30</v>
      </c>
    </row>
    <row r="57" spans="1:9" s="24" customFormat="1" ht="12.75">
      <c r="A57" s="4">
        <v>51</v>
      </c>
      <c r="B57" s="6" t="s">
        <v>73</v>
      </c>
      <c r="C57" s="4" t="s">
        <v>9</v>
      </c>
      <c r="D57" s="4">
        <v>1962</v>
      </c>
      <c r="E57" s="4" t="s">
        <v>65</v>
      </c>
      <c r="F57" s="5">
        <f t="shared" si="0"/>
        <v>34335.3237</v>
      </c>
      <c r="G57" s="5">
        <f t="shared" si="1"/>
        <v>339.9537</v>
      </c>
      <c r="H57" s="12">
        <v>33995.37</v>
      </c>
      <c r="I57" s="8" t="s">
        <v>29</v>
      </c>
    </row>
    <row r="58" spans="1:9" s="24" customFormat="1" ht="12.75">
      <c r="A58" s="4">
        <v>52</v>
      </c>
      <c r="B58" s="6" t="s">
        <v>78</v>
      </c>
      <c r="C58" s="4" t="s">
        <v>9</v>
      </c>
      <c r="D58" s="4">
        <v>1897</v>
      </c>
      <c r="E58" s="4" t="s">
        <v>65</v>
      </c>
      <c r="F58" s="5">
        <f t="shared" si="0"/>
        <v>46815.924</v>
      </c>
      <c r="G58" s="5">
        <f>H58*0.01</f>
        <v>463.524</v>
      </c>
      <c r="H58" s="12">
        <v>46352.4</v>
      </c>
      <c r="I58" s="8" t="s">
        <v>29</v>
      </c>
    </row>
    <row r="59" spans="1:9" s="24" customFormat="1" ht="12.75">
      <c r="A59" s="4">
        <v>53</v>
      </c>
      <c r="B59" s="6" t="s">
        <v>83</v>
      </c>
      <c r="C59" s="4" t="s">
        <v>9</v>
      </c>
      <c r="D59" s="4">
        <v>1917</v>
      </c>
      <c r="E59" s="4" t="s">
        <v>65</v>
      </c>
      <c r="F59" s="5">
        <f t="shared" si="0"/>
        <v>96107.9539</v>
      </c>
      <c r="G59" s="5">
        <f t="shared" si="1"/>
        <v>951.5639</v>
      </c>
      <c r="H59" s="12">
        <v>95156.39</v>
      </c>
      <c r="I59" s="8" t="s">
        <v>29</v>
      </c>
    </row>
    <row r="60" spans="1:9" s="24" customFormat="1" ht="12.75">
      <c r="A60" s="4">
        <v>54</v>
      </c>
      <c r="B60" s="6" t="s">
        <v>74</v>
      </c>
      <c r="C60" s="4" t="s">
        <v>9</v>
      </c>
      <c r="D60" s="4">
        <v>1955</v>
      </c>
      <c r="E60" s="4" t="s">
        <v>65</v>
      </c>
      <c r="F60" s="5">
        <f t="shared" si="0"/>
        <v>71500.9502</v>
      </c>
      <c r="G60" s="5">
        <f t="shared" si="1"/>
        <v>707.9302</v>
      </c>
      <c r="H60" s="12">
        <v>70793.02</v>
      </c>
      <c r="I60" s="8" t="s">
        <v>10</v>
      </c>
    </row>
    <row r="61" spans="1:9" s="25" customFormat="1" ht="12.75" customHeight="1">
      <c r="A61" s="27">
        <v>54</v>
      </c>
      <c r="B61" s="51" t="s">
        <v>18</v>
      </c>
      <c r="C61" s="52"/>
      <c r="D61" s="52"/>
      <c r="E61" s="53"/>
      <c r="F61" s="16">
        <v>24388404.13</v>
      </c>
      <c r="G61" s="16">
        <v>241469.35</v>
      </c>
      <c r="H61" s="16">
        <f>SUM(H7:H60)</f>
        <v>24146934.78</v>
      </c>
      <c r="I61" s="15"/>
    </row>
    <row r="62" spans="1:9" s="25" customFormat="1" ht="13.5" customHeight="1">
      <c r="A62" s="63" t="s">
        <v>19</v>
      </c>
      <c r="B62" s="64"/>
      <c r="C62" s="64"/>
      <c r="D62" s="64"/>
      <c r="E62" s="64"/>
      <c r="F62" s="64"/>
      <c r="G62" s="64"/>
      <c r="H62" s="64"/>
      <c r="I62" s="65"/>
    </row>
    <row r="63" spans="1:9" ht="12.75">
      <c r="A63" s="4">
        <v>1</v>
      </c>
      <c r="B63" s="2" t="s">
        <v>84</v>
      </c>
      <c r="C63" s="4" t="s">
        <v>9</v>
      </c>
      <c r="D63" s="4">
        <v>1957</v>
      </c>
      <c r="E63" s="4" t="s">
        <v>65</v>
      </c>
      <c r="F63" s="5">
        <f>G63+H63</f>
        <v>8712799.416399995</v>
      </c>
      <c r="G63" s="5">
        <f>0.01*H63</f>
        <v>86265.3407564356</v>
      </c>
      <c r="H63" s="5">
        <v>8626534.07564356</v>
      </c>
      <c r="I63" s="4" t="s">
        <v>85</v>
      </c>
    </row>
    <row r="64" spans="1:9" ht="12.75">
      <c r="A64" s="4">
        <v>2</v>
      </c>
      <c r="B64" s="2" t="s">
        <v>86</v>
      </c>
      <c r="C64" s="4" t="s">
        <v>9</v>
      </c>
      <c r="D64" s="4">
        <v>1887</v>
      </c>
      <c r="E64" s="4" t="s">
        <v>65</v>
      </c>
      <c r="F64" s="5">
        <v>104086.84</v>
      </c>
      <c r="G64" s="5">
        <f aca="true" t="shared" si="2" ref="G64:G121">F64/101</f>
        <v>1030.5627722772276</v>
      </c>
      <c r="H64" s="5">
        <f aca="true" t="shared" si="3" ref="H64:H109">F64-G64</f>
        <v>103056.27722772276</v>
      </c>
      <c r="I64" s="4" t="s">
        <v>10</v>
      </c>
    </row>
    <row r="65" spans="1:9" ht="12.75">
      <c r="A65" s="4">
        <v>3</v>
      </c>
      <c r="B65" s="2" t="s">
        <v>145</v>
      </c>
      <c r="C65" s="4" t="s">
        <v>9</v>
      </c>
      <c r="D65" s="4">
        <v>1904</v>
      </c>
      <c r="E65" s="4" t="s">
        <v>65</v>
      </c>
      <c r="F65" s="5">
        <v>72453.38</v>
      </c>
      <c r="G65" s="5">
        <f t="shared" si="2"/>
        <v>717.360198019802</v>
      </c>
      <c r="H65" s="5">
        <f t="shared" si="3"/>
        <v>71736.0198019802</v>
      </c>
      <c r="I65" s="4" t="s">
        <v>10</v>
      </c>
    </row>
    <row r="66" spans="1:9" s="31" customFormat="1" ht="12.75">
      <c r="A66" s="4">
        <v>4</v>
      </c>
      <c r="B66" s="2" t="s">
        <v>87</v>
      </c>
      <c r="C66" s="4" t="s">
        <v>9</v>
      </c>
      <c r="D66" s="4">
        <v>1907</v>
      </c>
      <c r="E66" s="4" t="s">
        <v>65</v>
      </c>
      <c r="F66" s="5">
        <v>214648.69</v>
      </c>
      <c r="G66" s="5">
        <f t="shared" si="2"/>
        <v>2125.2345544554455</v>
      </c>
      <c r="H66" s="5">
        <f t="shared" si="3"/>
        <v>212523.45544554456</v>
      </c>
      <c r="I66" s="4" t="s">
        <v>10</v>
      </c>
    </row>
    <row r="67" spans="1:9" s="31" customFormat="1" ht="12.75" customHeight="1">
      <c r="A67" s="4">
        <v>5</v>
      </c>
      <c r="B67" s="2" t="s">
        <v>88</v>
      </c>
      <c r="C67" s="4" t="s">
        <v>9</v>
      </c>
      <c r="D67" s="4">
        <v>1897</v>
      </c>
      <c r="E67" s="4" t="s">
        <v>65</v>
      </c>
      <c r="F67" s="5">
        <v>99593.55</v>
      </c>
      <c r="G67" s="5">
        <f t="shared" si="2"/>
        <v>986.0747524752476</v>
      </c>
      <c r="H67" s="5">
        <f t="shared" si="3"/>
        <v>98607.47524752475</v>
      </c>
      <c r="I67" s="4" t="s">
        <v>10</v>
      </c>
    </row>
    <row r="68" spans="1:9" s="43" customFormat="1" ht="12.75" customHeight="1">
      <c r="A68" s="4">
        <v>6</v>
      </c>
      <c r="B68" s="2" t="s">
        <v>89</v>
      </c>
      <c r="C68" s="4" t="s">
        <v>9</v>
      </c>
      <c r="D68" s="4">
        <v>1956</v>
      </c>
      <c r="E68" s="4" t="s">
        <v>65</v>
      </c>
      <c r="F68" s="5">
        <v>128724.065</v>
      </c>
      <c r="G68" s="5">
        <f>F68/101</f>
        <v>1274.495693069307</v>
      </c>
      <c r="H68" s="5">
        <v>127449.56</v>
      </c>
      <c r="I68" s="4" t="s">
        <v>10</v>
      </c>
    </row>
    <row r="69" spans="1:9" s="31" customFormat="1" ht="12.75" customHeight="1">
      <c r="A69" s="4">
        <v>7</v>
      </c>
      <c r="B69" s="2" t="s">
        <v>90</v>
      </c>
      <c r="C69" s="4" t="s">
        <v>9</v>
      </c>
      <c r="D69" s="4">
        <v>1953</v>
      </c>
      <c r="E69" s="4" t="s">
        <v>65</v>
      </c>
      <c r="F69" s="5">
        <v>141078.24</v>
      </c>
      <c r="G69" s="5">
        <f t="shared" si="2"/>
        <v>1396.8142574257424</v>
      </c>
      <c r="H69" s="5">
        <f t="shared" si="3"/>
        <v>139681.42574257424</v>
      </c>
      <c r="I69" s="4" t="s">
        <v>10</v>
      </c>
    </row>
    <row r="70" spans="1:9" ht="12.75" customHeight="1">
      <c r="A70" s="4">
        <v>8</v>
      </c>
      <c r="B70" s="2" t="s">
        <v>91</v>
      </c>
      <c r="C70" s="4" t="s">
        <v>9</v>
      </c>
      <c r="D70" s="4">
        <v>1957</v>
      </c>
      <c r="E70" s="4" t="s">
        <v>65</v>
      </c>
      <c r="F70" s="5">
        <v>158590.52</v>
      </c>
      <c r="G70" s="5">
        <f t="shared" si="2"/>
        <v>1570.2031683168316</v>
      </c>
      <c r="H70" s="5">
        <f t="shared" si="3"/>
        <v>157020.31683168316</v>
      </c>
      <c r="I70" s="4" t="s">
        <v>10</v>
      </c>
    </row>
    <row r="71" spans="1:9" ht="12.75" customHeight="1">
      <c r="A71" s="4">
        <v>9</v>
      </c>
      <c r="B71" s="2" t="s">
        <v>92</v>
      </c>
      <c r="C71" s="4" t="s">
        <v>9</v>
      </c>
      <c r="D71" s="4">
        <v>1920</v>
      </c>
      <c r="E71" s="4" t="s">
        <v>65</v>
      </c>
      <c r="F71" s="5">
        <v>264709.98</v>
      </c>
      <c r="G71" s="5">
        <f t="shared" si="2"/>
        <v>2620.8908910891087</v>
      </c>
      <c r="H71" s="5">
        <f t="shared" si="3"/>
        <v>262089.08910891088</v>
      </c>
      <c r="I71" s="4" t="s">
        <v>10</v>
      </c>
    </row>
    <row r="72" spans="1:9" ht="12.75" customHeight="1">
      <c r="A72" s="4">
        <v>10</v>
      </c>
      <c r="B72" s="2" t="s">
        <v>93</v>
      </c>
      <c r="C72" s="4" t="s">
        <v>9</v>
      </c>
      <c r="D72" s="4">
        <v>1917</v>
      </c>
      <c r="E72" s="4" t="s">
        <v>65</v>
      </c>
      <c r="F72" s="5">
        <v>120841.7</v>
      </c>
      <c r="G72" s="5">
        <f t="shared" si="2"/>
        <v>1196.4524752475247</v>
      </c>
      <c r="H72" s="5">
        <f t="shared" si="3"/>
        <v>119645.24752475247</v>
      </c>
      <c r="I72" s="4" t="s">
        <v>10</v>
      </c>
    </row>
    <row r="73" spans="1:9" ht="12.75" customHeight="1">
      <c r="A73" s="4">
        <v>11</v>
      </c>
      <c r="B73" s="2" t="s">
        <v>94</v>
      </c>
      <c r="C73" s="4" t="s">
        <v>9</v>
      </c>
      <c r="D73" s="4">
        <v>1897</v>
      </c>
      <c r="E73" s="4" t="s">
        <v>65</v>
      </c>
      <c r="F73" s="5">
        <v>161906.57</v>
      </c>
      <c r="G73" s="5">
        <f t="shared" si="2"/>
        <v>1603.0353465346536</v>
      </c>
      <c r="H73" s="5">
        <f t="shared" si="3"/>
        <v>160303.53465346535</v>
      </c>
      <c r="I73" s="4" t="s">
        <v>10</v>
      </c>
    </row>
    <row r="74" spans="1:9" ht="12.75" customHeight="1">
      <c r="A74" s="4">
        <v>12</v>
      </c>
      <c r="B74" s="2" t="s">
        <v>95</v>
      </c>
      <c r="C74" s="4" t="s">
        <v>9</v>
      </c>
      <c r="D74" s="4">
        <v>1902</v>
      </c>
      <c r="E74" s="4" t="s">
        <v>65</v>
      </c>
      <c r="F74" s="5">
        <v>72292.14</v>
      </c>
      <c r="G74" s="5">
        <f t="shared" si="2"/>
        <v>715.7637623762377</v>
      </c>
      <c r="H74" s="5">
        <f t="shared" si="3"/>
        <v>71576.37623762376</v>
      </c>
      <c r="I74" s="4" t="s">
        <v>10</v>
      </c>
    </row>
    <row r="75" spans="1:9" ht="12.75" customHeight="1">
      <c r="A75" s="4">
        <v>13</v>
      </c>
      <c r="B75" s="2" t="s">
        <v>96</v>
      </c>
      <c r="C75" s="4" t="s">
        <v>9</v>
      </c>
      <c r="D75" s="4">
        <v>1902</v>
      </c>
      <c r="E75" s="4" t="s">
        <v>65</v>
      </c>
      <c r="F75" s="5">
        <v>77189.08</v>
      </c>
      <c r="G75" s="5">
        <f t="shared" si="2"/>
        <v>764.2483168316832</v>
      </c>
      <c r="H75" s="5">
        <f t="shared" si="3"/>
        <v>76424.83168316832</v>
      </c>
      <c r="I75" s="4" t="s">
        <v>10</v>
      </c>
    </row>
    <row r="76" spans="1:9" ht="12.75" customHeight="1">
      <c r="A76" s="4">
        <v>14</v>
      </c>
      <c r="B76" s="2" t="s">
        <v>97</v>
      </c>
      <c r="C76" s="4" t="s">
        <v>9</v>
      </c>
      <c r="D76" s="4">
        <v>1892</v>
      </c>
      <c r="E76" s="4" t="s">
        <v>65</v>
      </c>
      <c r="F76" s="5">
        <v>68047.56</v>
      </c>
      <c r="G76" s="5">
        <f t="shared" si="2"/>
        <v>673.7382178217822</v>
      </c>
      <c r="H76" s="5">
        <f t="shared" si="3"/>
        <v>67373.82178217822</v>
      </c>
      <c r="I76" s="4" t="s">
        <v>10</v>
      </c>
    </row>
    <row r="77" spans="1:9" ht="12.75" customHeight="1">
      <c r="A77" s="4">
        <v>15</v>
      </c>
      <c r="B77" s="2" t="s">
        <v>98</v>
      </c>
      <c r="C77" s="4" t="s">
        <v>9</v>
      </c>
      <c r="D77" s="4">
        <v>1941</v>
      </c>
      <c r="E77" s="4" t="s">
        <v>65</v>
      </c>
      <c r="F77" s="5">
        <v>68935.54</v>
      </c>
      <c r="G77" s="5">
        <f t="shared" si="2"/>
        <v>682.5300990099009</v>
      </c>
      <c r="H77" s="5">
        <f t="shared" si="3"/>
        <v>68253.00990099009</v>
      </c>
      <c r="I77" s="4" t="s">
        <v>10</v>
      </c>
    </row>
    <row r="78" spans="1:9" ht="12.75" customHeight="1">
      <c r="A78" s="4">
        <v>16</v>
      </c>
      <c r="B78" s="2" t="s">
        <v>99</v>
      </c>
      <c r="C78" s="4" t="s">
        <v>9</v>
      </c>
      <c r="D78" s="4">
        <v>1872</v>
      </c>
      <c r="E78" s="4" t="s">
        <v>65</v>
      </c>
      <c r="F78" s="5">
        <v>108221.73</v>
      </c>
      <c r="G78" s="5">
        <f t="shared" si="2"/>
        <v>1071.5022772277227</v>
      </c>
      <c r="H78" s="5">
        <f t="shared" si="3"/>
        <v>107150.22772277227</v>
      </c>
      <c r="I78" s="4" t="s">
        <v>10</v>
      </c>
    </row>
    <row r="79" spans="1:9" ht="12.75" customHeight="1">
      <c r="A79" s="4">
        <v>17</v>
      </c>
      <c r="B79" s="2" t="s">
        <v>100</v>
      </c>
      <c r="C79" s="4" t="s">
        <v>9</v>
      </c>
      <c r="D79" s="4">
        <v>1900</v>
      </c>
      <c r="E79" s="4" t="s">
        <v>65</v>
      </c>
      <c r="F79" s="5">
        <v>91992.07</v>
      </c>
      <c r="G79" s="5">
        <f t="shared" si="2"/>
        <v>910.8125742574258</v>
      </c>
      <c r="H79" s="5">
        <f t="shared" si="3"/>
        <v>91081.25742574259</v>
      </c>
      <c r="I79" s="4" t="s">
        <v>10</v>
      </c>
    </row>
    <row r="80" spans="1:9" ht="12.75" customHeight="1">
      <c r="A80" s="4">
        <v>18</v>
      </c>
      <c r="B80" s="2" t="s">
        <v>101</v>
      </c>
      <c r="C80" s="4" t="s">
        <v>9</v>
      </c>
      <c r="D80" s="4">
        <v>1897</v>
      </c>
      <c r="E80" s="4" t="s">
        <v>65</v>
      </c>
      <c r="F80" s="5">
        <v>88862.08</v>
      </c>
      <c r="G80" s="5">
        <f t="shared" si="2"/>
        <v>879.8225742574258</v>
      </c>
      <c r="H80" s="5">
        <f t="shared" si="3"/>
        <v>87982.25742574257</v>
      </c>
      <c r="I80" s="4" t="s">
        <v>10</v>
      </c>
    </row>
    <row r="81" spans="1:9" ht="12.75" customHeight="1">
      <c r="A81" s="4">
        <v>19</v>
      </c>
      <c r="B81" s="2" t="s">
        <v>116</v>
      </c>
      <c r="C81" s="4" t="s">
        <v>9</v>
      </c>
      <c r="D81" s="4">
        <v>1892</v>
      </c>
      <c r="E81" s="4" t="s">
        <v>65</v>
      </c>
      <c r="F81" s="5">
        <v>12809.95</v>
      </c>
      <c r="G81" s="5">
        <f t="shared" si="2"/>
        <v>126.8311881188119</v>
      </c>
      <c r="H81" s="5">
        <f t="shared" si="3"/>
        <v>12683.11881188119</v>
      </c>
      <c r="I81" s="4" t="s">
        <v>10</v>
      </c>
    </row>
    <row r="82" spans="1:9" ht="12.75" customHeight="1">
      <c r="A82" s="4">
        <v>20</v>
      </c>
      <c r="B82" s="2" t="s">
        <v>117</v>
      </c>
      <c r="C82" s="4" t="s">
        <v>9</v>
      </c>
      <c r="D82" s="4">
        <v>1917</v>
      </c>
      <c r="E82" s="4" t="s">
        <v>65</v>
      </c>
      <c r="F82" s="5">
        <v>102085.47</v>
      </c>
      <c r="G82" s="5">
        <f t="shared" si="2"/>
        <v>1010.7472277227723</v>
      </c>
      <c r="H82" s="5">
        <f t="shared" si="3"/>
        <v>101074.72277227722</v>
      </c>
      <c r="I82" s="4" t="s">
        <v>10</v>
      </c>
    </row>
    <row r="83" spans="1:9" ht="12.75" customHeight="1">
      <c r="A83" s="4">
        <v>21</v>
      </c>
      <c r="B83" s="2" t="s">
        <v>102</v>
      </c>
      <c r="C83" s="4" t="s">
        <v>9</v>
      </c>
      <c r="D83" s="4">
        <v>1930</v>
      </c>
      <c r="E83" s="4" t="s">
        <v>65</v>
      </c>
      <c r="F83" s="5">
        <v>233965.48</v>
      </c>
      <c r="G83" s="5">
        <f t="shared" si="2"/>
        <v>2316.489900990099</v>
      </c>
      <c r="H83" s="5">
        <f t="shared" si="3"/>
        <v>231648.9900990099</v>
      </c>
      <c r="I83" s="4" t="s">
        <v>15</v>
      </c>
    </row>
    <row r="84" spans="1:9" ht="12.75" customHeight="1">
      <c r="A84" s="4">
        <v>22</v>
      </c>
      <c r="B84" s="2" t="s">
        <v>103</v>
      </c>
      <c r="C84" s="4" t="s">
        <v>9</v>
      </c>
      <c r="D84" s="4">
        <v>1930</v>
      </c>
      <c r="E84" s="4" t="s">
        <v>65</v>
      </c>
      <c r="F84" s="5">
        <v>220000</v>
      </c>
      <c r="G84" s="5">
        <f t="shared" si="2"/>
        <v>2178.2178217821784</v>
      </c>
      <c r="H84" s="5">
        <f t="shared" si="3"/>
        <v>217821.78217821784</v>
      </c>
      <c r="I84" s="4" t="s">
        <v>15</v>
      </c>
    </row>
    <row r="85" spans="1:9" ht="12.75" customHeight="1">
      <c r="A85" s="4">
        <v>23</v>
      </c>
      <c r="B85" s="2" t="s">
        <v>104</v>
      </c>
      <c r="C85" s="4" t="s">
        <v>9</v>
      </c>
      <c r="D85" s="4">
        <v>1930</v>
      </c>
      <c r="E85" s="4" t="s">
        <v>65</v>
      </c>
      <c r="F85" s="5">
        <v>800000</v>
      </c>
      <c r="G85" s="5">
        <f t="shared" si="2"/>
        <v>7920.792079207921</v>
      </c>
      <c r="H85" s="5">
        <f t="shared" si="3"/>
        <v>792079.207920792</v>
      </c>
      <c r="I85" s="4" t="s">
        <v>15</v>
      </c>
    </row>
    <row r="86" spans="1:9" ht="12.75" customHeight="1">
      <c r="A86" s="4">
        <v>24</v>
      </c>
      <c r="B86" s="2" t="s">
        <v>105</v>
      </c>
      <c r="C86" s="4" t="s">
        <v>9</v>
      </c>
      <c r="D86" s="4">
        <v>1930</v>
      </c>
      <c r="E86" s="4" t="s">
        <v>65</v>
      </c>
      <c r="F86" s="5">
        <v>534500</v>
      </c>
      <c r="G86" s="5">
        <f t="shared" si="2"/>
        <v>5292.079207920792</v>
      </c>
      <c r="H86" s="5">
        <f t="shared" si="3"/>
        <v>529207.9207920792</v>
      </c>
      <c r="I86" s="4" t="s">
        <v>15</v>
      </c>
    </row>
    <row r="87" spans="1:9" ht="12.75" customHeight="1">
      <c r="A87" s="4">
        <v>25</v>
      </c>
      <c r="B87" s="2" t="s">
        <v>106</v>
      </c>
      <c r="C87" s="4" t="s">
        <v>9</v>
      </c>
      <c r="D87" s="4">
        <v>1957</v>
      </c>
      <c r="E87" s="4" t="s">
        <v>65</v>
      </c>
      <c r="F87" s="5">
        <v>267250</v>
      </c>
      <c r="G87" s="5">
        <f t="shared" si="2"/>
        <v>2646.039603960396</v>
      </c>
      <c r="H87" s="5">
        <f t="shared" si="3"/>
        <v>264603.9603960396</v>
      </c>
      <c r="I87" s="4" t="s">
        <v>15</v>
      </c>
    </row>
    <row r="88" spans="1:9" ht="12.75" customHeight="1">
      <c r="A88" s="4">
        <v>26</v>
      </c>
      <c r="B88" s="2" t="s">
        <v>146</v>
      </c>
      <c r="C88" s="4" t="s">
        <v>9</v>
      </c>
      <c r="D88" s="4">
        <v>1950</v>
      </c>
      <c r="E88" s="4" t="s">
        <v>65</v>
      </c>
      <c r="F88" s="5">
        <v>73584.84</v>
      </c>
      <c r="G88" s="5">
        <f t="shared" si="2"/>
        <v>728.5627722772277</v>
      </c>
      <c r="H88" s="5">
        <f t="shared" si="3"/>
        <v>72856.27722772276</v>
      </c>
      <c r="I88" s="4" t="s">
        <v>108</v>
      </c>
    </row>
    <row r="89" spans="1:9" ht="12.75" customHeight="1">
      <c r="A89" s="4">
        <v>27</v>
      </c>
      <c r="B89" s="2" t="s">
        <v>147</v>
      </c>
      <c r="C89" s="4" t="s">
        <v>9</v>
      </c>
      <c r="D89" s="4">
        <v>1960</v>
      </c>
      <c r="E89" s="4" t="s">
        <v>65</v>
      </c>
      <c r="F89" s="5">
        <v>2268899.02</v>
      </c>
      <c r="G89" s="5">
        <f t="shared" si="2"/>
        <v>22464.346732673268</v>
      </c>
      <c r="H89" s="5">
        <f t="shared" si="3"/>
        <v>2246434.673267327</v>
      </c>
      <c r="I89" s="4" t="s">
        <v>108</v>
      </c>
    </row>
    <row r="90" spans="1:9" ht="12.75" customHeight="1">
      <c r="A90" s="4">
        <v>28</v>
      </c>
      <c r="B90" s="2" t="s">
        <v>107</v>
      </c>
      <c r="C90" s="4" t="s">
        <v>9</v>
      </c>
      <c r="D90" s="4">
        <v>1956</v>
      </c>
      <c r="E90" s="4" t="s">
        <v>65</v>
      </c>
      <c r="F90" s="5">
        <v>70954.58</v>
      </c>
      <c r="G90" s="5">
        <f t="shared" si="2"/>
        <v>702.520594059406</v>
      </c>
      <c r="H90" s="5">
        <f t="shared" si="3"/>
        <v>70252.0594059406</v>
      </c>
      <c r="I90" s="4" t="s">
        <v>108</v>
      </c>
    </row>
    <row r="91" spans="1:9" ht="12.75" customHeight="1">
      <c r="A91" s="4">
        <v>29</v>
      </c>
      <c r="B91" s="2" t="s">
        <v>109</v>
      </c>
      <c r="C91" s="4" t="s">
        <v>9</v>
      </c>
      <c r="D91" s="4">
        <v>1956</v>
      </c>
      <c r="E91" s="4" t="s">
        <v>65</v>
      </c>
      <c r="F91" s="5">
        <v>136301.15</v>
      </c>
      <c r="G91" s="5">
        <f t="shared" si="2"/>
        <v>1349.5163366336633</v>
      </c>
      <c r="H91" s="5">
        <f t="shared" si="3"/>
        <v>134951.63366336634</v>
      </c>
      <c r="I91" s="4" t="s">
        <v>108</v>
      </c>
    </row>
    <row r="92" spans="1:9" ht="12.75" customHeight="1">
      <c r="A92" s="4">
        <v>30</v>
      </c>
      <c r="B92" s="2" t="s">
        <v>110</v>
      </c>
      <c r="C92" s="4" t="s">
        <v>9</v>
      </c>
      <c r="D92" s="4">
        <v>1952</v>
      </c>
      <c r="E92" s="4" t="s">
        <v>65</v>
      </c>
      <c r="F92" s="5">
        <v>61661.22</v>
      </c>
      <c r="G92" s="5">
        <f t="shared" si="2"/>
        <v>610.5071287128713</v>
      </c>
      <c r="H92" s="5">
        <f t="shared" si="3"/>
        <v>61050.71287128713</v>
      </c>
      <c r="I92" s="4" t="s">
        <v>108</v>
      </c>
    </row>
    <row r="93" spans="1:9" ht="12.75" customHeight="1">
      <c r="A93" s="4">
        <v>31</v>
      </c>
      <c r="B93" s="2" t="s">
        <v>111</v>
      </c>
      <c r="C93" s="4" t="s">
        <v>9</v>
      </c>
      <c r="D93" s="4">
        <v>1953</v>
      </c>
      <c r="E93" s="4" t="s">
        <v>65</v>
      </c>
      <c r="F93" s="5">
        <v>298260.21</v>
      </c>
      <c r="G93" s="5">
        <f t="shared" si="2"/>
        <v>2953.071386138614</v>
      </c>
      <c r="H93" s="5">
        <f t="shared" si="3"/>
        <v>295307.1386138614</v>
      </c>
      <c r="I93" s="4" t="s">
        <v>20</v>
      </c>
    </row>
    <row r="94" spans="1:9" ht="12.75" customHeight="1">
      <c r="A94" s="4">
        <v>32</v>
      </c>
      <c r="B94" s="2" t="s">
        <v>155</v>
      </c>
      <c r="C94" s="4" t="s">
        <v>9</v>
      </c>
      <c r="D94" s="4">
        <v>1973</v>
      </c>
      <c r="E94" s="4" t="s">
        <v>65</v>
      </c>
      <c r="F94" s="5">
        <v>1260633.7</v>
      </c>
      <c r="G94" s="5">
        <f>F94/101</f>
        <v>12481.521782178217</v>
      </c>
      <c r="H94" s="5">
        <f>F94-G94</f>
        <v>1248152.1782178218</v>
      </c>
      <c r="I94" s="4" t="s">
        <v>10</v>
      </c>
    </row>
    <row r="95" spans="1:9" ht="12.75" customHeight="1">
      <c r="A95" s="4">
        <v>33</v>
      </c>
      <c r="B95" s="2" t="s">
        <v>112</v>
      </c>
      <c r="C95" s="4" t="s">
        <v>9</v>
      </c>
      <c r="D95" s="4">
        <v>1971</v>
      </c>
      <c r="E95" s="4" t="s">
        <v>65</v>
      </c>
      <c r="F95" s="5">
        <v>304229.85</v>
      </c>
      <c r="G95" s="5">
        <f t="shared" si="2"/>
        <v>3012.176732673267</v>
      </c>
      <c r="H95" s="5">
        <f t="shared" si="3"/>
        <v>301217.6732673267</v>
      </c>
      <c r="I95" s="4" t="s">
        <v>20</v>
      </c>
    </row>
    <row r="96" spans="1:9" ht="12.75" customHeight="1">
      <c r="A96" s="4">
        <v>34</v>
      </c>
      <c r="B96" s="2" t="s">
        <v>113</v>
      </c>
      <c r="C96" s="4" t="s">
        <v>9</v>
      </c>
      <c r="D96" s="4">
        <v>1971</v>
      </c>
      <c r="E96" s="4" t="s">
        <v>65</v>
      </c>
      <c r="F96" s="5">
        <v>301172.24</v>
      </c>
      <c r="G96" s="5">
        <f t="shared" si="2"/>
        <v>2981.9033663366336</v>
      </c>
      <c r="H96" s="5">
        <f t="shared" si="3"/>
        <v>298190.33663366333</v>
      </c>
      <c r="I96" s="4" t="s">
        <v>20</v>
      </c>
    </row>
    <row r="97" spans="1:9" ht="12.75" customHeight="1">
      <c r="A97" s="4">
        <v>35</v>
      </c>
      <c r="B97" s="2" t="s">
        <v>114</v>
      </c>
      <c r="C97" s="4" t="s">
        <v>9</v>
      </c>
      <c r="D97" s="4">
        <v>1948</v>
      </c>
      <c r="E97" s="4" t="s">
        <v>65</v>
      </c>
      <c r="F97" s="5">
        <v>294264.62</v>
      </c>
      <c r="G97" s="5">
        <f t="shared" si="2"/>
        <v>2913.5110891089107</v>
      </c>
      <c r="H97" s="5">
        <f t="shared" si="3"/>
        <v>291351.1089108911</v>
      </c>
      <c r="I97" s="4" t="s">
        <v>20</v>
      </c>
    </row>
    <row r="98" spans="1:9" ht="12.75" customHeight="1">
      <c r="A98" s="4">
        <v>36</v>
      </c>
      <c r="B98" s="2" t="s">
        <v>115</v>
      </c>
      <c r="C98" s="4" t="s">
        <v>9</v>
      </c>
      <c r="D98" s="4">
        <v>1959</v>
      </c>
      <c r="E98" s="4" t="s">
        <v>65</v>
      </c>
      <c r="F98" s="5">
        <v>63317.61</v>
      </c>
      <c r="G98" s="5">
        <f t="shared" si="2"/>
        <v>626.9070297029702</v>
      </c>
      <c r="H98" s="5">
        <f t="shared" si="3"/>
        <v>62690.70297029703</v>
      </c>
      <c r="I98" s="4" t="s">
        <v>20</v>
      </c>
    </row>
    <row r="99" spans="1:9" ht="12.75" customHeight="1">
      <c r="A99" s="4">
        <v>37</v>
      </c>
      <c r="B99" s="35" t="s">
        <v>142</v>
      </c>
      <c r="C99" s="4" t="s">
        <v>9</v>
      </c>
      <c r="D99" s="36">
        <v>1966</v>
      </c>
      <c r="E99" s="36" t="s">
        <v>143</v>
      </c>
      <c r="F99" s="5">
        <v>214000</v>
      </c>
      <c r="G99" s="5">
        <f>F99/101</f>
        <v>2118.8118811881186</v>
      </c>
      <c r="H99" s="5">
        <f>F99-G99</f>
        <v>211881.18811881187</v>
      </c>
      <c r="I99" s="36" t="s">
        <v>144</v>
      </c>
    </row>
    <row r="100" spans="1:9" ht="12.75" customHeight="1">
      <c r="A100" s="4">
        <v>38</v>
      </c>
      <c r="B100" s="2" t="s">
        <v>148</v>
      </c>
      <c r="C100" s="4" t="s">
        <v>9</v>
      </c>
      <c r="D100" s="4">
        <v>1959</v>
      </c>
      <c r="E100" s="4" t="s">
        <v>143</v>
      </c>
      <c r="F100" s="5">
        <v>132260</v>
      </c>
      <c r="G100" s="5">
        <f t="shared" si="2"/>
        <v>1309.5049504950496</v>
      </c>
      <c r="H100" s="5">
        <f t="shared" si="3"/>
        <v>130950.49504950496</v>
      </c>
      <c r="I100" s="4" t="s">
        <v>108</v>
      </c>
    </row>
    <row r="101" spans="1:9" ht="12.75" customHeight="1">
      <c r="A101" s="4">
        <v>39</v>
      </c>
      <c r="B101" s="2" t="s">
        <v>149</v>
      </c>
      <c r="C101" s="4" t="s">
        <v>9</v>
      </c>
      <c r="D101" s="4">
        <v>1955</v>
      </c>
      <c r="E101" s="4" t="s">
        <v>143</v>
      </c>
      <c r="F101" s="5">
        <v>142230</v>
      </c>
      <c r="G101" s="5">
        <f t="shared" si="2"/>
        <v>1408.2178217821781</v>
      </c>
      <c r="H101" s="5">
        <f t="shared" si="3"/>
        <v>140821.78217821784</v>
      </c>
      <c r="I101" s="4" t="s">
        <v>108</v>
      </c>
    </row>
    <row r="102" spans="1:9" ht="12.75" customHeight="1">
      <c r="A102" s="4">
        <v>40</v>
      </c>
      <c r="B102" s="2" t="s">
        <v>150</v>
      </c>
      <c r="C102" s="4" t="s">
        <v>9</v>
      </c>
      <c r="D102" s="4">
        <v>1953</v>
      </c>
      <c r="E102" s="4" t="s">
        <v>143</v>
      </c>
      <c r="F102" s="5">
        <v>157600</v>
      </c>
      <c r="G102" s="5">
        <f t="shared" si="2"/>
        <v>1560.3960396039604</v>
      </c>
      <c r="H102" s="5">
        <f t="shared" si="3"/>
        <v>156039.60396039605</v>
      </c>
      <c r="I102" s="4" t="s">
        <v>108</v>
      </c>
    </row>
    <row r="103" spans="1:9" ht="12.75" customHeight="1">
      <c r="A103" s="4">
        <v>41</v>
      </c>
      <c r="B103" s="2" t="s">
        <v>151</v>
      </c>
      <c r="C103" s="4" t="s">
        <v>9</v>
      </c>
      <c r="D103" s="4">
        <v>1953</v>
      </c>
      <c r="E103" s="4" t="s">
        <v>143</v>
      </c>
      <c r="F103" s="5">
        <v>140850</v>
      </c>
      <c r="G103" s="5">
        <f t="shared" si="2"/>
        <v>1394.5544554455446</v>
      </c>
      <c r="H103" s="5">
        <f t="shared" si="3"/>
        <v>139455.44554455444</v>
      </c>
      <c r="I103" s="4" t="s">
        <v>108</v>
      </c>
    </row>
    <row r="104" spans="1:9" ht="12.75" customHeight="1">
      <c r="A104" s="4">
        <v>42</v>
      </c>
      <c r="B104" s="2" t="s">
        <v>152</v>
      </c>
      <c r="C104" s="4" t="s">
        <v>9</v>
      </c>
      <c r="D104" s="4">
        <v>1950</v>
      </c>
      <c r="E104" s="4" t="s">
        <v>143</v>
      </c>
      <c r="F104" s="5">
        <v>256890</v>
      </c>
      <c r="G104" s="5">
        <f t="shared" si="2"/>
        <v>2543.4653465346537</v>
      </c>
      <c r="H104" s="5">
        <f t="shared" si="3"/>
        <v>254346.53465346535</v>
      </c>
      <c r="I104" s="4" t="s">
        <v>15</v>
      </c>
    </row>
    <row r="105" spans="1:9" ht="12.75" customHeight="1">
      <c r="A105" s="4">
        <v>43</v>
      </c>
      <c r="B105" s="2" t="s">
        <v>32</v>
      </c>
      <c r="C105" s="4" t="s">
        <v>9</v>
      </c>
      <c r="D105" s="4">
        <v>1955</v>
      </c>
      <c r="E105" s="4" t="s">
        <v>143</v>
      </c>
      <c r="F105" s="5">
        <v>250422</v>
      </c>
      <c r="G105" s="5">
        <f t="shared" si="2"/>
        <v>2479.4257425742576</v>
      </c>
      <c r="H105" s="5">
        <f t="shared" si="3"/>
        <v>247942.57425742573</v>
      </c>
      <c r="I105" s="4" t="s">
        <v>15</v>
      </c>
    </row>
    <row r="106" spans="1:9" ht="12.75" customHeight="1">
      <c r="A106" s="4">
        <v>44</v>
      </c>
      <c r="B106" s="2" t="s">
        <v>153</v>
      </c>
      <c r="C106" s="4" t="s">
        <v>9</v>
      </c>
      <c r="D106" s="4">
        <v>1958</v>
      </c>
      <c r="E106" s="4" t="s">
        <v>143</v>
      </c>
      <c r="F106" s="5">
        <v>269395</v>
      </c>
      <c r="G106" s="5">
        <f t="shared" si="2"/>
        <v>2667.2772277227723</v>
      </c>
      <c r="H106" s="5">
        <f t="shared" si="3"/>
        <v>266727.72277227725</v>
      </c>
      <c r="I106" s="4" t="s">
        <v>15</v>
      </c>
    </row>
    <row r="107" spans="1:9" ht="12.75" customHeight="1">
      <c r="A107" s="4">
        <v>45</v>
      </c>
      <c r="B107" s="2" t="s">
        <v>154</v>
      </c>
      <c r="C107" s="4" t="s">
        <v>9</v>
      </c>
      <c r="D107" s="4">
        <v>1958</v>
      </c>
      <c r="E107" s="4" t="s">
        <v>143</v>
      </c>
      <c r="F107" s="5">
        <v>270070</v>
      </c>
      <c r="G107" s="5">
        <f t="shared" si="2"/>
        <v>2673.960396039604</v>
      </c>
      <c r="H107" s="5">
        <f t="shared" si="3"/>
        <v>267396.0396039604</v>
      </c>
      <c r="I107" s="4" t="s">
        <v>15</v>
      </c>
    </row>
    <row r="108" spans="1:9" ht="12.75" customHeight="1">
      <c r="A108" s="4">
        <v>46</v>
      </c>
      <c r="B108" s="2" t="s">
        <v>159</v>
      </c>
      <c r="C108" s="4"/>
      <c r="D108" s="4">
        <v>1880</v>
      </c>
      <c r="E108" s="4" t="s">
        <v>143</v>
      </c>
      <c r="F108" s="5">
        <v>73000</v>
      </c>
      <c r="G108" s="5">
        <f t="shared" si="2"/>
        <v>722.7722772277227</v>
      </c>
      <c r="H108" s="5">
        <f t="shared" si="3"/>
        <v>72277.22772277228</v>
      </c>
      <c r="I108" s="4" t="s">
        <v>10</v>
      </c>
    </row>
    <row r="109" spans="1:9" ht="12.75" customHeight="1">
      <c r="A109" s="4">
        <v>47</v>
      </c>
      <c r="B109" s="2" t="s">
        <v>160</v>
      </c>
      <c r="C109" s="4"/>
      <c r="D109" s="4">
        <v>1860</v>
      </c>
      <c r="E109" s="4" t="s">
        <v>143</v>
      </c>
      <c r="F109" s="5">
        <v>146000</v>
      </c>
      <c r="G109" s="5">
        <f t="shared" si="2"/>
        <v>1445.5445544554455</v>
      </c>
      <c r="H109" s="5">
        <f t="shared" si="3"/>
        <v>144554.45544554456</v>
      </c>
      <c r="I109" s="4" t="s">
        <v>10</v>
      </c>
    </row>
    <row r="110" spans="1:9" ht="12" customHeight="1">
      <c r="A110" s="4">
        <v>48</v>
      </c>
      <c r="B110" s="37" t="s">
        <v>118</v>
      </c>
      <c r="C110" s="4" t="s">
        <v>9</v>
      </c>
      <c r="D110" s="38" t="s">
        <v>130</v>
      </c>
      <c r="E110" s="4" t="s">
        <v>65</v>
      </c>
      <c r="F110" s="5">
        <v>3100000</v>
      </c>
      <c r="G110" s="5">
        <f t="shared" si="2"/>
        <v>30693.069306930694</v>
      </c>
      <c r="H110" s="39">
        <f aca="true" t="shared" si="4" ref="H110:H121">F110/1.01</f>
        <v>3069306.9306930695</v>
      </c>
      <c r="I110" s="4" t="s">
        <v>108</v>
      </c>
    </row>
    <row r="111" spans="1:9" ht="29.25" customHeight="1">
      <c r="A111" s="4">
        <v>49</v>
      </c>
      <c r="B111" s="37" t="s">
        <v>119</v>
      </c>
      <c r="C111" s="4" t="s">
        <v>9</v>
      </c>
      <c r="D111" s="38" t="s">
        <v>131</v>
      </c>
      <c r="E111" s="4" t="s">
        <v>65</v>
      </c>
      <c r="F111" s="5">
        <v>276999.78</v>
      </c>
      <c r="G111" s="5">
        <f t="shared" si="2"/>
        <v>2742.572079207921</v>
      </c>
      <c r="H111" s="39">
        <f t="shared" si="4"/>
        <v>274257.2079207921</v>
      </c>
      <c r="I111" s="4" t="s">
        <v>108</v>
      </c>
    </row>
    <row r="112" spans="1:9" ht="22.5" customHeight="1">
      <c r="A112" s="4">
        <v>50</v>
      </c>
      <c r="B112" s="37" t="s">
        <v>120</v>
      </c>
      <c r="C112" s="4" t="s">
        <v>9</v>
      </c>
      <c r="D112" s="38" t="s">
        <v>132</v>
      </c>
      <c r="E112" s="4" t="s">
        <v>65</v>
      </c>
      <c r="F112" s="5">
        <v>126963.32</v>
      </c>
      <c r="G112" s="5">
        <f t="shared" si="2"/>
        <v>1257.062574257426</v>
      </c>
      <c r="H112" s="39">
        <f t="shared" si="4"/>
        <v>125706.25742574257</v>
      </c>
      <c r="I112" s="4" t="s">
        <v>108</v>
      </c>
    </row>
    <row r="113" spans="1:9" ht="12.75" customHeight="1">
      <c r="A113" s="4">
        <v>51</v>
      </c>
      <c r="B113" s="37" t="s">
        <v>156</v>
      </c>
      <c r="C113" s="4" t="s">
        <v>9</v>
      </c>
      <c r="D113" s="38" t="s">
        <v>157</v>
      </c>
      <c r="E113" s="4" t="s">
        <v>65</v>
      </c>
      <c r="F113" s="5">
        <v>2911410.53</v>
      </c>
      <c r="G113" s="5">
        <f t="shared" si="2"/>
        <v>28825.846831683168</v>
      </c>
      <c r="H113" s="39">
        <f t="shared" si="4"/>
        <v>2882584.6831683167</v>
      </c>
      <c r="I113" s="4" t="s">
        <v>108</v>
      </c>
    </row>
    <row r="114" spans="1:9" ht="30.75" customHeight="1">
      <c r="A114" s="4">
        <v>52</v>
      </c>
      <c r="B114" s="37" t="s">
        <v>121</v>
      </c>
      <c r="C114" s="4" t="s">
        <v>9</v>
      </c>
      <c r="D114" s="38" t="s">
        <v>133</v>
      </c>
      <c r="E114" s="4" t="s">
        <v>158</v>
      </c>
      <c r="F114" s="5">
        <v>928333</v>
      </c>
      <c r="G114" s="5">
        <f t="shared" si="2"/>
        <v>9191.415841584158</v>
      </c>
      <c r="H114" s="39">
        <f t="shared" si="4"/>
        <v>919141.5841584158</v>
      </c>
      <c r="I114" s="4" t="s">
        <v>15</v>
      </c>
    </row>
    <row r="115" spans="1:9" ht="25.5" customHeight="1">
      <c r="A115" s="4">
        <v>53</v>
      </c>
      <c r="B115" s="37" t="s">
        <v>122</v>
      </c>
      <c r="C115" s="4" t="s">
        <v>9</v>
      </c>
      <c r="D115" s="38" t="s">
        <v>134</v>
      </c>
      <c r="E115" s="4" t="s">
        <v>158</v>
      </c>
      <c r="F115" s="5">
        <v>4300000</v>
      </c>
      <c r="G115" s="5">
        <f t="shared" si="2"/>
        <v>42574.25742574257</v>
      </c>
      <c r="H115" s="39">
        <f t="shared" si="4"/>
        <v>4257425.742574258</v>
      </c>
      <c r="I115" s="4" t="s">
        <v>15</v>
      </c>
    </row>
    <row r="116" spans="1:9" ht="27.75" customHeight="1">
      <c r="A116" s="4">
        <v>54</v>
      </c>
      <c r="B116" s="37" t="s">
        <v>123</v>
      </c>
      <c r="C116" s="4" t="s">
        <v>9</v>
      </c>
      <c r="D116" s="38" t="s">
        <v>135</v>
      </c>
      <c r="E116" s="4" t="s">
        <v>158</v>
      </c>
      <c r="F116" s="5">
        <v>3500000</v>
      </c>
      <c r="G116" s="5">
        <f t="shared" si="2"/>
        <v>34653.46534653466</v>
      </c>
      <c r="H116" s="39">
        <f t="shared" si="4"/>
        <v>3465346.5346534653</v>
      </c>
      <c r="I116" s="4" t="s">
        <v>15</v>
      </c>
    </row>
    <row r="117" spans="1:9" ht="27" customHeight="1">
      <c r="A117" s="4">
        <v>55</v>
      </c>
      <c r="B117" s="37" t="s">
        <v>124</v>
      </c>
      <c r="C117" s="4" t="s">
        <v>9</v>
      </c>
      <c r="D117" s="38" t="s">
        <v>136</v>
      </c>
      <c r="E117" s="4" t="s">
        <v>65</v>
      </c>
      <c r="F117" s="5">
        <v>642945.58</v>
      </c>
      <c r="G117" s="5">
        <f t="shared" si="2"/>
        <v>6365.797821782177</v>
      </c>
      <c r="H117" s="39">
        <f t="shared" si="4"/>
        <v>636579.7821782178</v>
      </c>
      <c r="I117" s="4" t="s">
        <v>10</v>
      </c>
    </row>
    <row r="118" spans="1:9" ht="24.75" customHeight="1">
      <c r="A118" s="4">
        <v>56</v>
      </c>
      <c r="B118" s="37" t="s">
        <v>125</v>
      </c>
      <c r="C118" s="4" t="s">
        <v>9</v>
      </c>
      <c r="D118" s="38" t="s">
        <v>134</v>
      </c>
      <c r="E118" s="4" t="s">
        <v>158</v>
      </c>
      <c r="F118" s="5">
        <v>513865</v>
      </c>
      <c r="G118" s="5">
        <f t="shared" si="2"/>
        <v>5087.772277227723</v>
      </c>
      <c r="H118" s="39">
        <f t="shared" si="4"/>
        <v>508777.2277227723</v>
      </c>
      <c r="I118" s="4" t="s">
        <v>10</v>
      </c>
    </row>
    <row r="119" spans="1:9" ht="25.5" customHeight="1">
      <c r="A119" s="4">
        <v>57</v>
      </c>
      <c r="B119" s="37" t="s">
        <v>126</v>
      </c>
      <c r="C119" s="4" t="s">
        <v>129</v>
      </c>
      <c r="D119" s="38" t="s">
        <v>137</v>
      </c>
      <c r="E119" s="4" t="s">
        <v>158</v>
      </c>
      <c r="F119" s="5">
        <v>376402.16</v>
      </c>
      <c r="G119" s="5">
        <f t="shared" si="2"/>
        <v>3726.7540594059406</v>
      </c>
      <c r="H119" s="39">
        <f t="shared" si="4"/>
        <v>372675.40594059404</v>
      </c>
      <c r="I119" s="4" t="s">
        <v>10</v>
      </c>
    </row>
    <row r="120" spans="1:9" ht="22.5" customHeight="1">
      <c r="A120" s="4">
        <v>58</v>
      </c>
      <c r="B120" s="37" t="s">
        <v>127</v>
      </c>
      <c r="C120" s="4" t="s">
        <v>9</v>
      </c>
      <c r="D120" s="38" t="s">
        <v>138</v>
      </c>
      <c r="E120" s="4" t="s">
        <v>158</v>
      </c>
      <c r="F120" s="5">
        <v>940917.76</v>
      </c>
      <c r="G120" s="5">
        <f t="shared" si="2"/>
        <v>9316.017425742575</v>
      </c>
      <c r="H120" s="39">
        <f t="shared" si="4"/>
        <v>931601.7425742574</v>
      </c>
      <c r="I120" s="4" t="s">
        <v>10</v>
      </c>
    </row>
    <row r="121" spans="1:9" ht="27" customHeight="1">
      <c r="A121" s="4">
        <v>59</v>
      </c>
      <c r="B121" s="37" t="s">
        <v>128</v>
      </c>
      <c r="C121" s="4" t="s">
        <v>9</v>
      </c>
      <c r="D121" s="38" t="s">
        <v>139</v>
      </c>
      <c r="E121" s="4" t="s">
        <v>158</v>
      </c>
      <c r="F121" s="5">
        <v>1701442.78</v>
      </c>
      <c r="G121" s="5">
        <f t="shared" si="2"/>
        <v>16845.96811881188</v>
      </c>
      <c r="H121" s="39">
        <f t="shared" si="4"/>
        <v>1684596.811881188</v>
      </c>
      <c r="I121" s="4" t="s">
        <v>10</v>
      </c>
    </row>
    <row r="122" spans="1:9" s="41" customFormat="1" ht="12.75" customHeight="1">
      <c r="A122" s="15">
        <v>59</v>
      </c>
      <c r="B122" s="51" t="s">
        <v>21</v>
      </c>
      <c r="C122" s="52"/>
      <c r="D122" s="52"/>
      <c r="E122" s="53"/>
      <c r="F122" s="16">
        <f>SUM(F63:F121)</f>
        <v>39430860.001399994</v>
      </c>
      <c r="G122" s="16">
        <f>SUM(G63:G121)</f>
        <v>390404.55446930695</v>
      </c>
      <c r="H122" s="16">
        <v>39040455.45</v>
      </c>
      <c r="I122" s="40"/>
    </row>
    <row r="123" spans="1:9" ht="12.75" customHeight="1">
      <c r="A123" s="56" t="s">
        <v>22</v>
      </c>
      <c r="B123" s="57"/>
      <c r="C123" s="57"/>
      <c r="D123" s="57"/>
      <c r="E123" s="57"/>
      <c r="F123" s="57"/>
      <c r="G123" s="57"/>
      <c r="H123" s="57"/>
      <c r="I123" s="58"/>
    </row>
    <row r="124" spans="1:9" s="47" customFormat="1" ht="12.75" customHeight="1">
      <c r="A124" s="4">
        <v>1</v>
      </c>
      <c r="B124" s="25" t="s">
        <v>161</v>
      </c>
      <c r="C124" s="4" t="s">
        <v>9</v>
      </c>
      <c r="D124" s="3">
        <v>1958</v>
      </c>
      <c r="E124" s="4" t="s">
        <v>65</v>
      </c>
      <c r="F124" s="49">
        <v>4542000</v>
      </c>
      <c r="G124" s="49">
        <v>42000</v>
      </c>
      <c r="H124" s="49">
        <v>4500000</v>
      </c>
      <c r="I124" s="4" t="s">
        <v>10</v>
      </c>
    </row>
    <row r="125" spans="1:9" s="48" customFormat="1" ht="12.75" customHeight="1">
      <c r="A125" s="3">
        <v>2</v>
      </c>
      <c r="B125" s="25" t="s">
        <v>162</v>
      </c>
      <c r="C125" s="4" t="s">
        <v>9</v>
      </c>
      <c r="D125" s="3">
        <v>1958</v>
      </c>
      <c r="E125" s="4" t="s">
        <v>65</v>
      </c>
      <c r="F125" s="49">
        <v>4479473.36</v>
      </c>
      <c r="G125" s="49">
        <v>37000</v>
      </c>
      <c r="H125" s="49">
        <v>4442473.36</v>
      </c>
      <c r="I125" s="4" t="s">
        <v>10</v>
      </c>
    </row>
    <row r="126" spans="1:9" s="48" customFormat="1" ht="12.75" customHeight="1">
      <c r="A126" s="3">
        <v>3</v>
      </c>
      <c r="B126" s="25" t="s">
        <v>163</v>
      </c>
      <c r="C126" s="4" t="s">
        <v>9</v>
      </c>
      <c r="D126" s="3">
        <v>1892</v>
      </c>
      <c r="E126" s="4" t="s">
        <v>65</v>
      </c>
      <c r="F126" s="49">
        <v>7241526.64</v>
      </c>
      <c r="G126" s="49">
        <v>84000</v>
      </c>
      <c r="H126" s="49">
        <v>7157526.64</v>
      </c>
      <c r="I126" s="4" t="s">
        <v>80</v>
      </c>
    </row>
    <row r="127" spans="1:9" s="48" customFormat="1" ht="12.75" customHeight="1">
      <c r="A127" s="3">
        <v>4</v>
      </c>
      <c r="B127" s="25" t="s">
        <v>164</v>
      </c>
      <c r="C127" s="4" t="s">
        <v>9</v>
      </c>
      <c r="D127" s="3">
        <v>1953</v>
      </c>
      <c r="E127" s="4" t="s">
        <v>65</v>
      </c>
      <c r="F127" s="49">
        <v>4240000</v>
      </c>
      <c r="G127" s="49">
        <v>40000</v>
      </c>
      <c r="H127" s="49">
        <v>4200000</v>
      </c>
      <c r="I127" s="4" t="s">
        <v>10</v>
      </c>
    </row>
    <row r="128" spans="1:9" s="48" customFormat="1" ht="12.75" customHeight="1">
      <c r="A128" s="32">
        <v>4</v>
      </c>
      <c r="B128" s="59" t="s">
        <v>23</v>
      </c>
      <c r="C128" s="59"/>
      <c r="D128" s="59"/>
      <c r="E128" s="59"/>
      <c r="F128" s="50">
        <v>20503000</v>
      </c>
      <c r="G128" s="50">
        <v>203000</v>
      </c>
      <c r="H128" s="50">
        <v>20300000</v>
      </c>
      <c r="I128" s="15"/>
    </row>
    <row r="129" spans="1:9" ht="12.75" customHeight="1">
      <c r="A129" s="44">
        <v>117</v>
      </c>
      <c r="B129" s="60" t="s">
        <v>165</v>
      </c>
      <c r="C129" s="60"/>
      <c r="D129" s="60"/>
      <c r="E129" s="61"/>
      <c r="F129" s="45">
        <f>SUM(F128+F122+F61)</f>
        <v>84322264.13139999</v>
      </c>
      <c r="G129" s="45">
        <f>SUM(G128+G122+G61)</f>
        <v>834873.9044693069</v>
      </c>
      <c r="H129" s="45">
        <f>SUM(H128+H122+H61)</f>
        <v>83487390.23</v>
      </c>
      <c r="I129" s="46"/>
    </row>
    <row r="130" ht="12.75" customHeight="1"/>
    <row r="131" spans="1:9" s="34" customFormat="1" ht="15.75">
      <c r="A131" s="29" t="s">
        <v>140</v>
      </c>
      <c r="B131" s="62" t="s">
        <v>141</v>
      </c>
      <c r="C131" s="62"/>
      <c r="D131" s="62"/>
      <c r="E131" s="62"/>
      <c r="F131" s="62"/>
      <c r="G131" s="62"/>
      <c r="H131" s="62"/>
      <c r="I131" s="62"/>
    </row>
    <row r="132" spans="1:9" s="34" customFormat="1" ht="15.75">
      <c r="A132" s="29"/>
      <c r="B132" s="33"/>
      <c r="C132" s="33"/>
      <c r="D132" s="33"/>
      <c r="E132" s="33"/>
      <c r="F132" s="33"/>
      <c r="G132" s="33"/>
      <c r="H132" s="33"/>
      <c r="I132" s="33"/>
    </row>
    <row r="133" spans="1:9" ht="25.5" customHeight="1">
      <c r="A133" s="28"/>
      <c r="B133" s="42"/>
      <c r="C133" s="28"/>
      <c r="D133" s="54"/>
      <c r="E133" s="55"/>
      <c r="F133" s="55"/>
      <c r="G133" s="28"/>
      <c r="H133" s="28"/>
      <c r="I133" s="28"/>
    </row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spans="1:9" s="23" customFormat="1" ht="18">
      <c r="A140" s="1"/>
      <c r="B140" s="17"/>
      <c r="C140" s="18"/>
      <c r="D140" s="18"/>
      <c r="E140" s="18"/>
      <c r="F140" s="18"/>
      <c r="G140" s="18"/>
      <c r="H140" s="18"/>
      <c r="I140" s="18"/>
    </row>
    <row r="141" spans="1:9" s="23" customFormat="1" ht="18">
      <c r="A141" s="1"/>
      <c r="B141" s="17"/>
      <c r="C141" s="18"/>
      <c r="D141" s="18"/>
      <c r="E141" s="18"/>
      <c r="F141" s="18"/>
      <c r="G141" s="18"/>
      <c r="H141" s="18"/>
      <c r="I141" s="18"/>
    </row>
    <row r="142" spans="1:9" s="23" customFormat="1" ht="18.75" customHeight="1">
      <c r="A142" s="1"/>
      <c r="B142" s="17"/>
      <c r="C142" s="18"/>
      <c r="D142" s="18"/>
      <c r="E142" s="18"/>
      <c r="F142" s="18"/>
      <c r="G142" s="18"/>
      <c r="H142" s="18"/>
      <c r="I142" s="18"/>
    </row>
    <row r="143" spans="1:9" s="23" customFormat="1" ht="25.5" customHeight="1">
      <c r="A143" s="1"/>
      <c r="B143" s="17"/>
      <c r="C143" s="18"/>
      <c r="D143" s="18"/>
      <c r="E143" s="18"/>
      <c r="F143" s="18"/>
      <c r="G143" s="18"/>
      <c r="H143" s="18"/>
      <c r="I143" s="18"/>
    </row>
    <row r="144" spans="1:9" s="23" customFormat="1" ht="18">
      <c r="A144" s="1"/>
      <c r="B144" s="17"/>
      <c r="C144" s="18"/>
      <c r="D144" s="18"/>
      <c r="E144" s="18"/>
      <c r="F144" s="18"/>
      <c r="G144" s="18"/>
      <c r="H144" s="18"/>
      <c r="I144" s="18"/>
    </row>
    <row r="145" spans="1:9" s="23" customFormat="1" ht="18">
      <c r="A145" s="1"/>
      <c r="B145" s="17"/>
      <c r="C145" s="18"/>
      <c r="D145" s="18"/>
      <c r="E145" s="18"/>
      <c r="F145" s="18"/>
      <c r="G145" s="18"/>
      <c r="H145" s="18"/>
      <c r="I145" s="18"/>
    </row>
    <row r="146" spans="1:9" s="23" customFormat="1" ht="12.75" customHeight="1">
      <c r="A146" s="1"/>
      <c r="B146" s="17"/>
      <c r="C146" s="18"/>
      <c r="D146" s="18"/>
      <c r="E146" s="18"/>
      <c r="F146" s="18"/>
      <c r="G146" s="18"/>
      <c r="H146" s="18"/>
      <c r="I146" s="18"/>
    </row>
    <row r="147" spans="1:9" s="23" customFormat="1" ht="18">
      <c r="A147" s="1"/>
      <c r="B147" s="17"/>
      <c r="C147" s="18"/>
      <c r="D147" s="18"/>
      <c r="E147" s="18"/>
      <c r="F147" s="18"/>
      <c r="G147" s="18"/>
      <c r="H147" s="18"/>
      <c r="I147" s="18"/>
    </row>
    <row r="158" ht="18">
      <c r="B158" s="30"/>
    </row>
  </sheetData>
  <sheetProtection/>
  <autoFilter ref="B1:B147"/>
  <mergeCells count="11">
    <mergeCell ref="A62:I62"/>
    <mergeCell ref="G1:I1"/>
    <mergeCell ref="A2:I4"/>
    <mergeCell ref="A6:I6"/>
    <mergeCell ref="B61:E61"/>
    <mergeCell ref="B122:E122"/>
    <mergeCell ref="D133:F133"/>
    <mergeCell ref="A123:I123"/>
    <mergeCell ref="B128:E128"/>
    <mergeCell ref="B129:E129"/>
    <mergeCell ref="B131:I131"/>
  </mergeCells>
  <printOptions/>
  <pageMargins left="0.72" right="0.17" top="0.78" bottom="0.23" header="0.5" footer="0.67"/>
  <pageSetup horizontalDpi="600" verticalDpi="600" orientation="landscape" paperSize="9" scale="65" r:id="rId1"/>
  <rowBreaks count="1" manualBreakCount="1">
    <brk id="4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Витковская</cp:lastModifiedBy>
  <cp:lastPrinted>2014-12-10T08:29:29Z</cp:lastPrinted>
  <dcterms:created xsi:type="dcterms:W3CDTF">2013-06-20T04:31:16Z</dcterms:created>
  <dcterms:modified xsi:type="dcterms:W3CDTF">2014-12-11T08:52:09Z</dcterms:modified>
  <cp:category/>
  <cp:version/>
  <cp:contentType/>
  <cp:contentStatus/>
</cp:coreProperties>
</file>