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610" activeTab="0"/>
  </bookViews>
  <sheets>
    <sheet name="Прил. 5" sheetId="1" r:id="rId1"/>
  </sheets>
  <definedNames>
    <definedName name="SHARED_FORMULA_5_112_5_112_1">#REF!*100/99</definedName>
    <definedName name="SHARED_FORMULA_5_12_5_12_1">#REF!*100/99</definedName>
    <definedName name="SHARED_FORMULA_5_120_5_120_1">#REF!*100/99</definedName>
    <definedName name="SHARED_FORMULA_5_136_5_136_1">#REF!*100/99</definedName>
    <definedName name="SHARED_FORMULA_5_162_5_162_1">#REF!*100/99</definedName>
    <definedName name="SHARED_FORMULA_5_170_5_170_1">#REF!*100/99</definedName>
    <definedName name="SHARED_FORMULA_5_186_5_186_1">#REF!*100/99</definedName>
    <definedName name="SHARED_FORMULA_5_21_5_21_1">#REF!*100/99</definedName>
    <definedName name="SHARED_FORMULA_5_212_5_212_1">#REF!*100/99</definedName>
    <definedName name="SHARED_FORMULA_5_220_5_220_1">#REF!*100/99</definedName>
    <definedName name="SHARED_FORMULA_5_236_5_236_1">#REF!*100/99</definedName>
    <definedName name="SHARED_FORMULA_5_39_5_39_1">#REF!*100/99</definedName>
    <definedName name="SHARED_FORMULA_5_62_5_62_1">#REF!*100/99</definedName>
    <definedName name="SHARED_FORMULA_5_71_5_71_1">#REF!*100/99</definedName>
    <definedName name="SHARED_FORMULA_5_86_5_86_1">#REF!*100/99</definedName>
    <definedName name="SHARED_FORMULA_6_112_6_112_1">#REF!/99</definedName>
    <definedName name="SHARED_FORMULA_6_12_6_12_1">#REF!/99</definedName>
    <definedName name="SHARED_FORMULA_6_120_6_120_1">#REF!/99</definedName>
    <definedName name="SHARED_FORMULA_6_136_6_136_1">#REF!/99</definedName>
    <definedName name="SHARED_FORMULA_6_162_6_162_1">#REF!/99</definedName>
    <definedName name="SHARED_FORMULA_6_170_6_170_1">#REF!/99</definedName>
    <definedName name="SHARED_FORMULA_6_186_6_186_1">#REF!/99</definedName>
    <definedName name="SHARED_FORMULA_6_21_6_21_1">#REF!/99</definedName>
    <definedName name="SHARED_FORMULA_6_212_6_212_1">#REF!/99</definedName>
    <definedName name="SHARED_FORMULA_6_220_6_220_1">#REF!/99</definedName>
    <definedName name="SHARED_FORMULA_6_236_6_236_1">#REF!/99</definedName>
    <definedName name="SHARED_FORMULA_6_39_6_39_1">#REF!/99</definedName>
    <definedName name="SHARED_FORMULA_6_62_6_62_1">#REF!/99</definedName>
    <definedName name="SHARED_FORMULA_6_70_6_70_1">#REF!/99</definedName>
    <definedName name="SHARED_FORMULA_6_86_6_86_1">#REF!/99</definedName>
    <definedName name="SHARED_FORMULA_7_104_7_104_0">#REF!/99</definedName>
    <definedName name="SHARED_FORMULA_7_54_7_54_0">#REF!/99</definedName>
    <definedName name="_xlnm.Print_Area" localSheetId="0">'Прил. 5'!$A$1:$J$110</definedName>
  </definedNames>
  <calcPr fullCalcOnLoad="1"/>
</workbook>
</file>

<file path=xl/sharedStrings.xml><?xml version="1.0" encoding="utf-8"?>
<sst xmlns="http://schemas.openxmlformats.org/spreadsheetml/2006/main" count="371" uniqueCount="120">
  <si>
    <t>Советский район</t>
  </si>
  <si>
    <t>выборочный капитальный ремонт</t>
  </si>
  <si>
    <t>Кировский район</t>
  </si>
  <si>
    <t>реставрация фасадов</t>
  </si>
  <si>
    <t>капитальный ремонт и реставрация фасадов</t>
  </si>
  <si>
    <t>Ленинский район</t>
  </si>
  <si>
    <t>Октябрьский район</t>
  </si>
  <si>
    <t>Карла Маркса ул., 43</t>
  </si>
  <si>
    <t>Карла Маркса ул., 43а</t>
  </si>
  <si>
    <t>График проведения ремонтно-реставрационных мероприятий (капитального ремонта) на объектах деревянного зодчества в рамках программы "Сохранение деревянного зодчества г. Томска" на 2014-2018 гг.</t>
  </si>
  <si>
    <t>Вид капитального ремонта</t>
  </si>
  <si>
    <t>Стоимость ремонтно-реставрационных мероприятий (капитального ремонта) (руб.)</t>
  </si>
  <si>
    <t>ООО УК "Стройсоюз"</t>
  </si>
  <si>
    <t>Дзержинского ул.,6а</t>
  </si>
  <si>
    <t>Нечевский пер.,19</t>
  </si>
  <si>
    <t>Ленина пр.,98</t>
  </si>
  <si>
    <t>Итого по Ленинскому району 1 дом</t>
  </si>
  <si>
    <t>Кузнечный взвоз ул.,3</t>
  </si>
  <si>
    <t>Кузнечный взвоз ул.,3/1</t>
  </si>
  <si>
    <t>Кузнечный взвоз ул.,5</t>
  </si>
  <si>
    <t>Кузнечный взвоз ул.,6</t>
  </si>
  <si>
    <t>Кустарный пер.,3</t>
  </si>
  <si>
    <t>Макушина пер.,3</t>
  </si>
  <si>
    <t>Итого по Октябрьскому району 6 домов</t>
  </si>
  <si>
    <t>Дзержинского ул., 12</t>
  </si>
  <si>
    <t>Ленина пр.,52а</t>
  </si>
  <si>
    <t>Ленина пр.,56</t>
  </si>
  <si>
    <t>Ленина пр.,58</t>
  </si>
  <si>
    <t xml:space="preserve">Итого по Советскому району 4 дома </t>
  </si>
  <si>
    <t xml:space="preserve">Всего в 2015 году 11 домов </t>
  </si>
  <si>
    <t>Кирова пр.,21</t>
  </si>
  <si>
    <t>Кирова пр.,33</t>
  </si>
  <si>
    <t>1905 г. пер.,8</t>
  </si>
  <si>
    <t>Большая Подгорная ул.,15</t>
  </si>
  <si>
    <t>Большая Подгорная ул.,17</t>
  </si>
  <si>
    <t>Гагарина ул.,6</t>
  </si>
  <si>
    <t>Гагарина ул.,6/1</t>
  </si>
  <si>
    <t>Гагарина ул.,22</t>
  </si>
  <si>
    <t>Гагарина ул.,24</t>
  </si>
  <si>
    <t>Гагарина ул.,26</t>
  </si>
  <si>
    <t>Гагарина ул.,46</t>
  </si>
  <si>
    <t>Фрунзе пр.,8</t>
  </si>
  <si>
    <t>Фрунзе пр.,12</t>
  </si>
  <si>
    <t>Всего в 2016 году 13 домов</t>
  </si>
  <si>
    <t>Кирова пр.,13</t>
  </si>
  <si>
    <t>Кирова пр.,13а</t>
  </si>
  <si>
    <t>Войкова ул.,21</t>
  </si>
  <si>
    <t>Войкова ул.,23</t>
  </si>
  <si>
    <t>Совпартшкольный пер.,6</t>
  </si>
  <si>
    <t>Совпартшкольный пер.,6а</t>
  </si>
  <si>
    <t>Совпартшкольный пер.,7</t>
  </si>
  <si>
    <t xml:space="preserve">Итого поЛенинскому району 5 домов </t>
  </si>
  <si>
    <t>Бакунина ул.,24</t>
  </si>
  <si>
    <t>Октябрьский взвоз ул.,8</t>
  </si>
  <si>
    <t>Пушкина ул.,5а</t>
  </si>
  <si>
    <t>Пушкина ул.,6</t>
  </si>
  <si>
    <t>Пушкина ул.,14</t>
  </si>
  <si>
    <t>Никитина ул.,3</t>
  </si>
  <si>
    <t>Советская ул.,29</t>
  </si>
  <si>
    <t>Советская ул.,32</t>
  </si>
  <si>
    <t xml:space="preserve">Итого по Советскому району 3 дома </t>
  </si>
  <si>
    <t xml:space="preserve">Всего в 2017 году 15 домов </t>
  </si>
  <si>
    <t>Ленина пр.,19</t>
  </si>
  <si>
    <t>Ленина пр.,24</t>
  </si>
  <si>
    <t>Ленина пр.,25</t>
  </si>
  <si>
    <t>Ленина пр.,8</t>
  </si>
  <si>
    <t>Ленина пр.,23</t>
  </si>
  <si>
    <t xml:space="preserve">Итого по Кировскому району 5 домов </t>
  </si>
  <si>
    <t>Карла Маркса  ул.,29</t>
  </si>
  <si>
    <t>Карла Маркса  ул.,38</t>
  </si>
  <si>
    <t xml:space="preserve">Итого по Ленинскому району 4 дома </t>
  </si>
  <si>
    <t>Кривая ул.,27</t>
  </si>
  <si>
    <t>Кривая ул.,29</t>
  </si>
  <si>
    <t>Шишкова ул.,1</t>
  </si>
  <si>
    <t>Шишкова ул.,14</t>
  </si>
  <si>
    <t>Шишкова ул.,1б</t>
  </si>
  <si>
    <t>Шишкова ул.,4</t>
  </si>
  <si>
    <t>Беленца Алексея ул.,3</t>
  </si>
  <si>
    <t>Комсомольский пер.,16</t>
  </si>
  <si>
    <t>Плеханова пер.,9</t>
  </si>
  <si>
    <t xml:space="preserve">Всего в 2018 году 18 домов </t>
  </si>
  <si>
    <t>ЦС</t>
  </si>
  <si>
    <t>ОРЗ</t>
  </si>
  <si>
    <t>Ф</t>
  </si>
  <si>
    <t>ВОКН</t>
  </si>
  <si>
    <t>Итого по Советскому району 6 домов</t>
  </si>
  <si>
    <t>ВСЕГО в 2014-2018 гг. 63 дома</t>
  </si>
  <si>
    <t>Всего в 2014 году 6 домов</t>
  </si>
  <si>
    <t>ОФЗ</t>
  </si>
  <si>
    <t xml:space="preserve">Герцена ул., 40 // Дзержинского ул., 15 </t>
  </si>
  <si>
    <t>Ленина пр., 58</t>
  </si>
  <si>
    <t>Татарская ул., 11/1</t>
  </si>
  <si>
    <t>Трифонова ул., 10</t>
  </si>
  <si>
    <t>2014 год</t>
  </si>
  <si>
    <t>2015 год</t>
  </si>
  <si>
    <t>2016 год</t>
  </si>
  <si>
    <t>2018 год</t>
  </si>
  <si>
    <t>№ п/п</t>
  </si>
  <si>
    <t>статус объекта</t>
  </si>
  <si>
    <t>Форма собственности</t>
  </si>
  <si>
    <t>Год постройки</t>
  </si>
  <si>
    <t>Наименование обслуживающей организации</t>
  </si>
  <si>
    <t>Смешанная</t>
  </si>
  <si>
    <t xml:space="preserve">Итого по Кировскому району 2 дома </t>
  </si>
  <si>
    <t>ТСЖ "Белозерское"</t>
  </si>
  <si>
    <t>ООО "УК "Октябрьский массив"</t>
  </si>
  <si>
    <t xml:space="preserve">Итого по Октябрьскому району 2 дома </t>
  </si>
  <si>
    <t>ООО "ЖилРемСервис"</t>
  </si>
  <si>
    <t>УМП "Муниципальная УК"</t>
  </si>
  <si>
    <t xml:space="preserve">Итого по Советскому району 8 домов </t>
  </si>
  <si>
    <t>ООО "УК Громада"</t>
  </si>
  <si>
    <t>ООО "УК Кировская"</t>
  </si>
  <si>
    <t>ООО "УК Ремстройбыт"</t>
  </si>
  <si>
    <t>2017год</t>
  </si>
  <si>
    <t>Итого по Октябрьскому району 5 домов</t>
  </si>
  <si>
    <t>Адрес МКД</t>
  </si>
  <si>
    <t xml:space="preserve">Стоимость (руб.) ВСЕГО 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</si>
  <si>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</si>
  <si>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</si>
  <si>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Приложение 2 к постановлению администрации Города Томска от 24.12.2014 № 1367                                                             Приложение 5 к программе "Сохранение деревянного зодчества г.Томска" на 2014-2018 гг.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</si>
</sst>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2"/>
      <name val="Arial Cyr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view="pageBreakPreview" zoomScale="75" zoomScaleSheetLayoutView="75" workbookViewId="0" topLeftCell="A1">
      <selection activeCell="G1" sqref="G1:J1"/>
    </sheetView>
  </sheetViews>
  <sheetFormatPr defaultColWidth="9.140625" defaultRowHeight="12.75"/>
  <cols>
    <col min="1" max="1" width="4.7109375" style="17" customWidth="1"/>
    <col min="2" max="2" width="23.140625" style="18" customWidth="1"/>
    <col min="3" max="3" width="12.421875" style="19" customWidth="1"/>
    <col min="4" max="4" width="9.421875" style="18" customWidth="1"/>
    <col min="5" max="5" width="9.140625" style="18" customWidth="1"/>
    <col min="6" max="6" width="23.57421875" style="18" customWidth="1"/>
    <col min="7" max="7" width="19.140625" style="20" customWidth="1"/>
    <col min="8" max="8" width="17.57421875" style="20" customWidth="1"/>
    <col min="9" max="9" width="19.00390625" style="20" customWidth="1"/>
    <col min="10" max="10" width="22.8515625" style="18" customWidth="1"/>
    <col min="11" max="11" width="4.7109375" style="18" customWidth="1"/>
    <col min="12" max="12" width="4.28125" style="18" customWidth="1"/>
    <col min="13" max="16384" width="9.140625" style="18" customWidth="1"/>
  </cols>
  <sheetData>
    <row r="1" spans="1:10" ht="74.25" customHeight="1">
      <c r="A1" s="9"/>
      <c r="B1" s="10"/>
      <c r="C1" s="9"/>
      <c r="D1" s="10"/>
      <c r="E1" s="10"/>
      <c r="F1" s="10"/>
      <c r="G1" s="43" t="s">
        <v>119</v>
      </c>
      <c r="H1" s="43"/>
      <c r="I1" s="43"/>
      <c r="J1" s="43"/>
    </row>
    <row r="2" spans="1:10" ht="36.75" customHeight="1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36.75" customHeight="1">
      <c r="A3" s="39" t="s">
        <v>97</v>
      </c>
      <c r="B3" s="39" t="s">
        <v>115</v>
      </c>
      <c r="C3" s="39" t="s">
        <v>98</v>
      </c>
      <c r="D3" s="39" t="s">
        <v>99</v>
      </c>
      <c r="E3" s="39" t="s">
        <v>100</v>
      </c>
      <c r="F3" s="39" t="s">
        <v>10</v>
      </c>
      <c r="G3" s="39" t="s">
        <v>11</v>
      </c>
      <c r="H3" s="39"/>
      <c r="I3" s="39"/>
      <c r="J3" s="39" t="s">
        <v>101</v>
      </c>
    </row>
    <row r="4" spans="1:10" ht="109.5" customHeight="1">
      <c r="A4" s="39"/>
      <c r="B4" s="39"/>
      <c r="C4" s="39"/>
      <c r="D4" s="39"/>
      <c r="E4" s="39"/>
      <c r="F4" s="39"/>
      <c r="G4" s="15" t="s">
        <v>116</v>
      </c>
      <c r="H4" s="15" t="s">
        <v>117</v>
      </c>
      <c r="I4" s="15" t="s">
        <v>118</v>
      </c>
      <c r="J4" s="39"/>
    </row>
    <row r="5" spans="1:10" ht="24.75" customHeight="1">
      <c r="A5" s="40" t="s">
        <v>93</v>
      </c>
      <c r="B5" s="40"/>
      <c r="C5" s="40"/>
      <c r="D5" s="40"/>
      <c r="E5" s="40"/>
      <c r="F5" s="40"/>
      <c r="G5" s="40"/>
      <c r="H5" s="40"/>
      <c r="I5" s="40"/>
      <c r="J5" s="40"/>
    </row>
    <row r="6" spans="1:14" ht="27" customHeight="1">
      <c r="A6" s="39" t="s">
        <v>0</v>
      </c>
      <c r="B6" s="39"/>
      <c r="C6" s="39"/>
      <c r="D6" s="39"/>
      <c r="E6" s="39"/>
      <c r="F6" s="39"/>
      <c r="G6" s="39"/>
      <c r="H6" s="39"/>
      <c r="I6" s="39"/>
      <c r="J6" s="39"/>
      <c r="L6" s="21"/>
      <c r="M6" s="21"/>
      <c r="N6" s="21"/>
    </row>
    <row r="7" spans="1:14" ht="36.75" customHeight="1">
      <c r="A7" s="2">
        <v>1</v>
      </c>
      <c r="B7" s="4" t="s">
        <v>89</v>
      </c>
      <c r="C7" s="2" t="s">
        <v>82</v>
      </c>
      <c r="D7" s="11" t="s">
        <v>102</v>
      </c>
      <c r="E7" s="2">
        <v>1887</v>
      </c>
      <c r="F7" s="2" t="s">
        <v>1</v>
      </c>
      <c r="G7" s="12">
        <v>1191455</v>
      </c>
      <c r="H7" s="12">
        <f aca="true" t="shared" si="0" ref="H7:H12">G7-I7</f>
        <v>11914.550000000047</v>
      </c>
      <c r="I7" s="31">
        <f>G7*99/100</f>
        <v>1179540.45</v>
      </c>
      <c r="J7" s="2" t="s">
        <v>12</v>
      </c>
      <c r="L7" s="21"/>
      <c r="M7" s="21"/>
      <c r="N7" s="21"/>
    </row>
    <row r="8" spans="1:13" ht="36" customHeight="1">
      <c r="A8" s="2">
        <v>2</v>
      </c>
      <c r="B8" s="1" t="s">
        <v>13</v>
      </c>
      <c r="C8" s="11" t="s">
        <v>82</v>
      </c>
      <c r="D8" s="11" t="s">
        <v>102</v>
      </c>
      <c r="E8" s="2">
        <v>1900</v>
      </c>
      <c r="F8" s="2" t="s">
        <v>3</v>
      </c>
      <c r="G8" s="12">
        <v>3197855</v>
      </c>
      <c r="H8" s="12">
        <f t="shared" si="0"/>
        <v>31978.549999999814</v>
      </c>
      <c r="I8" s="31">
        <f>G8*99/100</f>
        <v>3165876.45</v>
      </c>
      <c r="J8" s="8" t="s">
        <v>107</v>
      </c>
      <c r="K8" s="22"/>
      <c r="M8" s="22"/>
    </row>
    <row r="9" spans="1:13" ht="36" customHeight="1">
      <c r="A9" s="7">
        <v>3</v>
      </c>
      <c r="B9" s="4" t="s">
        <v>14</v>
      </c>
      <c r="C9" s="2" t="s">
        <v>81</v>
      </c>
      <c r="D9" s="11" t="s">
        <v>102</v>
      </c>
      <c r="E9" s="2">
        <v>1890</v>
      </c>
      <c r="F9" s="2" t="s">
        <v>1</v>
      </c>
      <c r="G9" s="12">
        <v>1601556</v>
      </c>
      <c r="H9" s="12">
        <f t="shared" si="0"/>
        <v>16015.560000000056</v>
      </c>
      <c r="I9" s="31">
        <f>G9*99/100</f>
        <v>1585540.44</v>
      </c>
      <c r="J9" s="2" t="s">
        <v>12</v>
      </c>
      <c r="K9" s="22"/>
      <c r="M9" s="22"/>
    </row>
    <row r="10" spans="1:13" ht="36" customHeight="1">
      <c r="A10" s="6">
        <v>4</v>
      </c>
      <c r="B10" s="5" t="s">
        <v>90</v>
      </c>
      <c r="C10" s="28" t="s">
        <v>82</v>
      </c>
      <c r="D10" s="11" t="s">
        <v>102</v>
      </c>
      <c r="E10" s="30">
        <v>1900</v>
      </c>
      <c r="F10" s="2" t="s">
        <v>1</v>
      </c>
      <c r="G10" s="31">
        <v>1200000</v>
      </c>
      <c r="H10" s="12">
        <f t="shared" si="0"/>
        <v>12000</v>
      </c>
      <c r="I10" s="31">
        <f>G10*99/100</f>
        <v>1188000</v>
      </c>
      <c r="J10" s="30" t="s">
        <v>107</v>
      </c>
      <c r="K10" s="22"/>
      <c r="M10" s="22"/>
    </row>
    <row r="11" spans="1:13" ht="34.5" customHeight="1">
      <c r="A11" s="28">
        <v>5</v>
      </c>
      <c r="B11" s="29" t="s">
        <v>91</v>
      </c>
      <c r="C11" s="28" t="s">
        <v>84</v>
      </c>
      <c r="D11" s="11" t="s">
        <v>102</v>
      </c>
      <c r="E11" s="30">
        <v>1895</v>
      </c>
      <c r="F11" s="2" t="s">
        <v>1</v>
      </c>
      <c r="G11" s="32">
        <f>I11*100/99</f>
        <v>635877.7777777778</v>
      </c>
      <c r="H11" s="31">
        <f t="shared" si="0"/>
        <v>6358.777777777752</v>
      </c>
      <c r="I11" s="31">
        <v>629519</v>
      </c>
      <c r="J11" s="30" t="s">
        <v>107</v>
      </c>
      <c r="K11" s="22"/>
      <c r="M11" s="22"/>
    </row>
    <row r="12" spans="1:13" ht="34.5" customHeight="1">
      <c r="A12" s="28">
        <v>6</v>
      </c>
      <c r="B12" s="29" t="s">
        <v>92</v>
      </c>
      <c r="C12" s="28" t="s">
        <v>81</v>
      </c>
      <c r="D12" s="13" t="s">
        <v>102</v>
      </c>
      <c r="E12" s="30">
        <v>1900</v>
      </c>
      <c r="F12" s="6" t="s">
        <v>1</v>
      </c>
      <c r="G12" s="35">
        <v>961135</v>
      </c>
      <c r="H12" s="35">
        <f t="shared" si="0"/>
        <v>9611.349999999977</v>
      </c>
      <c r="I12" s="35">
        <f>G12*99/100</f>
        <v>951523.65</v>
      </c>
      <c r="J12" s="30" t="s">
        <v>107</v>
      </c>
      <c r="K12" s="22"/>
      <c r="M12" s="22"/>
    </row>
    <row r="13" spans="1:13" ht="22.5" customHeight="1">
      <c r="A13" s="41" t="s">
        <v>85</v>
      </c>
      <c r="B13" s="41"/>
      <c r="C13" s="41"/>
      <c r="D13" s="41"/>
      <c r="E13" s="41"/>
      <c r="F13" s="41"/>
      <c r="G13" s="33">
        <f>SUM(G7:G12)</f>
        <v>8787878.777777778</v>
      </c>
      <c r="H13" s="34">
        <f>SUM(H7:H12)</f>
        <v>87878.78777777764</v>
      </c>
      <c r="I13" s="34">
        <f>SUM(I7:I12)</f>
        <v>8699999.99</v>
      </c>
      <c r="J13" s="27"/>
      <c r="K13" s="22"/>
      <c r="M13" s="22"/>
    </row>
    <row r="14" spans="1:13" ht="23.25" customHeight="1">
      <c r="A14" s="42" t="s">
        <v>87</v>
      </c>
      <c r="B14" s="42"/>
      <c r="C14" s="42"/>
      <c r="D14" s="42"/>
      <c r="E14" s="42"/>
      <c r="F14" s="42"/>
      <c r="G14" s="16">
        <f>G13</f>
        <v>8787878.777777778</v>
      </c>
      <c r="H14" s="15">
        <f>H13</f>
        <v>87878.78777777764</v>
      </c>
      <c r="I14" s="15">
        <f>I13</f>
        <v>8699999.99</v>
      </c>
      <c r="J14" s="23"/>
      <c r="M14" s="22"/>
    </row>
    <row r="15" spans="1:10" ht="20.25" customHeight="1">
      <c r="A15" s="40" t="s">
        <v>94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24" customHeight="1">
      <c r="A16" s="39" t="s">
        <v>5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34.5" customHeight="1">
      <c r="A17" s="2">
        <v>7</v>
      </c>
      <c r="B17" s="1" t="s">
        <v>15</v>
      </c>
      <c r="C17" s="11" t="s">
        <v>84</v>
      </c>
      <c r="D17" s="11" t="s">
        <v>102</v>
      </c>
      <c r="E17" s="2">
        <v>1882</v>
      </c>
      <c r="F17" s="2" t="s">
        <v>4</v>
      </c>
      <c r="G17" s="12">
        <f>H17+I17</f>
        <v>4747000</v>
      </c>
      <c r="H17" s="12">
        <f>I17*0.01</f>
        <v>47000</v>
      </c>
      <c r="I17" s="12">
        <v>4700000</v>
      </c>
      <c r="J17" s="2" t="s">
        <v>112</v>
      </c>
    </row>
    <row r="18" spans="1:10" ht="23.25" customHeight="1">
      <c r="A18" s="36" t="s">
        <v>16</v>
      </c>
      <c r="B18" s="36"/>
      <c r="C18" s="36"/>
      <c r="D18" s="36"/>
      <c r="E18" s="36"/>
      <c r="F18" s="36"/>
      <c r="G18" s="15">
        <f>SUM(G17)</f>
        <v>4747000</v>
      </c>
      <c r="H18" s="15">
        <f>SUM(H17:H17)</f>
        <v>47000</v>
      </c>
      <c r="I18" s="15">
        <f>SUM(I17:I17)</f>
        <v>4700000</v>
      </c>
      <c r="J18" s="3"/>
    </row>
    <row r="19" spans="1:10" ht="24" customHeight="1">
      <c r="A19" s="39" t="s">
        <v>6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34.5" customHeight="1">
      <c r="A20" s="2">
        <v>8</v>
      </c>
      <c r="B20" s="1" t="s">
        <v>17</v>
      </c>
      <c r="C20" s="11" t="s">
        <v>84</v>
      </c>
      <c r="D20" s="11" t="s">
        <v>102</v>
      </c>
      <c r="E20" s="2">
        <v>1894</v>
      </c>
      <c r="F20" s="2" t="s">
        <v>4</v>
      </c>
      <c r="G20" s="12">
        <f aca="true" t="shared" si="1" ref="G20:G25">H20+I20</f>
        <v>5555000</v>
      </c>
      <c r="H20" s="12">
        <f aca="true" t="shared" si="2" ref="H20:H25">I20*0.01</f>
        <v>55000</v>
      </c>
      <c r="I20" s="12">
        <v>5500000</v>
      </c>
      <c r="J20" s="2" t="s">
        <v>104</v>
      </c>
    </row>
    <row r="21" spans="1:10" ht="49.5" customHeight="1">
      <c r="A21" s="2">
        <v>9</v>
      </c>
      <c r="B21" s="1" t="s">
        <v>18</v>
      </c>
      <c r="C21" s="11" t="s">
        <v>81</v>
      </c>
      <c r="D21" s="11" t="s">
        <v>102</v>
      </c>
      <c r="E21" s="2">
        <v>1894</v>
      </c>
      <c r="F21" s="2" t="s">
        <v>4</v>
      </c>
      <c r="G21" s="12">
        <f t="shared" si="1"/>
        <v>3271693</v>
      </c>
      <c r="H21" s="12">
        <f t="shared" si="2"/>
        <v>32393</v>
      </c>
      <c r="I21" s="12">
        <v>3239300</v>
      </c>
      <c r="J21" s="2" t="s">
        <v>105</v>
      </c>
    </row>
    <row r="22" spans="1:10" ht="49.5" customHeight="1">
      <c r="A22" s="2">
        <v>10</v>
      </c>
      <c r="B22" s="1" t="s">
        <v>19</v>
      </c>
      <c r="C22" s="11" t="s">
        <v>83</v>
      </c>
      <c r="D22" s="11" t="s">
        <v>102</v>
      </c>
      <c r="E22" s="2">
        <v>1900</v>
      </c>
      <c r="F22" s="2" t="s">
        <v>4</v>
      </c>
      <c r="G22" s="12">
        <f t="shared" si="1"/>
        <v>4343000</v>
      </c>
      <c r="H22" s="12">
        <f t="shared" si="2"/>
        <v>43000</v>
      </c>
      <c r="I22" s="12">
        <v>4300000</v>
      </c>
      <c r="J22" s="2" t="s">
        <v>105</v>
      </c>
    </row>
    <row r="23" spans="1:10" ht="49.5" customHeight="1">
      <c r="A23" s="2">
        <v>11</v>
      </c>
      <c r="B23" s="1" t="s">
        <v>20</v>
      </c>
      <c r="C23" s="11" t="s">
        <v>82</v>
      </c>
      <c r="D23" s="11" t="s">
        <v>102</v>
      </c>
      <c r="E23" s="2">
        <v>1898</v>
      </c>
      <c r="F23" s="2" t="s">
        <v>4</v>
      </c>
      <c r="G23" s="12">
        <f t="shared" si="1"/>
        <v>7737307</v>
      </c>
      <c r="H23" s="12">
        <f t="shared" si="2"/>
        <v>76607</v>
      </c>
      <c r="I23" s="24">
        <v>7660700</v>
      </c>
      <c r="J23" s="2" t="s">
        <v>105</v>
      </c>
    </row>
    <row r="24" spans="1:10" ht="49.5" customHeight="1">
      <c r="A24" s="2">
        <v>12</v>
      </c>
      <c r="B24" s="1" t="s">
        <v>21</v>
      </c>
      <c r="C24" s="11" t="s">
        <v>81</v>
      </c>
      <c r="D24" s="11" t="s">
        <v>102</v>
      </c>
      <c r="E24" s="2">
        <v>1900</v>
      </c>
      <c r="F24" s="2" t="s">
        <v>3</v>
      </c>
      <c r="G24" s="12">
        <f t="shared" si="1"/>
        <v>1818000</v>
      </c>
      <c r="H24" s="12">
        <f t="shared" si="2"/>
        <v>18000</v>
      </c>
      <c r="I24" s="12">
        <v>1800000</v>
      </c>
      <c r="J24" s="2" t="s">
        <v>105</v>
      </c>
    </row>
    <row r="25" spans="1:10" ht="49.5" customHeight="1">
      <c r="A25" s="2">
        <v>13</v>
      </c>
      <c r="B25" s="1" t="s">
        <v>22</v>
      </c>
      <c r="C25" s="11" t="s">
        <v>84</v>
      </c>
      <c r="D25" s="11" t="s">
        <v>102</v>
      </c>
      <c r="E25" s="2">
        <v>1900</v>
      </c>
      <c r="F25" s="2" t="s">
        <v>3</v>
      </c>
      <c r="G25" s="12">
        <f t="shared" si="1"/>
        <v>3434000</v>
      </c>
      <c r="H25" s="12">
        <f t="shared" si="2"/>
        <v>34000</v>
      </c>
      <c r="I25" s="12">
        <v>3400000</v>
      </c>
      <c r="J25" s="2" t="s">
        <v>105</v>
      </c>
    </row>
    <row r="26" spans="1:10" ht="18" customHeight="1">
      <c r="A26" s="36" t="s">
        <v>23</v>
      </c>
      <c r="B26" s="36"/>
      <c r="C26" s="36"/>
      <c r="D26" s="36"/>
      <c r="E26" s="36"/>
      <c r="F26" s="36"/>
      <c r="G26" s="15">
        <f>SUM(G20:G25)</f>
        <v>26159000</v>
      </c>
      <c r="H26" s="15">
        <f>SUM(H20:H25)</f>
        <v>259000</v>
      </c>
      <c r="I26" s="15">
        <f>SUM(I20:I25)</f>
        <v>25900000</v>
      </c>
      <c r="J26" s="3"/>
    </row>
    <row r="27" spans="1:10" ht="23.25" customHeight="1">
      <c r="A27" s="39" t="s">
        <v>0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34.5" customHeight="1">
      <c r="A28" s="2">
        <v>14</v>
      </c>
      <c r="B28" s="1" t="s">
        <v>24</v>
      </c>
      <c r="C28" s="11" t="s">
        <v>82</v>
      </c>
      <c r="D28" s="11" t="s">
        <v>102</v>
      </c>
      <c r="E28" s="2">
        <v>1910</v>
      </c>
      <c r="F28" s="2" t="s">
        <v>4</v>
      </c>
      <c r="G28" s="12">
        <f>H28+I28</f>
        <v>6565000</v>
      </c>
      <c r="H28" s="12">
        <f>I28*0.01</f>
        <v>65000</v>
      </c>
      <c r="I28" s="12">
        <v>6500000</v>
      </c>
      <c r="J28" s="2" t="s">
        <v>107</v>
      </c>
    </row>
    <row r="29" spans="1:10" ht="34.5" customHeight="1">
      <c r="A29" s="2">
        <v>15</v>
      </c>
      <c r="B29" s="1" t="s">
        <v>25</v>
      </c>
      <c r="C29" s="11" t="s">
        <v>84</v>
      </c>
      <c r="D29" s="11" t="s">
        <v>102</v>
      </c>
      <c r="E29" s="2">
        <v>1917</v>
      </c>
      <c r="F29" s="2" t="s">
        <v>4</v>
      </c>
      <c r="G29" s="12">
        <f>H29+I29</f>
        <v>3939000</v>
      </c>
      <c r="H29" s="12">
        <f>I29*0.01</f>
        <v>39000</v>
      </c>
      <c r="I29" s="12">
        <v>3900000</v>
      </c>
      <c r="J29" s="2" t="s">
        <v>107</v>
      </c>
    </row>
    <row r="30" spans="1:10" ht="34.5" customHeight="1">
      <c r="A30" s="2">
        <v>16</v>
      </c>
      <c r="B30" s="1" t="s">
        <v>26</v>
      </c>
      <c r="C30" s="11" t="s">
        <v>88</v>
      </c>
      <c r="D30" s="11" t="s">
        <v>102</v>
      </c>
      <c r="E30" s="2">
        <v>1900</v>
      </c>
      <c r="F30" s="2" t="s">
        <v>4</v>
      </c>
      <c r="G30" s="12">
        <f>H30+I30</f>
        <v>13332000</v>
      </c>
      <c r="H30" s="12">
        <f>I30*0.01</f>
        <v>132000</v>
      </c>
      <c r="I30" s="24">
        <v>13200000</v>
      </c>
      <c r="J30" s="2" t="s">
        <v>108</v>
      </c>
    </row>
    <row r="31" spans="1:10" ht="34.5" customHeight="1">
      <c r="A31" s="2">
        <v>17</v>
      </c>
      <c r="B31" s="1" t="s">
        <v>27</v>
      </c>
      <c r="C31" s="11" t="s">
        <v>82</v>
      </c>
      <c r="D31" s="11" t="s">
        <v>102</v>
      </c>
      <c r="E31" s="2">
        <v>1900</v>
      </c>
      <c r="F31" s="2" t="s">
        <v>4</v>
      </c>
      <c r="G31" s="12">
        <f>H31+I31</f>
        <v>10908000</v>
      </c>
      <c r="H31" s="12">
        <f>I31*0.01</f>
        <v>108000</v>
      </c>
      <c r="I31" s="24">
        <v>10800000</v>
      </c>
      <c r="J31" s="2" t="s">
        <v>107</v>
      </c>
    </row>
    <row r="32" spans="1:10" ht="21" customHeight="1">
      <c r="A32" s="36" t="s">
        <v>28</v>
      </c>
      <c r="B32" s="36"/>
      <c r="C32" s="36"/>
      <c r="D32" s="36"/>
      <c r="E32" s="36"/>
      <c r="F32" s="36"/>
      <c r="G32" s="15">
        <f>SUM(G28:G31)</f>
        <v>34744000</v>
      </c>
      <c r="H32" s="15">
        <f>SUM(H28:H31)</f>
        <v>344000</v>
      </c>
      <c r="I32" s="15">
        <f>SUM(I28:I31)</f>
        <v>34400000</v>
      </c>
      <c r="J32" s="3"/>
    </row>
    <row r="33" spans="1:10" ht="21" customHeight="1">
      <c r="A33" s="37" t="s">
        <v>29</v>
      </c>
      <c r="B33" s="37"/>
      <c r="C33" s="37"/>
      <c r="D33" s="37"/>
      <c r="E33" s="37"/>
      <c r="F33" s="37"/>
      <c r="G33" s="15">
        <f>G18+G26+G32</f>
        <v>65650000</v>
      </c>
      <c r="H33" s="15">
        <f>SUM(H18+H32+H26)</f>
        <v>650000</v>
      </c>
      <c r="I33" s="15">
        <f>SUM(I18+I32+I26)</f>
        <v>65000000</v>
      </c>
      <c r="J33" s="3"/>
    </row>
    <row r="34" spans="1:10" ht="24.75" customHeight="1">
      <c r="A34" s="40" t="s">
        <v>95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26.25" customHeight="1">
      <c r="A35" s="39" t="s">
        <v>2</v>
      </c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34.5" customHeight="1">
      <c r="A36" s="2">
        <v>18</v>
      </c>
      <c r="B36" s="1" t="s">
        <v>30</v>
      </c>
      <c r="C36" s="11" t="s">
        <v>81</v>
      </c>
      <c r="D36" s="11" t="s">
        <v>102</v>
      </c>
      <c r="E36" s="2">
        <v>1898</v>
      </c>
      <c r="F36" s="2" t="s">
        <v>4</v>
      </c>
      <c r="G36" s="12">
        <f>H36+I36</f>
        <v>4747000</v>
      </c>
      <c r="H36" s="12">
        <f>I36*0.01</f>
        <v>47000</v>
      </c>
      <c r="I36" s="12">
        <v>4700000</v>
      </c>
      <c r="J36" s="2" t="s">
        <v>111</v>
      </c>
    </row>
    <row r="37" spans="1:10" ht="34.5" customHeight="1">
      <c r="A37" s="2">
        <v>19</v>
      </c>
      <c r="B37" s="1" t="s">
        <v>31</v>
      </c>
      <c r="C37" s="11" t="s">
        <v>82</v>
      </c>
      <c r="D37" s="11" t="s">
        <v>102</v>
      </c>
      <c r="E37" s="2">
        <v>1917</v>
      </c>
      <c r="F37" s="2" t="s">
        <v>4</v>
      </c>
      <c r="G37" s="12">
        <f>H37+I37</f>
        <v>10807000</v>
      </c>
      <c r="H37" s="12">
        <f>I37*0.01</f>
        <v>107000</v>
      </c>
      <c r="I37" s="12">
        <v>10700000</v>
      </c>
      <c r="J37" s="2" t="s">
        <v>111</v>
      </c>
    </row>
    <row r="38" spans="1:10" ht="30" customHeight="1">
      <c r="A38" s="36" t="s">
        <v>103</v>
      </c>
      <c r="B38" s="36"/>
      <c r="C38" s="36"/>
      <c r="D38" s="36"/>
      <c r="E38" s="36"/>
      <c r="F38" s="36"/>
      <c r="G38" s="15">
        <f>SUM(G36:G37)</f>
        <v>15554000</v>
      </c>
      <c r="H38" s="15">
        <f>SUM(H36:H37)</f>
        <v>154000</v>
      </c>
      <c r="I38" s="15">
        <f>SUM(I36:I37)</f>
        <v>15400000</v>
      </c>
      <c r="J38" s="3"/>
    </row>
    <row r="39" spans="1:10" ht="33.75" customHeight="1">
      <c r="A39" s="39" t="s">
        <v>5</v>
      </c>
      <c r="B39" s="39"/>
      <c r="C39" s="39"/>
      <c r="D39" s="39"/>
      <c r="E39" s="39"/>
      <c r="F39" s="39"/>
      <c r="G39" s="39"/>
      <c r="H39" s="39"/>
      <c r="I39" s="39"/>
      <c r="J39" s="39"/>
    </row>
    <row r="40" spans="1:10" ht="34.5" customHeight="1">
      <c r="A40" s="2">
        <v>20</v>
      </c>
      <c r="B40" s="1" t="s">
        <v>32</v>
      </c>
      <c r="C40" s="11" t="s">
        <v>81</v>
      </c>
      <c r="D40" s="11" t="s">
        <v>102</v>
      </c>
      <c r="E40" s="2">
        <v>1910</v>
      </c>
      <c r="F40" s="2" t="s">
        <v>4</v>
      </c>
      <c r="G40" s="12">
        <f>H40+I40</f>
        <v>7777000</v>
      </c>
      <c r="H40" s="12">
        <f>I40*0.01</f>
        <v>77000</v>
      </c>
      <c r="I40" s="12">
        <v>7700000</v>
      </c>
      <c r="J40" s="2" t="s">
        <v>112</v>
      </c>
    </row>
    <row r="41" spans="1:10" ht="27" customHeight="1">
      <c r="A41" s="36" t="s">
        <v>16</v>
      </c>
      <c r="B41" s="36"/>
      <c r="C41" s="36"/>
      <c r="D41" s="36"/>
      <c r="E41" s="36"/>
      <c r="F41" s="36"/>
      <c r="G41" s="15">
        <f>SUM(H41:I41)</f>
        <v>7777000</v>
      </c>
      <c r="H41" s="15">
        <f>SUM(H40:H40)</f>
        <v>77000</v>
      </c>
      <c r="I41" s="15">
        <f>SUM(I40:I40)</f>
        <v>7700000</v>
      </c>
      <c r="J41" s="3"/>
    </row>
    <row r="42" spans="1:10" ht="28.5" customHeight="1">
      <c r="A42" s="39" t="s">
        <v>6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34.5" customHeight="1">
      <c r="A43" s="2">
        <v>21</v>
      </c>
      <c r="B43" s="1" t="s">
        <v>33</v>
      </c>
      <c r="C43" s="11" t="s">
        <v>82</v>
      </c>
      <c r="D43" s="11" t="s">
        <v>102</v>
      </c>
      <c r="E43" s="2">
        <v>1897</v>
      </c>
      <c r="F43" s="2" t="s">
        <v>4</v>
      </c>
      <c r="G43" s="12">
        <f>H43+I43</f>
        <v>15756000</v>
      </c>
      <c r="H43" s="12">
        <f>I43*0.01</f>
        <v>156000</v>
      </c>
      <c r="I43" s="12">
        <v>15600000</v>
      </c>
      <c r="J43" s="2" t="s">
        <v>112</v>
      </c>
    </row>
    <row r="44" spans="1:10" ht="34.5" customHeight="1">
      <c r="A44" s="2">
        <v>22</v>
      </c>
      <c r="B44" s="1" t="s">
        <v>34</v>
      </c>
      <c r="C44" s="11" t="s">
        <v>81</v>
      </c>
      <c r="D44" s="11" t="s">
        <v>102</v>
      </c>
      <c r="E44" s="2">
        <v>1892</v>
      </c>
      <c r="F44" s="2" t="s">
        <v>4</v>
      </c>
      <c r="G44" s="12">
        <f>H44+I44</f>
        <v>8383000</v>
      </c>
      <c r="H44" s="12">
        <f>I44*0.01</f>
        <v>83000</v>
      </c>
      <c r="I44" s="12">
        <v>8300000</v>
      </c>
      <c r="J44" s="2" t="s">
        <v>112</v>
      </c>
    </row>
    <row r="45" spans="1:10" ht="23.25" customHeight="1">
      <c r="A45" s="36" t="s">
        <v>106</v>
      </c>
      <c r="B45" s="36"/>
      <c r="C45" s="36"/>
      <c r="D45" s="36"/>
      <c r="E45" s="36"/>
      <c r="F45" s="36"/>
      <c r="G45" s="15">
        <f>SUM(G43:G44)</f>
        <v>24139000</v>
      </c>
      <c r="H45" s="15">
        <f>SUM(H43:H44)</f>
        <v>239000</v>
      </c>
      <c r="I45" s="15">
        <f>SUM(I43:I44)</f>
        <v>23900000</v>
      </c>
      <c r="J45" s="3"/>
    </row>
    <row r="46" spans="1:10" ht="30" customHeight="1">
      <c r="A46" s="39" t="s">
        <v>0</v>
      </c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34.5" customHeight="1">
      <c r="A47" s="2">
        <v>23</v>
      </c>
      <c r="B47" s="1" t="s">
        <v>35</v>
      </c>
      <c r="C47" s="11" t="s">
        <v>83</v>
      </c>
      <c r="D47" s="11" t="s">
        <v>102</v>
      </c>
      <c r="E47" s="2">
        <v>1905</v>
      </c>
      <c r="F47" s="2" t="s">
        <v>4</v>
      </c>
      <c r="G47" s="12">
        <f>H47+I47</f>
        <v>5151000</v>
      </c>
      <c r="H47" s="12">
        <f>I47*0.01</f>
        <v>51000</v>
      </c>
      <c r="I47" s="12">
        <v>5100000</v>
      </c>
      <c r="J47" s="2" t="s">
        <v>107</v>
      </c>
    </row>
    <row r="48" spans="1:10" ht="34.5" customHeight="1">
      <c r="A48" s="2">
        <v>24</v>
      </c>
      <c r="B48" s="1" t="s">
        <v>36</v>
      </c>
      <c r="C48" s="11" t="s">
        <v>83</v>
      </c>
      <c r="D48" s="11" t="s">
        <v>102</v>
      </c>
      <c r="E48" s="2">
        <v>1905</v>
      </c>
      <c r="F48" s="2" t="s">
        <v>4</v>
      </c>
      <c r="G48" s="12">
        <f aca="true" t="shared" si="3" ref="G48:G54">H48+I48</f>
        <v>8787000</v>
      </c>
      <c r="H48" s="12">
        <f aca="true" t="shared" si="4" ref="H48:H54">I48*0.01</f>
        <v>87000</v>
      </c>
      <c r="I48" s="12">
        <v>8700000</v>
      </c>
      <c r="J48" s="2" t="s">
        <v>107</v>
      </c>
    </row>
    <row r="49" spans="1:10" ht="34.5" customHeight="1">
      <c r="A49" s="2">
        <v>25</v>
      </c>
      <c r="B49" s="1" t="s">
        <v>37</v>
      </c>
      <c r="C49" s="11" t="s">
        <v>81</v>
      </c>
      <c r="D49" s="11" t="s">
        <v>102</v>
      </c>
      <c r="E49" s="2">
        <v>1917</v>
      </c>
      <c r="F49" s="2" t="s">
        <v>3</v>
      </c>
      <c r="G49" s="12">
        <f t="shared" si="3"/>
        <v>1111000</v>
      </c>
      <c r="H49" s="12">
        <f t="shared" si="4"/>
        <v>11000</v>
      </c>
      <c r="I49" s="12">
        <v>1100000</v>
      </c>
      <c r="J49" s="2" t="s">
        <v>107</v>
      </c>
    </row>
    <row r="50" spans="1:10" ht="34.5" customHeight="1">
      <c r="A50" s="2">
        <v>26</v>
      </c>
      <c r="B50" s="1" t="s">
        <v>38</v>
      </c>
      <c r="C50" s="11" t="s">
        <v>83</v>
      </c>
      <c r="D50" s="11" t="s">
        <v>102</v>
      </c>
      <c r="E50" s="2">
        <v>1905</v>
      </c>
      <c r="F50" s="2" t="s">
        <v>4</v>
      </c>
      <c r="G50" s="12">
        <f t="shared" si="3"/>
        <v>4242000</v>
      </c>
      <c r="H50" s="12">
        <f t="shared" si="4"/>
        <v>42000</v>
      </c>
      <c r="I50" s="12">
        <v>4200000</v>
      </c>
      <c r="J50" s="2" t="s">
        <v>107</v>
      </c>
    </row>
    <row r="51" spans="1:10" ht="34.5" customHeight="1">
      <c r="A51" s="2">
        <v>27</v>
      </c>
      <c r="B51" s="1" t="s">
        <v>39</v>
      </c>
      <c r="C51" s="11" t="s">
        <v>81</v>
      </c>
      <c r="D51" s="11" t="s">
        <v>102</v>
      </c>
      <c r="E51" s="2">
        <v>1896</v>
      </c>
      <c r="F51" s="2" t="s">
        <v>1</v>
      </c>
      <c r="G51" s="12">
        <f t="shared" si="3"/>
        <v>2121000</v>
      </c>
      <c r="H51" s="12">
        <f t="shared" si="4"/>
        <v>21000</v>
      </c>
      <c r="I51" s="12">
        <v>2100000</v>
      </c>
      <c r="J51" s="2" t="s">
        <v>107</v>
      </c>
    </row>
    <row r="52" spans="1:10" ht="34.5" customHeight="1">
      <c r="A52" s="2">
        <v>28</v>
      </c>
      <c r="B52" s="1" t="s">
        <v>40</v>
      </c>
      <c r="C52" s="11" t="s">
        <v>82</v>
      </c>
      <c r="D52" s="11" t="s">
        <v>102</v>
      </c>
      <c r="E52" s="2">
        <v>1903</v>
      </c>
      <c r="F52" s="2" t="s">
        <v>4</v>
      </c>
      <c r="G52" s="12">
        <f t="shared" si="3"/>
        <v>1616000</v>
      </c>
      <c r="H52" s="12">
        <f t="shared" si="4"/>
        <v>16000</v>
      </c>
      <c r="I52" s="12">
        <v>1600000</v>
      </c>
      <c r="J52" s="2" t="s">
        <v>107</v>
      </c>
    </row>
    <row r="53" spans="1:10" ht="34.5" customHeight="1">
      <c r="A53" s="2">
        <v>29</v>
      </c>
      <c r="B53" s="1" t="s">
        <v>41</v>
      </c>
      <c r="C53" s="11" t="s">
        <v>81</v>
      </c>
      <c r="D53" s="11" t="s">
        <v>102</v>
      </c>
      <c r="E53" s="2">
        <v>1902</v>
      </c>
      <c r="F53" s="2" t="s">
        <v>4</v>
      </c>
      <c r="G53" s="12">
        <f t="shared" si="3"/>
        <v>16261000</v>
      </c>
      <c r="H53" s="12">
        <f t="shared" si="4"/>
        <v>161000</v>
      </c>
      <c r="I53" s="12">
        <v>16100000</v>
      </c>
      <c r="J53" s="2" t="s">
        <v>107</v>
      </c>
    </row>
    <row r="54" spans="1:10" ht="34.5" customHeight="1">
      <c r="A54" s="2">
        <v>30</v>
      </c>
      <c r="B54" s="1" t="s">
        <v>42</v>
      </c>
      <c r="C54" s="11" t="s">
        <v>82</v>
      </c>
      <c r="D54" s="11" t="s">
        <v>102</v>
      </c>
      <c r="E54" s="2">
        <v>1856</v>
      </c>
      <c r="F54" s="2" t="s">
        <v>4</v>
      </c>
      <c r="G54" s="12">
        <f t="shared" si="3"/>
        <v>14241000</v>
      </c>
      <c r="H54" s="12">
        <f t="shared" si="4"/>
        <v>141000</v>
      </c>
      <c r="I54" s="12">
        <v>14100000</v>
      </c>
      <c r="J54" s="2" t="s">
        <v>107</v>
      </c>
    </row>
    <row r="55" spans="1:10" ht="25.5" customHeight="1">
      <c r="A55" s="36" t="s">
        <v>109</v>
      </c>
      <c r="B55" s="36"/>
      <c r="C55" s="36"/>
      <c r="D55" s="36"/>
      <c r="E55" s="36"/>
      <c r="F55" s="36"/>
      <c r="G55" s="15">
        <f>SUM(G47:G54)</f>
        <v>53530000</v>
      </c>
      <c r="H55" s="15">
        <f>SUM(H47:H54)</f>
        <v>530000</v>
      </c>
      <c r="I55" s="15">
        <f>SUM(I47:I54)</f>
        <v>53000000</v>
      </c>
      <c r="J55" s="3"/>
    </row>
    <row r="56" spans="1:10" ht="30.75" customHeight="1">
      <c r="A56" s="37" t="s">
        <v>43</v>
      </c>
      <c r="B56" s="37"/>
      <c r="C56" s="37"/>
      <c r="D56" s="37"/>
      <c r="E56" s="37"/>
      <c r="F56" s="37"/>
      <c r="G56" s="15">
        <f>G38+G41+G45+G55</f>
        <v>101000000</v>
      </c>
      <c r="H56" s="15">
        <f>SUM(H41+H55+H38+H45)</f>
        <v>1000000</v>
      </c>
      <c r="I56" s="15">
        <f>SUM(I41+I55+I38+I45)</f>
        <v>100000000</v>
      </c>
      <c r="J56" s="3"/>
    </row>
    <row r="57" spans="1:10" ht="30" customHeight="1">
      <c r="A57" s="40" t="s">
        <v>113</v>
      </c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28.5" customHeight="1">
      <c r="A58" s="39" t="s">
        <v>2</v>
      </c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34.5" customHeight="1">
      <c r="A59" s="2">
        <v>31</v>
      </c>
      <c r="B59" s="1" t="s">
        <v>44</v>
      </c>
      <c r="C59" s="11" t="s">
        <v>81</v>
      </c>
      <c r="D59" s="11" t="s">
        <v>102</v>
      </c>
      <c r="E59" s="2">
        <v>1917</v>
      </c>
      <c r="F59" s="2" t="s">
        <v>4</v>
      </c>
      <c r="G59" s="12">
        <f>H59+I59</f>
        <v>6969000</v>
      </c>
      <c r="H59" s="12">
        <f>I59*0.01</f>
        <v>69000</v>
      </c>
      <c r="I59" s="12">
        <v>6900000</v>
      </c>
      <c r="J59" s="2" t="s">
        <v>111</v>
      </c>
    </row>
    <row r="60" spans="1:10" ht="34.5" customHeight="1">
      <c r="A60" s="2">
        <v>32</v>
      </c>
      <c r="B60" s="1" t="s">
        <v>45</v>
      </c>
      <c r="C60" s="11" t="s">
        <v>81</v>
      </c>
      <c r="D60" s="11" t="s">
        <v>102</v>
      </c>
      <c r="E60" s="2">
        <v>1917</v>
      </c>
      <c r="F60" s="2" t="s">
        <v>4</v>
      </c>
      <c r="G60" s="12">
        <f>H60+I60</f>
        <v>9191000</v>
      </c>
      <c r="H60" s="12">
        <f>I60*0.01</f>
        <v>91000</v>
      </c>
      <c r="I60" s="12">
        <v>9100000</v>
      </c>
      <c r="J60" s="2" t="s">
        <v>111</v>
      </c>
    </row>
    <row r="61" spans="1:10" ht="24" customHeight="1">
      <c r="A61" s="36" t="s">
        <v>103</v>
      </c>
      <c r="B61" s="36"/>
      <c r="C61" s="36"/>
      <c r="D61" s="36"/>
      <c r="E61" s="36"/>
      <c r="F61" s="36"/>
      <c r="G61" s="15">
        <f>SUM(G59:G60)</f>
        <v>16160000</v>
      </c>
      <c r="H61" s="15">
        <f>SUM(H59:H60)</f>
        <v>160000</v>
      </c>
      <c r="I61" s="15">
        <f>SUM(I59:I60)</f>
        <v>16000000</v>
      </c>
      <c r="J61" s="3"/>
    </row>
    <row r="62" spans="1:10" ht="29.25" customHeight="1">
      <c r="A62" s="39" t="s">
        <v>5</v>
      </c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34.5" customHeight="1">
      <c r="A63" s="2">
        <v>33</v>
      </c>
      <c r="B63" s="1" t="s">
        <v>46</v>
      </c>
      <c r="C63" s="11" t="s">
        <v>82</v>
      </c>
      <c r="D63" s="11" t="s">
        <v>102</v>
      </c>
      <c r="E63" s="2">
        <v>1892</v>
      </c>
      <c r="F63" s="2" t="s">
        <v>4</v>
      </c>
      <c r="G63" s="12">
        <f>H63+I63</f>
        <v>16160000</v>
      </c>
      <c r="H63" s="12">
        <f>I63*0.01</f>
        <v>160000</v>
      </c>
      <c r="I63" s="12">
        <v>16000000</v>
      </c>
      <c r="J63" s="2" t="s">
        <v>112</v>
      </c>
    </row>
    <row r="64" spans="1:10" ht="34.5" customHeight="1">
      <c r="A64" s="2">
        <v>34</v>
      </c>
      <c r="B64" s="1" t="s">
        <v>47</v>
      </c>
      <c r="C64" s="11" t="s">
        <v>88</v>
      </c>
      <c r="D64" s="11" t="s">
        <v>102</v>
      </c>
      <c r="E64" s="2">
        <v>1897</v>
      </c>
      <c r="F64" s="2" t="s">
        <v>4</v>
      </c>
      <c r="G64" s="12">
        <f>H64+I64</f>
        <v>8787000</v>
      </c>
      <c r="H64" s="12">
        <f>I64*0.01</f>
        <v>87000</v>
      </c>
      <c r="I64" s="12">
        <v>8700000</v>
      </c>
      <c r="J64" s="2" t="s">
        <v>112</v>
      </c>
    </row>
    <row r="65" spans="1:10" ht="34.5" customHeight="1">
      <c r="A65" s="2">
        <v>35</v>
      </c>
      <c r="B65" s="1" t="s">
        <v>48</v>
      </c>
      <c r="C65" s="11" t="s">
        <v>81</v>
      </c>
      <c r="D65" s="11" t="s">
        <v>102</v>
      </c>
      <c r="E65" s="2">
        <v>1892</v>
      </c>
      <c r="F65" s="2" t="s">
        <v>4</v>
      </c>
      <c r="G65" s="12">
        <f>H65+I65</f>
        <v>8787000</v>
      </c>
      <c r="H65" s="12">
        <f>I65*0.01</f>
        <v>87000</v>
      </c>
      <c r="I65" s="12">
        <v>8700000</v>
      </c>
      <c r="J65" s="2" t="s">
        <v>112</v>
      </c>
    </row>
    <row r="66" spans="1:10" ht="34.5" customHeight="1">
      <c r="A66" s="2">
        <v>36</v>
      </c>
      <c r="B66" s="1" t="s">
        <v>49</v>
      </c>
      <c r="C66" s="11" t="s">
        <v>83</v>
      </c>
      <c r="D66" s="11" t="s">
        <v>102</v>
      </c>
      <c r="E66" s="2">
        <v>1917</v>
      </c>
      <c r="F66" s="2" t="s">
        <v>4</v>
      </c>
      <c r="G66" s="12">
        <f>H66+I66</f>
        <v>4747000</v>
      </c>
      <c r="H66" s="12">
        <f>I66*0.01</f>
        <v>47000</v>
      </c>
      <c r="I66" s="12">
        <v>4700000</v>
      </c>
      <c r="J66" s="2" t="s">
        <v>112</v>
      </c>
    </row>
    <row r="67" spans="1:10" ht="34.5" customHeight="1">
      <c r="A67" s="2">
        <v>37</v>
      </c>
      <c r="B67" s="1" t="s">
        <v>50</v>
      </c>
      <c r="C67" s="11" t="s">
        <v>82</v>
      </c>
      <c r="D67" s="11" t="s">
        <v>102</v>
      </c>
      <c r="E67" s="2">
        <v>1850</v>
      </c>
      <c r="F67" s="2" t="s">
        <v>4</v>
      </c>
      <c r="G67" s="12">
        <f>H67+I67</f>
        <v>7474000</v>
      </c>
      <c r="H67" s="12">
        <f>I67*0.01</f>
        <v>74000</v>
      </c>
      <c r="I67" s="12">
        <v>7400000</v>
      </c>
      <c r="J67" s="2" t="s">
        <v>112</v>
      </c>
    </row>
    <row r="68" spans="1:10" ht="27.75" customHeight="1">
      <c r="A68" s="36" t="s">
        <v>51</v>
      </c>
      <c r="B68" s="36"/>
      <c r="C68" s="36"/>
      <c r="D68" s="36"/>
      <c r="E68" s="36"/>
      <c r="F68" s="36"/>
      <c r="G68" s="15">
        <f>SUM(G63:G67)</f>
        <v>45955000</v>
      </c>
      <c r="H68" s="15">
        <f>SUM(H63:H67)</f>
        <v>455000</v>
      </c>
      <c r="I68" s="15">
        <f>SUM(I63:I67)</f>
        <v>45500000</v>
      </c>
      <c r="J68" s="3"/>
    </row>
    <row r="69" spans="1:10" ht="26.25" customHeight="1">
      <c r="A69" s="39" t="s">
        <v>6</v>
      </c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34.5" customHeight="1">
      <c r="A70" s="2">
        <v>38</v>
      </c>
      <c r="B70" s="1" t="s">
        <v>52</v>
      </c>
      <c r="C70" s="11" t="s">
        <v>81</v>
      </c>
      <c r="D70" s="11" t="s">
        <v>102</v>
      </c>
      <c r="E70" s="2">
        <v>1906</v>
      </c>
      <c r="F70" s="2" t="s">
        <v>4</v>
      </c>
      <c r="G70" s="12">
        <f>H70+I70</f>
        <v>7777000</v>
      </c>
      <c r="H70" s="12">
        <f>I70*0.01</f>
        <v>77000</v>
      </c>
      <c r="I70" s="12">
        <v>7700000</v>
      </c>
      <c r="J70" s="2" t="s">
        <v>104</v>
      </c>
    </row>
    <row r="71" spans="1:10" ht="51" customHeight="1">
      <c r="A71" s="2">
        <v>39</v>
      </c>
      <c r="B71" s="1" t="s">
        <v>53</v>
      </c>
      <c r="C71" s="11" t="s">
        <v>83</v>
      </c>
      <c r="D71" s="11" t="s">
        <v>102</v>
      </c>
      <c r="E71" s="2">
        <v>1892</v>
      </c>
      <c r="F71" s="2" t="s">
        <v>4</v>
      </c>
      <c r="G71" s="12">
        <f>H71+I71</f>
        <v>4545000</v>
      </c>
      <c r="H71" s="12">
        <f>I71*0.01</f>
        <v>45000</v>
      </c>
      <c r="I71" s="12">
        <v>4500000</v>
      </c>
      <c r="J71" s="2" t="s">
        <v>105</v>
      </c>
    </row>
    <row r="72" spans="1:10" ht="51" customHeight="1">
      <c r="A72" s="2">
        <v>40</v>
      </c>
      <c r="B72" s="1" t="s">
        <v>54</v>
      </c>
      <c r="C72" s="11" t="s">
        <v>83</v>
      </c>
      <c r="D72" s="11" t="s">
        <v>102</v>
      </c>
      <c r="E72" s="2">
        <v>1913</v>
      </c>
      <c r="F72" s="2" t="s">
        <v>4</v>
      </c>
      <c r="G72" s="12">
        <f>H72+I72</f>
        <v>6363000</v>
      </c>
      <c r="H72" s="12">
        <f>I72*0.01</f>
        <v>63000</v>
      </c>
      <c r="I72" s="12">
        <v>6300000</v>
      </c>
      <c r="J72" s="2" t="s">
        <v>105</v>
      </c>
    </row>
    <row r="73" spans="1:10" ht="51" customHeight="1">
      <c r="A73" s="2">
        <v>41</v>
      </c>
      <c r="B73" s="1" t="s">
        <v>55</v>
      </c>
      <c r="C73" s="11" t="s">
        <v>83</v>
      </c>
      <c r="D73" s="11" t="s">
        <v>102</v>
      </c>
      <c r="E73" s="2">
        <v>1887</v>
      </c>
      <c r="F73" s="2" t="s">
        <v>4</v>
      </c>
      <c r="G73" s="12">
        <f>H73+I73</f>
        <v>4747000</v>
      </c>
      <c r="H73" s="12">
        <f>I73*0.01</f>
        <v>47000</v>
      </c>
      <c r="I73" s="12">
        <v>4700000</v>
      </c>
      <c r="J73" s="2" t="s">
        <v>105</v>
      </c>
    </row>
    <row r="74" spans="1:10" ht="51" customHeight="1">
      <c r="A74" s="2">
        <v>42</v>
      </c>
      <c r="B74" s="1" t="s">
        <v>56</v>
      </c>
      <c r="C74" s="11" t="s">
        <v>83</v>
      </c>
      <c r="D74" s="11" t="s">
        <v>102</v>
      </c>
      <c r="E74" s="2">
        <v>1860</v>
      </c>
      <c r="F74" s="2" t="s">
        <v>4</v>
      </c>
      <c r="G74" s="12">
        <f>H74+I74</f>
        <v>7575000</v>
      </c>
      <c r="H74" s="12">
        <f>I74*0.01</f>
        <v>75000</v>
      </c>
      <c r="I74" s="12">
        <v>7500000</v>
      </c>
      <c r="J74" s="2" t="s">
        <v>105</v>
      </c>
    </row>
    <row r="75" spans="1:10" ht="27.75" customHeight="1">
      <c r="A75" s="36" t="s">
        <v>114</v>
      </c>
      <c r="B75" s="36"/>
      <c r="C75" s="36"/>
      <c r="D75" s="36"/>
      <c r="E75" s="36"/>
      <c r="F75" s="36"/>
      <c r="G75" s="15">
        <f>SUM(G70:G74)</f>
        <v>31007000</v>
      </c>
      <c r="H75" s="15">
        <f>SUM(H70:H74)</f>
        <v>307000</v>
      </c>
      <c r="I75" s="15">
        <f>SUM(I70:I74)</f>
        <v>30700000</v>
      </c>
      <c r="J75" s="3"/>
    </row>
    <row r="76" spans="1:10" ht="27.75" customHeight="1">
      <c r="A76" s="39" t="s">
        <v>0</v>
      </c>
      <c r="B76" s="39"/>
      <c r="C76" s="39"/>
      <c r="D76" s="39"/>
      <c r="E76" s="39"/>
      <c r="F76" s="39"/>
      <c r="G76" s="39"/>
      <c r="H76" s="39"/>
      <c r="I76" s="39"/>
      <c r="J76" s="39"/>
    </row>
    <row r="77" spans="1:10" ht="34.5" customHeight="1">
      <c r="A77" s="2">
        <v>43</v>
      </c>
      <c r="B77" s="1" t="s">
        <v>57</v>
      </c>
      <c r="C77" s="11" t="s">
        <v>84</v>
      </c>
      <c r="D77" s="11" t="s">
        <v>102</v>
      </c>
      <c r="E77" s="2">
        <v>1892</v>
      </c>
      <c r="F77" s="2" t="s">
        <v>4</v>
      </c>
      <c r="G77" s="12">
        <f>H77+I77</f>
        <v>13837000</v>
      </c>
      <c r="H77" s="12">
        <f>I77*0.01</f>
        <v>137000</v>
      </c>
      <c r="I77" s="12">
        <v>13700000</v>
      </c>
      <c r="J77" s="2" t="s">
        <v>107</v>
      </c>
    </row>
    <row r="78" spans="1:10" ht="34.5" customHeight="1">
      <c r="A78" s="2">
        <v>44</v>
      </c>
      <c r="B78" s="1" t="s">
        <v>58</v>
      </c>
      <c r="C78" s="11" t="s">
        <v>82</v>
      </c>
      <c r="D78" s="11" t="s">
        <v>102</v>
      </c>
      <c r="E78" s="2">
        <v>1882</v>
      </c>
      <c r="F78" s="2" t="s">
        <v>4</v>
      </c>
      <c r="G78" s="12">
        <f>H78+I78</f>
        <v>10908000</v>
      </c>
      <c r="H78" s="12">
        <f>I78*0.01</f>
        <v>108000</v>
      </c>
      <c r="I78" s="12">
        <v>10800000</v>
      </c>
      <c r="J78" s="2" t="s">
        <v>107</v>
      </c>
    </row>
    <row r="79" spans="1:10" ht="34.5" customHeight="1">
      <c r="A79" s="2">
        <v>45</v>
      </c>
      <c r="B79" s="1" t="s">
        <v>59</v>
      </c>
      <c r="C79" s="11" t="s">
        <v>82</v>
      </c>
      <c r="D79" s="11" t="s">
        <v>102</v>
      </c>
      <c r="E79" s="2">
        <v>1882</v>
      </c>
      <c r="F79" s="2" t="s">
        <v>4</v>
      </c>
      <c r="G79" s="12">
        <f>H79+I79</f>
        <v>3333000</v>
      </c>
      <c r="H79" s="12">
        <f>I79*0.01</f>
        <v>33000</v>
      </c>
      <c r="I79" s="12">
        <v>3300000</v>
      </c>
      <c r="J79" s="2" t="s">
        <v>107</v>
      </c>
    </row>
    <row r="80" spans="1:10" ht="31.5" customHeight="1">
      <c r="A80" s="36" t="s">
        <v>60</v>
      </c>
      <c r="B80" s="36"/>
      <c r="C80" s="36"/>
      <c r="D80" s="36"/>
      <c r="E80" s="36"/>
      <c r="F80" s="36"/>
      <c r="G80" s="15">
        <f>SUM(G77:G79)</f>
        <v>28078000</v>
      </c>
      <c r="H80" s="15">
        <f>SUM(H77:H79)</f>
        <v>278000</v>
      </c>
      <c r="I80" s="15">
        <f>SUM(I77:I79)</f>
        <v>27800000</v>
      </c>
      <c r="J80" s="3"/>
    </row>
    <row r="81" spans="1:10" ht="32.25" customHeight="1">
      <c r="A81" s="37" t="s">
        <v>61</v>
      </c>
      <c r="B81" s="37"/>
      <c r="C81" s="37"/>
      <c r="D81" s="37"/>
      <c r="E81" s="37"/>
      <c r="F81" s="37"/>
      <c r="G81" s="15">
        <f>G61+G68+G75+G80</f>
        <v>121200000</v>
      </c>
      <c r="H81" s="15">
        <f>SUM(H68+H80+H61+H75)</f>
        <v>1200000</v>
      </c>
      <c r="I81" s="15">
        <f>SUM(I68+I80+I61+I75)</f>
        <v>120000000</v>
      </c>
      <c r="J81" s="23"/>
    </row>
    <row r="82" spans="1:10" ht="28.5" customHeight="1">
      <c r="A82" s="40" t="s">
        <v>96</v>
      </c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26.25" customHeight="1">
      <c r="A83" s="39" t="s">
        <v>2</v>
      </c>
      <c r="B83" s="39"/>
      <c r="C83" s="39"/>
      <c r="D83" s="39"/>
      <c r="E83" s="39"/>
      <c r="F83" s="39"/>
      <c r="G83" s="39"/>
      <c r="H83" s="39"/>
      <c r="I83" s="39"/>
      <c r="J83" s="39"/>
    </row>
    <row r="84" spans="1:10" ht="34.5" customHeight="1">
      <c r="A84" s="2">
        <v>46</v>
      </c>
      <c r="B84" s="1" t="s">
        <v>62</v>
      </c>
      <c r="C84" s="11" t="s">
        <v>82</v>
      </c>
      <c r="D84" s="11" t="s">
        <v>102</v>
      </c>
      <c r="E84" s="2">
        <v>1930</v>
      </c>
      <c r="F84" s="12" t="s">
        <v>1</v>
      </c>
      <c r="G84" s="24">
        <f>H84+I84</f>
        <v>3535000</v>
      </c>
      <c r="H84" s="24">
        <f>I84*0.01</f>
        <v>35000</v>
      </c>
      <c r="I84" s="12">
        <v>3500000</v>
      </c>
      <c r="J84" s="2" t="s">
        <v>110</v>
      </c>
    </row>
    <row r="85" spans="1:10" ht="34.5" customHeight="1">
      <c r="A85" s="2">
        <v>47</v>
      </c>
      <c r="B85" s="1" t="s">
        <v>63</v>
      </c>
      <c r="C85" s="11" t="s">
        <v>82</v>
      </c>
      <c r="D85" s="11" t="s">
        <v>102</v>
      </c>
      <c r="E85" s="2">
        <v>1880</v>
      </c>
      <c r="F85" s="12" t="s">
        <v>1</v>
      </c>
      <c r="G85" s="24">
        <f>H85+I85</f>
        <v>2525000</v>
      </c>
      <c r="H85" s="24">
        <f>I85*0.01</f>
        <v>25000</v>
      </c>
      <c r="I85" s="12">
        <v>2500000</v>
      </c>
      <c r="J85" s="2" t="s">
        <v>110</v>
      </c>
    </row>
    <row r="86" spans="1:10" ht="34.5" customHeight="1">
      <c r="A86" s="2">
        <v>48</v>
      </c>
      <c r="B86" s="1" t="s">
        <v>64</v>
      </c>
      <c r="C86" s="11" t="s">
        <v>82</v>
      </c>
      <c r="D86" s="11" t="s">
        <v>102</v>
      </c>
      <c r="E86" s="2">
        <v>1896</v>
      </c>
      <c r="F86" s="12" t="s">
        <v>1</v>
      </c>
      <c r="G86" s="24">
        <f>H86+I86</f>
        <v>3030000</v>
      </c>
      <c r="H86" s="24">
        <f>I86*0.01</f>
        <v>30000</v>
      </c>
      <c r="I86" s="12">
        <v>3000000</v>
      </c>
      <c r="J86" s="2" t="s">
        <v>110</v>
      </c>
    </row>
    <row r="87" spans="1:10" ht="34.5" customHeight="1">
      <c r="A87" s="2">
        <v>49</v>
      </c>
      <c r="B87" s="1" t="s">
        <v>65</v>
      </c>
      <c r="C87" s="11" t="s">
        <v>82</v>
      </c>
      <c r="D87" s="11" t="s">
        <v>102</v>
      </c>
      <c r="E87" s="2">
        <v>1900</v>
      </c>
      <c r="F87" s="2" t="s">
        <v>4</v>
      </c>
      <c r="G87" s="24">
        <f>H87+I87</f>
        <v>16362000</v>
      </c>
      <c r="H87" s="24">
        <f>I87*0.01</f>
        <v>162000</v>
      </c>
      <c r="I87" s="12">
        <v>16200000</v>
      </c>
      <c r="J87" s="2" t="s">
        <v>110</v>
      </c>
    </row>
    <row r="88" spans="1:10" ht="34.5" customHeight="1">
      <c r="A88" s="2">
        <v>50</v>
      </c>
      <c r="B88" s="1" t="s">
        <v>66</v>
      </c>
      <c r="C88" s="11" t="s">
        <v>81</v>
      </c>
      <c r="D88" s="11" t="s">
        <v>102</v>
      </c>
      <c r="E88" s="2">
        <v>1900</v>
      </c>
      <c r="F88" s="2" t="s">
        <v>4</v>
      </c>
      <c r="G88" s="24">
        <f>H88+I88</f>
        <v>10302000</v>
      </c>
      <c r="H88" s="24">
        <f>I88*0.01</f>
        <v>102000</v>
      </c>
      <c r="I88" s="12">
        <v>10200000</v>
      </c>
      <c r="J88" s="2" t="s">
        <v>110</v>
      </c>
    </row>
    <row r="89" spans="1:10" ht="23.25" customHeight="1">
      <c r="A89" s="36" t="s">
        <v>67</v>
      </c>
      <c r="B89" s="36"/>
      <c r="C89" s="36"/>
      <c r="D89" s="36"/>
      <c r="E89" s="36"/>
      <c r="F89" s="36"/>
      <c r="G89" s="15">
        <f>SUM(G84:G88)</f>
        <v>35754000</v>
      </c>
      <c r="H89" s="15">
        <f>SUM(H84:H88)</f>
        <v>354000</v>
      </c>
      <c r="I89" s="15">
        <f>SUM(I84:I88)</f>
        <v>35400000</v>
      </c>
      <c r="J89" s="3"/>
    </row>
    <row r="90" spans="1:10" ht="27" customHeight="1">
      <c r="A90" s="39" t="s">
        <v>5</v>
      </c>
      <c r="B90" s="39"/>
      <c r="C90" s="39"/>
      <c r="D90" s="39"/>
      <c r="E90" s="39"/>
      <c r="F90" s="39"/>
      <c r="G90" s="39"/>
      <c r="H90" s="39"/>
      <c r="I90" s="39"/>
      <c r="J90" s="39"/>
    </row>
    <row r="91" spans="1:10" ht="34.5" customHeight="1">
      <c r="A91" s="2">
        <v>51</v>
      </c>
      <c r="B91" s="1" t="s">
        <v>7</v>
      </c>
      <c r="C91" s="11" t="s">
        <v>81</v>
      </c>
      <c r="D91" s="11" t="s">
        <v>102</v>
      </c>
      <c r="E91" s="14">
        <v>1897</v>
      </c>
      <c r="F91" s="2" t="s">
        <v>4</v>
      </c>
      <c r="G91" s="24">
        <f>H91+I91</f>
        <v>9191000</v>
      </c>
      <c r="H91" s="24">
        <f>I91*0.01</f>
        <v>91000</v>
      </c>
      <c r="I91" s="12">
        <v>9100000</v>
      </c>
      <c r="J91" s="14" t="s">
        <v>112</v>
      </c>
    </row>
    <row r="92" spans="1:10" ht="34.5" customHeight="1">
      <c r="A92" s="2">
        <v>52</v>
      </c>
      <c r="B92" s="1" t="s">
        <v>8</v>
      </c>
      <c r="C92" s="11" t="s">
        <v>81</v>
      </c>
      <c r="D92" s="11" t="s">
        <v>102</v>
      </c>
      <c r="E92" s="14">
        <v>1902</v>
      </c>
      <c r="F92" s="2" t="s">
        <v>4</v>
      </c>
      <c r="G92" s="24">
        <f>H92+I92</f>
        <v>7979000</v>
      </c>
      <c r="H92" s="24">
        <f>I92*0.01</f>
        <v>79000</v>
      </c>
      <c r="I92" s="12">
        <v>7900000</v>
      </c>
      <c r="J92" s="14" t="s">
        <v>112</v>
      </c>
    </row>
    <row r="93" spans="1:10" ht="34.5" customHeight="1">
      <c r="A93" s="2">
        <v>53</v>
      </c>
      <c r="B93" s="1" t="s">
        <v>68</v>
      </c>
      <c r="C93" s="11" t="s">
        <v>81</v>
      </c>
      <c r="D93" s="11" t="s">
        <v>102</v>
      </c>
      <c r="E93" s="2">
        <v>1920</v>
      </c>
      <c r="F93" s="2" t="s">
        <v>4</v>
      </c>
      <c r="G93" s="24">
        <f>H93+I93</f>
        <v>12726000</v>
      </c>
      <c r="H93" s="24">
        <f>I93*0.01</f>
        <v>126000</v>
      </c>
      <c r="I93" s="12">
        <v>12600000</v>
      </c>
      <c r="J93" s="2" t="s">
        <v>112</v>
      </c>
    </row>
    <row r="94" spans="1:10" ht="34.5" customHeight="1">
      <c r="A94" s="2">
        <v>54</v>
      </c>
      <c r="B94" s="1" t="s">
        <v>69</v>
      </c>
      <c r="C94" s="11" t="s">
        <v>82</v>
      </c>
      <c r="D94" s="11" t="s">
        <v>102</v>
      </c>
      <c r="E94" s="2">
        <v>1917</v>
      </c>
      <c r="F94" s="2" t="s">
        <v>4</v>
      </c>
      <c r="G94" s="24">
        <f>H94+I94</f>
        <v>7070000</v>
      </c>
      <c r="H94" s="24">
        <f>I94*0.01</f>
        <v>70000</v>
      </c>
      <c r="I94" s="12">
        <v>7000000</v>
      </c>
      <c r="J94" s="2" t="s">
        <v>112</v>
      </c>
    </row>
    <row r="95" spans="1:10" ht="24" customHeight="1">
      <c r="A95" s="36" t="s">
        <v>70</v>
      </c>
      <c r="B95" s="36"/>
      <c r="C95" s="36"/>
      <c r="D95" s="36"/>
      <c r="E95" s="36"/>
      <c r="F95" s="36"/>
      <c r="G95" s="15">
        <f>SUM(G91:G94)</f>
        <v>36966000</v>
      </c>
      <c r="H95" s="15">
        <f>SUM(H91:H94)</f>
        <v>366000</v>
      </c>
      <c r="I95" s="15">
        <f>SUM(I91:I94)</f>
        <v>36600000</v>
      </c>
      <c r="J95" s="3"/>
    </row>
    <row r="96" spans="1:10" ht="24.75" customHeight="1">
      <c r="A96" s="39" t="s">
        <v>6</v>
      </c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54.75" customHeight="1">
      <c r="A97" s="2">
        <v>55</v>
      </c>
      <c r="B97" s="4" t="s">
        <v>71</v>
      </c>
      <c r="C97" s="2" t="s">
        <v>83</v>
      </c>
      <c r="D97" s="11" t="s">
        <v>102</v>
      </c>
      <c r="E97" s="2">
        <v>1903</v>
      </c>
      <c r="F97" s="2" t="s">
        <v>4</v>
      </c>
      <c r="G97" s="12">
        <f aca="true" t="shared" si="5" ref="G97:G102">H97+I97</f>
        <v>8686000</v>
      </c>
      <c r="H97" s="12">
        <f aca="true" t="shared" si="6" ref="H97:H102">I97*0.01</f>
        <v>86000</v>
      </c>
      <c r="I97" s="12">
        <v>8600000</v>
      </c>
      <c r="J97" s="2" t="s">
        <v>105</v>
      </c>
    </row>
    <row r="98" spans="1:10" ht="54.75" customHeight="1">
      <c r="A98" s="2">
        <v>56</v>
      </c>
      <c r="B98" s="4" t="s">
        <v>72</v>
      </c>
      <c r="C98" s="2" t="s">
        <v>83</v>
      </c>
      <c r="D98" s="11" t="s">
        <v>102</v>
      </c>
      <c r="E98" s="2">
        <v>1893</v>
      </c>
      <c r="F98" s="2" t="s">
        <v>4</v>
      </c>
      <c r="G98" s="12">
        <f t="shared" si="5"/>
        <v>5757000</v>
      </c>
      <c r="H98" s="12">
        <f t="shared" si="6"/>
        <v>57000</v>
      </c>
      <c r="I98" s="12">
        <v>5700000</v>
      </c>
      <c r="J98" s="2" t="s">
        <v>105</v>
      </c>
    </row>
    <row r="99" spans="1:10" ht="54.75" customHeight="1">
      <c r="A99" s="2">
        <v>57</v>
      </c>
      <c r="B99" s="1" t="s">
        <v>73</v>
      </c>
      <c r="C99" s="11" t="s">
        <v>84</v>
      </c>
      <c r="D99" s="11" t="s">
        <v>102</v>
      </c>
      <c r="E99" s="2">
        <v>1890</v>
      </c>
      <c r="F99" s="12" t="s">
        <v>1</v>
      </c>
      <c r="G99" s="12">
        <f t="shared" si="5"/>
        <v>2323000</v>
      </c>
      <c r="H99" s="12">
        <f t="shared" si="6"/>
        <v>23000</v>
      </c>
      <c r="I99" s="12">
        <v>2300000</v>
      </c>
      <c r="J99" s="2" t="s">
        <v>105</v>
      </c>
    </row>
    <row r="100" spans="1:10" ht="54.75" customHeight="1">
      <c r="A100" s="2">
        <v>58</v>
      </c>
      <c r="B100" s="1" t="s">
        <v>74</v>
      </c>
      <c r="C100" s="11" t="s">
        <v>88</v>
      </c>
      <c r="D100" s="11" t="s">
        <v>102</v>
      </c>
      <c r="E100" s="2">
        <v>1917</v>
      </c>
      <c r="F100" s="12" t="s">
        <v>1</v>
      </c>
      <c r="G100" s="12">
        <f t="shared" si="5"/>
        <v>3838000</v>
      </c>
      <c r="H100" s="12">
        <f t="shared" si="6"/>
        <v>38000</v>
      </c>
      <c r="I100" s="12">
        <v>3800000</v>
      </c>
      <c r="J100" s="2" t="s">
        <v>105</v>
      </c>
    </row>
    <row r="101" spans="1:10" ht="54.75" customHeight="1">
      <c r="A101" s="2">
        <v>59</v>
      </c>
      <c r="B101" s="1" t="s">
        <v>75</v>
      </c>
      <c r="C101" s="11" t="s">
        <v>82</v>
      </c>
      <c r="D101" s="11" t="s">
        <v>102</v>
      </c>
      <c r="E101" s="2">
        <v>1880</v>
      </c>
      <c r="F101" s="2" t="s">
        <v>4</v>
      </c>
      <c r="G101" s="12">
        <f t="shared" si="5"/>
        <v>13130000</v>
      </c>
      <c r="H101" s="12">
        <f t="shared" si="6"/>
        <v>130000</v>
      </c>
      <c r="I101" s="12">
        <v>13000000</v>
      </c>
      <c r="J101" s="2" t="s">
        <v>105</v>
      </c>
    </row>
    <row r="102" spans="1:10" ht="54.75" customHeight="1">
      <c r="A102" s="2">
        <v>60</v>
      </c>
      <c r="B102" s="1" t="s">
        <v>76</v>
      </c>
      <c r="C102" s="11" t="s">
        <v>82</v>
      </c>
      <c r="D102" s="11" t="s">
        <v>102</v>
      </c>
      <c r="E102" s="2">
        <v>1961</v>
      </c>
      <c r="F102" s="2" t="s">
        <v>4</v>
      </c>
      <c r="G102" s="12">
        <f t="shared" si="5"/>
        <v>6161000</v>
      </c>
      <c r="H102" s="12">
        <f t="shared" si="6"/>
        <v>61000</v>
      </c>
      <c r="I102" s="12">
        <v>6100000</v>
      </c>
      <c r="J102" s="2" t="s">
        <v>105</v>
      </c>
    </row>
    <row r="103" spans="1:10" ht="24" customHeight="1">
      <c r="A103" s="36" t="s">
        <v>23</v>
      </c>
      <c r="B103" s="36"/>
      <c r="C103" s="36"/>
      <c r="D103" s="36"/>
      <c r="E103" s="36"/>
      <c r="F103" s="36"/>
      <c r="G103" s="15">
        <f>SUM(G97:G102)</f>
        <v>39895000</v>
      </c>
      <c r="H103" s="15">
        <f>SUM(H97:H102)</f>
        <v>395000</v>
      </c>
      <c r="I103" s="15">
        <f>SUM(I97:I102)</f>
        <v>39500000</v>
      </c>
      <c r="J103" s="3"/>
    </row>
    <row r="104" spans="1:10" ht="24.75" customHeight="1">
      <c r="A104" s="39" t="s">
        <v>0</v>
      </c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34.5" customHeight="1">
      <c r="A105" s="2">
        <v>61</v>
      </c>
      <c r="B105" s="1" t="s">
        <v>77</v>
      </c>
      <c r="C105" s="11" t="s">
        <v>83</v>
      </c>
      <c r="D105" s="11" t="s">
        <v>102</v>
      </c>
      <c r="E105" s="2">
        <v>1900</v>
      </c>
      <c r="F105" s="2" t="s">
        <v>4</v>
      </c>
      <c r="G105" s="24">
        <f>H105+I105</f>
        <v>3939000</v>
      </c>
      <c r="H105" s="24">
        <f>I105*0.01</f>
        <v>39000</v>
      </c>
      <c r="I105" s="12">
        <v>3900000</v>
      </c>
      <c r="J105" s="2" t="s">
        <v>107</v>
      </c>
    </row>
    <row r="106" spans="1:10" ht="34.5" customHeight="1">
      <c r="A106" s="2">
        <v>62</v>
      </c>
      <c r="B106" s="1" t="s">
        <v>78</v>
      </c>
      <c r="C106" s="11" t="s">
        <v>82</v>
      </c>
      <c r="D106" s="11" t="s">
        <v>102</v>
      </c>
      <c r="E106" s="2">
        <v>1897</v>
      </c>
      <c r="F106" s="2" t="s">
        <v>4</v>
      </c>
      <c r="G106" s="24">
        <f>H106+I106</f>
        <v>13029000</v>
      </c>
      <c r="H106" s="24">
        <f>I106*0.01</f>
        <v>129000</v>
      </c>
      <c r="I106" s="12">
        <v>12900000</v>
      </c>
      <c r="J106" s="2" t="s">
        <v>107</v>
      </c>
    </row>
    <row r="107" spans="1:10" ht="34.5" customHeight="1">
      <c r="A107" s="2">
        <v>63</v>
      </c>
      <c r="B107" s="4" t="s">
        <v>79</v>
      </c>
      <c r="C107" s="2" t="s">
        <v>83</v>
      </c>
      <c r="D107" s="11" t="s">
        <v>102</v>
      </c>
      <c r="E107" s="2">
        <v>1882</v>
      </c>
      <c r="F107" s="2" t="s">
        <v>4</v>
      </c>
      <c r="G107" s="24">
        <f>H107+I107</f>
        <v>6767000</v>
      </c>
      <c r="H107" s="24">
        <f>I107*0.01</f>
        <v>67000</v>
      </c>
      <c r="I107" s="12">
        <v>6700000</v>
      </c>
      <c r="J107" s="2" t="s">
        <v>108</v>
      </c>
    </row>
    <row r="108" spans="1:10" ht="24.75" customHeight="1">
      <c r="A108" s="36" t="s">
        <v>60</v>
      </c>
      <c r="B108" s="36"/>
      <c r="C108" s="36"/>
      <c r="D108" s="36"/>
      <c r="E108" s="36"/>
      <c r="F108" s="36"/>
      <c r="G108" s="15">
        <f>SUM(G105:G107)</f>
        <v>23735000</v>
      </c>
      <c r="H108" s="15">
        <f>SUM(H105:H107)</f>
        <v>235000</v>
      </c>
      <c r="I108" s="15">
        <f>SUM(I105:I107)</f>
        <v>23500000</v>
      </c>
      <c r="J108" s="3"/>
    </row>
    <row r="109" spans="1:10" ht="27" customHeight="1">
      <c r="A109" s="37" t="s">
        <v>80</v>
      </c>
      <c r="B109" s="37"/>
      <c r="C109" s="37"/>
      <c r="D109" s="37"/>
      <c r="E109" s="37"/>
      <c r="F109" s="37"/>
      <c r="G109" s="15">
        <f>G89+G95+G103+G108</f>
        <v>136350000</v>
      </c>
      <c r="H109" s="15">
        <f>SUM(H95+H108+H89+H103)</f>
        <v>1350000</v>
      </c>
      <c r="I109" s="15">
        <f>SUM(I95+I108+I89+I103)</f>
        <v>135000000</v>
      </c>
      <c r="J109" s="23"/>
    </row>
    <row r="110" spans="1:10" ht="42" customHeight="1">
      <c r="A110" s="38" t="s">
        <v>86</v>
      </c>
      <c r="B110" s="38"/>
      <c r="C110" s="38"/>
      <c r="D110" s="38"/>
      <c r="E110" s="38"/>
      <c r="F110" s="38"/>
      <c r="G110" s="25">
        <f>G14+G33+G56+G81+G109</f>
        <v>432987878.7777778</v>
      </c>
      <c r="H110" s="25">
        <f>SUM(H109+H81+H56+H33+H14)</f>
        <v>4287878.787777778</v>
      </c>
      <c r="I110" s="25">
        <f>SUM(I109+I81+I56+I33+I14)</f>
        <v>428699999.99</v>
      </c>
      <c r="J110" s="26"/>
    </row>
  </sheetData>
  <sheetProtection selectLockedCells="1" selectUnlockedCells="1"/>
  <mergeCells count="53">
    <mergeCell ref="G1:J1"/>
    <mergeCell ref="A2:J2"/>
    <mergeCell ref="A3:A4"/>
    <mergeCell ref="B3:B4"/>
    <mergeCell ref="C3:C4"/>
    <mergeCell ref="D3:D4"/>
    <mergeCell ref="E3:E4"/>
    <mergeCell ref="F3:F4"/>
    <mergeCell ref="G3:I3"/>
    <mergeCell ref="J3:J4"/>
    <mergeCell ref="A5:J5"/>
    <mergeCell ref="A6:J6"/>
    <mergeCell ref="A13:F13"/>
    <mergeCell ref="A14:F14"/>
    <mergeCell ref="A15:J15"/>
    <mergeCell ref="A16:J16"/>
    <mergeCell ref="A18:F18"/>
    <mergeCell ref="A19:J19"/>
    <mergeCell ref="A26:F26"/>
    <mergeCell ref="A27:J27"/>
    <mergeCell ref="A32:F32"/>
    <mergeCell ref="A33:F33"/>
    <mergeCell ref="A34:J34"/>
    <mergeCell ref="A35:J35"/>
    <mergeCell ref="A38:F38"/>
    <mergeCell ref="A39:J39"/>
    <mergeCell ref="A41:F41"/>
    <mergeCell ref="A42:J42"/>
    <mergeCell ref="A45:F45"/>
    <mergeCell ref="A46:J46"/>
    <mergeCell ref="A55:F55"/>
    <mergeCell ref="A56:F56"/>
    <mergeCell ref="A57:J57"/>
    <mergeCell ref="A58:J58"/>
    <mergeCell ref="A61:F61"/>
    <mergeCell ref="A62:J62"/>
    <mergeCell ref="A68:F68"/>
    <mergeCell ref="A69:J69"/>
    <mergeCell ref="A75:F75"/>
    <mergeCell ref="A76:J76"/>
    <mergeCell ref="A80:F80"/>
    <mergeCell ref="A81:F81"/>
    <mergeCell ref="A82:J82"/>
    <mergeCell ref="A83:J83"/>
    <mergeCell ref="A89:F89"/>
    <mergeCell ref="A90:J90"/>
    <mergeCell ref="A108:F108"/>
    <mergeCell ref="A109:F109"/>
    <mergeCell ref="A110:F110"/>
    <mergeCell ref="A95:F95"/>
    <mergeCell ref="A96:J96"/>
    <mergeCell ref="A103:F103"/>
    <mergeCell ref="A104:J104"/>
  </mergeCells>
  <printOptions/>
  <pageMargins left="1.18125" right="0.39375" top="0.5902777777777778" bottom="0.5902777777777778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Витковская</cp:lastModifiedBy>
  <cp:lastPrinted>2014-12-16T06:40:59Z</cp:lastPrinted>
  <dcterms:created xsi:type="dcterms:W3CDTF">2014-12-16T06:19:44Z</dcterms:created>
  <dcterms:modified xsi:type="dcterms:W3CDTF">2014-12-29T05:39:07Z</dcterms:modified>
  <cp:category/>
  <cp:version/>
  <cp:contentType/>
  <cp:contentStatus/>
</cp:coreProperties>
</file>