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_FilterDatabase" localSheetId="0" hidden="1">'прил.'!$C$2:$C$219</definedName>
    <definedName name="_xlnm.Print_Titles" localSheetId="0">'прил.'!$11:$15</definedName>
    <definedName name="_xlnm.Print_Area" localSheetId="0">'прил.'!$A$1:$M$218</definedName>
  </definedNames>
  <calcPr fullCalcOnLoad="1"/>
</workbook>
</file>

<file path=xl/sharedStrings.xml><?xml version="1.0" encoding="utf-8"?>
<sst xmlns="http://schemas.openxmlformats.org/spreadsheetml/2006/main" count="478" uniqueCount="207">
  <si>
    <t>№ п/п</t>
  </si>
  <si>
    <t>Наименование объекта</t>
  </si>
  <si>
    <t>Приоритетность</t>
  </si>
  <si>
    <t>Вид работ</t>
  </si>
  <si>
    <t>Год реализации</t>
  </si>
  <si>
    <t>Стоимость работ, тыс. руб</t>
  </si>
  <si>
    <t>ВСЕГО</t>
  </si>
  <si>
    <t>в том числе за счет средств</t>
  </si>
  <si>
    <t>бюджета МО "Город Томск"</t>
  </si>
  <si>
    <t>ПИР</t>
  </si>
  <si>
    <t>СМР</t>
  </si>
  <si>
    <t>Строительство транспортной развязки с ж.д. Тайга-Томск на 76 км</t>
  </si>
  <si>
    <t xml:space="preserve">Строительство ул.Нарановича </t>
  </si>
  <si>
    <t>Строительство ул.Обручева от ул.Беринга до ул.Клюева</t>
  </si>
  <si>
    <t>Строительство ул. Степановской в г. Томске</t>
  </si>
  <si>
    <t>Строительство автомобильной дороги общего пользования № 2, 3, 4а мкр. № 7 жилого района "Восточный"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</si>
  <si>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</si>
  <si>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</si>
  <si>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</si>
  <si>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</si>
  <si>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Строительство набережной р. Ушайки от Каменного моста до магазина "1000 мелочей"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</si>
  <si>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</si>
  <si>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</si>
  <si>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</si>
  <si>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</si>
  <si>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Итого по разделу 1</t>
  </si>
  <si>
    <t>в том числе ПИР</t>
  </si>
  <si>
    <t>в том числе СМР</t>
  </si>
  <si>
    <t>Раздел 1. Строительство и реконструкция объектов улично-дорожной сети</t>
  </si>
  <si>
    <t>Раздел 2. Капитальный ремонт объектов улично-дорожной сети</t>
  </si>
  <si>
    <t>Капитальный ремонт ул. Бердской на участке от пр. Ленина до ул. Пролетарской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</si>
  <si>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</si>
  <si>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</si>
  <si>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</si>
  <si>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</si>
  <si>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</si>
  <si>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</si>
  <si>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</si>
  <si>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</si>
  <si>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</si>
  <si>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</si>
  <si>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</si>
  <si>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</si>
  <si>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</si>
  <si>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</si>
  <si>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</si>
  <si>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</si>
  <si>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</si>
  <si>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</si>
  <si>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</si>
  <si>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</si>
  <si>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</si>
  <si>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Итого по разделу 2</t>
  </si>
  <si>
    <t>Всего по разделам 1-2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</si>
  <si>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</si>
  <si>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</si>
  <si>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</si>
  <si>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</si>
  <si>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</si>
  <si>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</si>
  <si>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Надземный пешеходный переход по пр. Мира в районе поликлиники № 10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</si>
  <si>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</si>
  <si>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</si>
  <si>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</si>
  <si>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</si>
  <si>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</si>
  <si>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</si>
  <si>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</si>
  <si>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12.12.2012 № 70-ТО-Э-2012-12-12-712. Стоимость СМР определена в ценах II квартала 2012 года.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</si>
  <si>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</si>
  <si>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18.09.2012 № 6-2-1-0893-12.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</si>
  <si>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</si>
  <si>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</si>
  <si>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</si>
  <si>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Строительство тротуаров по ул. Вершинина на участке от ул. Герцена до пер. Нечевский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</si>
  <si>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</si>
  <si>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Положительное заключение о достоверности определения сметной стоимости от 14.11.2011 № 6-2-1-0729-11. Стоимость СМР определена в ценах III квартала 2012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</si>
  <si>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</si>
  <si>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</si>
  <si>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</si>
  <si>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Капитальный ремонт ул. Красногвардейской
 (по решению суда)</t>
  </si>
  <si>
    <t>Приложение № 1</t>
  </si>
  <si>
    <t>"Развитие улично-дорожной сети муниципального</t>
  </si>
  <si>
    <t>образования "Город Томск" на 2013 - 2016 годы"</t>
  </si>
  <si>
    <t>Протяженность, км</t>
  </si>
  <si>
    <t>из них:</t>
  </si>
  <si>
    <t>2015 (10 шт)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</si>
  <si>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</si>
  <si>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</si>
  <si>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</si>
  <si>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</si>
  <si>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Реконструкция ул.Гоголя от ул.Никитина до ул.Алтайской.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</si>
  <si>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</t>
  </si>
  <si>
    <t>Строительство двух уровневой транспортной развязки на пересечении пр. Комсомольский и ул. Сибирской</t>
  </si>
  <si>
    <t>Строительство транспортной развязки на пересечении ул. Пушкина - ул. Яковлева - ул. Д. Ключевской</t>
  </si>
  <si>
    <t>Строительство тротуаров по улицам Кутузова, Асиновская, Алеутская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</si>
  <si>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(23 шт.)</t>
  </si>
  <si>
    <t>Стоимость СМР определена в прогнозных ценах 2014 года</t>
  </si>
  <si>
    <t>Строительство жилой улицы А.Крячкова микрорайона № 9 жилого района "Восточный" в г. Томске</t>
  </si>
  <si>
    <t>Строительство жилой улицы П.Федоровского микрорайона № 9 жилого района "Восточный" вг.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</si>
  <si>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</si>
  <si>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</si>
  <si>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</si>
  <si>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Потребность в средствах на завершение строительства объекта</t>
  </si>
  <si>
    <t>Остаток финансирования определен исходя из  необеспеченного финансирования в рамках заключенных муниципальных хконтрактов в ценах 2011 г.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</si>
  <si>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</si>
  <si>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</si>
  <si>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12.03.2008 № 70-1-5-0079-08.  Требуется корректировка проекта.
Стоимость СМР определена в прогнозных ценах 2014 года. 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</si>
  <si>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</si>
  <si>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Средства на корректировку проектной документации</t>
  </si>
  <si>
    <t>Потребость в средствах на осуществление врезки в ливневую канализацию, оформление необходимой документации для ввода объекта в эксплуатацию</t>
  </si>
  <si>
    <t>Реконструкция Октябрьского взвоза</t>
  </si>
  <si>
    <t>Потребность на ввод объекта в эксплуатацию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</si>
  <si>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</si>
  <si>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</si>
  <si>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</si>
  <si>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</si>
  <si>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</si>
  <si>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</si>
  <si>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</si>
  <si>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</si>
  <si>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</si>
  <si>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</si>
  <si>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</si>
  <si>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</si>
  <si>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Капитальный ремонт пр. Кирова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</si>
  <si>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</si>
  <si>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</si>
  <si>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</si>
  <si>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</si>
  <si>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>Капитальный ремонт ул. Угрюмова (по решению суда)</t>
  </si>
  <si>
    <t>Капитальный ремонт ул. Загорной (по решению суда)</t>
  </si>
  <si>
    <t>Снос сооружения - виадук ( пешеходного перехода) по ул. Новосибирская, 39</t>
  </si>
  <si>
    <t>Реконструкция улицы Кольцевой в г. Томске - главного въезда на южную площадку особой экономической зоны технико-внедренческого типа</t>
  </si>
  <si>
    <t>2014 (13 шт)</t>
  </si>
  <si>
    <t>Перечень основных мероприятий</t>
  </si>
  <si>
    <t>Остаток финансирования определен исходя из  необеспеченного финансирования за счет средств местного бюджета  по Соглашениям с Томской областью за 2011 год  всумме 960 221,00 тыс. руб., за 2012 год -50 782,229 тыс. руб., остатка сметной стоимости объекта в сумме 564 373,971 тыс. руб. в ценах 2014 г.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</si>
  <si>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</si>
  <si>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</si>
  <si>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</si>
  <si>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</si>
  <si>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</si>
  <si>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</si>
  <si>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</si>
  <si>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</si>
  <si>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</si>
  <si>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</si>
  <si>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</si>
  <si>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</si>
  <si>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</si>
  <si>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</si>
  <si>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</si>
  <si>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</si>
  <si>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</si>
  <si>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</si>
  <si>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</si>
  <si>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</si>
  <si>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</si>
  <si>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</si>
  <si>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</si>
  <si>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</si>
  <si>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</si>
  <si>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</si>
  <si>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</si>
  <si>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</si>
  <si>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</si>
  <si>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</si>
  <si>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</si>
  <si>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</si>
  <si>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</si>
  <si>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</si>
  <si>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</si>
  <si>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</si>
  <si>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Реконструкция ул. Нефтяной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</si>
  <si>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</si>
  <si>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</si>
  <si>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</si>
  <si>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</si>
  <si>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>областной бюджет</t>
  </si>
  <si>
    <t>Предусмотрено в бюджете</t>
  </si>
  <si>
    <t xml:space="preserve">областной бюджет </t>
  </si>
  <si>
    <t xml:space="preserve">Федеральный бюджет </t>
  </si>
  <si>
    <t>Погашение кредиторская задолженность за 2013 год</t>
  </si>
  <si>
    <t xml:space="preserve"> Остаток финансирования определен исходя из  необеспеченного финансирования в рамках заключенных муниципальных контрактов в ценах 2011 г. Проводится корректировка проектной документации, остаток сметной стоимости  будет уточняться..</t>
  </si>
  <si>
    <t>к муниципальной  программе</t>
  </si>
  <si>
    <t>муниципальной программы "Развитие улично-дорожной сети муниципального образования "Город Томск" на 2013 - 2016 годы"</t>
  </si>
  <si>
    <t>Погашение кредиторской задолженность за 2013 год</t>
  </si>
  <si>
    <t>Капитальный ремонт пр.Фрунзе от пр.Ленина до ул.Елизаровых.</t>
  </si>
  <si>
    <t>Капитальный ремонт пр. Ленина от ул. Нахимова до ул. Дальне-Ключевской</t>
  </si>
  <si>
    <t>Капитальный ремонт ул. Советской от пр. Кирова до ул. Нахимова</t>
  </si>
  <si>
    <t>Капитальный ремонт пер.Плеханова от пр.Ленина до ул.Красноармейской.</t>
  </si>
  <si>
    <t>Капитальный ремонт ул.Лебедева от ул.Красноармейской до ул.Колхозной.</t>
  </si>
  <si>
    <t>Капитальный ремонт ул.Советской от пл.Батенькова до пр.Кирова</t>
  </si>
  <si>
    <t>ПРОГНОЗ</t>
  </si>
  <si>
    <t>Внебюджетные источники</t>
  </si>
  <si>
    <t>Строительство жилых улиц Б.Хабарова, Архитектоов, К.Лыгина микрорайона № 9 жилого района "Восточный" в г. Томске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</si>
  <si>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</si>
  <si>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</si>
  <si>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</si>
  <si>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Строительство улиц в с. Тимирязевское мкр. Юбилейный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</si>
  <si>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</si>
  <si>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</si>
  <si>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</si>
  <si>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автомобильной дороги Аэропорт - Южный участок ОЭЗ</t>
  </si>
  <si>
    <t>Строительтсво надземного пешеходного перехода по ул. Краснолармейской (на участке между пл. Транспортной и пл. Южной)</t>
  </si>
  <si>
    <t>На завершение работ по разработке проектной документации</t>
  </si>
  <si>
    <t>Строительство левобережной объездной автодороги г.Томска в Томской области (вторая очередь строительства)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</si>
</sst>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5"/>
  <sheetViews>
    <sheetView tabSelected="1" zoomScale="60" zoomScaleNormal="60" zoomScaleSheetLayoutView="70" zoomScalePageLayoutView="0" workbookViewId="0" topLeftCell="A1">
      <pane ySplit="15" topLeftCell="BM16" activePane="bottomLeft" state="frozen"/>
      <selection pane="topLeft" activeCell="A1" sqref="A1"/>
      <selection pane="bottomLeft" activeCell="B26" sqref="B26:B28"/>
    </sheetView>
  </sheetViews>
  <sheetFormatPr defaultColWidth="9.00390625" defaultRowHeight="12.75"/>
  <cols>
    <col min="1" max="1" width="10.25390625" style="1" bestFit="1" customWidth="1"/>
    <col min="2" max="2" width="54.375" style="1" customWidth="1"/>
    <col min="3" max="3" width="11.00390625" style="1" customWidth="1"/>
    <col min="4" max="5" width="11.625" style="1" bestFit="1" customWidth="1"/>
    <col min="6" max="6" width="13.625" style="1" customWidth="1"/>
    <col min="7" max="7" width="23.625" style="1" customWidth="1"/>
    <col min="8" max="9" width="23.125" style="1" customWidth="1"/>
    <col min="10" max="10" width="21.875" style="1" customWidth="1"/>
    <col min="11" max="12" width="21.25390625" style="1" customWidth="1"/>
    <col min="13" max="13" width="47.75390625" style="1" customWidth="1"/>
    <col min="14" max="14" width="19.00390625" style="1" customWidth="1"/>
    <col min="15" max="16384" width="9.125" style="1" customWidth="1"/>
  </cols>
  <sheetData>
    <row r="2" ht="15">
      <c r="K2" s="1" t="s">
        <v>81</v>
      </c>
    </row>
    <row r="3" ht="15">
      <c r="K3" s="1" t="s">
        <v>184</v>
      </c>
    </row>
    <row r="4" ht="15">
      <c r="K4" s="1" t="s">
        <v>82</v>
      </c>
    </row>
    <row r="5" ht="15">
      <c r="K5" s="1" t="s">
        <v>83</v>
      </c>
    </row>
    <row r="7" spans="1:13" ht="15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 t="s">
        <v>185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1" spans="1:13" ht="15.75" customHeight="1">
      <c r="A11" s="68" t="s">
        <v>0</v>
      </c>
      <c r="B11" s="68" t="s">
        <v>1</v>
      </c>
      <c r="C11" s="61" t="s">
        <v>84</v>
      </c>
      <c r="D11" s="68" t="s">
        <v>2</v>
      </c>
      <c r="E11" s="68" t="s">
        <v>3</v>
      </c>
      <c r="F11" s="68" t="s">
        <v>4</v>
      </c>
      <c r="G11" s="55" t="s">
        <v>5</v>
      </c>
      <c r="H11" s="69"/>
      <c r="I11" s="69"/>
      <c r="J11" s="69"/>
      <c r="K11" s="69"/>
      <c r="L11" s="42"/>
      <c r="M11" s="46" t="s">
        <v>54</v>
      </c>
    </row>
    <row r="12" spans="1:13" ht="29.25" customHeight="1">
      <c r="A12" s="68"/>
      <c r="B12" s="68"/>
      <c r="C12" s="45"/>
      <c r="D12" s="68"/>
      <c r="E12" s="68"/>
      <c r="F12" s="68"/>
      <c r="G12" s="68" t="s">
        <v>6</v>
      </c>
      <c r="H12" s="46" t="s">
        <v>7</v>
      </c>
      <c r="I12" s="46"/>
      <c r="J12" s="46"/>
      <c r="K12" s="46"/>
      <c r="L12" s="6"/>
      <c r="M12" s="46"/>
    </row>
    <row r="13" spans="1:13" ht="29.25" customHeight="1">
      <c r="A13" s="68"/>
      <c r="B13" s="68"/>
      <c r="C13" s="45"/>
      <c r="D13" s="68"/>
      <c r="E13" s="68"/>
      <c r="F13" s="68"/>
      <c r="G13" s="68"/>
      <c r="H13" s="55" t="s">
        <v>179</v>
      </c>
      <c r="I13" s="56"/>
      <c r="J13" s="76" t="s">
        <v>193</v>
      </c>
      <c r="K13" s="77"/>
      <c r="L13" s="78"/>
      <c r="M13" s="46"/>
    </row>
    <row r="14" spans="1:13" ht="51.75" customHeight="1">
      <c r="A14" s="68"/>
      <c r="B14" s="68"/>
      <c r="C14" s="45"/>
      <c r="D14" s="68"/>
      <c r="E14" s="68"/>
      <c r="F14" s="68"/>
      <c r="G14" s="68"/>
      <c r="H14" s="5" t="s">
        <v>8</v>
      </c>
      <c r="I14" s="5" t="s">
        <v>178</v>
      </c>
      <c r="J14" s="5" t="s">
        <v>180</v>
      </c>
      <c r="K14" s="5" t="s">
        <v>181</v>
      </c>
      <c r="L14" s="5" t="s">
        <v>194</v>
      </c>
      <c r="M14" s="46"/>
    </row>
    <row r="15" spans="1:13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6">
        <v>13</v>
      </c>
    </row>
    <row r="16" spans="1:13" ht="15.75">
      <c r="A16" s="67" t="s">
        <v>28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45.75" customHeight="1">
      <c r="A17" s="57">
        <v>1</v>
      </c>
      <c r="B17" s="59" t="s">
        <v>11</v>
      </c>
      <c r="C17" s="61">
        <v>1.5</v>
      </c>
      <c r="D17" s="63">
        <v>1</v>
      </c>
      <c r="E17" s="3" t="s">
        <v>9</v>
      </c>
      <c r="F17" s="7">
        <v>2013</v>
      </c>
      <c r="G17" s="10">
        <f>H17+J17+K17+I17+L17</f>
        <v>11999.999</v>
      </c>
      <c r="H17" s="10">
        <v>11999.999</v>
      </c>
      <c r="I17" s="10">
        <v>0</v>
      </c>
      <c r="J17" s="10">
        <v>0</v>
      </c>
      <c r="K17" s="10">
        <v>0</v>
      </c>
      <c r="L17" s="10">
        <v>0</v>
      </c>
      <c r="M17" s="11" t="s">
        <v>55</v>
      </c>
    </row>
    <row r="18" spans="1:13" ht="45.75" customHeight="1">
      <c r="A18" s="58"/>
      <c r="B18" s="60"/>
      <c r="C18" s="62"/>
      <c r="D18" s="64"/>
      <c r="E18" s="14" t="s">
        <v>9</v>
      </c>
      <c r="F18" s="15">
        <v>2014</v>
      </c>
      <c r="G18" s="10">
        <f aca="true" t="shared" si="0" ref="G18:G74">H18+J18+K18+I18+L18</f>
        <v>12000</v>
      </c>
      <c r="H18" s="16">
        <v>12000</v>
      </c>
      <c r="I18" s="16">
        <v>0</v>
      </c>
      <c r="J18" s="16">
        <v>0</v>
      </c>
      <c r="K18" s="16">
        <v>0</v>
      </c>
      <c r="L18" s="16">
        <v>0</v>
      </c>
      <c r="M18" s="17" t="s">
        <v>182</v>
      </c>
    </row>
    <row r="19" spans="1:13" ht="34.5" customHeight="1">
      <c r="A19" s="57">
        <v>2</v>
      </c>
      <c r="B19" s="73" t="s">
        <v>92</v>
      </c>
      <c r="C19" s="65"/>
      <c r="D19" s="63">
        <v>1</v>
      </c>
      <c r="E19" s="6" t="s">
        <v>9</v>
      </c>
      <c r="F19" s="6">
        <v>2013</v>
      </c>
      <c r="G19" s="10">
        <f t="shared" si="0"/>
        <v>204.80100000000002</v>
      </c>
      <c r="H19" s="10">
        <f>368.701-70-80-1.5-12.4</f>
        <v>204.80100000000002</v>
      </c>
      <c r="I19" s="10">
        <v>0</v>
      </c>
      <c r="J19" s="10">
        <v>0</v>
      </c>
      <c r="K19" s="10">
        <v>0</v>
      </c>
      <c r="L19" s="10">
        <v>0</v>
      </c>
      <c r="M19" s="11"/>
    </row>
    <row r="20" spans="1:13" ht="42.75" customHeight="1">
      <c r="A20" s="58"/>
      <c r="B20" s="75"/>
      <c r="C20" s="66"/>
      <c r="D20" s="64"/>
      <c r="E20" s="22" t="s">
        <v>9</v>
      </c>
      <c r="F20" s="22">
        <v>2014</v>
      </c>
      <c r="G20" s="10">
        <f t="shared" si="0"/>
        <v>191.9</v>
      </c>
      <c r="H20" s="16">
        <f>57.6+88.7+45.6</f>
        <v>191.9</v>
      </c>
      <c r="I20" s="16">
        <v>0</v>
      </c>
      <c r="J20" s="16">
        <v>0</v>
      </c>
      <c r="K20" s="16">
        <v>0</v>
      </c>
      <c r="L20" s="16">
        <v>0</v>
      </c>
      <c r="M20" s="17" t="s">
        <v>182</v>
      </c>
    </row>
    <row r="21" spans="1:13" ht="39" customHeight="1">
      <c r="A21" s="57">
        <v>3</v>
      </c>
      <c r="B21" s="73" t="s">
        <v>133</v>
      </c>
      <c r="C21" s="65"/>
      <c r="D21" s="63">
        <v>1</v>
      </c>
      <c r="E21" s="6" t="s">
        <v>9</v>
      </c>
      <c r="F21" s="6">
        <v>2013</v>
      </c>
      <c r="G21" s="10">
        <f t="shared" si="0"/>
        <v>2046.3</v>
      </c>
      <c r="H21" s="10">
        <v>2046.3</v>
      </c>
      <c r="I21" s="10">
        <v>0</v>
      </c>
      <c r="J21" s="10">
        <v>0</v>
      </c>
      <c r="K21" s="10">
        <v>0</v>
      </c>
      <c r="L21" s="10">
        <v>0</v>
      </c>
      <c r="M21" s="11" t="s">
        <v>109</v>
      </c>
    </row>
    <row r="22" spans="1:13" ht="39" customHeight="1">
      <c r="A22" s="72"/>
      <c r="B22" s="74"/>
      <c r="C22" s="70"/>
      <c r="D22" s="71"/>
      <c r="E22" s="22" t="s">
        <v>9</v>
      </c>
      <c r="F22" s="22">
        <v>2014</v>
      </c>
      <c r="G22" s="10">
        <f t="shared" si="0"/>
        <v>2059.3</v>
      </c>
      <c r="H22" s="16">
        <v>2059.3</v>
      </c>
      <c r="I22" s="16">
        <v>0</v>
      </c>
      <c r="J22" s="16">
        <v>0</v>
      </c>
      <c r="K22" s="16">
        <v>0</v>
      </c>
      <c r="L22" s="16">
        <v>0</v>
      </c>
      <c r="M22" s="17" t="s">
        <v>182</v>
      </c>
    </row>
    <row r="23" spans="1:13" ht="48.75" customHeight="1">
      <c r="A23" s="58"/>
      <c r="B23" s="75"/>
      <c r="C23" s="66"/>
      <c r="D23" s="64"/>
      <c r="E23" s="6" t="s">
        <v>10</v>
      </c>
      <c r="F23" s="6">
        <v>2014</v>
      </c>
      <c r="G23" s="10">
        <f t="shared" si="0"/>
        <v>1304.8</v>
      </c>
      <c r="H23" s="10">
        <v>0</v>
      </c>
      <c r="I23" s="10">
        <v>0</v>
      </c>
      <c r="J23" s="10">
        <v>0</v>
      </c>
      <c r="K23" s="10">
        <v>0</v>
      </c>
      <c r="L23" s="10">
        <v>1304.8</v>
      </c>
      <c r="M23" s="11" t="s">
        <v>110</v>
      </c>
    </row>
    <row r="24" spans="1:13" ht="52.5" customHeight="1">
      <c r="A24" s="21">
        <v>4</v>
      </c>
      <c r="B24" s="18" t="s">
        <v>13</v>
      </c>
      <c r="C24" s="20">
        <v>1.625</v>
      </c>
      <c r="D24" s="23">
        <v>1</v>
      </c>
      <c r="E24" s="22" t="s">
        <v>10</v>
      </c>
      <c r="F24" s="22">
        <v>2014</v>
      </c>
      <c r="G24" s="10">
        <f t="shared" si="0"/>
        <v>200752.8</v>
      </c>
      <c r="H24" s="16">
        <v>70000</v>
      </c>
      <c r="I24" s="16">
        <v>0</v>
      </c>
      <c r="J24" s="16">
        <v>0</v>
      </c>
      <c r="K24" s="16">
        <v>0</v>
      </c>
      <c r="L24" s="16">
        <f>200752.8-70000</f>
        <v>130752.79999999999</v>
      </c>
      <c r="M24" s="11" t="s">
        <v>104</v>
      </c>
    </row>
    <row r="25" spans="1:13" ht="50.25" customHeight="1">
      <c r="A25" s="7">
        <v>5</v>
      </c>
      <c r="B25" s="3" t="s">
        <v>102</v>
      </c>
      <c r="C25" s="3"/>
      <c r="D25" s="24">
        <v>1</v>
      </c>
      <c r="E25" s="3" t="s">
        <v>10</v>
      </c>
      <c r="F25" s="7">
        <v>2014</v>
      </c>
      <c r="G25" s="10">
        <f t="shared" si="0"/>
        <v>47000</v>
      </c>
      <c r="H25" s="10">
        <v>0</v>
      </c>
      <c r="I25" s="10">
        <v>0</v>
      </c>
      <c r="J25" s="10">
        <v>0</v>
      </c>
      <c r="K25" s="10">
        <v>0</v>
      </c>
      <c r="L25" s="10">
        <v>47000</v>
      </c>
      <c r="M25" s="11" t="s">
        <v>103</v>
      </c>
    </row>
    <row r="26" spans="1:13" ht="38.25" customHeight="1">
      <c r="A26" s="46">
        <v>6</v>
      </c>
      <c r="B26" s="65" t="s">
        <v>206</v>
      </c>
      <c r="C26" s="65">
        <v>11.3</v>
      </c>
      <c r="D26" s="63">
        <v>1</v>
      </c>
      <c r="E26" s="6" t="s">
        <v>10</v>
      </c>
      <c r="F26" s="6">
        <v>2014</v>
      </c>
      <c r="G26" s="10">
        <f t="shared" si="0"/>
        <v>559374</v>
      </c>
      <c r="H26" s="10">
        <v>0</v>
      </c>
      <c r="I26" s="10">
        <v>0</v>
      </c>
      <c r="J26" s="10">
        <v>0</v>
      </c>
      <c r="K26" s="10">
        <v>0</v>
      </c>
      <c r="L26" s="10">
        <v>559374</v>
      </c>
      <c r="M26" s="80" t="s">
        <v>136</v>
      </c>
    </row>
    <row r="27" spans="1:13" ht="37.5" customHeight="1">
      <c r="A27" s="46"/>
      <c r="B27" s="70"/>
      <c r="C27" s="70"/>
      <c r="D27" s="71"/>
      <c r="E27" s="6" t="s">
        <v>10</v>
      </c>
      <c r="F27" s="6">
        <v>2015</v>
      </c>
      <c r="G27" s="10">
        <f t="shared" si="0"/>
        <v>508001.6</v>
      </c>
      <c r="H27" s="10">
        <v>0</v>
      </c>
      <c r="I27" s="10">
        <v>0</v>
      </c>
      <c r="J27" s="10">
        <v>0</v>
      </c>
      <c r="K27" s="10">
        <v>0</v>
      </c>
      <c r="L27" s="10">
        <v>508001.6</v>
      </c>
      <c r="M27" s="81"/>
    </row>
    <row r="28" spans="1:13" ht="43.5" customHeight="1">
      <c r="A28" s="46"/>
      <c r="B28" s="66"/>
      <c r="C28" s="66"/>
      <c r="D28" s="64"/>
      <c r="E28" s="6" t="s">
        <v>10</v>
      </c>
      <c r="F28" s="6">
        <v>2016</v>
      </c>
      <c r="G28" s="10">
        <f t="shared" si="0"/>
        <v>508001.6</v>
      </c>
      <c r="H28" s="10">
        <v>0</v>
      </c>
      <c r="I28" s="10">
        <v>0</v>
      </c>
      <c r="J28" s="10">
        <v>0</v>
      </c>
      <c r="K28" s="10">
        <v>0</v>
      </c>
      <c r="L28" s="10">
        <v>508001.6</v>
      </c>
      <c r="M28" s="82"/>
    </row>
    <row r="29" spans="1:13" ht="77.25" customHeight="1">
      <c r="A29" s="6">
        <v>7</v>
      </c>
      <c r="B29" s="18" t="s">
        <v>14</v>
      </c>
      <c r="C29" s="20">
        <v>1.707</v>
      </c>
      <c r="D29" s="23">
        <v>1</v>
      </c>
      <c r="E29" s="22" t="s">
        <v>10</v>
      </c>
      <c r="F29" s="22">
        <v>2014</v>
      </c>
      <c r="G29" s="10">
        <f t="shared" si="0"/>
        <v>80109.1</v>
      </c>
      <c r="H29" s="16">
        <v>25000</v>
      </c>
      <c r="I29" s="16">
        <v>0</v>
      </c>
      <c r="J29" s="16">
        <v>0</v>
      </c>
      <c r="K29" s="16">
        <v>0</v>
      </c>
      <c r="L29" s="16">
        <f>80109.1-25000</f>
        <v>55109.100000000006</v>
      </c>
      <c r="M29" s="11" t="s">
        <v>126</v>
      </c>
    </row>
    <row r="30" spans="1:13" ht="97.5" customHeight="1">
      <c r="A30" s="6">
        <v>8</v>
      </c>
      <c r="B30" s="18" t="s">
        <v>16</v>
      </c>
      <c r="C30" s="20">
        <v>1.4</v>
      </c>
      <c r="D30" s="23">
        <v>1</v>
      </c>
      <c r="E30" s="22" t="s">
        <v>10</v>
      </c>
      <c r="F30" s="22">
        <v>2014</v>
      </c>
      <c r="G30" s="10">
        <f t="shared" si="0"/>
        <v>266134.4</v>
      </c>
      <c r="H30" s="16">
        <v>90000</v>
      </c>
      <c r="I30" s="16">
        <v>0</v>
      </c>
      <c r="J30" s="16">
        <v>0</v>
      </c>
      <c r="K30" s="16">
        <v>0</v>
      </c>
      <c r="L30" s="16">
        <f>266134.4-90000</f>
        <v>176134.40000000002</v>
      </c>
      <c r="M30" s="11" t="s">
        <v>183</v>
      </c>
    </row>
    <row r="31" spans="1:13" ht="49.5" customHeight="1">
      <c r="A31" s="6">
        <v>9</v>
      </c>
      <c r="B31" s="19" t="s">
        <v>12</v>
      </c>
      <c r="C31" s="19">
        <v>0.46</v>
      </c>
      <c r="D31" s="13">
        <v>1</v>
      </c>
      <c r="E31" s="6" t="s">
        <v>10</v>
      </c>
      <c r="F31" s="6">
        <v>2014</v>
      </c>
      <c r="G31" s="10">
        <f t="shared" si="0"/>
        <v>14159.4</v>
      </c>
      <c r="H31" s="10">
        <v>0</v>
      </c>
      <c r="I31" s="10">
        <v>0</v>
      </c>
      <c r="J31" s="10">
        <v>0</v>
      </c>
      <c r="K31" s="10">
        <v>0</v>
      </c>
      <c r="L31" s="10">
        <v>14159.4</v>
      </c>
      <c r="M31" s="11" t="s">
        <v>105</v>
      </c>
    </row>
    <row r="32" spans="1:13" ht="66" customHeight="1">
      <c r="A32" s="6">
        <v>10</v>
      </c>
      <c r="B32" s="6" t="s">
        <v>24</v>
      </c>
      <c r="C32" s="6">
        <v>0.5</v>
      </c>
      <c r="D32" s="24">
        <v>1</v>
      </c>
      <c r="E32" s="6" t="s">
        <v>10</v>
      </c>
      <c r="F32" s="6">
        <v>2014</v>
      </c>
      <c r="G32" s="10">
        <f t="shared" si="0"/>
        <v>34663.5</v>
      </c>
      <c r="H32" s="10">
        <v>0</v>
      </c>
      <c r="I32" s="10">
        <v>0</v>
      </c>
      <c r="J32" s="10">
        <v>0</v>
      </c>
      <c r="K32" s="10">
        <v>0</v>
      </c>
      <c r="L32" s="10">
        <v>34663.5</v>
      </c>
      <c r="M32" s="11" t="s">
        <v>105</v>
      </c>
    </row>
    <row r="33" spans="1:13" ht="66" customHeight="1">
      <c r="A33" s="6">
        <v>11</v>
      </c>
      <c r="B33" s="6" t="s">
        <v>195</v>
      </c>
      <c r="C33" s="6">
        <v>0.67265</v>
      </c>
      <c r="D33" s="24">
        <v>1</v>
      </c>
      <c r="E33" s="6" t="s">
        <v>10</v>
      </c>
      <c r="F33" s="6">
        <v>2014</v>
      </c>
      <c r="G33" s="10">
        <f t="shared" si="0"/>
        <v>81774.1</v>
      </c>
      <c r="H33" s="10">
        <v>0</v>
      </c>
      <c r="I33" s="10">
        <v>0</v>
      </c>
      <c r="J33" s="10">
        <v>0</v>
      </c>
      <c r="K33" s="10">
        <v>0</v>
      </c>
      <c r="L33" s="10">
        <v>81774.1</v>
      </c>
      <c r="M33" s="11" t="s">
        <v>106</v>
      </c>
    </row>
    <row r="34" spans="1:13" ht="66" customHeight="1">
      <c r="A34" s="6">
        <v>12</v>
      </c>
      <c r="B34" s="6" t="s">
        <v>98</v>
      </c>
      <c r="C34" s="6">
        <v>0.63</v>
      </c>
      <c r="D34" s="24">
        <v>1</v>
      </c>
      <c r="E34" s="6" t="s">
        <v>10</v>
      </c>
      <c r="F34" s="6">
        <v>2014</v>
      </c>
      <c r="G34" s="10">
        <f t="shared" si="0"/>
        <v>80292.8</v>
      </c>
      <c r="H34" s="10">
        <v>0</v>
      </c>
      <c r="I34" s="10">
        <v>0</v>
      </c>
      <c r="J34" s="10">
        <v>0</v>
      </c>
      <c r="K34" s="10">
        <v>0</v>
      </c>
      <c r="L34" s="10">
        <v>80292.8</v>
      </c>
      <c r="M34" s="11" t="s">
        <v>106</v>
      </c>
    </row>
    <row r="35" spans="1:13" ht="66" customHeight="1">
      <c r="A35" s="6">
        <v>13</v>
      </c>
      <c r="B35" s="6" t="s">
        <v>99</v>
      </c>
      <c r="C35" s="6">
        <v>1.4</v>
      </c>
      <c r="D35" s="24">
        <v>1</v>
      </c>
      <c r="E35" s="6" t="s">
        <v>10</v>
      </c>
      <c r="F35" s="6">
        <v>2014</v>
      </c>
      <c r="G35" s="10">
        <f t="shared" si="0"/>
        <v>172056</v>
      </c>
      <c r="H35" s="10">
        <v>0</v>
      </c>
      <c r="I35" s="10">
        <v>0</v>
      </c>
      <c r="J35" s="10">
        <v>0</v>
      </c>
      <c r="K35" s="10">
        <v>0</v>
      </c>
      <c r="L35" s="10">
        <v>172056</v>
      </c>
      <c r="M35" s="11" t="s">
        <v>106</v>
      </c>
    </row>
    <row r="36" spans="1:13" ht="56.25" customHeight="1">
      <c r="A36" s="6">
        <v>14</v>
      </c>
      <c r="B36" s="6" t="s">
        <v>15</v>
      </c>
      <c r="C36" s="6">
        <v>2</v>
      </c>
      <c r="D36" s="24">
        <v>1</v>
      </c>
      <c r="E36" s="6" t="s">
        <v>10</v>
      </c>
      <c r="F36" s="6">
        <v>2014</v>
      </c>
      <c r="G36" s="10">
        <f t="shared" si="0"/>
        <v>65049.3</v>
      </c>
      <c r="H36" s="10">
        <v>0</v>
      </c>
      <c r="I36" s="10">
        <v>0</v>
      </c>
      <c r="J36" s="10">
        <v>0</v>
      </c>
      <c r="K36" s="10">
        <v>0</v>
      </c>
      <c r="L36" s="10">
        <v>65049.3</v>
      </c>
      <c r="M36" s="11" t="s">
        <v>97</v>
      </c>
    </row>
    <row r="37" spans="1:13" ht="106.5" customHeight="1">
      <c r="A37" s="6">
        <v>15</v>
      </c>
      <c r="B37" s="6" t="s">
        <v>60</v>
      </c>
      <c r="C37" s="6">
        <v>0.04</v>
      </c>
      <c r="D37" s="24">
        <v>1</v>
      </c>
      <c r="E37" s="6" t="s">
        <v>10</v>
      </c>
      <c r="F37" s="6">
        <v>2014</v>
      </c>
      <c r="G37" s="10">
        <f t="shared" si="0"/>
        <v>74074.3</v>
      </c>
      <c r="H37" s="10">
        <v>0</v>
      </c>
      <c r="I37" s="10">
        <v>0</v>
      </c>
      <c r="J37" s="10">
        <v>0</v>
      </c>
      <c r="K37" s="10">
        <v>0</v>
      </c>
      <c r="L37" s="10">
        <v>74074.3</v>
      </c>
      <c r="M37" s="11" t="s">
        <v>177</v>
      </c>
    </row>
    <row r="38" spans="1:13" ht="41.25" customHeight="1">
      <c r="A38" s="6">
        <v>16</v>
      </c>
      <c r="B38" s="6" t="s">
        <v>132</v>
      </c>
      <c r="C38" s="19"/>
      <c r="D38" s="9">
        <v>1</v>
      </c>
      <c r="E38" s="6" t="s">
        <v>10</v>
      </c>
      <c r="F38" s="6">
        <v>2014</v>
      </c>
      <c r="G38" s="10">
        <f t="shared" si="0"/>
        <v>617</v>
      </c>
      <c r="H38" s="10">
        <v>0</v>
      </c>
      <c r="I38" s="10">
        <v>0</v>
      </c>
      <c r="J38" s="10">
        <v>0</v>
      </c>
      <c r="K38" s="10">
        <v>0</v>
      </c>
      <c r="L38" s="10">
        <v>617</v>
      </c>
      <c r="M38" s="25"/>
    </row>
    <row r="39" spans="1:13" ht="93" customHeight="1">
      <c r="A39" s="6">
        <v>17</v>
      </c>
      <c r="B39" s="6" t="s">
        <v>94</v>
      </c>
      <c r="C39" s="6"/>
      <c r="D39" s="24">
        <v>1</v>
      </c>
      <c r="E39" s="6" t="s">
        <v>9</v>
      </c>
      <c r="F39" s="6">
        <v>2014</v>
      </c>
      <c r="G39" s="10">
        <f t="shared" si="0"/>
        <v>9000</v>
      </c>
      <c r="H39" s="16">
        <v>9000</v>
      </c>
      <c r="I39" s="10">
        <v>0</v>
      </c>
      <c r="J39" s="16">
        <v>0</v>
      </c>
      <c r="K39" s="10">
        <v>0</v>
      </c>
      <c r="L39" s="10">
        <v>0</v>
      </c>
      <c r="M39" s="11" t="s">
        <v>55</v>
      </c>
    </row>
    <row r="40" spans="1:13" ht="51" customHeight="1">
      <c r="A40" s="6">
        <v>18</v>
      </c>
      <c r="B40" s="6" t="s">
        <v>91</v>
      </c>
      <c r="C40" s="6">
        <v>0.5</v>
      </c>
      <c r="D40" s="24">
        <v>1</v>
      </c>
      <c r="E40" s="6" t="s">
        <v>9</v>
      </c>
      <c r="F40" s="6">
        <v>2014</v>
      </c>
      <c r="G40" s="10">
        <f t="shared" si="0"/>
        <v>3268.7</v>
      </c>
      <c r="H40" s="16">
        <v>3268.7</v>
      </c>
      <c r="I40" s="10">
        <v>0</v>
      </c>
      <c r="J40" s="16">
        <v>0</v>
      </c>
      <c r="K40" s="10">
        <v>0</v>
      </c>
      <c r="L40" s="10">
        <v>0</v>
      </c>
      <c r="M40" s="11" t="s">
        <v>55</v>
      </c>
    </row>
    <row r="41" spans="1:13" ht="45.75" customHeight="1">
      <c r="A41" s="6">
        <v>19</v>
      </c>
      <c r="B41" s="6" t="s">
        <v>111</v>
      </c>
      <c r="C41" s="19"/>
      <c r="D41" s="9">
        <v>1</v>
      </c>
      <c r="E41" s="6" t="s">
        <v>9</v>
      </c>
      <c r="F41" s="6">
        <v>2014</v>
      </c>
      <c r="G41" s="10">
        <f t="shared" si="0"/>
        <v>100</v>
      </c>
      <c r="H41" s="16">
        <v>100</v>
      </c>
      <c r="I41" s="10">
        <v>0</v>
      </c>
      <c r="J41" s="16">
        <v>0</v>
      </c>
      <c r="K41" s="10">
        <v>0</v>
      </c>
      <c r="L41" s="10">
        <v>0</v>
      </c>
      <c r="M41" s="25" t="s">
        <v>112</v>
      </c>
    </row>
    <row r="42" spans="1:13" ht="45.75" customHeight="1">
      <c r="A42" s="57">
        <v>20</v>
      </c>
      <c r="B42" s="61" t="s">
        <v>100</v>
      </c>
      <c r="C42" s="61"/>
      <c r="D42" s="63">
        <v>1</v>
      </c>
      <c r="E42" s="3" t="s">
        <v>9</v>
      </c>
      <c r="F42" s="7">
        <v>2014</v>
      </c>
      <c r="G42" s="10">
        <f t="shared" si="0"/>
        <v>11596.8</v>
      </c>
      <c r="H42" s="10">
        <v>0</v>
      </c>
      <c r="I42" s="10">
        <v>0</v>
      </c>
      <c r="J42" s="10">
        <v>0</v>
      </c>
      <c r="K42" s="10">
        <v>0</v>
      </c>
      <c r="L42" s="10">
        <v>11596.8</v>
      </c>
      <c r="M42" s="11" t="s">
        <v>101</v>
      </c>
    </row>
    <row r="43" spans="1:13" ht="45.75" customHeight="1">
      <c r="A43" s="58"/>
      <c r="B43" s="62"/>
      <c r="C43" s="62"/>
      <c r="D43" s="64"/>
      <c r="E43" s="3" t="s">
        <v>10</v>
      </c>
      <c r="F43" s="7">
        <v>2014</v>
      </c>
      <c r="G43" s="10">
        <f>H43+J43+K43+I43+L43</f>
        <v>18702.4</v>
      </c>
      <c r="H43" s="10">
        <v>0</v>
      </c>
      <c r="I43" s="10">
        <v>0</v>
      </c>
      <c r="J43" s="10">
        <v>0</v>
      </c>
      <c r="K43" s="10">
        <v>0</v>
      </c>
      <c r="L43" s="10">
        <v>18702.4</v>
      </c>
      <c r="M43" s="11"/>
    </row>
    <row r="44" spans="1:13" ht="60.75" customHeight="1">
      <c r="A44" s="7">
        <v>21</v>
      </c>
      <c r="B44" s="3" t="s">
        <v>202</v>
      </c>
      <c r="C44" s="3">
        <v>2.2</v>
      </c>
      <c r="D44" s="24">
        <v>1</v>
      </c>
      <c r="E44" s="3" t="s">
        <v>9</v>
      </c>
      <c r="F44" s="7">
        <v>2014</v>
      </c>
      <c r="G44" s="10">
        <f t="shared" si="0"/>
        <v>12000</v>
      </c>
      <c r="H44" s="10">
        <v>0</v>
      </c>
      <c r="I44" s="10">
        <v>0</v>
      </c>
      <c r="J44" s="10">
        <v>0</v>
      </c>
      <c r="K44" s="10">
        <v>0</v>
      </c>
      <c r="L44" s="10">
        <v>12000</v>
      </c>
      <c r="M44" s="11" t="s">
        <v>55</v>
      </c>
    </row>
    <row r="45" spans="1:13" ht="73.5" customHeight="1">
      <c r="A45" s="6">
        <v>22</v>
      </c>
      <c r="B45" s="6" t="s">
        <v>20</v>
      </c>
      <c r="C45" s="6">
        <v>0.05</v>
      </c>
      <c r="D45" s="24">
        <v>1</v>
      </c>
      <c r="E45" s="6" t="s">
        <v>9</v>
      </c>
      <c r="F45" s="6">
        <v>2014</v>
      </c>
      <c r="G45" s="10">
        <f t="shared" si="0"/>
        <v>4000</v>
      </c>
      <c r="H45" s="10">
        <v>0</v>
      </c>
      <c r="I45" s="10">
        <v>0</v>
      </c>
      <c r="J45" s="10">
        <v>0</v>
      </c>
      <c r="K45" s="10">
        <v>0</v>
      </c>
      <c r="L45" s="10">
        <v>4000</v>
      </c>
      <c r="M45" s="11" t="s">
        <v>55</v>
      </c>
    </row>
    <row r="46" spans="1:13" ht="66.75" customHeight="1">
      <c r="A46" s="6">
        <v>23</v>
      </c>
      <c r="B46" s="6" t="s">
        <v>23</v>
      </c>
      <c r="C46" s="6"/>
      <c r="D46" s="24">
        <v>1</v>
      </c>
      <c r="E46" s="6" t="s">
        <v>9</v>
      </c>
      <c r="F46" s="6">
        <v>2014</v>
      </c>
      <c r="G46" s="10">
        <f t="shared" si="0"/>
        <v>300</v>
      </c>
      <c r="H46" s="10">
        <v>0</v>
      </c>
      <c r="I46" s="10">
        <v>0</v>
      </c>
      <c r="J46" s="10">
        <v>0</v>
      </c>
      <c r="K46" s="10">
        <v>0</v>
      </c>
      <c r="L46" s="10">
        <v>300</v>
      </c>
      <c r="M46" s="11" t="s">
        <v>55</v>
      </c>
    </row>
    <row r="47" spans="1:13" ht="60" customHeight="1">
      <c r="A47" s="7">
        <v>24</v>
      </c>
      <c r="B47" s="3" t="s">
        <v>127</v>
      </c>
      <c r="C47" s="3">
        <v>0.322</v>
      </c>
      <c r="D47" s="24">
        <v>1</v>
      </c>
      <c r="E47" s="3" t="s">
        <v>9</v>
      </c>
      <c r="F47" s="7">
        <v>2014</v>
      </c>
      <c r="G47" s="10">
        <f t="shared" si="0"/>
        <v>2200</v>
      </c>
      <c r="H47" s="10">
        <v>0</v>
      </c>
      <c r="I47" s="10">
        <v>0</v>
      </c>
      <c r="J47" s="10">
        <v>0</v>
      </c>
      <c r="K47" s="10">
        <v>0</v>
      </c>
      <c r="L47" s="10">
        <v>2200</v>
      </c>
      <c r="M47" s="11" t="s">
        <v>55</v>
      </c>
    </row>
    <row r="48" spans="1:13" ht="60" customHeight="1">
      <c r="A48" s="7">
        <v>25</v>
      </c>
      <c r="B48" s="3" t="s">
        <v>113</v>
      </c>
      <c r="C48" s="3">
        <v>0.68</v>
      </c>
      <c r="D48" s="24">
        <v>1</v>
      </c>
      <c r="E48" s="3" t="s">
        <v>9</v>
      </c>
      <c r="F48" s="7">
        <v>2014</v>
      </c>
      <c r="G48" s="10">
        <f t="shared" si="0"/>
        <v>4100</v>
      </c>
      <c r="H48" s="10">
        <v>0</v>
      </c>
      <c r="I48" s="10">
        <v>0</v>
      </c>
      <c r="J48" s="10">
        <v>0</v>
      </c>
      <c r="K48" s="10">
        <v>0</v>
      </c>
      <c r="L48" s="10">
        <v>4100</v>
      </c>
      <c r="M48" s="11" t="s">
        <v>55</v>
      </c>
    </row>
    <row r="49" spans="1:13" ht="65.25" customHeight="1">
      <c r="A49" s="6">
        <v>26</v>
      </c>
      <c r="B49" s="6" t="s">
        <v>88</v>
      </c>
      <c r="C49" s="6">
        <v>1.5</v>
      </c>
      <c r="D49" s="24">
        <v>1</v>
      </c>
      <c r="E49" s="6" t="s">
        <v>9</v>
      </c>
      <c r="F49" s="6">
        <v>2014</v>
      </c>
      <c r="G49" s="10">
        <f t="shared" si="0"/>
        <v>7000</v>
      </c>
      <c r="H49" s="10">
        <v>0</v>
      </c>
      <c r="I49" s="10">
        <v>0</v>
      </c>
      <c r="J49" s="10">
        <v>0</v>
      </c>
      <c r="K49" s="10">
        <v>0</v>
      </c>
      <c r="L49" s="10">
        <v>7000</v>
      </c>
      <c r="M49" s="11" t="s">
        <v>55</v>
      </c>
    </row>
    <row r="50" spans="1:13" ht="38.25" customHeight="1">
      <c r="A50" s="6">
        <v>27</v>
      </c>
      <c r="B50" s="6" t="s">
        <v>89</v>
      </c>
      <c r="C50" s="6">
        <v>2.8</v>
      </c>
      <c r="D50" s="24">
        <v>1</v>
      </c>
      <c r="E50" s="6" t="s">
        <v>9</v>
      </c>
      <c r="F50" s="6">
        <v>2014</v>
      </c>
      <c r="G50" s="10">
        <f t="shared" si="0"/>
        <v>10000</v>
      </c>
      <c r="H50" s="10">
        <v>0</v>
      </c>
      <c r="I50" s="10">
        <v>0</v>
      </c>
      <c r="J50" s="10">
        <v>0</v>
      </c>
      <c r="K50" s="10">
        <v>0</v>
      </c>
      <c r="L50" s="10">
        <v>10000</v>
      </c>
      <c r="M50" s="11" t="s">
        <v>55</v>
      </c>
    </row>
    <row r="51" spans="1:13" ht="57.75" customHeight="1">
      <c r="A51" s="6">
        <v>28</v>
      </c>
      <c r="B51" s="6" t="s">
        <v>17</v>
      </c>
      <c r="C51" s="6">
        <v>2.1</v>
      </c>
      <c r="D51" s="24">
        <v>1</v>
      </c>
      <c r="E51" s="6" t="s">
        <v>9</v>
      </c>
      <c r="F51" s="6">
        <v>2014</v>
      </c>
      <c r="G51" s="10">
        <f t="shared" si="0"/>
        <v>15000</v>
      </c>
      <c r="H51" s="10">
        <v>0</v>
      </c>
      <c r="I51" s="10">
        <v>0</v>
      </c>
      <c r="J51" s="10">
        <v>0</v>
      </c>
      <c r="K51" s="10">
        <v>0</v>
      </c>
      <c r="L51" s="10">
        <v>15000</v>
      </c>
      <c r="M51" s="11" t="s">
        <v>55</v>
      </c>
    </row>
    <row r="52" spans="1:13" ht="72" customHeight="1">
      <c r="A52" s="6">
        <v>29</v>
      </c>
      <c r="B52" s="6" t="s">
        <v>19</v>
      </c>
      <c r="C52" s="6">
        <v>1.5</v>
      </c>
      <c r="D52" s="24">
        <v>1</v>
      </c>
      <c r="E52" s="6" t="s">
        <v>9</v>
      </c>
      <c r="F52" s="6">
        <v>2014</v>
      </c>
      <c r="G52" s="10">
        <f t="shared" si="0"/>
        <v>6500</v>
      </c>
      <c r="H52" s="10">
        <v>0</v>
      </c>
      <c r="I52" s="10">
        <v>0</v>
      </c>
      <c r="J52" s="10">
        <v>0</v>
      </c>
      <c r="K52" s="10">
        <v>0</v>
      </c>
      <c r="L52" s="10">
        <v>6500</v>
      </c>
      <c r="M52" s="11" t="s">
        <v>55</v>
      </c>
    </row>
    <row r="53" spans="1:13" ht="47.25" customHeight="1">
      <c r="A53" s="6">
        <v>30</v>
      </c>
      <c r="B53" s="6" t="s">
        <v>90</v>
      </c>
      <c r="C53" s="6">
        <v>6.5</v>
      </c>
      <c r="D53" s="24">
        <v>1</v>
      </c>
      <c r="E53" s="6" t="s">
        <v>9</v>
      </c>
      <c r="F53" s="6">
        <v>2014</v>
      </c>
      <c r="G53" s="10">
        <f t="shared" si="0"/>
        <v>7000</v>
      </c>
      <c r="H53" s="10">
        <v>0</v>
      </c>
      <c r="I53" s="10">
        <v>0</v>
      </c>
      <c r="J53" s="10">
        <v>0</v>
      </c>
      <c r="K53" s="10">
        <v>0</v>
      </c>
      <c r="L53" s="10">
        <v>7000</v>
      </c>
      <c r="M53" s="11" t="s">
        <v>55</v>
      </c>
    </row>
    <row r="54" spans="1:13" ht="49.5" customHeight="1">
      <c r="A54" s="6">
        <v>31</v>
      </c>
      <c r="B54" s="6" t="s">
        <v>62</v>
      </c>
      <c r="C54" s="6">
        <v>2.5</v>
      </c>
      <c r="D54" s="24">
        <v>1</v>
      </c>
      <c r="E54" s="6" t="s">
        <v>9</v>
      </c>
      <c r="F54" s="6">
        <v>2014</v>
      </c>
      <c r="G54" s="10">
        <f t="shared" si="0"/>
        <v>7000</v>
      </c>
      <c r="H54" s="10">
        <v>0</v>
      </c>
      <c r="I54" s="10">
        <v>0</v>
      </c>
      <c r="J54" s="10">
        <v>0</v>
      </c>
      <c r="K54" s="10">
        <v>0</v>
      </c>
      <c r="L54" s="10">
        <v>7000</v>
      </c>
      <c r="M54" s="11" t="s">
        <v>55</v>
      </c>
    </row>
    <row r="55" spans="1:13" ht="46.5" customHeight="1">
      <c r="A55" s="6">
        <v>32</v>
      </c>
      <c r="B55" s="6" t="s">
        <v>57</v>
      </c>
      <c r="C55" s="6">
        <v>4</v>
      </c>
      <c r="D55" s="24">
        <v>1</v>
      </c>
      <c r="E55" s="6" t="s">
        <v>9</v>
      </c>
      <c r="F55" s="6">
        <v>2014</v>
      </c>
      <c r="G55" s="10">
        <f t="shared" si="0"/>
        <v>3500</v>
      </c>
      <c r="H55" s="10">
        <v>0</v>
      </c>
      <c r="I55" s="10">
        <v>0</v>
      </c>
      <c r="J55" s="10">
        <v>0</v>
      </c>
      <c r="K55" s="10">
        <v>0</v>
      </c>
      <c r="L55" s="10">
        <v>3500</v>
      </c>
      <c r="M55" s="11" t="s">
        <v>55</v>
      </c>
    </row>
    <row r="56" spans="1:13" ht="87.75" customHeight="1">
      <c r="A56" s="6">
        <v>33</v>
      </c>
      <c r="B56" s="6" t="s">
        <v>58</v>
      </c>
      <c r="C56" s="6">
        <v>3</v>
      </c>
      <c r="D56" s="24">
        <v>1</v>
      </c>
      <c r="E56" s="6" t="s">
        <v>9</v>
      </c>
      <c r="F56" s="6">
        <v>2014</v>
      </c>
      <c r="G56" s="10">
        <f t="shared" si="0"/>
        <v>90000</v>
      </c>
      <c r="H56" s="10">
        <v>0</v>
      </c>
      <c r="I56" s="10">
        <v>0</v>
      </c>
      <c r="J56" s="10">
        <v>0</v>
      </c>
      <c r="K56" s="10">
        <v>0</v>
      </c>
      <c r="L56" s="10">
        <v>90000</v>
      </c>
      <c r="M56" s="11" t="s">
        <v>55</v>
      </c>
    </row>
    <row r="57" spans="1:13" ht="84" customHeight="1">
      <c r="A57" s="6">
        <v>34</v>
      </c>
      <c r="B57" s="6" t="s">
        <v>196</v>
      </c>
      <c r="C57" s="6"/>
      <c r="D57" s="24">
        <v>1</v>
      </c>
      <c r="E57" s="6" t="s">
        <v>9</v>
      </c>
      <c r="F57" s="6">
        <v>2014</v>
      </c>
      <c r="G57" s="10">
        <f t="shared" si="0"/>
        <v>5850</v>
      </c>
      <c r="H57" s="10">
        <v>0</v>
      </c>
      <c r="I57" s="10">
        <v>0</v>
      </c>
      <c r="J57" s="10">
        <v>0</v>
      </c>
      <c r="K57" s="10">
        <v>0</v>
      </c>
      <c r="L57" s="10">
        <v>5850</v>
      </c>
      <c r="M57" s="11" t="s">
        <v>55</v>
      </c>
    </row>
    <row r="58" spans="1:13" ht="84" customHeight="1">
      <c r="A58" s="6">
        <v>35</v>
      </c>
      <c r="B58" s="6" t="s">
        <v>197</v>
      </c>
      <c r="C58" s="6"/>
      <c r="D58" s="24">
        <v>1</v>
      </c>
      <c r="E58" s="6" t="s">
        <v>9</v>
      </c>
      <c r="F58" s="6">
        <v>2014</v>
      </c>
      <c r="G58" s="10">
        <f>H58+J58+K58+I58+L58</f>
        <v>3150</v>
      </c>
      <c r="H58" s="10">
        <v>0</v>
      </c>
      <c r="I58" s="10">
        <v>0</v>
      </c>
      <c r="J58" s="10">
        <v>0</v>
      </c>
      <c r="K58" s="10">
        <v>0</v>
      </c>
      <c r="L58" s="10">
        <v>3150</v>
      </c>
      <c r="M58" s="11" t="s">
        <v>55</v>
      </c>
    </row>
    <row r="59" spans="1:13" ht="45.75" customHeight="1">
      <c r="A59" s="6">
        <v>36</v>
      </c>
      <c r="B59" s="6" t="s">
        <v>95</v>
      </c>
      <c r="C59" s="6"/>
      <c r="D59" s="24">
        <v>1</v>
      </c>
      <c r="E59" s="6" t="s">
        <v>9</v>
      </c>
      <c r="F59" s="6">
        <v>2014</v>
      </c>
      <c r="G59" s="10">
        <f t="shared" si="0"/>
        <v>3331.7</v>
      </c>
      <c r="H59" s="10">
        <v>0</v>
      </c>
      <c r="I59" s="10">
        <v>0</v>
      </c>
      <c r="J59" s="10">
        <v>0</v>
      </c>
      <c r="K59" s="10">
        <v>0</v>
      </c>
      <c r="L59" s="10">
        <v>3331.7</v>
      </c>
      <c r="M59" s="11" t="s">
        <v>55</v>
      </c>
    </row>
    <row r="60" spans="1:13" ht="45.75" customHeight="1">
      <c r="A60" s="6">
        <v>37</v>
      </c>
      <c r="B60" s="6" t="s">
        <v>198</v>
      </c>
      <c r="C60" s="19">
        <v>5</v>
      </c>
      <c r="D60" s="9">
        <v>1</v>
      </c>
      <c r="E60" s="6" t="s">
        <v>9</v>
      </c>
      <c r="F60" s="6">
        <v>2014</v>
      </c>
      <c r="G60" s="10">
        <f t="shared" si="0"/>
        <v>8000</v>
      </c>
      <c r="H60" s="10">
        <v>0</v>
      </c>
      <c r="I60" s="10">
        <v>0</v>
      </c>
      <c r="J60" s="10">
        <v>0</v>
      </c>
      <c r="K60" s="10">
        <v>0</v>
      </c>
      <c r="L60" s="10">
        <v>8000</v>
      </c>
      <c r="M60" s="11" t="s">
        <v>55</v>
      </c>
    </row>
    <row r="61" spans="1:13" ht="45.75" customHeight="1">
      <c r="A61" s="6">
        <v>38</v>
      </c>
      <c r="B61" s="6" t="s">
        <v>173</v>
      </c>
      <c r="C61" s="19">
        <v>0.8</v>
      </c>
      <c r="D61" s="9">
        <v>1</v>
      </c>
      <c r="E61" s="6" t="s">
        <v>9</v>
      </c>
      <c r="F61" s="6">
        <v>2014</v>
      </c>
      <c r="G61" s="10">
        <f t="shared" si="0"/>
        <v>2000</v>
      </c>
      <c r="H61" s="10">
        <v>0</v>
      </c>
      <c r="I61" s="10">
        <v>0</v>
      </c>
      <c r="J61" s="10">
        <v>0</v>
      </c>
      <c r="K61" s="10">
        <v>0</v>
      </c>
      <c r="L61" s="10">
        <v>2000</v>
      </c>
      <c r="M61" s="11" t="s">
        <v>55</v>
      </c>
    </row>
    <row r="62" spans="1:13" ht="38.25" customHeight="1">
      <c r="A62" s="48">
        <v>39</v>
      </c>
      <c r="B62" s="68" t="s">
        <v>137</v>
      </c>
      <c r="C62" s="61">
        <v>5.9</v>
      </c>
      <c r="D62" s="63">
        <v>1</v>
      </c>
      <c r="E62" s="3" t="s">
        <v>9</v>
      </c>
      <c r="F62" s="7">
        <v>2014</v>
      </c>
      <c r="G62" s="10">
        <f t="shared" si="0"/>
        <v>8000</v>
      </c>
      <c r="H62" s="10">
        <v>0</v>
      </c>
      <c r="I62" s="10">
        <v>0</v>
      </c>
      <c r="J62" s="10">
        <v>0</v>
      </c>
      <c r="K62" s="10">
        <v>0</v>
      </c>
      <c r="L62" s="10">
        <v>8000</v>
      </c>
      <c r="M62" s="80" t="s">
        <v>108</v>
      </c>
    </row>
    <row r="63" spans="1:13" ht="41.25" customHeight="1">
      <c r="A63" s="48"/>
      <c r="B63" s="68"/>
      <c r="C63" s="62"/>
      <c r="D63" s="64"/>
      <c r="E63" s="3" t="s">
        <v>10</v>
      </c>
      <c r="F63" s="7">
        <v>2015</v>
      </c>
      <c r="G63" s="10">
        <f t="shared" si="0"/>
        <v>241220.4</v>
      </c>
      <c r="H63" s="10">
        <v>0</v>
      </c>
      <c r="I63" s="10">
        <v>0</v>
      </c>
      <c r="J63" s="10">
        <v>0</v>
      </c>
      <c r="K63" s="10">
        <v>0</v>
      </c>
      <c r="L63" s="10">
        <v>241220.4</v>
      </c>
      <c r="M63" s="82"/>
    </row>
    <row r="64" spans="1:13" ht="63" customHeight="1">
      <c r="A64" s="6">
        <v>40</v>
      </c>
      <c r="B64" s="6" t="s">
        <v>204</v>
      </c>
      <c r="C64" s="6">
        <v>0.4</v>
      </c>
      <c r="D64" s="24">
        <v>1</v>
      </c>
      <c r="E64" s="6" t="s">
        <v>9</v>
      </c>
      <c r="F64" s="6">
        <v>2015</v>
      </c>
      <c r="G64" s="10">
        <f>H64+J64+K64+I64+L64</f>
        <v>4000</v>
      </c>
      <c r="H64" s="10">
        <v>4000</v>
      </c>
      <c r="I64" s="10">
        <v>0</v>
      </c>
      <c r="J64" s="10">
        <v>0</v>
      </c>
      <c r="K64" s="10">
        <v>0</v>
      </c>
      <c r="L64" s="10">
        <v>0</v>
      </c>
      <c r="M64" s="11" t="s">
        <v>205</v>
      </c>
    </row>
    <row r="65" spans="1:13" ht="63" customHeight="1">
      <c r="A65" s="6">
        <v>41</v>
      </c>
      <c r="B65" s="6" t="s">
        <v>203</v>
      </c>
      <c r="C65" s="6">
        <v>15</v>
      </c>
      <c r="D65" s="24">
        <v>1</v>
      </c>
      <c r="E65" s="6" t="s">
        <v>9</v>
      </c>
      <c r="F65" s="6">
        <v>2015</v>
      </c>
      <c r="G65" s="10">
        <f>H65+J65+K65+I65+L65</f>
        <v>100000</v>
      </c>
      <c r="H65" s="10">
        <v>0</v>
      </c>
      <c r="I65" s="10">
        <v>0</v>
      </c>
      <c r="J65" s="10">
        <v>0</v>
      </c>
      <c r="K65" s="10">
        <v>0</v>
      </c>
      <c r="L65" s="10">
        <v>100000</v>
      </c>
      <c r="M65" s="11" t="s">
        <v>55</v>
      </c>
    </row>
    <row r="66" spans="1:13" ht="84" customHeight="1">
      <c r="A66" s="6">
        <v>42</v>
      </c>
      <c r="B66" s="6" t="s">
        <v>140</v>
      </c>
      <c r="C66" s="6"/>
      <c r="D66" s="24">
        <v>1</v>
      </c>
      <c r="E66" s="6" t="s">
        <v>9</v>
      </c>
      <c r="F66" s="6">
        <v>2015</v>
      </c>
      <c r="G66" s="10">
        <f t="shared" si="0"/>
        <v>1000</v>
      </c>
      <c r="H66" s="10">
        <v>1000</v>
      </c>
      <c r="I66" s="10">
        <v>0</v>
      </c>
      <c r="J66" s="10">
        <v>0</v>
      </c>
      <c r="K66" s="10">
        <v>0</v>
      </c>
      <c r="L66" s="10">
        <v>0</v>
      </c>
      <c r="M66" s="11" t="s">
        <v>55</v>
      </c>
    </row>
    <row r="67" spans="1:13" ht="60" customHeight="1">
      <c r="A67" s="6">
        <v>43</v>
      </c>
      <c r="B67" s="6" t="s">
        <v>74</v>
      </c>
      <c r="C67" s="6">
        <v>0.4</v>
      </c>
      <c r="D67" s="24">
        <v>1</v>
      </c>
      <c r="E67" s="6" t="s">
        <v>9</v>
      </c>
      <c r="F67" s="6">
        <v>2015</v>
      </c>
      <c r="G67" s="10">
        <f t="shared" si="0"/>
        <v>368.7</v>
      </c>
      <c r="H67" s="10">
        <v>368.7</v>
      </c>
      <c r="I67" s="10">
        <v>0</v>
      </c>
      <c r="J67" s="10">
        <v>0</v>
      </c>
      <c r="K67" s="10">
        <v>0</v>
      </c>
      <c r="L67" s="10">
        <v>0</v>
      </c>
      <c r="M67" s="11" t="s">
        <v>55</v>
      </c>
    </row>
    <row r="68" spans="1:13" ht="41.25" customHeight="1">
      <c r="A68" s="7">
        <v>44</v>
      </c>
      <c r="B68" s="3" t="s">
        <v>118</v>
      </c>
      <c r="C68" s="12">
        <v>1.5</v>
      </c>
      <c r="D68" s="13">
        <v>2</v>
      </c>
      <c r="E68" s="3" t="s">
        <v>9</v>
      </c>
      <c r="F68" s="7">
        <v>2015</v>
      </c>
      <c r="G68" s="10">
        <f t="shared" si="0"/>
        <v>8000</v>
      </c>
      <c r="H68" s="10">
        <v>0</v>
      </c>
      <c r="I68" s="10">
        <v>0</v>
      </c>
      <c r="J68" s="10">
        <v>0</v>
      </c>
      <c r="K68" s="10">
        <v>0</v>
      </c>
      <c r="L68" s="10">
        <v>8000</v>
      </c>
      <c r="M68" s="11" t="s">
        <v>55</v>
      </c>
    </row>
    <row r="69" spans="1:13" ht="58.5" customHeight="1">
      <c r="A69" s="6">
        <v>45</v>
      </c>
      <c r="B69" s="6" t="s">
        <v>87</v>
      </c>
      <c r="C69" s="6">
        <v>3</v>
      </c>
      <c r="D69" s="24">
        <v>2</v>
      </c>
      <c r="E69" s="6" t="s">
        <v>9</v>
      </c>
      <c r="F69" s="6">
        <v>2015</v>
      </c>
      <c r="G69" s="10">
        <f t="shared" si="0"/>
        <v>7000</v>
      </c>
      <c r="H69" s="10">
        <v>0</v>
      </c>
      <c r="I69" s="10">
        <v>0</v>
      </c>
      <c r="J69" s="10">
        <v>0</v>
      </c>
      <c r="K69" s="10">
        <v>0</v>
      </c>
      <c r="L69" s="10">
        <v>7000</v>
      </c>
      <c r="M69" s="11" t="s">
        <v>55</v>
      </c>
    </row>
    <row r="70" spans="1:13" ht="48" customHeight="1">
      <c r="A70" s="6">
        <v>46</v>
      </c>
      <c r="B70" s="6" t="s">
        <v>18</v>
      </c>
      <c r="C70" s="6">
        <v>2.5</v>
      </c>
      <c r="D70" s="24">
        <v>2</v>
      </c>
      <c r="E70" s="6" t="s">
        <v>9</v>
      </c>
      <c r="F70" s="6">
        <v>2015</v>
      </c>
      <c r="G70" s="10">
        <f t="shared" si="0"/>
        <v>12000</v>
      </c>
      <c r="H70" s="10">
        <v>0</v>
      </c>
      <c r="I70" s="10">
        <v>0</v>
      </c>
      <c r="J70" s="10">
        <v>0</v>
      </c>
      <c r="K70" s="10">
        <v>0</v>
      </c>
      <c r="L70" s="10">
        <v>12000</v>
      </c>
      <c r="M70" s="11" t="s">
        <v>55</v>
      </c>
    </row>
    <row r="71" spans="1:13" ht="57.75" customHeight="1">
      <c r="A71" s="6">
        <v>47</v>
      </c>
      <c r="B71" s="6" t="s">
        <v>21</v>
      </c>
      <c r="C71" s="6">
        <v>2</v>
      </c>
      <c r="D71" s="24">
        <v>2</v>
      </c>
      <c r="E71" s="6" t="s">
        <v>9</v>
      </c>
      <c r="F71" s="6">
        <v>2015</v>
      </c>
      <c r="G71" s="10">
        <f t="shared" si="0"/>
        <v>81000</v>
      </c>
      <c r="H71" s="10">
        <v>7000</v>
      </c>
      <c r="I71" s="10">
        <v>0</v>
      </c>
      <c r="J71" s="10">
        <v>0</v>
      </c>
      <c r="K71" s="10">
        <v>0</v>
      </c>
      <c r="L71" s="10">
        <v>74000</v>
      </c>
      <c r="M71" s="11" t="s">
        <v>55</v>
      </c>
    </row>
    <row r="72" spans="1:13" ht="52.5" customHeight="1">
      <c r="A72" s="6">
        <v>48</v>
      </c>
      <c r="B72" s="6" t="s">
        <v>22</v>
      </c>
      <c r="C72" s="6">
        <v>2</v>
      </c>
      <c r="D72" s="24">
        <v>2</v>
      </c>
      <c r="E72" s="6" t="s">
        <v>9</v>
      </c>
      <c r="F72" s="6">
        <v>2015</v>
      </c>
      <c r="G72" s="10">
        <f t="shared" si="0"/>
        <v>75000</v>
      </c>
      <c r="H72" s="10">
        <v>0</v>
      </c>
      <c r="I72" s="10">
        <v>0</v>
      </c>
      <c r="J72" s="10">
        <v>0</v>
      </c>
      <c r="K72" s="10">
        <v>0</v>
      </c>
      <c r="L72" s="10">
        <v>75000</v>
      </c>
      <c r="M72" s="11" t="s">
        <v>55</v>
      </c>
    </row>
    <row r="73" spans="1:13" ht="54" customHeight="1">
      <c r="A73" s="6">
        <v>49</v>
      </c>
      <c r="B73" s="6" t="s">
        <v>59</v>
      </c>
      <c r="C73" s="6">
        <v>15.7</v>
      </c>
      <c r="D73" s="24">
        <v>2</v>
      </c>
      <c r="E73" s="6" t="s">
        <v>9</v>
      </c>
      <c r="F73" s="6">
        <v>2015</v>
      </c>
      <c r="G73" s="10">
        <f t="shared" si="0"/>
        <v>80000</v>
      </c>
      <c r="H73" s="10">
        <v>0</v>
      </c>
      <c r="I73" s="10">
        <v>0</v>
      </c>
      <c r="J73" s="10">
        <v>0</v>
      </c>
      <c r="K73" s="10">
        <v>0</v>
      </c>
      <c r="L73" s="10">
        <v>80000</v>
      </c>
      <c r="M73" s="11" t="s">
        <v>55</v>
      </c>
    </row>
    <row r="74" spans="1:13" ht="68.25" customHeight="1">
      <c r="A74" s="6">
        <v>50</v>
      </c>
      <c r="B74" s="6" t="s">
        <v>61</v>
      </c>
      <c r="C74" s="6">
        <v>7.8</v>
      </c>
      <c r="D74" s="24">
        <v>2</v>
      </c>
      <c r="E74" s="6" t="s">
        <v>9</v>
      </c>
      <c r="F74" s="6">
        <v>2015</v>
      </c>
      <c r="G74" s="10">
        <f t="shared" si="0"/>
        <v>120000</v>
      </c>
      <c r="H74" s="10">
        <v>0</v>
      </c>
      <c r="I74" s="10">
        <v>0</v>
      </c>
      <c r="J74" s="10">
        <v>0</v>
      </c>
      <c r="K74" s="10">
        <v>0</v>
      </c>
      <c r="L74" s="10">
        <v>120000</v>
      </c>
      <c r="M74" s="11" t="s">
        <v>55</v>
      </c>
    </row>
    <row r="75" spans="1:13" ht="49.5" customHeight="1">
      <c r="A75" s="6">
        <v>51</v>
      </c>
      <c r="B75" s="6" t="s">
        <v>63</v>
      </c>
      <c r="C75" s="6">
        <v>0.5</v>
      </c>
      <c r="D75" s="24">
        <v>2</v>
      </c>
      <c r="E75" s="6" t="s">
        <v>9</v>
      </c>
      <c r="F75" s="6">
        <v>2015</v>
      </c>
      <c r="G75" s="10">
        <f aca="true" t="shared" si="1" ref="G75:G85">H75+J75+K75+I75+L75</f>
        <v>3000</v>
      </c>
      <c r="H75" s="10">
        <v>0</v>
      </c>
      <c r="I75" s="10">
        <v>0</v>
      </c>
      <c r="J75" s="10">
        <v>0</v>
      </c>
      <c r="K75" s="10">
        <v>0</v>
      </c>
      <c r="L75" s="10">
        <v>3000</v>
      </c>
      <c r="M75" s="11" t="s">
        <v>55</v>
      </c>
    </row>
    <row r="76" spans="1:13" ht="42.75" customHeight="1">
      <c r="A76" s="6">
        <v>52</v>
      </c>
      <c r="B76" s="6" t="s">
        <v>64</v>
      </c>
      <c r="C76" s="6">
        <v>8.5</v>
      </c>
      <c r="D76" s="24">
        <v>2</v>
      </c>
      <c r="E76" s="6" t="s">
        <v>9</v>
      </c>
      <c r="F76" s="6">
        <v>2015</v>
      </c>
      <c r="G76" s="10">
        <f t="shared" si="1"/>
        <v>20000</v>
      </c>
      <c r="H76" s="10">
        <v>0</v>
      </c>
      <c r="I76" s="10">
        <v>0</v>
      </c>
      <c r="J76" s="10">
        <v>0</v>
      </c>
      <c r="K76" s="10">
        <v>0</v>
      </c>
      <c r="L76" s="10">
        <v>20000</v>
      </c>
      <c r="M76" s="11" t="s">
        <v>55</v>
      </c>
    </row>
    <row r="77" spans="1:13" ht="60" customHeight="1">
      <c r="A77" s="6">
        <v>53</v>
      </c>
      <c r="B77" s="6" t="s">
        <v>65</v>
      </c>
      <c r="C77" s="6">
        <v>2</v>
      </c>
      <c r="D77" s="24">
        <v>2</v>
      </c>
      <c r="E77" s="6" t="s">
        <v>9</v>
      </c>
      <c r="F77" s="6">
        <v>2015</v>
      </c>
      <c r="G77" s="10">
        <f t="shared" si="1"/>
        <v>60000</v>
      </c>
      <c r="H77" s="10">
        <v>0</v>
      </c>
      <c r="I77" s="10">
        <v>0</v>
      </c>
      <c r="J77" s="10">
        <v>0</v>
      </c>
      <c r="K77" s="10">
        <v>0</v>
      </c>
      <c r="L77" s="10">
        <v>60000</v>
      </c>
      <c r="M77" s="11" t="s">
        <v>55</v>
      </c>
    </row>
    <row r="78" spans="1:13" ht="60" customHeight="1">
      <c r="A78" s="6">
        <v>54</v>
      </c>
      <c r="B78" s="6" t="s">
        <v>128</v>
      </c>
      <c r="C78" s="19">
        <v>0.6</v>
      </c>
      <c r="D78" s="24">
        <v>2</v>
      </c>
      <c r="E78" s="6" t="s">
        <v>9</v>
      </c>
      <c r="F78" s="6">
        <v>2015</v>
      </c>
      <c r="G78" s="10">
        <f t="shared" si="1"/>
        <v>4000</v>
      </c>
      <c r="H78" s="10">
        <v>0</v>
      </c>
      <c r="I78" s="10">
        <v>0</v>
      </c>
      <c r="J78" s="10">
        <v>0</v>
      </c>
      <c r="K78" s="10">
        <v>0</v>
      </c>
      <c r="L78" s="10">
        <v>4000</v>
      </c>
      <c r="M78" s="11" t="s">
        <v>55</v>
      </c>
    </row>
    <row r="79" spans="1:13" ht="60" customHeight="1">
      <c r="A79" s="6">
        <f>A78+1</f>
        <v>55</v>
      </c>
      <c r="B79" s="6" t="s">
        <v>160</v>
      </c>
      <c r="C79" s="19">
        <v>3.5</v>
      </c>
      <c r="D79" s="24">
        <v>2</v>
      </c>
      <c r="E79" s="6" t="s">
        <v>9</v>
      </c>
      <c r="F79" s="6">
        <v>2015</v>
      </c>
      <c r="G79" s="10">
        <f t="shared" si="1"/>
        <v>4900</v>
      </c>
      <c r="H79" s="10">
        <v>0</v>
      </c>
      <c r="I79" s="10">
        <v>0</v>
      </c>
      <c r="J79" s="10">
        <v>0</v>
      </c>
      <c r="K79" s="10">
        <v>0</v>
      </c>
      <c r="L79" s="10">
        <v>4900</v>
      </c>
      <c r="M79" s="11" t="s">
        <v>55</v>
      </c>
    </row>
    <row r="80" spans="1:13" ht="60" customHeight="1">
      <c r="A80" s="6">
        <f>A79+1</f>
        <v>56</v>
      </c>
      <c r="B80" s="6" t="s">
        <v>199</v>
      </c>
      <c r="C80" s="19">
        <v>3</v>
      </c>
      <c r="D80" s="24">
        <v>2</v>
      </c>
      <c r="E80" s="6" t="s">
        <v>9</v>
      </c>
      <c r="F80" s="6">
        <v>2015</v>
      </c>
      <c r="G80" s="10">
        <f t="shared" si="1"/>
        <v>2000</v>
      </c>
      <c r="H80" s="10">
        <v>0</v>
      </c>
      <c r="I80" s="10">
        <v>0</v>
      </c>
      <c r="J80" s="10">
        <v>0</v>
      </c>
      <c r="K80" s="10">
        <v>0</v>
      </c>
      <c r="L80" s="10">
        <v>2000</v>
      </c>
      <c r="M80" s="11" t="s">
        <v>55</v>
      </c>
    </row>
    <row r="81" spans="1:13" ht="60" customHeight="1">
      <c r="A81" s="6">
        <f>A80+1</f>
        <v>57</v>
      </c>
      <c r="B81" s="6" t="s">
        <v>176</v>
      </c>
      <c r="C81" s="19">
        <v>0.244</v>
      </c>
      <c r="D81" s="24">
        <v>2</v>
      </c>
      <c r="E81" s="6" t="s">
        <v>9</v>
      </c>
      <c r="F81" s="6">
        <v>2015</v>
      </c>
      <c r="G81" s="10">
        <f t="shared" si="1"/>
        <v>1500</v>
      </c>
      <c r="H81" s="10">
        <v>0</v>
      </c>
      <c r="I81" s="10">
        <v>0</v>
      </c>
      <c r="J81" s="10">
        <v>0</v>
      </c>
      <c r="K81" s="10">
        <v>0</v>
      </c>
      <c r="L81" s="10">
        <v>1500</v>
      </c>
      <c r="M81" s="11" t="s">
        <v>55</v>
      </c>
    </row>
    <row r="82" spans="1:13" ht="48" customHeight="1">
      <c r="A82" s="6">
        <v>58</v>
      </c>
      <c r="B82" s="19" t="s">
        <v>56</v>
      </c>
      <c r="C82" s="6">
        <v>0.4</v>
      </c>
      <c r="D82" s="13">
        <v>3</v>
      </c>
      <c r="E82" s="6" t="s">
        <v>10</v>
      </c>
      <c r="F82" s="6">
        <v>2016</v>
      </c>
      <c r="G82" s="10">
        <f t="shared" si="1"/>
        <v>110000</v>
      </c>
      <c r="H82" s="10">
        <v>0</v>
      </c>
      <c r="I82" s="10">
        <v>0</v>
      </c>
      <c r="J82" s="10">
        <v>0</v>
      </c>
      <c r="K82" s="10">
        <v>0</v>
      </c>
      <c r="L82" s="10">
        <v>110000</v>
      </c>
      <c r="M82" s="11"/>
    </row>
    <row r="83" spans="1:13" ht="60.75" customHeight="1">
      <c r="A83" s="6">
        <v>59</v>
      </c>
      <c r="B83" s="6" t="s">
        <v>93</v>
      </c>
      <c r="C83" s="6"/>
      <c r="D83" s="24">
        <v>2</v>
      </c>
      <c r="E83" s="6" t="s">
        <v>9</v>
      </c>
      <c r="F83" s="6">
        <v>2016</v>
      </c>
      <c r="G83" s="10">
        <f t="shared" si="1"/>
        <v>12368.7</v>
      </c>
      <c r="H83" s="10">
        <v>12368.7</v>
      </c>
      <c r="I83" s="10">
        <v>0</v>
      </c>
      <c r="J83" s="10">
        <v>0</v>
      </c>
      <c r="K83" s="10">
        <v>0</v>
      </c>
      <c r="L83" s="10">
        <v>0</v>
      </c>
      <c r="M83" s="11" t="s">
        <v>55</v>
      </c>
    </row>
    <row r="84" spans="1:13" ht="60" customHeight="1">
      <c r="A84" s="6">
        <v>60</v>
      </c>
      <c r="B84" s="6" t="s">
        <v>66</v>
      </c>
      <c r="C84" s="6">
        <v>16.2</v>
      </c>
      <c r="D84" s="24">
        <v>3</v>
      </c>
      <c r="E84" s="6" t="s">
        <v>9</v>
      </c>
      <c r="F84" s="6">
        <v>2016</v>
      </c>
      <c r="G84" s="10">
        <f t="shared" si="1"/>
        <v>80000</v>
      </c>
      <c r="H84" s="10">
        <v>0</v>
      </c>
      <c r="I84" s="10">
        <v>0</v>
      </c>
      <c r="J84" s="10">
        <v>0</v>
      </c>
      <c r="K84" s="10">
        <v>0</v>
      </c>
      <c r="L84" s="10">
        <v>80000</v>
      </c>
      <c r="M84" s="11" t="s">
        <v>55</v>
      </c>
    </row>
    <row r="85" spans="1:13" ht="60" customHeight="1">
      <c r="A85" s="6">
        <v>61</v>
      </c>
      <c r="B85" s="6" t="s">
        <v>171</v>
      </c>
      <c r="C85" s="6">
        <v>0.873</v>
      </c>
      <c r="D85" s="24">
        <v>3</v>
      </c>
      <c r="E85" s="6" t="s">
        <v>9</v>
      </c>
      <c r="F85" s="6">
        <v>2016</v>
      </c>
      <c r="G85" s="10">
        <f t="shared" si="1"/>
        <v>8024</v>
      </c>
      <c r="H85" s="10">
        <v>0</v>
      </c>
      <c r="I85" s="10">
        <v>0</v>
      </c>
      <c r="J85" s="10">
        <v>0</v>
      </c>
      <c r="K85" s="10">
        <v>0</v>
      </c>
      <c r="L85" s="10">
        <v>8024</v>
      </c>
      <c r="M85" s="11" t="s">
        <v>55</v>
      </c>
    </row>
    <row r="86" spans="1:13" s="52" customFormat="1" ht="15.75" customHeight="1">
      <c r="A86" s="43" t="s">
        <v>25</v>
      </c>
      <c r="B86" s="44"/>
      <c r="C86" s="49">
        <f>SUM(C17:C85)</f>
        <v>148.70364999999998</v>
      </c>
      <c r="D86" s="50"/>
      <c r="E86" s="50"/>
      <c r="F86" s="51"/>
      <c r="G86" s="37">
        <f>ROUNDUP(SUM(G17:G85),1)</f>
        <v>3998848.4</v>
      </c>
      <c r="H86" s="37">
        <f>SUM(H17:H85)</f>
        <v>250608.40000000002</v>
      </c>
      <c r="I86" s="37">
        <f>SUM(I17:I85)</f>
        <v>0</v>
      </c>
      <c r="J86" s="37">
        <f>SUM(J17:J85)</f>
        <v>0</v>
      </c>
      <c r="K86" s="37">
        <f>SUM(K17:K85)</f>
        <v>0</v>
      </c>
      <c r="L86" s="37">
        <f>SUM(L17:L85)</f>
        <v>3748239.999999999</v>
      </c>
      <c r="M86" s="51"/>
    </row>
    <row r="87" spans="1:13" s="32" customFormat="1" ht="15.75" customHeight="1">
      <c r="A87" s="26"/>
      <c r="B87" s="27" t="s">
        <v>85</v>
      </c>
      <c r="C87" s="28"/>
      <c r="D87" s="29"/>
      <c r="E87" s="29"/>
      <c r="F87" s="33">
        <v>2013</v>
      </c>
      <c r="G87" s="34">
        <f aca="true" t="shared" si="2" ref="G87:G100">H87+J87+K87+I87+L87</f>
        <v>14251.099999999999</v>
      </c>
      <c r="H87" s="34">
        <f aca="true" t="shared" si="3" ref="H87:L90">H92+H97</f>
        <v>14251.099999999999</v>
      </c>
      <c r="I87" s="34">
        <f t="shared" si="3"/>
        <v>0</v>
      </c>
      <c r="J87" s="34">
        <f t="shared" si="3"/>
        <v>0</v>
      </c>
      <c r="K87" s="34">
        <f t="shared" si="3"/>
        <v>0</v>
      </c>
      <c r="L87" s="34">
        <f t="shared" si="3"/>
        <v>0</v>
      </c>
      <c r="M87" s="31"/>
    </row>
    <row r="88" spans="1:13" s="32" customFormat="1" ht="15.75" customHeight="1">
      <c r="A88" s="26"/>
      <c r="B88" s="27"/>
      <c r="C88" s="28"/>
      <c r="D88" s="29"/>
      <c r="E88" s="29"/>
      <c r="F88" s="8">
        <v>2014</v>
      </c>
      <c r="G88" s="34">
        <f t="shared" si="2"/>
        <v>1933212.3</v>
      </c>
      <c r="H88" s="30">
        <f t="shared" si="3"/>
        <v>211619.9</v>
      </c>
      <c r="I88" s="30">
        <f t="shared" si="3"/>
        <v>0</v>
      </c>
      <c r="J88" s="30">
        <f t="shared" si="3"/>
        <v>0</v>
      </c>
      <c r="K88" s="30">
        <f t="shared" si="3"/>
        <v>0</v>
      </c>
      <c r="L88" s="30">
        <f t="shared" si="3"/>
        <v>1721592.4000000001</v>
      </c>
      <c r="M88" s="31"/>
    </row>
    <row r="89" spans="1:13" s="32" customFormat="1" ht="15.75" customHeight="1">
      <c r="A89" s="26"/>
      <c r="B89" s="27"/>
      <c r="C89" s="28"/>
      <c r="D89" s="29"/>
      <c r="E89" s="29"/>
      <c r="F89" s="8">
        <v>2015</v>
      </c>
      <c r="G89" s="34">
        <f t="shared" si="2"/>
        <v>1332990.7</v>
      </c>
      <c r="H89" s="30">
        <f>H94+H99</f>
        <v>12368.7</v>
      </c>
      <c r="I89" s="30">
        <f t="shared" si="3"/>
        <v>0</v>
      </c>
      <c r="J89" s="30">
        <f t="shared" si="3"/>
        <v>0</v>
      </c>
      <c r="K89" s="30">
        <f t="shared" si="3"/>
        <v>0</v>
      </c>
      <c r="L89" s="30">
        <f t="shared" si="3"/>
        <v>1320622</v>
      </c>
      <c r="M89" s="31"/>
    </row>
    <row r="90" spans="1:13" s="32" customFormat="1" ht="15.75" customHeight="1">
      <c r="A90" s="26"/>
      <c r="B90" s="27"/>
      <c r="C90" s="28"/>
      <c r="D90" s="29"/>
      <c r="E90" s="29"/>
      <c r="F90" s="8">
        <v>2016</v>
      </c>
      <c r="G90" s="34">
        <f t="shared" si="2"/>
        <v>718394.2999999999</v>
      </c>
      <c r="H90" s="30">
        <f t="shared" si="3"/>
        <v>12368.7</v>
      </c>
      <c r="I90" s="30">
        <f t="shared" si="3"/>
        <v>0</v>
      </c>
      <c r="J90" s="30">
        <f t="shared" si="3"/>
        <v>0</v>
      </c>
      <c r="K90" s="30">
        <f t="shared" si="3"/>
        <v>0</v>
      </c>
      <c r="L90" s="30">
        <f t="shared" si="3"/>
        <v>706025.6</v>
      </c>
      <c r="M90" s="31"/>
    </row>
    <row r="91" spans="1:13" s="52" customFormat="1" ht="15.75" customHeight="1">
      <c r="A91" s="43" t="s">
        <v>26</v>
      </c>
      <c r="B91" s="44"/>
      <c r="C91" s="53"/>
      <c r="D91" s="50"/>
      <c r="E91" s="50"/>
      <c r="F91" s="51"/>
      <c r="G91" s="37">
        <f t="shared" si="2"/>
        <v>935560.9</v>
      </c>
      <c r="H91" s="37">
        <f>SUM(H92:H95)</f>
        <v>65608.4</v>
      </c>
      <c r="I91" s="37">
        <f>SUM(I92:I95)</f>
        <v>0</v>
      </c>
      <c r="J91" s="37">
        <f>SUM(J92:J95)</f>
        <v>0</v>
      </c>
      <c r="K91" s="37">
        <f>SUM(K92:K95)</f>
        <v>0</v>
      </c>
      <c r="L91" s="37">
        <f>SUM(L92:L95)</f>
        <v>869952.5</v>
      </c>
      <c r="M91" s="51"/>
    </row>
    <row r="92" spans="1:13" s="32" customFormat="1" ht="15.75" customHeight="1">
      <c r="A92" s="26"/>
      <c r="B92" s="27" t="s">
        <v>85</v>
      </c>
      <c r="C92" s="28"/>
      <c r="D92" s="29"/>
      <c r="E92" s="29"/>
      <c r="F92" s="8">
        <v>2013</v>
      </c>
      <c r="G92" s="30">
        <f t="shared" si="2"/>
        <v>14251.099999999999</v>
      </c>
      <c r="H92" s="30">
        <f>H17+H19+H21</f>
        <v>14251.099999999999</v>
      </c>
      <c r="I92" s="30">
        <f>I17+I19+I21</f>
        <v>0</v>
      </c>
      <c r="J92" s="30">
        <f>J17+J19+J21</f>
        <v>0</v>
      </c>
      <c r="K92" s="30">
        <f>K17+K19+K21</f>
        <v>0</v>
      </c>
      <c r="L92" s="30">
        <f>L17+L19+L21</f>
        <v>0</v>
      </c>
      <c r="M92" s="31"/>
    </row>
    <row r="93" spans="1:13" s="32" customFormat="1" ht="15.75" customHeight="1">
      <c r="A93" s="26"/>
      <c r="B93" s="27"/>
      <c r="C93" s="28"/>
      <c r="D93" s="29"/>
      <c r="E93" s="29"/>
      <c r="F93" s="33">
        <v>2014</v>
      </c>
      <c r="G93" s="34">
        <f t="shared" si="2"/>
        <v>237148.4</v>
      </c>
      <c r="H93" s="34">
        <f>H62+H61+H60+H59+H58+H57+H56+H55+H54+H53+H52+H51+H50+H49+H48+H47+H46+H45+H44+H42+H41+H40+H39+H22+H20+H18</f>
        <v>26619.9</v>
      </c>
      <c r="I93" s="34">
        <f>I62+I61+I60+I59+I58+I57+I56+I55+I54+I53+I52+I51+I50+I49+I48+I47+I46+I45+I44+I42+I41+I40+I39+I22+I20+I18</f>
        <v>0</v>
      </c>
      <c r="J93" s="34">
        <f>J62+J61+J60+J59+J58+J57+J56+J55+J54+J53+J52+J51+J50+J49+J48+J47+J46+J45+J44+J42+J41+J40+J39+J22+J20+J18</f>
        <v>0</v>
      </c>
      <c r="K93" s="34">
        <f>K62+K61+K60+K59+K58+K57+K56+K55+K54+K53+K52+K51+K50+K49+K48+K47+K46+K45+K44+K42+K41+K40+K39+K22+K20+K18</f>
        <v>0</v>
      </c>
      <c r="L93" s="34">
        <f>L62+L61+L60+L59+L58+L57+L56+L55+L54+L53+L52+L51+L50+L49+L48+L47+L46+L45+L44+L42+L41+L40+L39+L22+L20+L18</f>
        <v>210528.5</v>
      </c>
      <c r="M93" s="31"/>
    </row>
    <row r="94" spans="1:13" s="32" customFormat="1" ht="15.75" customHeight="1">
      <c r="A94" s="26"/>
      <c r="B94" s="27"/>
      <c r="C94" s="28"/>
      <c r="D94" s="29"/>
      <c r="E94" s="29"/>
      <c r="F94" s="8">
        <v>2015</v>
      </c>
      <c r="G94" s="30">
        <f t="shared" si="2"/>
        <v>583768.7</v>
      </c>
      <c r="H94" s="30">
        <f>H81+H80+H79+H78+H77+H76+H75+H74+H73+H72+H71+H70+H69+H68+H67+H66+H65+H64</f>
        <v>12368.7</v>
      </c>
      <c r="I94" s="30">
        <f>I81+I80+I79+I78+I77+I76+I75+I74+I73+I72+I71+I70+I69+I68+I67+I66+I65+I64</f>
        <v>0</v>
      </c>
      <c r="J94" s="30">
        <f>J81+J80+J79+J78+J77+J76+J75+J74+J73+J72+J71+J70+J69+J68+J67+J66+J65+J64</f>
        <v>0</v>
      </c>
      <c r="K94" s="30">
        <f>K81+K80+K79+K78+K77+K76+K75+K74+K73+K72+K71+K70+K69+K68+K67+K66+K65+K64</f>
        <v>0</v>
      </c>
      <c r="L94" s="30">
        <f>L81+L80+L79+L78+L77+L76+L75+L74+L73+L72+L71+L70+L69+L68+L67+L66+L65+L64</f>
        <v>571400</v>
      </c>
      <c r="M94" s="31"/>
    </row>
    <row r="95" spans="1:13" s="32" customFormat="1" ht="15.75" customHeight="1">
      <c r="A95" s="26"/>
      <c r="B95" s="27"/>
      <c r="C95" s="28"/>
      <c r="D95" s="29"/>
      <c r="E95" s="29"/>
      <c r="F95" s="8">
        <v>2016</v>
      </c>
      <c r="G95" s="30">
        <f t="shared" si="2"/>
        <v>100392.7</v>
      </c>
      <c r="H95" s="30">
        <f>H85+H84+H83</f>
        <v>12368.7</v>
      </c>
      <c r="I95" s="30">
        <f>I85+I84+I83</f>
        <v>0</v>
      </c>
      <c r="J95" s="30">
        <f>J85+J84+J83</f>
        <v>0</v>
      </c>
      <c r="K95" s="30">
        <f>K85+K84+K83</f>
        <v>0</v>
      </c>
      <c r="L95" s="30">
        <f>L85+L84+L83</f>
        <v>88024</v>
      </c>
      <c r="M95" s="31"/>
    </row>
    <row r="96" spans="1:13" s="52" customFormat="1" ht="15.75" customHeight="1">
      <c r="A96" s="43" t="s">
        <v>27</v>
      </c>
      <c r="B96" s="44"/>
      <c r="C96" s="53"/>
      <c r="D96" s="50"/>
      <c r="E96" s="50"/>
      <c r="F96" s="51"/>
      <c r="G96" s="37">
        <f t="shared" si="2"/>
        <v>3063287.5000000005</v>
      </c>
      <c r="H96" s="37">
        <f>SUM(H97:H100)</f>
        <v>185000</v>
      </c>
      <c r="I96" s="37">
        <f>SUM(I97:I100)</f>
        <v>0</v>
      </c>
      <c r="J96" s="37">
        <f>SUM(J97:J100)</f>
        <v>0</v>
      </c>
      <c r="K96" s="37">
        <f>SUM(K97:K100)</f>
        <v>0</v>
      </c>
      <c r="L96" s="37">
        <f>SUM(L97:L100)</f>
        <v>2878287.5000000005</v>
      </c>
      <c r="M96" s="51"/>
    </row>
    <row r="97" spans="1:13" s="32" customFormat="1" ht="15.75" customHeight="1">
      <c r="A97" s="26"/>
      <c r="B97" s="27" t="s">
        <v>85</v>
      </c>
      <c r="C97" s="28"/>
      <c r="D97" s="29"/>
      <c r="E97" s="29"/>
      <c r="F97" s="8">
        <v>2013</v>
      </c>
      <c r="G97" s="30">
        <f t="shared" si="2"/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1"/>
    </row>
    <row r="98" spans="1:13" s="32" customFormat="1" ht="15.75" customHeight="1">
      <c r="A98" s="26"/>
      <c r="B98" s="27"/>
      <c r="C98" s="28"/>
      <c r="D98" s="29"/>
      <c r="E98" s="29"/>
      <c r="F98" s="33">
        <v>2014</v>
      </c>
      <c r="G98" s="30">
        <f t="shared" si="2"/>
        <v>1696063.9000000001</v>
      </c>
      <c r="H98" s="34">
        <f>H43+H38+H37+H36+H35+H34+H33+H32+H31+H30+H29+H24+H23+H26+H25</f>
        <v>185000</v>
      </c>
      <c r="I98" s="34">
        <f>I43+I38+I37+I36+I35+I34+I33+I32+I31+I30+I29+I24+I23+I26+I25</f>
        <v>0</v>
      </c>
      <c r="J98" s="34">
        <f>J43+J38+J37+J36+J35+J34+J33+J32+J31+J30+J29+J24+J23+J26+J25</f>
        <v>0</v>
      </c>
      <c r="K98" s="34">
        <f>K43+K38+K37+K36+K35+K34+K33+K32+K31+K30+K29+K24+K23+K26+K25</f>
        <v>0</v>
      </c>
      <c r="L98" s="34">
        <f>L43+L38+L37+L36+L35+L34+L33+L32+L31+L30+L29+L24+L23+L26+L25</f>
        <v>1511063.9000000001</v>
      </c>
      <c r="M98" s="31"/>
    </row>
    <row r="99" spans="1:13" s="32" customFormat="1" ht="15.75" customHeight="1">
      <c r="A99" s="26"/>
      <c r="B99" s="27"/>
      <c r="C99" s="28"/>
      <c r="D99" s="29"/>
      <c r="E99" s="29"/>
      <c r="F99" s="8">
        <v>2015</v>
      </c>
      <c r="G99" s="30">
        <f t="shared" si="2"/>
        <v>749222</v>
      </c>
      <c r="H99" s="30">
        <f>H63+H27</f>
        <v>0</v>
      </c>
      <c r="I99" s="30">
        <f>I63+I27</f>
        <v>0</v>
      </c>
      <c r="J99" s="30">
        <f>J63+J27</f>
        <v>0</v>
      </c>
      <c r="K99" s="30">
        <f>K63+K27</f>
        <v>0</v>
      </c>
      <c r="L99" s="30">
        <f>L63+L27</f>
        <v>749222</v>
      </c>
      <c r="M99" s="31"/>
    </row>
    <row r="100" spans="1:13" s="32" customFormat="1" ht="15.75" customHeight="1">
      <c r="A100" s="26"/>
      <c r="B100" s="27"/>
      <c r="C100" s="28"/>
      <c r="D100" s="29"/>
      <c r="E100" s="29"/>
      <c r="F100" s="8">
        <v>2016</v>
      </c>
      <c r="G100" s="30">
        <f t="shared" si="2"/>
        <v>618001.6</v>
      </c>
      <c r="H100" s="30">
        <f>H82+H28</f>
        <v>0</v>
      </c>
      <c r="I100" s="30">
        <f>I82+I28</f>
        <v>0</v>
      </c>
      <c r="J100" s="30">
        <f>J82+J28</f>
        <v>0</v>
      </c>
      <c r="K100" s="30">
        <f>K82+K28</f>
        <v>0</v>
      </c>
      <c r="L100" s="30">
        <f>L82+L28</f>
        <v>618001.6</v>
      </c>
      <c r="M100" s="31"/>
    </row>
    <row r="101" spans="1:13" s="32" customFormat="1" ht="15.75">
      <c r="A101" s="67" t="s">
        <v>29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8"/>
      <c r="M101" s="31"/>
    </row>
    <row r="102" spans="1:13" ht="68.25" customHeight="1">
      <c r="A102" s="7">
        <v>1</v>
      </c>
      <c r="B102" s="3" t="s">
        <v>131</v>
      </c>
      <c r="C102" s="3">
        <v>1.096</v>
      </c>
      <c r="D102" s="24">
        <v>1</v>
      </c>
      <c r="E102" s="3" t="s">
        <v>10</v>
      </c>
      <c r="F102" s="7">
        <v>2013</v>
      </c>
      <c r="G102" s="10">
        <f>H102+J102+K102+I102+L102</f>
        <v>8717.4</v>
      </c>
      <c r="H102" s="10">
        <f>15512-6794.6</f>
        <v>8717.4</v>
      </c>
      <c r="I102" s="10">
        <v>0</v>
      </c>
      <c r="J102" s="10">
        <v>0</v>
      </c>
      <c r="K102" s="10">
        <v>0</v>
      </c>
      <c r="L102" s="10">
        <v>0</v>
      </c>
      <c r="M102" s="11" t="s">
        <v>76</v>
      </c>
    </row>
    <row r="103" spans="1:13" ht="18" customHeight="1">
      <c r="A103" s="57">
        <v>2</v>
      </c>
      <c r="B103" s="59" t="s">
        <v>80</v>
      </c>
      <c r="C103" s="61">
        <v>1.5</v>
      </c>
      <c r="D103" s="63">
        <v>1</v>
      </c>
      <c r="E103" s="3" t="s">
        <v>10</v>
      </c>
      <c r="F103" s="7">
        <v>2013</v>
      </c>
      <c r="G103" s="10">
        <f aca="true" t="shared" si="4" ref="G103:G166">H103+J103+K103+I103+L103</f>
        <v>9825.9</v>
      </c>
      <c r="H103" s="10">
        <f>4519-99</f>
        <v>4420</v>
      </c>
      <c r="I103" s="10">
        <v>5405.9</v>
      </c>
      <c r="J103" s="10">
        <v>0</v>
      </c>
      <c r="K103" s="10">
        <v>0</v>
      </c>
      <c r="L103" s="10">
        <v>0</v>
      </c>
      <c r="M103" s="83" t="s">
        <v>186</v>
      </c>
    </row>
    <row r="104" spans="1:13" ht="18" customHeight="1">
      <c r="A104" s="72"/>
      <c r="B104" s="79"/>
      <c r="C104" s="45"/>
      <c r="D104" s="71"/>
      <c r="E104" s="14" t="s">
        <v>10</v>
      </c>
      <c r="F104" s="15">
        <v>2014</v>
      </c>
      <c r="G104" s="10">
        <f t="shared" si="4"/>
        <v>3790.6</v>
      </c>
      <c r="H104" s="16">
        <v>3790.6</v>
      </c>
      <c r="I104" s="16">
        <v>0</v>
      </c>
      <c r="J104" s="16">
        <v>0</v>
      </c>
      <c r="K104" s="16">
        <v>0</v>
      </c>
      <c r="L104" s="16">
        <v>0</v>
      </c>
      <c r="M104" s="84"/>
    </row>
    <row r="105" spans="1:13" ht="15.75">
      <c r="A105" s="58"/>
      <c r="B105" s="60"/>
      <c r="C105" s="62"/>
      <c r="D105" s="64"/>
      <c r="E105" s="4" t="s">
        <v>9</v>
      </c>
      <c r="F105" s="7">
        <v>2013</v>
      </c>
      <c r="G105" s="10">
        <f t="shared" si="4"/>
        <v>99</v>
      </c>
      <c r="H105" s="10">
        <v>99</v>
      </c>
      <c r="I105" s="10">
        <v>0</v>
      </c>
      <c r="J105" s="10">
        <v>0</v>
      </c>
      <c r="K105" s="10">
        <v>0</v>
      </c>
      <c r="L105" s="10">
        <v>0</v>
      </c>
      <c r="M105" s="85"/>
    </row>
    <row r="106" spans="1:13" ht="25.5" customHeight="1">
      <c r="A106" s="57">
        <v>3</v>
      </c>
      <c r="B106" s="61" t="s">
        <v>130</v>
      </c>
      <c r="C106" s="61">
        <v>1.752</v>
      </c>
      <c r="D106" s="63">
        <v>1</v>
      </c>
      <c r="E106" s="61" t="s">
        <v>10</v>
      </c>
      <c r="F106" s="7">
        <v>2013</v>
      </c>
      <c r="G106" s="10">
        <f t="shared" si="4"/>
        <v>4000</v>
      </c>
      <c r="H106" s="10">
        <v>4000</v>
      </c>
      <c r="I106" s="10">
        <v>0</v>
      </c>
      <c r="J106" s="10">
        <v>0</v>
      </c>
      <c r="K106" s="10">
        <v>0</v>
      </c>
      <c r="L106" s="10">
        <v>0</v>
      </c>
      <c r="M106" s="80" t="s">
        <v>70</v>
      </c>
    </row>
    <row r="107" spans="1:13" ht="30" customHeight="1">
      <c r="A107" s="58"/>
      <c r="B107" s="62"/>
      <c r="C107" s="62"/>
      <c r="D107" s="64"/>
      <c r="E107" s="62"/>
      <c r="F107" s="7">
        <v>2014</v>
      </c>
      <c r="G107" s="10">
        <f t="shared" si="4"/>
        <v>45804.4</v>
      </c>
      <c r="H107" s="10">
        <v>45804.4</v>
      </c>
      <c r="I107" s="10">
        <v>0</v>
      </c>
      <c r="J107" s="10">
        <v>0</v>
      </c>
      <c r="K107" s="10">
        <v>0</v>
      </c>
      <c r="L107" s="10">
        <v>0</v>
      </c>
      <c r="M107" s="82"/>
    </row>
    <row r="108" spans="1:13" ht="45.75" customHeight="1">
      <c r="A108" s="6">
        <v>4</v>
      </c>
      <c r="B108" s="6" t="s">
        <v>187</v>
      </c>
      <c r="C108" s="6">
        <v>4.1</v>
      </c>
      <c r="D108" s="24">
        <v>1</v>
      </c>
      <c r="E108" s="6" t="s">
        <v>9</v>
      </c>
      <c r="F108" s="6">
        <v>2014</v>
      </c>
      <c r="G108" s="10">
        <f t="shared" si="4"/>
        <v>18000</v>
      </c>
      <c r="H108" s="10">
        <v>0</v>
      </c>
      <c r="I108" s="10">
        <v>0</v>
      </c>
      <c r="J108" s="10">
        <v>18000</v>
      </c>
      <c r="K108" s="10">
        <v>0</v>
      </c>
      <c r="L108" s="10">
        <v>0</v>
      </c>
      <c r="M108" s="11" t="s">
        <v>55</v>
      </c>
    </row>
    <row r="109" spans="1:13" ht="38.25" customHeight="1">
      <c r="A109" s="46">
        <v>5</v>
      </c>
      <c r="B109" s="46" t="s">
        <v>192</v>
      </c>
      <c r="C109" s="65">
        <v>2.06</v>
      </c>
      <c r="D109" s="63">
        <v>1</v>
      </c>
      <c r="E109" s="6" t="s">
        <v>9</v>
      </c>
      <c r="F109" s="6">
        <v>2014</v>
      </c>
      <c r="G109" s="10">
        <f t="shared" si="4"/>
        <v>7000</v>
      </c>
      <c r="H109" s="10">
        <v>0</v>
      </c>
      <c r="I109" s="10">
        <v>0</v>
      </c>
      <c r="J109" s="10">
        <v>7000</v>
      </c>
      <c r="K109" s="10">
        <v>0</v>
      </c>
      <c r="L109" s="10">
        <v>0</v>
      </c>
      <c r="M109" s="80" t="s">
        <v>107</v>
      </c>
    </row>
    <row r="110" spans="1:13" ht="42.75" customHeight="1">
      <c r="A110" s="46"/>
      <c r="B110" s="46"/>
      <c r="C110" s="66"/>
      <c r="D110" s="64"/>
      <c r="E110" s="6" t="s">
        <v>10</v>
      </c>
      <c r="F110" s="6">
        <v>2014</v>
      </c>
      <c r="G110" s="10">
        <f t="shared" si="4"/>
        <v>297220.49</v>
      </c>
      <c r="H110" s="10">
        <v>0</v>
      </c>
      <c r="I110" s="10">
        <v>0</v>
      </c>
      <c r="J110" s="10">
        <v>297220.49</v>
      </c>
      <c r="K110" s="10">
        <v>0</v>
      </c>
      <c r="L110" s="10">
        <v>0</v>
      </c>
      <c r="M110" s="82"/>
    </row>
    <row r="111" spans="1:13" ht="34.5" customHeight="1">
      <c r="A111" s="57">
        <v>6</v>
      </c>
      <c r="B111" s="61" t="s">
        <v>129</v>
      </c>
      <c r="C111" s="61">
        <v>1</v>
      </c>
      <c r="D111" s="63">
        <v>1</v>
      </c>
      <c r="E111" s="12" t="s">
        <v>9</v>
      </c>
      <c r="F111" s="7">
        <v>2014</v>
      </c>
      <c r="G111" s="10">
        <f t="shared" si="4"/>
        <v>1500</v>
      </c>
      <c r="H111" s="10">
        <v>0</v>
      </c>
      <c r="I111" s="10">
        <v>0</v>
      </c>
      <c r="J111" s="10">
        <v>0</v>
      </c>
      <c r="K111" s="10">
        <v>0</v>
      </c>
      <c r="L111" s="10">
        <v>1500</v>
      </c>
      <c r="M111" s="80"/>
    </row>
    <row r="112" spans="1:13" ht="34.5" customHeight="1">
      <c r="A112" s="58"/>
      <c r="B112" s="62"/>
      <c r="C112" s="62"/>
      <c r="D112" s="64"/>
      <c r="E112" s="12" t="s">
        <v>10</v>
      </c>
      <c r="F112" s="7">
        <v>2014</v>
      </c>
      <c r="G112" s="10">
        <f t="shared" si="4"/>
        <v>17000</v>
      </c>
      <c r="H112" s="10">
        <v>0</v>
      </c>
      <c r="I112" s="10">
        <v>0</v>
      </c>
      <c r="J112" s="10">
        <v>0</v>
      </c>
      <c r="K112" s="10">
        <v>0</v>
      </c>
      <c r="L112" s="10">
        <v>17000</v>
      </c>
      <c r="M112" s="82"/>
    </row>
    <row r="113" spans="1:13" ht="51">
      <c r="A113" s="7">
        <v>7</v>
      </c>
      <c r="B113" s="3" t="s">
        <v>32</v>
      </c>
      <c r="C113" s="3">
        <v>0.94</v>
      </c>
      <c r="D113" s="24">
        <v>1</v>
      </c>
      <c r="E113" s="3" t="s">
        <v>10</v>
      </c>
      <c r="F113" s="7">
        <v>2014</v>
      </c>
      <c r="G113" s="10">
        <f t="shared" si="4"/>
        <v>15610.1</v>
      </c>
      <c r="H113" s="10">
        <v>0</v>
      </c>
      <c r="I113" s="10">
        <v>0</v>
      </c>
      <c r="J113" s="10">
        <v>0</v>
      </c>
      <c r="K113" s="10">
        <v>0</v>
      </c>
      <c r="L113" s="10">
        <v>15610.1</v>
      </c>
      <c r="M113" s="11" t="s">
        <v>71</v>
      </c>
    </row>
    <row r="114" spans="1:13" ht="51">
      <c r="A114" s="7">
        <f>A113+1</f>
        <v>8</v>
      </c>
      <c r="B114" s="3" t="s">
        <v>31</v>
      </c>
      <c r="C114" s="3">
        <v>0.79</v>
      </c>
      <c r="D114" s="24">
        <v>1</v>
      </c>
      <c r="E114" s="3" t="s">
        <v>10</v>
      </c>
      <c r="F114" s="7">
        <v>2014</v>
      </c>
      <c r="G114" s="10">
        <f t="shared" si="4"/>
        <v>9991.9</v>
      </c>
      <c r="H114" s="10">
        <v>0</v>
      </c>
      <c r="I114" s="10">
        <v>0</v>
      </c>
      <c r="J114" s="10">
        <v>0</v>
      </c>
      <c r="K114" s="10">
        <v>0</v>
      </c>
      <c r="L114" s="10">
        <v>9991.9</v>
      </c>
      <c r="M114" s="11" t="s">
        <v>72</v>
      </c>
    </row>
    <row r="115" spans="1:13" ht="56.25" customHeight="1">
      <c r="A115" s="7">
        <f aca="true" t="shared" si="5" ref="A115:A121">A114+1</f>
        <v>9</v>
      </c>
      <c r="B115" s="3" t="s">
        <v>30</v>
      </c>
      <c r="C115" s="3">
        <v>0.74</v>
      </c>
      <c r="D115" s="24">
        <v>1</v>
      </c>
      <c r="E115" s="3" t="s">
        <v>10</v>
      </c>
      <c r="F115" s="7">
        <v>2014</v>
      </c>
      <c r="G115" s="10">
        <f t="shared" si="4"/>
        <v>41093.1</v>
      </c>
      <c r="H115" s="10">
        <v>0</v>
      </c>
      <c r="I115" s="10">
        <v>0</v>
      </c>
      <c r="J115" s="10">
        <v>0</v>
      </c>
      <c r="K115" s="10">
        <v>0</v>
      </c>
      <c r="L115" s="10">
        <v>41093.1</v>
      </c>
      <c r="M115" s="11" t="s">
        <v>68</v>
      </c>
    </row>
    <row r="116" spans="1:13" ht="57" customHeight="1">
      <c r="A116" s="7">
        <f t="shared" si="5"/>
        <v>10</v>
      </c>
      <c r="B116" s="4" t="s">
        <v>33</v>
      </c>
      <c r="C116" s="12">
        <v>1.5</v>
      </c>
      <c r="D116" s="13">
        <v>1</v>
      </c>
      <c r="E116" s="3" t="s">
        <v>10</v>
      </c>
      <c r="F116" s="7">
        <v>2014</v>
      </c>
      <c r="G116" s="10">
        <f t="shared" si="4"/>
        <v>69180.4</v>
      </c>
      <c r="H116" s="10">
        <v>0</v>
      </c>
      <c r="I116" s="10">
        <v>0</v>
      </c>
      <c r="J116" s="10">
        <v>0</v>
      </c>
      <c r="K116" s="10">
        <v>0</v>
      </c>
      <c r="L116" s="10">
        <v>69180.4</v>
      </c>
      <c r="M116" s="36" t="s">
        <v>69</v>
      </c>
    </row>
    <row r="117" spans="1:13" ht="57" customHeight="1">
      <c r="A117" s="7">
        <f>A116+1</f>
        <v>11</v>
      </c>
      <c r="B117" s="4" t="s">
        <v>200</v>
      </c>
      <c r="C117" s="12">
        <v>1.4</v>
      </c>
      <c r="D117" s="13">
        <v>1</v>
      </c>
      <c r="E117" s="3" t="s">
        <v>10</v>
      </c>
      <c r="F117" s="7">
        <v>2014</v>
      </c>
      <c r="G117" s="10">
        <f>H117+J117+K117+I117+L117</f>
        <v>48040.1</v>
      </c>
      <c r="H117" s="10">
        <v>0</v>
      </c>
      <c r="I117" s="10">
        <v>0</v>
      </c>
      <c r="J117" s="10">
        <v>0</v>
      </c>
      <c r="K117" s="10">
        <v>0</v>
      </c>
      <c r="L117" s="10">
        <v>48040.1</v>
      </c>
      <c r="M117" s="36" t="s">
        <v>201</v>
      </c>
    </row>
    <row r="118" spans="1:13" ht="51">
      <c r="A118" s="7">
        <v>12</v>
      </c>
      <c r="B118" s="3" t="s">
        <v>73</v>
      </c>
      <c r="C118" s="3">
        <v>0.4</v>
      </c>
      <c r="D118" s="24">
        <v>1</v>
      </c>
      <c r="E118" s="3" t="s">
        <v>10</v>
      </c>
      <c r="F118" s="7">
        <v>2014</v>
      </c>
      <c r="G118" s="10">
        <f t="shared" si="4"/>
        <v>3996</v>
      </c>
      <c r="H118" s="10">
        <v>0</v>
      </c>
      <c r="I118" s="10">
        <v>0</v>
      </c>
      <c r="J118" s="10">
        <v>0</v>
      </c>
      <c r="K118" s="10">
        <v>0</v>
      </c>
      <c r="L118" s="10">
        <v>3996</v>
      </c>
      <c r="M118" s="11" t="s">
        <v>75</v>
      </c>
    </row>
    <row r="119" spans="1:13" ht="38.25" customHeight="1">
      <c r="A119" s="7">
        <v>13</v>
      </c>
      <c r="B119" s="4" t="s">
        <v>34</v>
      </c>
      <c r="C119" s="35"/>
      <c r="D119" s="13">
        <v>1</v>
      </c>
      <c r="E119" s="3" t="s">
        <v>10</v>
      </c>
      <c r="F119" s="7">
        <v>2014</v>
      </c>
      <c r="G119" s="10">
        <f t="shared" si="4"/>
        <v>300000</v>
      </c>
      <c r="H119" s="10">
        <v>0</v>
      </c>
      <c r="I119" s="10">
        <v>0</v>
      </c>
      <c r="J119" s="10">
        <v>0</v>
      </c>
      <c r="K119" s="10">
        <v>0</v>
      </c>
      <c r="L119" s="10">
        <v>300000</v>
      </c>
      <c r="M119" s="11"/>
    </row>
    <row r="120" spans="1:13" ht="61.5" customHeight="1">
      <c r="A120" s="7">
        <f t="shared" si="5"/>
        <v>14</v>
      </c>
      <c r="B120" s="4" t="s">
        <v>188</v>
      </c>
      <c r="C120" s="4">
        <v>5.4</v>
      </c>
      <c r="D120" s="9">
        <v>1</v>
      </c>
      <c r="E120" s="3" t="s">
        <v>9</v>
      </c>
      <c r="F120" s="7">
        <v>2014</v>
      </c>
      <c r="G120" s="10">
        <f t="shared" si="4"/>
        <v>33592</v>
      </c>
      <c r="H120" s="10">
        <v>0</v>
      </c>
      <c r="I120" s="10">
        <v>0</v>
      </c>
      <c r="J120" s="10">
        <v>33592</v>
      </c>
      <c r="K120" s="10">
        <v>0</v>
      </c>
      <c r="L120" s="10">
        <v>0</v>
      </c>
      <c r="M120" s="25"/>
    </row>
    <row r="121" spans="1:13" ht="61.5" customHeight="1">
      <c r="A121" s="7">
        <f t="shared" si="5"/>
        <v>15</v>
      </c>
      <c r="B121" s="4" t="s">
        <v>189</v>
      </c>
      <c r="C121" s="4">
        <v>1.2</v>
      </c>
      <c r="D121" s="9">
        <v>1</v>
      </c>
      <c r="E121" s="3" t="s">
        <v>9</v>
      </c>
      <c r="F121" s="7">
        <v>2014</v>
      </c>
      <c r="G121" s="10">
        <f t="shared" si="4"/>
        <v>6500</v>
      </c>
      <c r="H121" s="10">
        <v>0</v>
      </c>
      <c r="I121" s="10">
        <v>0</v>
      </c>
      <c r="J121" s="10">
        <v>6500</v>
      </c>
      <c r="K121" s="10">
        <v>0</v>
      </c>
      <c r="L121" s="10">
        <v>0</v>
      </c>
      <c r="M121" s="25"/>
    </row>
    <row r="122" spans="1:13" ht="35.25" customHeight="1">
      <c r="A122" s="48">
        <v>16</v>
      </c>
      <c r="B122" s="46" t="s">
        <v>35</v>
      </c>
      <c r="C122" s="65">
        <v>1.75</v>
      </c>
      <c r="D122" s="47">
        <v>1</v>
      </c>
      <c r="E122" s="6" t="s">
        <v>9</v>
      </c>
      <c r="F122" s="7">
        <v>2014</v>
      </c>
      <c r="G122" s="10">
        <f t="shared" si="4"/>
        <v>6000</v>
      </c>
      <c r="H122" s="10">
        <v>0</v>
      </c>
      <c r="I122" s="10">
        <v>0</v>
      </c>
      <c r="J122" s="10">
        <v>0</v>
      </c>
      <c r="K122" s="10">
        <v>0</v>
      </c>
      <c r="L122" s="10">
        <v>6000</v>
      </c>
      <c r="M122" s="80" t="s">
        <v>67</v>
      </c>
    </row>
    <row r="123" spans="1:13" ht="45" customHeight="1">
      <c r="A123" s="48"/>
      <c r="B123" s="46"/>
      <c r="C123" s="66"/>
      <c r="D123" s="47"/>
      <c r="E123" s="6" t="s">
        <v>10</v>
      </c>
      <c r="F123" s="7">
        <v>2014</v>
      </c>
      <c r="G123" s="10">
        <f t="shared" si="4"/>
        <v>145319.7</v>
      </c>
      <c r="H123" s="10">
        <v>0</v>
      </c>
      <c r="I123" s="10">
        <v>0</v>
      </c>
      <c r="J123" s="10">
        <v>0</v>
      </c>
      <c r="K123" s="10">
        <v>0</v>
      </c>
      <c r="L123" s="10">
        <v>145319.7</v>
      </c>
      <c r="M123" s="82"/>
    </row>
    <row r="124" spans="1:13" ht="38.25" customHeight="1">
      <c r="A124" s="65">
        <v>17</v>
      </c>
      <c r="B124" s="65" t="s">
        <v>96</v>
      </c>
      <c r="C124" s="65"/>
      <c r="D124" s="63">
        <v>1</v>
      </c>
      <c r="E124" s="65" t="s">
        <v>9</v>
      </c>
      <c r="F124" s="6" t="s">
        <v>134</v>
      </c>
      <c r="G124" s="10">
        <f t="shared" si="4"/>
        <v>3750</v>
      </c>
      <c r="H124" s="10">
        <v>0</v>
      </c>
      <c r="I124" s="10">
        <v>0</v>
      </c>
      <c r="J124" s="10">
        <v>0</v>
      </c>
      <c r="K124" s="10">
        <v>0</v>
      </c>
      <c r="L124" s="10">
        <v>3750</v>
      </c>
      <c r="M124" s="80" t="s">
        <v>79</v>
      </c>
    </row>
    <row r="125" spans="1:13" ht="37.5" customHeight="1">
      <c r="A125" s="66"/>
      <c r="B125" s="66"/>
      <c r="C125" s="66"/>
      <c r="D125" s="64"/>
      <c r="E125" s="66"/>
      <c r="F125" s="6" t="s">
        <v>86</v>
      </c>
      <c r="G125" s="10">
        <f t="shared" si="4"/>
        <v>3800</v>
      </c>
      <c r="H125" s="10">
        <v>0</v>
      </c>
      <c r="I125" s="10">
        <v>0</v>
      </c>
      <c r="J125" s="10">
        <v>0</v>
      </c>
      <c r="K125" s="10">
        <v>0</v>
      </c>
      <c r="L125" s="10">
        <v>3800</v>
      </c>
      <c r="M125" s="82"/>
    </row>
    <row r="126" spans="1:13" ht="38.25">
      <c r="A126" s="6">
        <v>18</v>
      </c>
      <c r="B126" s="6" t="s">
        <v>77</v>
      </c>
      <c r="C126" s="6">
        <v>2</v>
      </c>
      <c r="D126" s="24">
        <v>1</v>
      </c>
      <c r="E126" s="6" t="s">
        <v>9</v>
      </c>
      <c r="F126" s="6">
        <v>2014</v>
      </c>
      <c r="G126" s="10">
        <f t="shared" si="4"/>
        <v>2500</v>
      </c>
      <c r="H126" s="10">
        <v>0</v>
      </c>
      <c r="I126" s="10">
        <v>0</v>
      </c>
      <c r="J126" s="10">
        <v>0</v>
      </c>
      <c r="K126" s="10">
        <v>0</v>
      </c>
      <c r="L126" s="10">
        <v>2500</v>
      </c>
      <c r="M126" s="11" t="s">
        <v>78</v>
      </c>
    </row>
    <row r="127" spans="1:13" ht="48" customHeight="1">
      <c r="A127" s="6">
        <f>A126+1</f>
        <v>19</v>
      </c>
      <c r="B127" s="6" t="s">
        <v>50</v>
      </c>
      <c r="C127" s="6"/>
      <c r="D127" s="24">
        <v>1</v>
      </c>
      <c r="E127" s="6" t="s">
        <v>9</v>
      </c>
      <c r="F127" s="6">
        <v>2014</v>
      </c>
      <c r="G127" s="10">
        <f t="shared" si="4"/>
        <v>1000</v>
      </c>
      <c r="H127" s="10">
        <v>0</v>
      </c>
      <c r="I127" s="10">
        <v>0</v>
      </c>
      <c r="J127" s="10">
        <v>0</v>
      </c>
      <c r="K127" s="10">
        <v>0</v>
      </c>
      <c r="L127" s="10">
        <v>1000</v>
      </c>
      <c r="M127" s="11" t="s">
        <v>78</v>
      </c>
    </row>
    <row r="128" spans="1:13" ht="42" customHeight="1">
      <c r="A128" s="6">
        <f aca="true" t="shared" si="6" ref="A128:A188">A127+1</f>
        <v>20</v>
      </c>
      <c r="B128" s="6" t="s">
        <v>38</v>
      </c>
      <c r="C128" s="6">
        <v>5.22</v>
      </c>
      <c r="D128" s="24">
        <v>1</v>
      </c>
      <c r="E128" s="6" t="s">
        <v>9</v>
      </c>
      <c r="F128" s="6">
        <v>2014</v>
      </c>
      <c r="G128" s="10">
        <f t="shared" si="4"/>
        <v>5500</v>
      </c>
      <c r="H128" s="10">
        <v>0</v>
      </c>
      <c r="I128" s="10">
        <v>0</v>
      </c>
      <c r="J128" s="10">
        <v>0</v>
      </c>
      <c r="K128" s="10">
        <v>0</v>
      </c>
      <c r="L128" s="10">
        <v>5500</v>
      </c>
      <c r="M128" s="11" t="s">
        <v>78</v>
      </c>
    </row>
    <row r="129" spans="1:13" ht="40.5" customHeight="1">
      <c r="A129" s="6">
        <f t="shared" si="6"/>
        <v>21</v>
      </c>
      <c r="B129" s="6" t="s">
        <v>42</v>
      </c>
      <c r="C129" s="6">
        <v>1.2</v>
      </c>
      <c r="D129" s="24">
        <v>1</v>
      </c>
      <c r="E129" s="6" t="s">
        <v>9</v>
      </c>
      <c r="F129" s="6">
        <v>2014</v>
      </c>
      <c r="G129" s="10">
        <f t="shared" si="4"/>
        <v>7000</v>
      </c>
      <c r="H129" s="10">
        <v>0</v>
      </c>
      <c r="I129" s="10">
        <v>0</v>
      </c>
      <c r="J129" s="10">
        <v>0</v>
      </c>
      <c r="K129" s="10">
        <v>0</v>
      </c>
      <c r="L129" s="10">
        <v>7000</v>
      </c>
      <c r="M129" s="11" t="s">
        <v>78</v>
      </c>
    </row>
    <row r="130" spans="1:13" ht="38.25">
      <c r="A130" s="6">
        <f t="shared" si="6"/>
        <v>22</v>
      </c>
      <c r="B130" s="6" t="s">
        <v>46</v>
      </c>
      <c r="C130" s="6">
        <v>4.9</v>
      </c>
      <c r="D130" s="24">
        <v>1</v>
      </c>
      <c r="E130" s="6" t="s">
        <v>9</v>
      </c>
      <c r="F130" s="6">
        <v>2014</v>
      </c>
      <c r="G130" s="10">
        <f t="shared" si="4"/>
        <v>10000</v>
      </c>
      <c r="H130" s="10">
        <v>0</v>
      </c>
      <c r="I130" s="10">
        <v>0</v>
      </c>
      <c r="J130" s="10">
        <v>0</v>
      </c>
      <c r="K130" s="10">
        <v>0</v>
      </c>
      <c r="L130" s="10">
        <v>10000</v>
      </c>
      <c r="M130" s="11" t="s">
        <v>78</v>
      </c>
    </row>
    <row r="131" spans="1:13" ht="38.25">
      <c r="A131" s="6">
        <f t="shared" si="6"/>
        <v>23</v>
      </c>
      <c r="B131" s="6" t="s">
        <v>47</v>
      </c>
      <c r="C131" s="6">
        <v>4</v>
      </c>
      <c r="D131" s="24">
        <v>1</v>
      </c>
      <c r="E131" s="6" t="s">
        <v>9</v>
      </c>
      <c r="F131" s="6">
        <v>2014</v>
      </c>
      <c r="G131" s="10">
        <f t="shared" si="4"/>
        <v>10000</v>
      </c>
      <c r="H131" s="10">
        <v>0</v>
      </c>
      <c r="I131" s="10">
        <v>0</v>
      </c>
      <c r="J131" s="10">
        <v>0</v>
      </c>
      <c r="K131" s="10">
        <v>0</v>
      </c>
      <c r="L131" s="10">
        <v>10000</v>
      </c>
      <c r="M131" s="11" t="s">
        <v>78</v>
      </c>
    </row>
    <row r="132" spans="1:13" ht="38.25">
      <c r="A132" s="6">
        <f t="shared" si="6"/>
        <v>24</v>
      </c>
      <c r="B132" s="6" t="s">
        <v>114</v>
      </c>
      <c r="C132" s="6">
        <v>0.9</v>
      </c>
      <c r="D132" s="24">
        <v>1</v>
      </c>
      <c r="E132" s="6" t="s">
        <v>9</v>
      </c>
      <c r="F132" s="6">
        <v>2014</v>
      </c>
      <c r="G132" s="10">
        <f t="shared" si="4"/>
        <v>1400</v>
      </c>
      <c r="H132" s="10">
        <v>0</v>
      </c>
      <c r="I132" s="10">
        <v>0</v>
      </c>
      <c r="J132" s="10">
        <v>0</v>
      </c>
      <c r="K132" s="10">
        <v>0</v>
      </c>
      <c r="L132" s="10">
        <v>1400</v>
      </c>
      <c r="M132" s="11" t="s">
        <v>78</v>
      </c>
    </row>
    <row r="133" spans="1:13" ht="38.25">
      <c r="A133" s="6">
        <f t="shared" si="6"/>
        <v>25</v>
      </c>
      <c r="B133" s="6" t="s">
        <v>116</v>
      </c>
      <c r="C133" s="6">
        <v>1.4</v>
      </c>
      <c r="D133" s="24">
        <v>1</v>
      </c>
      <c r="E133" s="6" t="s">
        <v>9</v>
      </c>
      <c r="F133" s="6">
        <v>2014</v>
      </c>
      <c r="G133" s="10">
        <f t="shared" si="4"/>
        <v>1700</v>
      </c>
      <c r="H133" s="10">
        <v>0</v>
      </c>
      <c r="I133" s="10">
        <v>0</v>
      </c>
      <c r="J133" s="10">
        <v>0</v>
      </c>
      <c r="K133" s="10">
        <v>0</v>
      </c>
      <c r="L133" s="10">
        <v>1700</v>
      </c>
      <c r="M133" s="11" t="s">
        <v>78</v>
      </c>
    </row>
    <row r="134" spans="1:13" ht="47.25">
      <c r="A134" s="6">
        <f t="shared" si="6"/>
        <v>26</v>
      </c>
      <c r="B134" s="6" t="s">
        <v>117</v>
      </c>
      <c r="C134" s="6">
        <f>1.3+1.8+1.1+0.7+0.7+0.4+0.7</f>
        <v>6.700000000000001</v>
      </c>
      <c r="D134" s="24">
        <v>1</v>
      </c>
      <c r="E134" s="6" t="s">
        <v>9</v>
      </c>
      <c r="F134" s="6">
        <v>2014</v>
      </c>
      <c r="G134" s="10">
        <f t="shared" si="4"/>
        <v>11000</v>
      </c>
      <c r="H134" s="10">
        <v>0</v>
      </c>
      <c r="I134" s="10">
        <v>0</v>
      </c>
      <c r="J134" s="10">
        <v>0</v>
      </c>
      <c r="K134" s="10">
        <v>0</v>
      </c>
      <c r="L134" s="10">
        <v>11000</v>
      </c>
      <c r="M134" s="11" t="s">
        <v>78</v>
      </c>
    </row>
    <row r="135" spans="1:13" ht="38.25">
      <c r="A135" s="6">
        <f t="shared" si="6"/>
        <v>27</v>
      </c>
      <c r="B135" s="6" t="s">
        <v>119</v>
      </c>
      <c r="C135" s="6">
        <v>1.5</v>
      </c>
      <c r="D135" s="24">
        <v>1</v>
      </c>
      <c r="E135" s="6" t="s">
        <v>9</v>
      </c>
      <c r="F135" s="6">
        <v>2014</v>
      </c>
      <c r="G135" s="10">
        <f t="shared" si="4"/>
        <v>1200</v>
      </c>
      <c r="H135" s="10">
        <v>0</v>
      </c>
      <c r="I135" s="10">
        <v>0</v>
      </c>
      <c r="J135" s="10">
        <v>0</v>
      </c>
      <c r="K135" s="10">
        <v>0</v>
      </c>
      <c r="L135" s="10">
        <v>1200</v>
      </c>
      <c r="M135" s="11" t="s">
        <v>78</v>
      </c>
    </row>
    <row r="136" spans="1:13" ht="44.25" customHeight="1">
      <c r="A136" s="6">
        <f t="shared" si="6"/>
        <v>28</v>
      </c>
      <c r="B136" s="6" t="s">
        <v>190</v>
      </c>
      <c r="C136" s="6">
        <v>2</v>
      </c>
      <c r="D136" s="24">
        <v>1</v>
      </c>
      <c r="E136" s="6" t="s">
        <v>9</v>
      </c>
      <c r="F136" s="6">
        <v>2015</v>
      </c>
      <c r="G136" s="10">
        <f t="shared" si="4"/>
        <v>8500</v>
      </c>
      <c r="H136" s="10">
        <v>0</v>
      </c>
      <c r="I136" s="10">
        <v>0</v>
      </c>
      <c r="J136" s="10">
        <v>8500</v>
      </c>
      <c r="K136" s="10">
        <v>0</v>
      </c>
      <c r="L136" s="10">
        <v>0</v>
      </c>
      <c r="M136" s="11" t="s">
        <v>55</v>
      </c>
    </row>
    <row r="137" spans="1:13" ht="60.75" customHeight="1">
      <c r="A137" s="6">
        <f t="shared" si="6"/>
        <v>29</v>
      </c>
      <c r="B137" s="6" t="s">
        <v>191</v>
      </c>
      <c r="C137" s="6">
        <v>4.5</v>
      </c>
      <c r="D137" s="24">
        <v>1</v>
      </c>
      <c r="E137" s="6" t="s">
        <v>9</v>
      </c>
      <c r="F137" s="6">
        <v>2015</v>
      </c>
      <c r="G137" s="10">
        <f t="shared" si="4"/>
        <v>19000</v>
      </c>
      <c r="H137" s="10">
        <v>0</v>
      </c>
      <c r="I137" s="10">
        <v>0</v>
      </c>
      <c r="J137" s="10">
        <v>19000</v>
      </c>
      <c r="K137" s="10">
        <v>0</v>
      </c>
      <c r="L137" s="10">
        <v>0</v>
      </c>
      <c r="M137" s="11" t="s">
        <v>55</v>
      </c>
    </row>
    <row r="138" spans="1:13" ht="36" customHeight="1">
      <c r="A138" s="6">
        <v>30</v>
      </c>
      <c r="B138" s="6" t="s">
        <v>125</v>
      </c>
      <c r="C138" s="6">
        <v>2.8</v>
      </c>
      <c r="D138" s="24">
        <v>1</v>
      </c>
      <c r="E138" s="6" t="s">
        <v>9</v>
      </c>
      <c r="F138" s="6">
        <v>2015</v>
      </c>
      <c r="G138" s="10">
        <f t="shared" si="4"/>
        <v>12500</v>
      </c>
      <c r="H138" s="10">
        <v>0</v>
      </c>
      <c r="I138" s="10">
        <v>0</v>
      </c>
      <c r="J138" s="10">
        <v>12500</v>
      </c>
      <c r="K138" s="10">
        <v>0</v>
      </c>
      <c r="L138" s="10">
        <v>0</v>
      </c>
      <c r="M138" s="11" t="s">
        <v>78</v>
      </c>
    </row>
    <row r="139" spans="1:13" ht="51">
      <c r="A139" s="6">
        <v>31</v>
      </c>
      <c r="B139" s="6" t="s">
        <v>138</v>
      </c>
      <c r="C139" s="6">
        <v>0.08955</v>
      </c>
      <c r="D139" s="24">
        <v>1</v>
      </c>
      <c r="E139" s="6" t="s">
        <v>10</v>
      </c>
      <c r="F139" s="6">
        <v>2015</v>
      </c>
      <c r="G139" s="10">
        <f t="shared" si="4"/>
        <v>26185.4</v>
      </c>
      <c r="H139" s="10">
        <v>0</v>
      </c>
      <c r="I139" s="10">
        <v>0</v>
      </c>
      <c r="J139" s="10">
        <v>0</v>
      </c>
      <c r="K139" s="10">
        <v>0</v>
      </c>
      <c r="L139" s="10">
        <v>26185.4</v>
      </c>
      <c r="M139" s="11" t="s">
        <v>139</v>
      </c>
    </row>
    <row r="140" spans="1:13" ht="38.25">
      <c r="A140" s="6">
        <f t="shared" si="6"/>
        <v>32</v>
      </c>
      <c r="B140" s="6" t="s">
        <v>115</v>
      </c>
      <c r="C140" s="6">
        <v>0.68</v>
      </c>
      <c r="D140" s="24">
        <v>2</v>
      </c>
      <c r="E140" s="6" t="s">
        <v>9</v>
      </c>
      <c r="F140" s="6">
        <v>2015</v>
      </c>
      <c r="G140" s="10">
        <f t="shared" si="4"/>
        <v>1200</v>
      </c>
      <c r="H140" s="10">
        <v>0</v>
      </c>
      <c r="I140" s="10">
        <v>0</v>
      </c>
      <c r="J140" s="10">
        <v>0</v>
      </c>
      <c r="K140" s="10">
        <v>0</v>
      </c>
      <c r="L140" s="10">
        <v>1200</v>
      </c>
      <c r="M140" s="11" t="s">
        <v>78</v>
      </c>
    </row>
    <row r="141" spans="1:13" ht="38.25">
      <c r="A141" s="6">
        <f t="shared" si="6"/>
        <v>33</v>
      </c>
      <c r="B141" s="6" t="s">
        <v>120</v>
      </c>
      <c r="C141" s="6">
        <v>0.22</v>
      </c>
      <c r="D141" s="24">
        <v>2</v>
      </c>
      <c r="E141" s="6" t="s">
        <v>9</v>
      </c>
      <c r="F141" s="6">
        <v>2015</v>
      </c>
      <c r="G141" s="10">
        <f t="shared" si="4"/>
        <v>500</v>
      </c>
      <c r="H141" s="10">
        <v>0</v>
      </c>
      <c r="I141" s="10">
        <v>0</v>
      </c>
      <c r="J141" s="10">
        <v>0</v>
      </c>
      <c r="K141" s="10">
        <v>0</v>
      </c>
      <c r="L141" s="10">
        <v>500</v>
      </c>
      <c r="M141" s="11" t="s">
        <v>78</v>
      </c>
    </row>
    <row r="142" spans="1:13" ht="38.25">
      <c r="A142" s="6">
        <f t="shared" si="6"/>
        <v>34</v>
      </c>
      <c r="B142" s="6" t="s">
        <v>121</v>
      </c>
      <c r="C142" s="6">
        <v>0.7</v>
      </c>
      <c r="D142" s="24">
        <v>2</v>
      </c>
      <c r="E142" s="6" t="s">
        <v>9</v>
      </c>
      <c r="F142" s="6">
        <v>2015</v>
      </c>
      <c r="G142" s="10">
        <f t="shared" si="4"/>
        <v>1000</v>
      </c>
      <c r="H142" s="10">
        <v>0</v>
      </c>
      <c r="I142" s="10">
        <v>0</v>
      </c>
      <c r="J142" s="10">
        <v>0</v>
      </c>
      <c r="K142" s="10">
        <v>0</v>
      </c>
      <c r="L142" s="10">
        <v>1000</v>
      </c>
      <c r="M142" s="11" t="s">
        <v>78</v>
      </c>
    </row>
    <row r="143" spans="1:13" ht="38.25">
      <c r="A143" s="6">
        <f t="shared" si="6"/>
        <v>35</v>
      </c>
      <c r="B143" s="6" t="s">
        <v>122</v>
      </c>
      <c r="C143" s="6">
        <v>0.8</v>
      </c>
      <c r="D143" s="24">
        <v>2</v>
      </c>
      <c r="E143" s="6" t="s">
        <v>9</v>
      </c>
      <c r="F143" s="6">
        <v>2015</v>
      </c>
      <c r="G143" s="10">
        <f t="shared" si="4"/>
        <v>1000</v>
      </c>
      <c r="H143" s="10">
        <v>0</v>
      </c>
      <c r="I143" s="10">
        <v>0</v>
      </c>
      <c r="J143" s="10">
        <v>0</v>
      </c>
      <c r="K143" s="10">
        <v>0</v>
      </c>
      <c r="L143" s="10">
        <v>1000</v>
      </c>
      <c r="M143" s="11" t="s">
        <v>78</v>
      </c>
    </row>
    <row r="144" spans="1:13" ht="38.25">
      <c r="A144" s="6">
        <f t="shared" si="6"/>
        <v>36</v>
      </c>
      <c r="B144" s="6" t="s">
        <v>123</v>
      </c>
      <c r="C144" s="6">
        <v>0.25</v>
      </c>
      <c r="D144" s="24">
        <v>2</v>
      </c>
      <c r="E144" s="6" t="s">
        <v>9</v>
      </c>
      <c r="F144" s="6">
        <v>2015</v>
      </c>
      <c r="G144" s="10">
        <f t="shared" si="4"/>
        <v>500</v>
      </c>
      <c r="H144" s="10">
        <v>0</v>
      </c>
      <c r="I144" s="10">
        <v>0</v>
      </c>
      <c r="J144" s="10">
        <v>0</v>
      </c>
      <c r="K144" s="10">
        <v>0</v>
      </c>
      <c r="L144" s="10">
        <v>500</v>
      </c>
      <c r="M144" s="11" t="s">
        <v>78</v>
      </c>
    </row>
    <row r="145" spans="1:13" ht="38.25">
      <c r="A145" s="6">
        <f t="shared" si="6"/>
        <v>37</v>
      </c>
      <c r="B145" s="6" t="s">
        <v>124</v>
      </c>
      <c r="C145" s="6">
        <v>0.25</v>
      </c>
      <c r="D145" s="24">
        <v>2</v>
      </c>
      <c r="E145" s="6" t="s">
        <v>9</v>
      </c>
      <c r="F145" s="6">
        <v>2015</v>
      </c>
      <c r="G145" s="10">
        <f t="shared" si="4"/>
        <v>500</v>
      </c>
      <c r="H145" s="10">
        <v>0</v>
      </c>
      <c r="I145" s="10">
        <v>0</v>
      </c>
      <c r="J145" s="10">
        <v>0</v>
      </c>
      <c r="K145" s="10">
        <v>0</v>
      </c>
      <c r="L145" s="10">
        <v>500</v>
      </c>
      <c r="M145" s="11" t="s">
        <v>78</v>
      </c>
    </row>
    <row r="146" spans="1:13" ht="38.25">
      <c r="A146" s="6">
        <f t="shared" si="6"/>
        <v>38</v>
      </c>
      <c r="B146" s="6" t="s">
        <v>36</v>
      </c>
      <c r="C146" s="6">
        <v>2.87</v>
      </c>
      <c r="D146" s="24">
        <v>2</v>
      </c>
      <c r="E146" s="6" t="s">
        <v>9</v>
      </c>
      <c r="F146" s="6">
        <v>2015</v>
      </c>
      <c r="G146" s="10">
        <f t="shared" si="4"/>
        <v>3220</v>
      </c>
      <c r="H146" s="10">
        <v>0</v>
      </c>
      <c r="I146" s="10">
        <v>0</v>
      </c>
      <c r="J146" s="10">
        <v>0</v>
      </c>
      <c r="K146" s="10">
        <v>0</v>
      </c>
      <c r="L146" s="10">
        <v>3220</v>
      </c>
      <c r="M146" s="11" t="s">
        <v>78</v>
      </c>
    </row>
    <row r="147" spans="1:13" ht="45" customHeight="1">
      <c r="A147" s="6">
        <f t="shared" si="6"/>
        <v>39</v>
      </c>
      <c r="B147" s="6" t="s">
        <v>37</v>
      </c>
      <c r="C147" s="6">
        <v>1.11</v>
      </c>
      <c r="D147" s="24">
        <v>2</v>
      </c>
      <c r="E147" s="6" t="s">
        <v>9</v>
      </c>
      <c r="F147" s="6">
        <v>2015</v>
      </c>
      <c r="G147" s="10">
        <f t="shared" si="4"/>
        <v>2500</v>
      </c>
      <c r="H147" s="10">
        <v>0</v>
      </c>
      <c r="I147" s="10">
        <v>0</v>
      </c>
      <c r="J147" s="10">
        <v>0</v>
      </c>
      <c r="K147" s="10">
        <v>0</v>
      </c>
      <c r="L147" s="10">
        <v>2500</v>
      </c>
      <c r="M147" s="11" t="s">
        <v>78</v>
      </c>
    </row>
    <row r="148" spans="1:13" ht="49.5" customHeight="1">
      <c r="A148" s="6">
        <f t="shared" si="6"/>
        <v>40</v>
      </c>
      <c r="B148" s="6" t="s">
        <v>39</v>
      </c>
      <c r="C148" s="6">
        <v>1.78</v>
      </c>
      <c r="D148" s="24">
        <v>2</v>
      </c>
      <c r="E148" s="6" t="s">
        <v>9</v>
      </c>
      <c r="F148" s="6">
        <v>2015</v>
      </c>
      <c r="G148" s="10">
        <f t="shared" si="4"/>
        <v>2200</v>
      </c>
      <c r="H148" s="10">
        <v>0</v>
      </c>
      <c r="I148" s="10">
        <v>0</v>
      </c>
      <c r="J148" s="10">
        <v>0</v>
      </c>
      <c r="K148" s="10">
        <v>0</v>
      </c>
      <c r="L148" s="10">
        <v>2200</v>
      </c>
      <c r="M148" s="11" t="s">
        <v>78</v>
      </c>
    </row>
    <row r="149" spans="1:13" ht="45.75" customHeight="1">
      <c r="A149" s="6">
        <f t="shared" si="6"/>
        <v>41</v>
      </c>
      <c r="B149" s="6" t="s">
        <v>40</v>
      </c>
      <c r="C149" s="6">
        <v>2</v>
      </c>
      <c r="D149" s="24">
        <v>2</v>
      </c>
      <c r="E149" s="6" t="s">
        <v>9</v>
      </c>
      <c r="F149" s="6">
        <v>2015</v>
      </c>
      <c r="G149" s="10">
        <f t="shared" si="4"/>
        <v>1800</v>
      </c>
      <c r="H149" s="10">
        <v>0</v>
      </c>
      <c r="I149" s="10">
        <v>0</v>
      </c>
      <c r="J149" s="10">
        <v>0</v>
      </c>
      <c r="K149" s="10">
        <v>0</v>
      </c>
      <c r="L149" s="10">
        <v>1800</v>
      </c>
      <c r="M149" s="11" t="s">
        <v>78</v>
      </c>
    </row>
    <row r="150" spans="1:13" ht="38.25">
      <c r="A150" s="6">
        <f t="shared" si="6"/>
        <v>42</v>
      </c>
      <c r="B150" s="6" t="s">
        <v>41</v>
      </c>
      <c r="C150" s="6">
        <v>2.56</v>
      </c>
      <c r="D150" s="24">
        <v>2</v>
      </c>
      <c r="E150" s="6" t="s">
        <v>9</v>
      </c>
      <c r="F150" s="6">
        <v>2015</v>
      </c>
      <c r="G150" s="10">
        <f t="shared" si="4"/>
        <v>2300</v>
      </c>
      <c r="H150" s="10">
        <v>0</v>
      </c>
      <c r="I150" s="10">
        <v>0</v>
      </c>
      <c r="J150" s="10">
        <v>0</v>
      </c>
      <c r="K150" s="10">
        <v>0</v>
      </c>
      <c r="L150" s="10">
        <v>2300</v>
      </c>
      <c r="M150" s="11" t="s">
        <v>78</v>
      </c>
    </row>
    <row r="151" spans="1:13" ht="38.25">
      <c r="A151" s="6">
        <f t="shared" si="6"/>
        <v>43</v>
      </c>
      <c r="B151" s="6" t="s">
        <v>43</v>
      </c>
      <c r="C151" s="6">
        <v>2.8</v>
      </c>
      <c r="D151" s="24">
        <v>2</v>
      </c>
      <c r="E151" s="6" t="s">
        <v>9</v>
      </c>
      <c r="F151" s="6">
        <v>2015</v>
      </c>
      <c r="G151" s="10">
        <f t="shared" si="4"/>
        <v>2000</v>
      </c>
      <c r="H151" s="10">
        <v>0</v>
      </c>
      <c r="I151" s="10">
        <v>0</v>
      </c>
      <c r="J151" s="10">
        <v>0</v>
      </c>
      <c r="K151" s="10">
        <v>0</v>
      </c>
      <c r="L151" s="10">
        <v>2000</v>
      </c>
      <c r="M151" s="11" t="s">
        <v>78</v>
      </c>
    </row>
    <row r="152" spans="1:13" ht="38.25">
      <c r="A152" s="6">
        <f t="shared" si="6"/>
        <v>44</v>
      </c>
      <c r="B152" s="6" t="s">
        <v>44</v>
      </c>
      <c r="C152" s="6">
        <v>2.3</v>
      </c>
      <c r="D152" s="24">
        <v>2</v>
      </c>
      <c r="E152" s="6" t="s">
        <v>9</v>
      </c>
      <c r="F152" s="6">
        <v>2015</v>
      </c>
      <c r="G152" s="10">
        <f t="shared" si="4"/>
        <v>3100</v>
      </c>
      <c r="H152" s="10">
        <v>0</v>
      </c>
      <c r="I152" s="10">
        <v>0</v>
      </c>
      <c r="J152" s="10">
        <v>0</v>
      </c>
      <c r="K152" s="10">
        <v>0</v>
      </c>
      <c r="L152" s="10">
        <v>3100</v>
      </c>
      <c r="M152" s="11" t="s">
        <v>78</v>
      </c>
    </row>
    <row r="153" spans="1:13" ht="38.25">
      <c r="A153" s="6">
        <f t="shared" si="6"/>
        <v>45</v>
      </c>
      <c r="B153" s="6" t="s">
        <v>45</v>
      </c>
      <c r="C153" s="6">
        <v>2</v>
      </c>
      <c r="D153" s="24">
        <v>2</v>
      </c>
      <c r="E153" s="6" t="s">
        <v>9</v>
      </c>
      <c r="F153" s="6">
        <v>2015</v>
      </c>
      <c r="G153" s="10">
        <f t="shared" si="4"/>
        <v>1900</v>
      </c>
      <c r="H153" s="10">
        <v>0</v>
      </c>
      <c r="I153" s="10">
        <v>0</v>
      </c>
      <c r="J153" s="10">
        <v>0</v>
      </c>
      <c r="K153" s="10">
        <v>0</v>
      </c>
      <c r="L153" s="10">
        <v>1900</v>
      </c>
      <c r="M153" s="11" t="s">
        <v>78</v>
      </c>
    </row>
    <row r="154" spans="1:13" ht="38.25">
      <c r="A154" s="6">
        <f t="shared" si="6"/>
        <v>46</v>
      </c>
      <c r="B154" s="6" t="s">
        <v>48</v>
      </c>
      <c r="C154" s="6">
        <v>1</v>
      </c>
      <c r="D154" s="24">
        <v>2</v>
      </c>
      <c r="E154" s="6" t="s">
        <v>9</v>
      </c>
      <c r="F154" s="6">
        <v>2015</v>
      </c>
      <c r="G154" s="10">
        <f t="shared" si="4"/>
        <v>2500</v>
      </c>
      <c r="H154" s="10">
        <v>0</v>
      </c>
      <c r="I154" s="10">
        <v>0</v>
      </c>
      <c r="J154" s="10">
        <v>0</v>
      </c>
      <c r="K154" s="10">
        <v>0</v>
      </c>
      <c r="L154" s="10">
        <v>2500</v>
      </c>
      <c r="M154" s="11" t="s">
        <v>78</v>
      </c>
    </row>
    <row r="155" spans="1:13" ht="38.25">
      <c r="A155" s="6">
        <f t="shared" si="6"/>
        <v>47</v>
      </c>
      <c r="B155" s="6" t="s">
        <v>49</v>
      </c>
      <c r="C155" s="6">
        <v>2</v>
      </c>
      <c r="D155" s="24">
        <v>2</v>
      </c>
      <c r="E155" s="6" t="s">
        <v>9</v>
      </c>
      <c r="F155" s="6">
        <v>2015</v>
      </c>
      <c r="G155" s="10">
        <f t="shared" si="4"/>
        <v>500</v>
      </c>
      <c r="H155" s="10">
        <v>0</v>
      </c>
      <c r="I155" s="10">
        <v>0</v>
      </c>
      <c r="J155" s="10">
        <v>0</v>
      </c>
      <c r="K155" s="10">
        <v>0</v>
      </c>
      <c r="L155" s="10">
        <v>500</v>
      </c>
      <c r="M155" s="11" t="s">
        <v>78</v>
      </c>
    </row>
    <row r="156" spans="1:13" ht="36" customHeight="1">
      <c r="A156" s="6">
        <f t="shared" si="6"/>
        <v>48</v>
      </c>
      <c r="B156" s="6" t="s">
        <v>51</v>
      </c>
      <c r="C156" s="6">
        <v>1.5</v>
      </c>
      <c r="D156" s="24">
        <v>2</v>
      </c>
      <c r="E156" s="6" t="s">
        <v>9</v>
      </c>
      <c r="F156" s="6">
        <v>2015</v>
      </c>
      <c r="G156" s="10">
        <f t="shared" si="4"/>
        <v>2000</v>
      </c>
      <c r="H156" s="10">
        <v>0</v>
      </c>
      <c r="I156" s="10">
        <v>0</v>
      </c>
      <c r="J156" s="10">
        <v>0</v>
      </c>
      <c r="K156" s="10">
        <v>0</v>
      </c>
      <c r="L156" s="10">
        <v>2000</v>
      </c>
      <c r="M156" s="11" t="s">
        <v>78</v>
      </c>
    </row>
    <row r="157" spans="1:13" ht="36" customHeight="1">
      <c r="A157" s="6">
        <f t="shared" si="6"/>
        <v>49</v>
      </c>
      <c r="B157" s="6" t="s">
        <v>141</v>
      </c>
      <c r="C157" s="6">
        <v>30.9</v>
      </c>
      <c r="D157" s="24">
        <v>2</v>
      </c>
      <c r="E157" s="6" t="s">
        <v>9</v>
      </c>
      <c r="F157" s="6">
        <v>2015</v>
      </c>
      <c r="G157" s="10">
        <f t="shared" si="4"/>
        <v>43260</v>
      </c>
      <c r="H157" s="10">
        <v>0</v>
      </c>
      <c r="I157" s="10">
        <v>0</v>
      </c>
      <c r="J157" s="10">
        <v>0</v>
      </c>
      <c r="K157" s="10">
        <v>0</v>
      </c>
      <c r="L157" s="10">
        <v>43260</v>
      </c>
      <c r="M157" s="11" t="s">
        <v>78</v>
      </c>
    </row>
    <row r="158" spans="1:13" ht="36" customHeight="1">
      <c r="A158" s="6">
        <f t="shared" si="6"/>
        <v>50</v>
      </c>
      <c r="B158" s="6" t="s">
        <v>142</v>
      </c>
      <c r="C158" s="6">
        <v>5.4</v>
      </c>
      <c r="D158" s="24">
        <v>2</v>
      </c>
      <c r="E158" s="6" t="s">
        <v>9</v>
      </c>
      <c r="F158" s="6">
        <v>2015</v>
      </c>
      <c r="G158" s="10">
        <f t="shared" si="4"/>
        <v>7560</v>
      </c>
      <c r="H158" s="10">
        <v>0</v>
      </c>
      <c r="I158" s="10">
        <v>0</v>
      </c>
      <c r="J158" s="10">
        <v>0</v>
      </c>
      <c r="K158" s="10">
        <v>0</v>
      </c>
      <c r="L158" s="10">
        <v>7560</v>
      </c>
      <c r="M158" s="11" t="s">
        <v>78</v>
      </c>
    </row>
    <row r="159" spans="1:13" ht="36" customHeight="1">
      <c r="A159" s="6">
        <f t="shared" si="6"/>
        <v>51</v>
      </c>
      <c r="B159" s="6" t="s">
        <v>144</v>
      </c>
      <c r="C159" s="6">
        <v>9.8</v>
      </c>
      <c r="D159" s="24">
        <v>2</v>
      </c>
      <c r="E159" s="6" t="s">
        <v>9</v>
      </c>
      <c r="F159" s="6">
        <v>2015</v>
      </c>
      <c r="G159" s="10">
        <f t="shared" si="4"/>
        <v>13720</v>
      </c>
      <c r="H159" s="10">
        <v>0</v>
      </c>
      <c r="I159" s="10">
        <v>0</v>
      </c>
      <c r="J159" s="10">
        <v>0</v>
      </c>
      <c r="K159" s="10">
        <v>0</v>
      </c>
      <c r="L159" s="10">
        <v>13720</v>
      </c>
      <c r="M159" s="11" t="s">
        <v>78</v>
      </c>
    </row>
    <row r="160" spans="1:13" ht="36" customHeight="1">
      <c r="A160" s="6">
        <f t="shared" si="6"/>
        <v>52</v>
      </c>
      <c r="B160" s="6" t="s">
        <v>143</v>
      </c>
      <c r="C160" s="6">
        <v>3</v>
      </c>
      <c r="D160" s="24">
        <v>2</v>
      </c>
      <c r="E160" s="6" t="s">
        <v>9</v>
      </c>
      <c r="F160" s="6">
        <v>2015</v>
      </c>
      <c r="G160" s="10">
        <f t="shared" si="4"/>
        <v>4200</v>
      </c>
      <c r="H160" s="10">
        <v>0</v>
      </c>
      <c r="I160" s="10">
        <v>0</v>
      </c>
      <c r="J160" s="10">
        <v>0</v>
      </c>
      <c r="K160" s="10">
        <v>0</v>
      </c>
      <c r="L160" s="10">
        <v>4200</v>
      </c>
      <c r="M160" s="11" t="s">
        <v>78</v>
      </c>
    </row>
    <row r="161" spans="1:13" ht="36" customHeight="1">
      <c r="A161" s="6">
        <f t="shared" si="6"/>
        <v>53</v>
      </c>
      <c r="B161" s="6" t="s">
        <v>145</v>
      </c>
      <c r="C161" s="6">
        <v>1.8</v>
      </c>
      <c r="D161" s="24">
        <v>2</v>
      </c>
      <c r="E161" s="6" t="s">
        <v>9</v>
      </c>
      <c r="F161" s="6">
        <v>2015</v>
      </c>
      <c r="G161" s="10">
        <f t="shared" si="4"/>
        <v>2520</v>
      </c>
      <c r="H161" s="10">
        <v>0</v>
      </c>
      <c r="I161" s="10">
        <v>0</v>
      </c>
      <c r="J161" s="10">
        <v>0</v>
      </c>
      <c r="K161" s="10">
        <v>0</v>
      </c>
      <c r="L161" s="10">
        <v>2520</v>
      </c>
      <c r="M161" s="11" t="s">
        <v>78</v>
      </c>
    </row>
    <row r="162" spans="1:13" ht="36" customHeight="1">
      <c r="A162" s="6">
        <f t="shared" si="6"/>
        <v>54</v>
      </c>
      <c r="B162" s="6" t="s">
        <v>146</v>
      </c>
      <c r="C162" s="6">
        <v>1.2</v>
      </c>
      <c r="D162" s="24">
        <v>2</v>
      </c>
      <c r="E162" s="6" t="s">
        <v>9</v>
      </c>
      <c r="F162" s="6">
        <v>2015</v>
      </c>
      <c r="G162" s="10">
        <f t="shared" si="4"/>
        <v>1680</v>
      </c>
      <c r="H162" s="10">
        <v>0</v>
      </c>
      <c r="I162" s="10">
        <v>0</v>
      </c>
      <c r="J162" s="10">
        <v>0</v>
      </c>
      <c r="K162" s="10">
        <v>0</v>
      </c>
      <c r="L162" s="10">
        <v>1680</v>
      </c>
      <c r="M162" s="11" t="s">
        <v>78</v>
      </c>
    </row>
    <row r="163" spans="1:13" ht="36" customHeight="1">
      <c r="A163" s="6">
        <f t="shared" si="6"/>
        <v>55</v>
      </c>
      <c r="B163" s="6" t="s">
        <v>147</v>
      </c>
      <c r="C163" s="6">
        <v>7.7</v>
      </c>
      <c r="D163" s="24">
        <v>2</v>
      </c>
      <c r="E163" s="6" t="s">
        <v>9</v>
      </c>
      <c r="F163" s="6">
        <v>2015</v>
      </c>
      <c r="G163" s="10">
        <f t="shared" si="4"/>
        <v>10780</v>
      </c>
      <c r="H163" s="10">
        <v>0</v>
      </c>
      <c r="I163" s="10">
        <v>0</v>
      </c>
      <c r="J163" s="10">
        <v>0</v>
      </c>
      <c r="K163" s="10">
        <v>0</v>
      </c>
      <c r="L163" s="10">
        <v>10780</v>
      </c>
      <c r="M163" s="11" t="s">
        <v>78</v>
      </c>
    </row>
    <row r="164" spans="1:13" ht="36" customHeight="1">
      <c r="A164" s="6">
        <f t="shared" si="6"/>
        <v>56</v>
      </c>
      <c r="B164" s="6" t="s">
        <v>148</v>
      </c>
      <c r="C164" s="6">
        <v>8.3</v>
      </c>
      <c r="D164" s="24">
        <v>2</v>
      </c>
      <c r="E164" s="6" t="s">
        <v>9</v>
      </c>
      <c r="F164" s="6">
        <v>2015</v>
      </c>
      <c r="G164" s="10">
        <f t="shared" si="4"/>
        <v>11620</v>
      </c>
      <c r="H164" s="10">
        <v>0</v>
      </c>
      <c r="I164" s="10">
        <v>0</v>
      </c>
      <c r="J164" s="10">
        <v>0</v>
      </c>
      <c r="K164" s="10">
        <v>0</v>
      </c>
      <c r="L164" s="10">
        <v>11620</v>
      </c>
      <c r="M164" s="11" t="s">
        <v>78</v>
      </c>
    </row>
    <row r="165" spans="1:13" ht="36" customHeight="1">
      <c r="A165" s="6">
        <f t="shared" si="6"/>
        <v>57</v>
      </c>
      <c r="B165" s="6" t="s">
        <v>149</v>
      </c>
      <c r="C165" s="6">
        <v>4.5</v>
      </c>
      <c r="D165" s="24">
        <v>2</v>
      </c>
      <c r="E165" s="6" t="s">
        <v>9</v>
      </c>
      <c r="F165" s="6">
        <v>2015</v>
      </c>
      <c r="G165" s="10">
        <f t="shared" si="4"/>
        <v>6300</v>
      </c>
      <c r="H165" s="10">
        <v>0</v>
      </c>
      <c r="I165" s="10">
        <v>0</v>
      </c>
      <c r="J165" s="10">
        <v>0</v>
      </c>
      <c r="K165" s="10">
        <v>0</v>
      </c>
      <c r="L165" s="10">
        <v>6300</v>
      </c>
      <c r="M165" s="11" t="s">
        <v>78</v>
      </c>
    </row>
    <row r="166" spans="1:13" ht="36" customHeight="1">
      <c r="A166" s="6">
        <f t="shared" si="6"/>
        <v>58</v>
      </c>
      <c r="B166" s="6" t="s">
        <v>150</v>
      </c>
      <c r="C166" s="6">
        <v>3</v>
      </c>
      <c r="D166" s="24">
        <v>2</v>
      </c>
      <c r="E166" s="6" t="s">
        <v>9</v>
      </c>
      <c r="F166" s="6">
        <v>2015</v>
      </c>
      <c r="G166" s="10">
        <f t="shared" si="4"/>
        <v>4200</v>
      </c>
      <c r="H166" s="10">
        <v>0</v>
      </c>
      <c r="I166" s="10">
        <v>0</v>
      </c>
      <c r="J166" s="10">
        <v>0</v>
      </c>
      <c r="K166" s="10">
        <v>0</v>
      </c>
      <c r="L166" s="10">
        <v>4200</v>
      </c>
      <c r="M166" s="11" t="s">
        <v>78</v>
      </c>
    </row>
    <row r="167" spans="1:13" ht="36" customHeight="1">
      <c r="A167" s="6">
        <f t="shared" si="6"/>
        <v>59</v>
      </c>
      <c r="B167" s="6" t="s">
        <v>151</v>
      </c>
      <c r="C167" s="6">
        <v>2.68</v>
      </c>
      <c r="D167" s="24">
        <v>2</v>
      </c>
      <c r="E167" s="6" t="s">
        <v>9</v>
      </c>
      <c r="F167" s="6">
        <v>2015</v>
      </c>
      <c r="G167" s="10">
        <f aca="true" t="shared" si="7" ref="G167:G188">H167+J167+K167+I167+L167</f>
        <v>3752</v>
      </c>
      <c r="H167" s="10">
        <v>0</v>
      </c>
      <c r="I167" s="10">
        <v>0</v>
      </c>
      <c r="J167" s="10">
        <v>0</v>
      </c>
      <c r="K167" s="10">
        <v>0</v>
      </c>
      <c r="L167" s="10">
        <v>3752</v>
      </c>
      <c r="M167" s="11" t="s">
        <v>78</v>
      </c>
    </row>
    <row r="168" spans="1:13" ht="36" customHeight="1">
      <c r="A168" s="6">
        <f t="shared" si="6"/>
        <v>60</v>
      </c>
      <c r="B168" s="6" t="s">
        <v>152</v>
      </c>
      <c r="C168" s="6">
        <v>15</v>
      </c>
      <c r="D168" s="24">
        <v>2</v>
      </c>
      <c r="E168" s="6" t="s">
        <v>9</v>
      </c>
      <c r="F168" s="6">
        <v>2015</v>
      </c>
      <c r="G168" s="10">
        <f t="shared" si="7"/>
        <v>21000</v>
      </c>
      <c r="H168" s="10">
        <v>0</v>
      </c>
      <c r="I168" s="10">
        <v>0</v>
      </c>
      <c r="J168" s="10">
        <v>0</v>
      </c>
      <c r="K168" s="10">
        <v>0</v>
      </c>
      <c r="L168" s="10">
        <v>21000</v>
      </c>
      <c r="M168" s="11" t="s">
        <v>78</v>
      </c>
    </row>
    <row r="169" spans="1:13" ht="36" customHeight="1">
      <c r="A169" s="6">
        <f t="shared" si="6"/>
        <v>61</v>
      </c>
      <c r="B169" s="6" t="s">
        <v>153</v>
      </c>
      <c r="C169" s="6">
        <v>7.5</v>
      </c>
      <c r="D169" s="24">
        <v>2</v>
      </c>
      <c r="E169" s="6" t="s">
        <v>9</v>
      </c>
      <c r="F169" s="6">
        <v>2015</v>
      </c>
      <c r="G169" s="10">
        <f t="shared" si="7"/>
        <v>10500</v>
      </c>
      <c r="H169" s="10">
        <v>0</v>
      </c>
      <c r="I169" s="10">
        <v>0</v>
      </c>
      <c r="J169" s="10">
        <v>0</v>
      </c>
      <c r="K169" s="10">
        <v>0</v>
      </c>
      <c r="L169" s="10">
        <v>10500</v>
      </c>
      <c r="M169" s="11" t="s">
        <v>78</v>
      </c>
    </row>
    <row r="170" spans="1:13" ht="36" customHeight="1">
      <c r="A170" s="6">
        <f t="shared" si="6"/>
        <v>62</v>
      </c>
      <c r="B170" s="6" t="s">
        <v>154</v>
      </c>
      <c r="C170" s="6">
        <v>6</v>
      </c>
      <c r="D170" s="24">
        <v>2</v>
      </c>
      <c r="E170" s="6" t="s">
        <v>9</v>
      </c>
      <c r="F170" s="6">
        <v>2015</v>
      </c>
      <c r="G170" s="10">
        <f t="shared" si="7"/>
        <v>8400</v>
      </c>
      <c r="H170" s="10">
        <v>0</v>
      </c>
      <c r="I170" s="10">
        <v>0</v>
      </c>
      <c r="J170" s="10">
        <v>0</v>
      </c>
      <c r="K170" s="10">
        <v>0</v>
      </c>
      <c r="L170" s="10">
        <v>8400</v>
      </c>
      <c r="M170" s="11" t="s">
        <v>78</v>
      </c>
    </row>
    <row r="171" spans="1:13" ht="36" customHeight="1">
      <c r="A171" s="6">
        <f t="shared" si="6"/>
        <v>63</v>
      </c>
      <c r="B171" s="6" t="s">
        <v>155</v>
      </c>
      <c r="C171" s="6">
        <v>22</v>
      </c>
      <c r="D171" s="24">
        <v>2</v>
      </c>
      <c r="E171" s="6" t="s">
        <v>9</v>
      </c>
      <c r="F171" s="6">
        <v>2015</v>
      </c>
      <c r="G171" s="10">
        <f t="shared" si="7"/>
        <v>30800</v>
      </c>
      <c r="H171" s="10">
        <v>0</v>
      </c>
      <c r="I171" s="10">
        <v>0</v>
      </c>
      <c r="J171" s="10">
        <v>0</v>
      </c>
      <c r="K171" s="10">
        <v>0</v>
      </c>
      <c r="L171" s="10">
        <v>30800</v>
      </c>
      <c r="M171" s="11" t="s">
        <v>78</v>
      </c>
    </row>
    <row r="172" spans="1:13" ht="36" customHeight="1">
      <c r="A172" s="6">
        <f t="shared" si="6"/>
        <v>64</v>
      </c>
      <c r="B172" s="6" t="s">
        <v>156</v>
      </c>
      <c r="C172" s="6">
        <v>8</v>
      </c>
      <c r="D172" s="24">
        <v>2</v>
      </c>
      <c r="E172" s="6" t="s">
        <v>9</v>
      </c>
      <c r="F172" s="6">
        <v>2015</v>
      </c>
      <c r="G172" s="10">
        <f t="shared" si="7"/>
        <v>11200</v>
      </c>
      <c r="H172" s="10">
        <v>0</v>
      </c>
      <c r="I172" s="10">
        <v>0</v>
      </c>
      <c r="J172" s="10">
        <v>0</v>
      </c>
      <c r="K172" s="10">
        <v>0</v>
      </c>
      <c r="L172" s="10">
        <v>11200</v>
      </c>
      <c r="M172" s="11" t="s">
        <v>78</v>
      </c>
    </row>
    <row r="173" spans="1:13" ht="36" customHeight="1">
      <c r="A173" s="6">
        <f t="shared" si="6"/>
        <v>65</v>
      </c>
      <c r="B173" s="6" t="s">
        <v>157</v>
      </c>
      <c r="C173" s="6">
        <v>4.7</v>
      </c>
      <c r="D173" s="24">
        <v>2</v>
      </c>
      <c r="E173" s="6" t="s">
        <v>9</v>
      </c>
      <c r="F173" s="6">
        <v>2015</v>
      </c>
      <c r="G173" s="10">
        <f t="shared" si="7"/>
        <v>6580</v>
      </c>
      <c r="H173" s="10">
        <v>0</v>
      </c>
      <c r="I173" s="10">
        <v>0</v>
      </c>
      <c r="J173" s="10">
        <v>0</v>
      </c>
      <c r="K173" s="10">
        <v>0</v>
      </c>
      <c r="L173" s="10">
        <v>6580</v>
      </c>
      <c r="M173" s="11" t="s">
        <v>78</v>
      </c>
    </row>
    <row r="174" spans="1:13" ht="36" customHeight="1">
      <c r="A174" s="6">
        <f t="shared" si="6"/>
        <v>66</v>
      </c>
      <c r="B174" s="6" t="s">
        <v>158</v>
      </c>
      <c r="C174" s="6">
        <v>5.3</v>
      </c>
      <c r="D174" s="24">
        <v>2</v>
      </c>
      <c r="E174" s="6" t="s">
        <v>9</v>
      </c>
      <c r="F174" s="6">
        <v>2015</v>
      </c>
      <c r="G174" s="10">
        <f t="shared" si="7"/>
        <v>7420</v>
      </c>
      <c r="H174" s="10">
        <v>0</v>
      </c>
      <c r="I174" s="10">
        <v>0</v>
      </c>
      <c r="J174" s="10">
        <v>0</v>
      </c>
      <c r="K174" s="10">
        <v>0</v>
      </c>
      <c r="L174" s="10">
        <v>7420</v>
      </c>
      <c r="M174" s="11" t="s">
        <v>78</v>
      </c>
    </row>
    <row r="175" spans="1:13" ht="36" customHeight="1">
      <c r="A175" s="6">
        <f t="shared" si="6"/>
        <v>67</v>
      </c>
      <c r="B175" s="6" t="s">
        <v>159</v>
      </c>
      <c r="C175" s="6">
        <v>32.8</v>
      </c>
      <c r="D175" s="24">
        <v>2</v>
      </c>
      <c r="E175" s="6" t="s">
        <v>9</v>
      </c>
      <c r="F175" s="6">
        <v>2015</v>
      </c>
      <c r="G175" s="10">
        <f t="shared" si="7"/>
        <v>45920</v>
      </c>
      <c r="H175" s="10">
        <v>0</v>
      </c>
      <c r="I175" s="10">
        <v>0</v>
      </c>
      <c r="J175" s="10">
        <v>0</v>
      </c>
      <c r="K175" s="10">
        <v>0</v>
      </c>
      <c r="L175" s="10">
        <v>45920</v>
      </c>
      <c r="M175" s="11" t="s">
        <v>78</v>
      </c>
    </row>
    <row r="176" spans="1:13" ht="36" customHeight="1">
      <c r="A176" s="6">
        <f t="shared" si="6"/>
        <v>68</v>
      </c>
      <c r="B176" s="6" t="s">
        <v>161</v>
      </c>
      <c r="C176" s="6">
        <v>7.6</v>
      </c>
      <c r="D176" s="24">
        <v>2</v>
      </c>
      <c r="E176" s="6" t="s">
        <v>9</v>
      </c>
      <c r="F176" s="6">
        <v>2015</v>
      </c>
      <c r="G176" s="10">
        <f t="shared" si="7"/>
        <v>10640</v>
      </c>
      <c r="H176" s="10">
        <v>0</v>
      </c>
      <c r="I176" s="10">
        <v>0</v>
      </c>
      <c r="J176" s="10">
        <v>0</v>
      </c>
      <c r="K176" s="10">
        <v>0</v>
      </c>
      <c r="L176" s="10">
        <v>10640</v>
      </c>
      <c r="M176" s="11" t="s">
        <v>78</v>
      </c>
    </row>
    <row r="177" spans="1:13" ht="36" customHeight="1">
      <c r="A177" s="6">
        <f t="shared" si="6"/>
        <v>69</v>
      </c>
      <c r="B177" s="6" t="s">
        <v>162</v>
      </c>
      <c r="C177" s="6">
        <v>9.8</v>
      </c>
      <c r="D177" s="24">
        <v>2</v>
      </c>
      <c r="E177" s="6" t="s">
        <v>9</v>
      </c>
      <c r="F177" s="6">
        <v>2015</v>
      </c>
      <c r="G177" s="10">
        <f t="shared" si="7"/>
        <v>13720</v>
      </c>
      <c r="H177" s="10">
        <v>0</v>
      </c>
      <c r="I177" s="10">
        <v>0</v>
      </c>
      <c r="J177" s="10">
        <v>0</v>
      </c>
      <c r="K177" s="10">
        <v>0</v>
      </c>
      <c r="L177" s="10">
        <v>13720</v>
      </c>
      <c r="M177" s="11" t="s">
        <v>78</v>
      </c>
    </row>
    <row r="178" spans="1:13" ht="36" customHeight="1">
      <c r="A178" s="6">
        <f t="shared" si="6"/>
        <v>70</v>
      </c>
      <c r="B178" s="6" t="s">
        <v>163</v>
      </c>
      <c r="C178" s="6">
        <v>15.3</v>
      </c>
      <c r="D178" s="24">
        <v>2</v>
      </c>
      <c r="E178" s="6" t="s">
        <v>9</v>
      </c>
      <c r="F178" s="6">
        <v>2015</v>
      </c>
      <c r="G178" s="10">
        <f t="shared" si="7"/>
        <v>21420</v>
      </c>
      <c r="H178" s="10">
        <v>0</v>
      </c>
      <c r="I178" s="10">
        <v>0</v>
      </c>
      <c r="J178" s="10">
        <v>0</v>
      </c>
      <c r="K178" s="10">
        <v>0</v>
      </c>
      <c r="L178" s="10">
        <v>21420</v>
      </c>
      <c r="M178" s="11" t="s">
        <v>78</v>
      </c>
    </row>
    <row r="179" spans="1:13" ht="36" customHeight="1">
      <c r="A179" s="6">
        <f t="shared" si="6"/>
        <v>71</v>
      </c>
      <c r="B179" s="6" t="s">
        <v>164</v>
      </c>
      <c r="C179" s="6">
        <v>5</v>
      </c>
      <c r="D179" s="24">
        <v>2</v>
      </c>
      <c r="E179" s="6" t="s">
        <v>9</v>
      </c>
      <c r="F179" s="6">
        <v>2015</v>
      </c>
      <c r="G179" s="10">
        <f t="shared" si="7"/>
        <v>7000</v>
      </c>
      <c r="H179" s="10">
        <v>0</v>
      </c>
      <c r="I179" s="10">
        <v>0</v>
      </c>
      <c r="J179" s="10">
        <v>0</v>
      </c>
      <c r="K179" s="10">
        <v>0</v>
      </c>
      <c r="L179" s="10">
        <v>7000</v>
      </c>
      <c r="M179" s="11" t="s">
        <v>78</v>
      </c>
    </row>
    <row r="180" spans="1:13" ht="36" customHeight="1">
      <c r="A180" s="6">
        <f t="shared" si="6"/>
        <v>72</v>
      </c>
      <c r="B180" s="6" t="s">
        <v>165</v>
      </c>
      <c r="C180" s="6">
        <v>15.4</v>
      </c>
      <c r="D180" s="24">
        <v>2</v>
      </c>
      <c r="E180" s="6" t="s">
        <v>9</v>
      </c>
      <c r="F180" s="6">
        <v>2015</v>
      </c>
      <c r="G180" s="10">
        <f t="shared" si="7"/>
        <v>21560</v>
      </c>
      <c r="H180" s="10">
        <v>0</v>
      </c>
      <c r="I180" s="10">
        <v>0</v>
      </c>
      <c r="J180" s="10">
        <v>0</v>
      </c>
      <c r="K180" s="10">
        <v>0</v>
      </c>
      <c r="L180" s="10">
        <v>21560</v>
      </c>
      <c r="M180" s="11" t="s">
        <v>78</v>
      </c>
    </row>
    <row r="181" spans="1:13" ht="36" customHeight="1">
      <c r="A181" s="6">
        <f t="shared" si="6"/>
        <v>73</v>
      </c>
      <c r="B181" s="6" t="s">
        <v>167</v>
      </c>
      <c r="C181" s="6">
        <v>1.75</v>
      </c>
      <c r="D181" s="24">
        <v>2</v>
      </c>
      <c r="E181" s="6" t="s">
        <v>9</v>
      </c>
      <c r="F181" s="6">
        <v>2015</v>
      </c>
      <c r="G181" s="10">
        <f t="shared" si="7"/>
        <v>1500</v>
      </c>
      <c r="H181" s="10">
        <v>0</v>
      </c>
      <c r="I181" s="10">
        <v>0</v>
      </c>
      <c r="J181" s="10">
        <v>0</v>
      </c>
      <c r="K181" s="10">
        <v>0</v>
      </c>
      <c r="L181" s="10">
        <v>1500</v>
      </c>
      <c r="M181" s="11" t="s">
        <v>78</v>
      </c>
    </row>
    <row r="182" spans="1:13" ht="36" customHeight="1">
      <c r="A182" s="6">
        <f t="shared" si="6"/>
        <v>74</v>
      </c>
      <c r="B182" s="6" t="s">
        <v>168</v>
      </c>
      <c r="C182" s="6">
        <v>5.5</v>
      </c>
      <c r="D182" s="24">
        <v>2</v>
      </c>
      <c r="E182" s="6" t="s">
        <v>9</v>
      </c>
      <c r="F182" s="6">
        <v>2015</v>
      </c>
      <c r="G182" s="10">
        <f t="shared" si="7"/>
        <v>4500</v>
      </c>
      <c r="H182" s="10">
        <v>0</v>
      </c>
      <c r="I182" s="10">
        <v>0</v>
      </c>
      <c r="J182" s="10">
        <v>0</v>
      </c>
      <c r="K182" s="10">
        <v>0</v>
      </c>
      <c r="L182" s="10">
        <v>4500</v>
      </c>
      <c r="M182" s="11" t="s">
        <v>78</v>
      </c>
    </row>
    <row r="183" spans="1:13" ht="36" customHeight="1">
      <c r="A183" s="6">
        <v>75</v>
      </c>
      <c r="B183" s="6" t="s">
        <v>170</v>
      </c>
      <c r="C183" s="6">
        <v>0.5</v>
      </c>
      <c r="D183" s="24">
        <v>2</v>
      </c>
      <c r="E183" s="6" t="s">
        <v>9</v>
      </c>
      <c r="F183" s="6">
        <v>2015</v>
      </c>
      <c r="G183" s="10">
        <f t="shared" si="7"/>
        <v>650</v>
      </c>
      <c r="H183" s="10">
        <v>0</v>
      </c>
      <c r="I183" s="10">
        <v>0</v>
      </c>
      <c r="J183" s="10">
        <v>0</v>
      </c>
      <c r="K183" s="10">
        <v>0</v>
      </c>
      <c r="L183" s="10">
        <v>650</v>
      </c>
      <c r="M183" s="11" t="s">
        <v>78</v>
      </c>
    </row>
    <row r="184" spans="1:13" ht="36" customHeight="1">
      <c r="A184" s="6">
        <f t="shared" si="6"/>
        <v>76</v>
      </c>
      <c r="B184" s="6" t="s">
        <v>174</v>
      </c>
      <c r="C184" s="6">
        <v>1.4</v>
      </c>
      <c r="D184" s="24">
        <v>2</v>
      </c>
      <c r="E184" s="6" t="s">
        <v>9</v>
      </c>
      <c r="F184" s="6">
        <v>2015</v>
      </c>
      <c r="G184" s="10">
        <f t="shared" si="7"/>
        <v>1200</v>
      </c>
      <c r="H184" s="10">
        <v>0</v>
      </c>
      <c r="I184" s="10">
        <v>0</v>
      </c>
      <c r="J184" s="10">
        <v>0</v>
      </c>
      <c r="K184" s="10">
        <v>0</v>
      </c>
      <c r="L184" s="10">
        <v>1200</v>
      </c>
      <c r="M184" s="11" t="s">
        <v>78</v>
      </c>
    </row>
    <row r="185" spans="1:13" ht="36" customHeight="1">
      <c r="A185" s="6">
        <f t="shared" si="6"/>
        <v>77</v>
      </c>
      <c r="B185" s="6" t="s">
        <v>175</v>
      </c>
      <c r="C185" s="6">
        <v>2.09</v>
      </c>
      <c r="D185" s="24">
        <v>2</v>
      </c>
      <c r="E185" s="6" t="s">
        <v>9</v>
      </c>
      <c r="F185" s="6">
        <v>2015</v>
      </c>
      <c r="G185" s="10">
        <f t="shared" si="7"/>
        <v>1800</v>
      </c>
      <c r="H185" s="10">
        <v>0</v>
      </c>
      <c r="I185" s="10">
        <v>0</v>
      </c>
      <c r="J185" s="10">
        <v>0</v>
      </c>
      <c r="K185" s="10">
        <v>0</v>
      </c>
      <c r="L185" s="10">
        <v>1800</v>
      </c>
      <c r="M185" s="11" t="s">
        <v>78</v>
      </c>
    </row>
    <row r="186" spans="1:13" ht="36" customHeight="1">
      <c r="A186" s="6">
        <v>78</v>
      </c>
      <c r="B186" s="6" t="s">
        <v>166</v>
      </c>
      <c r="C186" s="6">
        <v>1.05</v>
      </c>
      <c r="D186" s="24">
        <v>3</v>
      </c>
      <c r="E186" s="6" t="s">
        <v>9</v>
      </c>
      <c r="F186" s="6">
        <v>2016</v>
      </c>
      <c r="G186" s="10">
        <f t="shared" si="7"/>
        <v>850</v>
      </c>
      <c r="H186" s="10">
        <v>0</v>
      </c>
      <c r="I186" s="10">
        <v>0</v>
      </c>
      <c r="J186" s="10">
        <v>0</v>
      </c>
      <c r="K186" s="10">
        <v>0</v>
      </c>
      <c r="L186" s="10">
        <v>850</v>
      </c>
      <c r="M186" s="11" t="s">
        <v>78</v>
      </c>
    </row>
    <row r="187" spans="1:13" ht="36" customHeight="1">
      <c r="A187" s="6">
        <f t="shared" si="6"/>
        <v>79</v>
      </c>
      <c r="B187" s="6" t="s">
        <v>169</v>
      </c>
      <c r="C187" s="6">
        <v>3.67</v>
      </c>
      <c r="D187" s="24">
        <v>3</v>
      </c>
      <c r="E187" s="6" t="s">
        <v>9</v>
      </c>
      <c r="F187" s="6">
        <v>2016</v>
      </c>
      <c r="G187" s="10">
        <f t="shared" si="7"/>
        <v>3020</v>
      </c>
      <c r="H187" s="10">
        <v>0</v>
      </c>
      <c r="I187" s="10">
        <v>0</v>
      </c>
      <c r="J187" s="10">
        <v>0</v>
      </c>
      <c r="K187" s="10">
        <v>0</v>
      </c>
      <c r="L187" s="10">
        <v>3020</v>
      </c>
      <c r="M187" s="11" t="s">
        <v>78</v>
      </c>
    </row>
    <row r="188" spans="1:13" ht="36" customHeight="1">
      <c r="A188" s="6">
        <f t="shared" si="6"/>
        <v>80</v>
      </c>
      <c r="B188" s="6" t="s">
        <v>172</v>
      </c>
      <c r="C188" s="6">
        <v>0.8</v>
      </c>
      <c r="D188" s="24">
        <v>3</v>
      </c>
      <c r="E188" s="6" t="s">
        <v>9</v>
      </c>
      <c r="F188" s="6">
        <v>2016</v>
      </c>
      <c r="G188" s="10">
        <f t="shared" si="7"/>
        <v>740</v>
      </c>
      <c r="H188" s="10">
        <v>0</v>
      </c>
      <c r="I188" s="10">
        <v>0</v>
      </c>
      <c r="J188" s="10">
        <v>0</v>
      </c>
      <c r="K188" s="10">
        <v>0</v>
      </c>
      <c r="L188" s="10">
        <v>740</v>
      </c>
      <c r="M188" s="11" t="s">
        <v>78</v>
      </c>
    </row>
    <row r="189" spans="1:13" s="52" customFormat="1" ht="15.75" customHeight="1">
      <c r="A189" s="43" t="s">
        <v>52</v>
      </c>
      <c r="B189" s="44"/>
      <c r="C189" s="49">
        <f>SUM(C102:C188)</f>
        <v>337.09755</v>
      </c>
      <c r="D189" s="50"/>
      <c r="E189" s="50"/>
      <c r="F189" s="51"/>
      <c r="G189" s="37">
        <f>ROUNDUP(SUM(G102:G188),1)</f>
        <v>1586048.5</v>
      </c>
      <c r="H189" s="37">
        <f>ROUNDDOWN(SUM(H102:H188),1)</f>
        <v>66831.4</v>
      </c>
      <c r="I189" s="37">
        <f>ROUNDDOWN(SUM(I102:I188),1)</f>
        <v>5405.9</v>
      </c>
      <c r="J189" s="37">
        <f>ROUNDUP(SUM(J102:J188),1)</f>
        <v>402312.5</v>
      </c>
      <c r="K189" s="37">
        <f>ROUNDDOWN(SUM(K102:K188),1)</f>
        <v>0</v>
      </c>
      <c r="L189" s="37">
        <f>ROUNDDOWN(SUM(L102:L188),1)</f>
        <v>1111498.7</v>
      </c>
      <c r="M189" s="54"/>
    </row>
    <row r="190" spans="1:13" s="32" customFormat="1" ht="15.75" customHeight="1">
      <c r="A190" s="26"/>
      <c r="B190" s="27" t="s">
        <v>85</v>
      </c>
      <c r="C190" s="28"/>
      <c r="D190" s="29"/>
      <c r="E190" s="29"/>
      <c r="F190" s="8">
        <v>2013</v>
      </c>
      <c r="G190" s="30">
        <f aca="true" t="shared" si="8" ref="G190:G203">H190+J190+K190+I190+L190</f>
        <v>22642.300000000003</v>
      </c>
      <c r="H190" s="30">
        <f aca="true" t="shared" si="9" ref="H190:K193">H195+H200</f>
        <v>17236.4</v>
      </c>
      <c r="I190" s="30">
        <f t="shared" si="9"/>
        <v>5405.9</v>
      </c>
      <c r="J190" s="30">
        <f t="shared" si="9"/>
        <v>0</v>
      </c>
      <c r="K190" s="30">
        <f t="shared" si="9"/>
        <v>0</v>
      </c>
      <c r="L190" s="30">
        <f>L195+L200</f>
        <v>0</v>
      </c>
      <c r="M190" s="31"/>
    </row>
    <row r="191" spans="1:13" s="32" customFormat="1" ht="15.75" customHeight="1">
      <c r="A191" s="26"/>
      <c r="B191" s="27"/>
      <c r="C191" s="28"/>
      <c r="D191" s="29"/>
      <c r="E191" s="29"/>
      <c r="F191" s="33">
        <v>2014</v>
      </c>
      <c r="G191" s="30">
        <f t="shared" si="8"/>
        <v>1124688.79</v>
      </c>
      <c r="H191" s="34">
        <f t="shared" si="9"/>
        <v>49595</v>
      </c>
      <c r="I191" s="34">
        <f t="shared" si="9"/>
        <v>0</v>
      </c>
      <c r="J191" s="34">
        <f t="shared" si="9"/>
        <v>362312.49</v>
      </c>
      <c r="K191" s="34">
        <f t="shared" si="9"/>
        <v>0</v>
      </c>
      <c r="L191" s="34">
        <f>L196+L201</f>
        <v>712781.2999999999</v>
      </c>
      <c r="M191" s="31"/>
    </row>
    <row r="192" spans="1:13" s="32" customFormat="1" ht="15.75" customHeight="1">
      <c r="A192" s="26"/>
      <c r="B192" s="27"/>
      <c r="C192" s="28"/>
      <c r="D192" s="29"/>
      <c r="E192" s="29"/>
      <c r="F192" s="8">
        <v>2015</v>
      </c>
      <c r="G192" s="30">
        <f t="shared" si="8"/>
        <v>434107.4</v>
      </c>
      <c r="H192" s="30">
        <f t="shared" si="9"/>
        <v>0</v>
      </c>
      <c r="I192" s="30">
        <f t="shared" si="9"/>
        <v>0</v>
      </c>
      <c r="J192" s="30">
        <f t="shared" si="9"/>
        <v>40000</v>
      </c>
      <c r="K192" s="30">
        <f t="shared" si="9"/>
        <v>0</v>
      </c>
      <c r="L192" s="30">
        <f>L197+L202</f>
        <v>394107.4</v>
      </c>
      <c r="M192" s="31"/>
    </row>
    <row r="193" spans="1:13" s="32" customFormat="1" ht="15.75" customHeight="1">
      <c r="A193" s="26"/>
      <c r="B193" s="27"/>
      <c r="C193" s="28"/>
      <c r="D193" s="29"/>
      <c r="E193" s="29"/>
      <c r="F193" s="8">
        <v>2016</v>
      </c>
      <c r="G193" s="30">
        <f t="shared" si="8"/>
        <v>4610</v>
      </c>
      <c r="H193" s="30">
        <f t="shared" si="9"/>
        <v>0</v>
      </c>
      <c r="I193" s="30">
        <f t="shared" si="9"/>
        <v>0</v>
      </c>
      <c r="J193" s="30">
        <f t="shared" si="9"/>
        <v>0</v>
      </c>
      <c r="K193" s="30">
        <f t="shared" si="9"/>
        <v>0</v>
      </c>
      <c r="L193" s="30">
        <f>L198+L203</f>
        <v>4610</v>
      </c>
      <c r="M193" s="31"/>
    </row>
    <row r="194" spans="1:13" s="52" customFormat="1" ht="15.75" customHeight="1">
      <c r="A194" s="43" t="s">
        <v>26</v>
      </c>
      <c r="B194" s="44"/>
      <c r="C194" s="53"/>
      <c r="D194" s="50"/>
      <c r="E194" s="50"/>
      <c r="F194" s="51"/>
      <c r="G194" s="37">
        <f t="shared" si="8"/>
        <v>540273</v>
      </c>
      <c r="H194" s="37">
        <f>SUM(H195:H198)</f>
        <v>99</v>
      </c>
      <c r="I194" s="37">
        <f>SUM(I195:I198)</f>
        <v>0</v>
      </c>
      <c r="J194" s="37">
        <f>SUM(J195:J198)</f>
        <v>105092</v>
      </c>
      <c r="K194" s="37">
        <f>SUM(K195:K198)</f>
        <v>0</v>
      </c>
      <c r="L194" s="37">
        <f>SUM(L195:L198)</f>
        <v>435082</v>
      </c>
      <c r="M194" s="51"/>
    </row>
    <row r="195" spans="1:13" s="32" customFormat="1" ht="15.75" customHeight="1">
      <c r="A195" s="26"/>
      <c r="B195" s="27" t="s">
        <v>85</v>
      </c>
      <c r="C195" s="28"/>
      <c r="D195" s="29"/>
      <c r="E195" s="29"/>
      <c r="F195" s="8">
        <v>2013</v>
      </c>
      <c r="G195" s="37">
        <f t="shared" si="8"/>
        <v>99</v>
      </c>
      <c r="H195" s="30">
        <f>H105</f>
        <v>99</v>
      </c>
      <c r="I195" s="30">
        <f>I105</f>
        <v>0</v>
      </c>
      <c r="J195" s="30">
        <f>J105</f>
        <v>0</v>
      </c>
      <c r="K195" s="30">
        <f>K105</f>
        <v>0</v>
      </c>
      <c r="L195" s="30">
        <f>L105</f>
        <v>0</v>
      </c>
      <c r="M195" s="31"/>
    </row>
    <row r="196" spans="1:13" s="32" customFormat="1" ht="15.75" customHeight="1">
      <c r="A196" s="26"/>
      <c r="B196" s="27"/>
      <c r="C196" s="28"/>
      <c r="D196" s="29"/>
      <c r="E196" s="29"/>
      <c r="F196" s="8">
        <v>2014</v>
      </c>
      <c r="G196" s="37">
        <f t="shared" si="8"/>
        <v>127642</v>
      </c>
      <c r="H196" s="30">
        <f>H135+H134+H133+H132+H131+H130+H129+H128+H127+H126+H124+H122+H121+H120+H111+H109+H108</f>
        <v>0</v>
      </c>
      <c r="I196" s="30">
        <f>I135+I134+I133+I132+I131+I130+I129+I128+I127+I126+I124+I122+I121+I120+I111+I109+I108</f>
        <v>0</v>
      </c>
      <c r="J196" s="30">
        <f>J135+J134+J133+J132+J131+J130+J129+J128+J127+J126+J124+J122+J121+J120+J111+J109+J108</f>
        <v>65092</v>
      </c>
      <c r="K196" s="30">
        <f>K135+K134+K133+K132+K131+K130+K129+K128+K127+K126+K124+K122+K121+K120+K111+K109+K108</f>
        <v>0</v>
      </c>
      <c r="L196" s="30">
        <f>L135+L134+L133+L132+L131+L130+L129+L128+L127+L126+L124+L122+L121+L120+L111+L109+L108</f>
        <v>62550</v>
      </c>
      <c r="M196" s="31"/>
    </row>
    <row r="197" spans="1:13" s="32" customFormat="1" ht="15.75" customHeight="1">
      <c r="A197" s="26"/>
      <c r="B197" s="27"/>
      <c r="C197" s="28"/>
      <c r="D197" s="29"/>
      <c r="E197" s="29"/>
      <c r="F197" s="8">
        <v>2015</v>
      </c>
      <c r="G197" s="37">
        <f t="shared" si="8"/>
        <v>407922</v>
      </c>
      <c r="H197" s="30">
        <f>H185+H184+H183+H182+H181+H180+H179+H178+H177+H176+H175+H174+H173+H172+H171+H170+H169+H168+H167+H166+H165+H164+H163+H162+H161+H160+H159+H158+H157+H156+H155+H154+H153+H152+H151+H150+H149+H148+H147+H146+H145+H144+H143+H142+H141+H140+H138+H137+H136+H125</f>
        <v>0</v>
      </c>
      <c r="I197" s="30">
        <f>I185+I184+I183+I182+I181+I180+I179+I178+I177+I176+I175+I174+I173+I172+I171+I170+I169+I168+I167+I166+I165+I164+I163+I162+I161+I160+I159+I158+I157+I156+I155+I154+I153+I152+I151+I150+I149+I148+I147+I146+I145+I144+I143+I142+I141+I140+I138+I137+I136+I125</f>
        <v>0</v>
      </c>
      <c r="J197" s="30">
        <f>J185+J184+J183+J182+J181+J180+J179+J178+J177+J176+J175+J174+J173+J172+J171+J170+J169+J168+J167+J166+J165+J164+J163+J162+J161+J160+J159+J158+J157+J156+J155+J154+J153+J152+J151+J150+J149+J148+J147+J146+J145+J144+J143+J142+J141+J140+J138+J137+J136+J125</f>
        <v>40000</v>
      </c>
      <c r="K197" s="30">
        <f>K185+K184+K183+K182+K181+K180+K179+K178+K177+K176+K175+K174+K173+K172+K171+K170+K169+K168+K167+K166+K165+K164+K163+K162+K161+K160+K159+K158+K157+K156+K155+K154+K153+K152+K151+K150+K149+K148+K147+K146+K145+K144+K143+K142+K141+K140+K138+K137+K136+K125</f>
        <v>0</v>
      </c>
      <c r="L197" s="30">
        <f>L185+L184+L183+L182+L181+L180+L179+L178+L177+L176+L175+L174+L173+L172+L171+L170+L169+L168+L167+L166+L165+L164+L163+L162+L161+L160+L159+L158+L157+L156+L155+L154+L153+L152+L151+L150+L149+L148+L147+L146+L145+L144+L143+L142+L141+L140+L138+L137+L136+L125</f>
        <v>367922</v>
      </c>
      <c r="M197" s="31"/>
    </row>
    <row r="198" spans="1:13" s="32" customFormat="1" ht="15.75" customHeight="1">
      <c r="A198" s="26"/>
      <c r="B198" s="27"/>
      <c r="C198" s="28"/>
      <c r="D198" s="29"/>
      <c r="E198" s="29"/>
      <c r="F198" s="8">
        <v>2016</v>
      </c>
      <c r="G198" s="37">
        <f t="shared" si="8"/>
        <v>4610</v>
      </c>
      <c r="H198" s="30">
        <f>H188+H187+H186</f>
        <v>0</v>
      </c>
      <c r="I198" s="30">
        <f>I188+I187+I186</f>
        <v>0</v>
      </c>
      <c r="J198" s="30">
        <f>J188+J187+J186</f>
        <v>0</v>
      </c>
      <c r="K198" s="30">
        <f>K188+K187+K186</f>
        <v>0</v>
      </c>
      <c r="L198" s="30">
        <f>L188+L187+L186</f>
        <v>4610</v>
      </c>
      <c r="M198" s="31"/>
    </row>
    <row r="199" spans="1:13" s="52" customFormat="1" ht="15.75" customHeight="1">
      <c r="A199" s="43" t="s">
        <v>27</v>
      </c>
      <c r="B199" s="44"/>
      <c r="C199" s="53"/>
      <c r="D199" s="50"/>
      <c r="E199" s="50"/>
      <c r="F199" s="51"/>
      <c r="G199" s="37">
        <f t="shared" si="8"/>
        <v>1045775.49</v>
      </c>
      <c r="H199" s="37">
        <f>SUM(H200:H203)</f>
        <v>66732.4</v>
      </c>
      <c r="I199" s="37">
        <f>SUM(I200:I203)</f>
        <v>5405.9</v>
      </c>
      <c r="J199" s="37">
        <f>SUM(J200:J203)</f>
        <v>297220.49</v>
      </c>
      <c r="K199" s="37">
        <f>SUM(K200:K203)</f>
        <v>0</v>
      </c>
      <c r="L199" s="37">
        <f>SUM(L200:L203)</f>
        <v>676416.7</v>
      </c>
      <c r="M199" s="51"/>
    </row>
    <row r="200" spans="1:13" s="32" customFormat="1" ht="15.75" customHeight="1">
      <c r="A200" s="26"/>
      <c r="B200" s="27" t="s">
        <v>85</v>
      </c>
      <c r="C200" s="28"/>
      <c r="D200" s="29"/>
      <c r="E200" s="29"/>
      <c r="F200" s="8">
        <v>2013</v>
      </c>
      <c r="G200" s="30">
        <f t="shared" si="8"/>
        <v>22543.300000000003</v>
      </c>
      <c r="H200" s="30">
        <f>ROUND(H102+H103+H106,1)</f>
        <v>17137.4</v>
      </c>
      <c r="I200" s="30">
        <f>ROUND(I102+I103+I106,1)</f>
        <v>5405.9</v>
      </c>
      <c r="J200" s="30">
        <f>ROUND(J102+J103+J106,1)</f>
        <v>0</v>
      </c>
      <c r="K200" s="30">
        <f>ROUND(K102+K103+K106,1)</f>
        <v>0</v>
      </c>
      <c r="L200" s="30">
        <f>ROUND(L102+L103+L106,1)</f>
        <v>0</v>
      </c>
      <c r="M200" s="31"/>
    </row>
    <row r="201" spans="1:13" s="32" customFormat="1" ht="15.75" customHeight="1">
      <c r="A201" s="26"/>
      <c r="B201" s="27"/>
      <c r="C201" s="28"/>
      <c r="D201" s="29"/>
      <c r="E201" s="29"/>
      <c r="F201" s="33">
        <v>2014</v>
      </c>
      <c r="G201" s="30">
        <f t="shared" si="8"/>
        <v>997046.7899999999</v>
      </c>
      <c r="H201" s="34">
        <f>H123+H119+H118+H116+H115+H114+H113+H112+H110+H107+H104+H117</f>
        <v>49595</v>
      </c>
      <c r="I201" s="34">
        <f>I123+I119+I118+I116+I115+I114+I113+I112+I110+I107+I104+I117</f>
        <v>0</v>
      </c>
      <c r="J201" s="34">
        <f>J123+J119+J118+J116+J115+J114+J113+J112+J110+J107+J104+J117</f>
        <v>297220.49</v>
      </c>
      <c r="K201" s="34">
        <f>K123+K119+K118+K116+K115+K114+K113+K112+K110+K107+K104+K117</f>
        <v>0</v>
      </c>
      <c r="L201" s="34">
        <f>L123+L119+L118+L116+L115+L114+L113+L112+L110+L107+L104+L117</f>
        <v>650231.2999999999</v>
      </c>
      <c r="M201" s="31"/>
    </row>
    <row r="202" spans="1:13" s="32" customFormat="1" ht="15.75" customHeight="1">
      <c r="A202" s="26"/>
      <c r="B202" s="27"/>
      <c r="C202" s="28"/>
      <c r="D202" s="29"/>
      <c r="E202" s="29"/>
      <c r="F202" s="8">
        <v>2015</v>
      </c>
      <c r="G202" s="30">
        <f t="shared" si="8"/>
        <v>26185.4</v>
      </c>
      <c r="H202" s="30">
        <f>H139</f>
        <v>0</v>
      </c>
      <c r="I202" s="30">
        <f>I139</f>
        <v>0</v>
      </c>
      <c r="J202" s="30">
        <f>J139</f>
        <v>0</v>
      </c>
      <c r="K202" s="30">
        <f>K139</f>
        <v>0</v>
      </c>
      <c r="L202" s="30">
        <f>L139</f>
        <v>26185.4</v>
      </c>
      <c r="M202" s="31"/>
    </row>
    <row r="203" spans="1:13" s="32" customFormat="1" ht="15.75" customHeight="1">
      <c r="A203" s="26"/>
      <c r="B203" s="27"/>
      <c r="C203" s="28"/>
      <c r="D203" s="29"/>
      <c r="E203" s="29"/>
      <c r="F203" s="8">
        <v>2016</v>
      </c>
      <c r="G203" s="30">
        <f t="shared" si="8"/>
        <v>0</v>
      </c>
      <c r="H203" s="30">
        <f>0</f>
        <v>0</v>
      </c>
      <c r="I203" s="30">
        <f>0</f>
        <v>0</v>
      </c>
      <c r="J203" s="30">
        <f>0</f>
        <v>0</v>
      </c>
      <c r="K203" s="30">
        <f>0</f>
        <v>0</v>
      </c>
      <c r="L203" s="30">
        <f>0</f>
        <v>0</v>
      </c>
      <c r="M203" s="31"/>
    </row>
    <row r="204" spans="1:13" s="52" customFormat="1" ht="15.75" customHeight="1">
      <c r="A204" s="43" t="s">
        <v>53</v>
      </c>
      <c r="B204" s="44"/>
      <c r="C204" s="49">
        <f>C189+C86</f>
        <v>485.8012</v>
      </c>
      <c r="D204" s="50"/>
      <c r="E204" s="50"/>
      <c r="F204" s="51"/>
      <c r="G204" s="37">
        <f aca="true" t="shared" si="10" ref="G204:L218">G86+G189</f>
        <v>5584896.9</v>
      </c>
      <c r="H204" s="37">
        <f t="shared" si="10"/>
        <v>317439.80000000005</v>
      </c>
      <c r="I204" s="37">
        <f t="shared" si="10"/>
        <v>5405.9</v>
      </c>
      <c r="J204" s="37">
        <f t="shared" si="10"/>
        <v>402312.5</v>
      </c>
      <c r="K204" s="37">
        <f t="shared" si="10"/>
        <v>0</v>
      </c>
      <c r="L204" s="37">
        <f t="shared" si="10"/>
        <v>4859738.699999999</v>
      </c>
      <c r="M204" s="51"/>
    </row>
    <row r="205" spans="1:13" s="32" customFormat="1" ht="15.75" customHeight="1">
      <c r="A205" s="26"/>
      <c r="B205" s="27" t="s">
        <v>85</v>
      </c>
      <c r="C205" s="28"/>
      <c r="D205" s="29"/>
      <c r="E205" s="29"/>
      <c r="F205" s="8">
        <v>2013</v>
      </c>
      <c r="G205" s="30">
        <f t="shared" si="10"/>
        <v>36893.4</v>
      </c>
      <c r="H205" s="30">
        <f t="shared" si="10"/>
        <v>31487.5</v>
      </c>
      <c r="I205" s="30">
        <f t="shared" si="10"/>
        <v>5405.9</v>
      </c>
      <c r="J205" s="30">
        <f t="shared" si="10"/>
        <v>0</v>
      </c>
      <c r="K205" s="30">
        <f t="shared" si="10"/>
        <v>0</v>
      </c>
      <c r="L205" s="30">
        <f t="shared" si="10"/>
        <v>0</v>
      </c>
      <c r="M205" s="31"/>
    </row>
    <row r="206" spans="1:13" s="32" customFormat="1" ht="15.75" customHeight="1">
      <c r="A206" s="26"/>
      <c r="B206" s="27"/>
      <c r="C206" s="28"/>
      <c r="D206" s="29"/>
      <c r="E206" s="29"/>
      <c r="F206" s="33">
        <v>2014</v>
      </c>
      <c r="G206" s="34">
        <f t="shared" si="10"/>
        <v>3057901.09</v>
      </c>
      <c r="H206" s="34">
        <f t="shared" si="10"/>
        <v>261214.9</v>
      </c>
      <c r="I206" s="34">
        <f t="shared" si="10"/>
        <v>0</v>
      </c>
      <c r="J206" s="34">
        <f t="shared" si="10"/>
        <v>362312.49</v>
      </c>
      <c r="K206" s="34">
        <f t="shared" si="10"/>
        <v>0</v>
      </c>
      <c r="L206" s="34">
        <f t="shared" si="10"/>
        <v>2434373.7</v>
      </c>
      <c r="M206" s="31"/>
    </row>
    <row r="207" spans="1:13" s="32" customFormat="1" ht="15.75" customHeight="1">
      <c r="A207" s="26"/>
      <c r="B207" s="27"/>
      <c r="C207" s="28"/>
      <c r="D207" s="29"/>
      <c r="E207" s="29"/>
      <c r="F207" s="8">
        <v>2015</v>
      </c>
      <c r="G207" s="30">
        <f t="shared" si="10"/>
        <v>1767098.1</v>
      </c>
      <c r="H207" s="30">
        <f t="shared" si="10"/>
        <v>12368.7</v>
      </c>
      <c r="I207" s="30">
        <f t="shared" si="10"/>
        <v>0</v>
      </c>
      <c r="J207" s="30">
        <f t="shared" si="10"/>
        <v>40000</v>
      </c>
      <c r="K207" s="30">
        <f t="shared" si="10"/>
        <v>0</v>
      </c>
      <c r="L207" s="30">
        <f t="shared" si="10"/>
        <v>1714729.4</v>
      </c>
      <c r="M207" s="31"/>
    </row>
    <row r="208" spans="1:13" s="32" customFormat="1" ht="15.75" customHeight="1">
      <c r="A208" s="26"/>
      <c r="B208" s="27"/>
      <c r="C208" s="28"/>
      <c r="D208" s="29"/>
      <c r="E208" s="29"/>
      <c r="F208" s="8">
        <v>2016</v>
      </c>
      <c r="G208" s="30">
        <f t="shared" si="10"/>
        <v>723004.2999999999</v>
      </c>
      <c r="H208" s="30">
        <f t="shared" si="10"/>
        <v>12368.7</v>
      </c>
      <c r="I208" s="30">
        <f t="shared" si="10"/>
        <v>0</v>
      </c>
      <c r="J208" s="30">
        <f t="shared" si="10"/>
        <v>0</v>
      </c>
      <c r="K208" s="30">
        <f t="shared" si="10"/>
        <v>0</v>
      </c>
      <c r="L208" s="30">
        <f t="shared" si="10"/>
        <v>710635.6</v>
      </c>
      <c r="M208" s="31"/>
    </row>
    <row r="209" spans="1:13" s="52" customFormat="1" ht="15.75" customHeight="1">
      <c r="A209" s="43" t="s">
        <v>26</v>
      </c>
      <c r="B209" s="44"/>
      <c r="C209" s="53"/>
      <c r="D209" s="50"/>
      <c r="E209" s="50"/>
      <c r="F209" s="51"/>
      <c r="G209" s="37">
        <f t="shared" si="10"/>
        <v>1475833.9</v>
      </c>
      <c r="H209" s="37">
        <f t="shared" si="10"/>
        <v>65707.4</v>
      </c>
      <c r="I209" s="37">
        <f t="shared" si="10"/>
        <v>0</v>
      </c>
      <c r="J209" s="37">
        <f t="shared" si="10"/>
        <v>105092</v>
      </c>
      <c r="K209" s="37">
        <f t="shared" si="10"/>
        <v>0</v>
      </c>
      <c r="L209" s="37">
        <f t="shared" si="10"/>
        <v>1305034.5</v>
      </c>
      <c r="M209" s="51"/>
    </row>
    <row r="210" spans="1:13" s="32" customFormat="1" ht="15.75" customHeight="1">
      <c r="A210" s="26"/>
      <c r="B210" s="27" t="s">
        <v>85</v>
      </c>
      <c r="C210" s="28"/>
      <c r="D210" s="29"/>
      <c r="E210" s="29"/>
      <c r="F210" s="8">
        <v>2013</v>
      </c>
      <c r="G210" s="37">
        <f t="shared" si="10"/>
        <v>14350.099999999999</v>
      </c>
      <c r="H210" s="37">
        <f t="shared" si="10"/>
        <v>14350.099999999999</v>
      </c>
      <c r="I210" s="37">
        <f t="shared" si="10"/>
        <v>0</v>
      </c>
      <c r="J210" s="37">
        <f t="shared" si="10"/>
        <v>0</v>
      </c>
      <c r="K210" s="37">
        <f t="shared" si="10"/>
        <v>0</v>
      </c>
      <c r="L210" s="37">
        <f t="shared" si="10"/>
        <v>0</v>
      </c>
      <c r="M210" s="31"/>
    </row>
    <row r="211" spans="1:13" s="32" customFormat="1" ht="15.75" customHeight="1">
      <c r="A211" s="26"/>
      <c r="B211" s="27"/>
      <c r="C211" s="28"/>
      <c r="D211" s="29"/>
      <c r="E211" s="29"/>
      <c r="F211" s="8">
        <v>2014</v>
      </c>
      <c r="G211" s="37">
        <f t="shared" si="10"/>
        <v>364790.4</v>
      </c>
      <c r="H211" s="37">
        <f t="shared" si="10"/>
        <v>26619.9</v>
      </c>
      <c r="I211" s="37">
        <f t="shared" si="10"/>
        <v>0</v>
      </c>
      <c r="J211" s="37">
        <f t="shared" si="10"/>
        <v>65092</v>
      </c>
      <c r="K211" s="37">
        <f t="shared" si="10"/>
        <v>0</v>
      </c>
      <c r="L211" s="37">
        <f t="shared" si="10"/>
        <v>273078.5</v>
      </c>
      <c r="M211" s="31"/>
    </row>
    <row r="212" spans="1:13" s="32" customFormat="1" ht="15.75" customHeight="1">
      <c r="A212" s="26"/>
      <c r="B212" s="27"/>
      <c r="C212" s="28"/>
      <c r="D212" s="29"/>
      <c r="E212" s="29"/>
      <c r="F212" s="8">
        <v>2015</v>
      </c>
      <c r="G212" s="37">
        <f t="shared" si="10"/>
        <v>991690.7</v>
      </c>
      <c r="H212" s="37">
        <f t="shared" si="10"/>
        <v>12368.7</v>
      </c>
      <c r="I212" s="37">
        <f t="shared" si="10"/>
        <v>0</v>
      </c>
      <c r="J212" s="37">
        <f t="shared" si="10"/>
        <v>40000</v>
      </c>
      <c r="K212" s="37">
        <f t="shared" si="10"/>
        <v>0</v>
      </c>
      <c r="L212" s="37">
        <f t="shared" si="10"/>
        <v>939322</v>
      </c>
      <c r="M212" s="31"/>
    </row>
    <row r="213" spans="1:13" s="32" customFormat="1" ht="15.75" customHeight="1">
      <c r="A213" s="26"/>
      <c r="B213" s="27"/>
      <c r="C213" s="28"/>
      <c r="D213" s="29"/>
      <c r="E213" s="29"/>
      <c r="F213" s="8">
        <v>2016</v>
      </c>
      <c r="G213" s="37">
        <f t="shared" si="10"/>
        <v>105002.7</v>
      </c>
      <c r="H213" s="37">
        <f t="shared" si="10"/>
        <v>12368.7</v>
      </c>
      <c r="I213" s="37">
        <f t="shared" si="10"/>
        <v>0</v>
      </c>
      <c r="J213" s="37">
        <f t="shared" si="10"/>
        <v>0</v>
      </c>
      <c r="K213" s="37">
        <f t="shared" si="10"/>
        <v>0</v>
      </c>
      <c r="L213" s="37">
        <f t="shared" si="10"/>
        <v>92634</v>
      </c>
      <c r="M213" s="31"/>
    </row>
    <row r="214" spans="1:13" s="52" customFormat="1" ht="15.75" customHeight="1">
      <c r="A214" s="43" t="s">
        <v>27</v>
      </c>
      <c r="B214" s="44"/>
      <c r="C214" s="53"/>
      <c r="D214" s="50"/>
      <c r="E214" s="50"/>
      <c r="F214" s="51"/>
      <c r="G214" s="37">
        <f t="shared" si="10"/>
        <v>4109062.99</v>
      </c>
      <c r="H214" s="37">
        <f t="shared" si="10"/>
        <v>251732.4</v>
      </c>
      <c r="I214" s="37">
        <f t="shared" si="10"/>
        <v>5405.9</v>
      </c>
      <c r="J214" s="37">
        <f t="shared" si="10"/>
        <v>297220.49</v>
      </c>
      <c r="K214" s="37">
        <f t="shared" si="10"/>
        <v>0</v>
      </c>
      <c r="L214" s="37">
        <f t="shared" si="10"/>
        <v>3554704.2</v>
      </c>
      <c r="M214" s="51"/>
    </row>
    <row r="215" spans="1:13" s="32" customFormat="1" ht="15.75" customHeight="1">
      <c r="A215" s="26"/>
      <c r="B215" s="27" t="s">
        <v>85</v>
      </c>
      <c r="C215" s="28"/>
      <c r="D215" s="29"/>
      <c r="E215" s="29"/>
      <c r="F215" s="8">
        <v>2013</v>
      </c>
      <c r="G215" s="37">
        <f t="shared" si="10"/>
        <v>22543.300000000003</v>
      </c>
      <c r="H215" s="37">
        <f t="shared" si="10"/>
        <v>17137.4</v>
      </c>
      <c r="I215" s="37">
        <f t="shared" si="10"/>
        <v>5405.9</v>
      </c>
      <c r="J215" s="37">
        <f t="shared" si="10"/>
        <v>0</v>
      </c>
      <c r="K215" s="37">
        <f t="shared" si="10"/>
        <v>0</v>
      </c>
      <c r="L215" s="37">
        <f t="shared" si="10"/>
        <v>0</v>
      </c>
      <c r="M215" s="31"/>
    </row>
    <row r="216" spans="1:13" s="32" customFormat="1" ht="15.75" customHeight="1">
      <c r="A216" s="26"/>
      <c r="B216" s="27"/>
      <c r="C216" s="28"/>
      <c r="D216" s="29"/>
      <c r="E216" s="29"/>
      <c r="F216" s="8">
        <v>2014</v>
      </c>
      <c r="G216" s="37">
        <f t="shared" si="10"/>
        <v>2693110.69</v>
      </c>
      <c r="H216" s="37">
        <f t="shared" si="10"/>
        <v>234595</v>
      </c>
      <c r="I216" s="37">
        <f t="shared" si="10"/>
        <v>0</v>
      </c>
      <c r="J216" s="37">
        <f t="shared" si="10"/>
        <v>297220.49</v>
      </c>
      <c r="K216" s="37">
        <f t="shared" si="10"/>
        <v>0</v>
      </c>
      <c r="L216" s="37">
        <f t="shared" si="10"/>
        <v>2161295.2</v>
      </c>
      <c r="M216" s="31"/>
    </row>
    <row r="217" spans="1:13" s="32" customFormat="1" ht="15.75" customHeight="1">
      <c r="A217" s="26"/>
      <c r="B217" s="27"/>
      <c r="C217" s="28"/>
      <c r="D217" s="29"/>
      <c r="E217" s="29"/>
      <c r="F217" s="8">
        <v>2015</v>
      </c>
      <c r="G217" s="37">
        <f t="shared" si="10"/>
        <v>775407.4</v>
      </c>
      <c r="H217" s="37">
        <f t="shared" si="10"/>
        <v>0</v>
      </c>
      <c r="I217" s="37">
        <f t="shared" si="10"/>
        <v>0</v>
      </c>
      <c r="J217" s="37">
        <f t="shared" si="10"/>
        <v>0</v>
      </c>
      <c r="K217" s="37">
        <f t="shared" si="10"/>
        <v>0</v>
      </c>
      <c r="L217" s="37">
        <f t="shared" si="10"/>
        <v>775407.4</v>
      </c>
      <c r="M217" s="31"/>
    </row>
    <row r="218" spans="1:13" s="32" customFormat="1" ht="15.75" customHeight="1">
      <c r="A218" s="26"/>
      <c r="B218" s="27"/>
      <c r="C218" s="28"/>
      <c r="D218" s="29"/>
      <c r="E218" s="29"/>
      <c r="F218" s="8">
        <v>2016</v>
      </c>
      <c r="G218" s="37">
        <f t="shared" si="10"/>
        <v>618001.6</v>
      </c>
      <c r="H218" s="37">
        <f t="shared" si="10"/>
        <v>0</v>
      </c>
      <c r="I218" s="37">
        <f t="shared" si="10"/>
        <v>0</v>
      </c>
      <c r="J218" s="37">
        <f t="shared" si="10"/>
        <v>0</v>
      </c>
      <c r="K218" s="37">
        <f t="shared" si="10"/>
        <v>0</v>
      </c>
      <c r="L218" s="37">
        <f t="shared" si="10"/>
        <v>618001.6</v>
      </c>
      <c r="M218" s="31"/>
    </row>
    <row r="219" spans="1:13" ht="15">
      <c r="A219" s="38"/>
      <c r="B219" s="38"/>
      <c r="C219" s="38"/>
      <c r="D219" s="38"/>
      <c r="E219" s="38"/>
      <c r="F219" s="38"/>
      <c r="G219" s="39"/>
      <c r="H219" s="38"/>
      <c r="I219" s="38"/>
      <c r="J219" s="38"/>
      <c r="K219" s="38"/>
      <c r="L219" s="38"/>
      <c r="M219" s="38"/>
    </row>
    <row r="220" spans="8:9" ht="15">
      <c r="H220" s="40"/>
      <c r="I220" s="40"/>
    </row>
    <row r="221" spans="8:9" ht="15">
      <c r="H221" s="40"/>
      <c r="I221" s="40"/>
    </row>
    <row r="222" spans="8:9" ht="15">
      <c r="H222" s="40"/>
      <c r="I222" s="40"/>
    </row>
    <row r="223" spans="5:9" ht="15">
      <c r="E223" s="41"/>
      <c r="H223" s="40"/>
      <c r="I223" s="40"/>
    </row>
    <row r="224" spans="8:9" ht="15">
      <c r="H224" s="40"/>
      <c r="I224" s="40"/>
    </row>
    <row r="225" spans="8:9" ht="15">
      <c r="H225" s="40"/>
      <c r="I225" s="40"/>
    </row>
  </sheetData>
  <sheetProtection/>
  <autoFilter ref="C2:C219"/>
  <mergeCells count="81">
    <mergeCell ref="C111:C112"/>
    <mergeCell ref="D111:D112"/>
    <mergeCell ref="A103:A105"/>
    <mergeCell ref="A19:A20"/>
    <mergeCell ref="B19:B20"/>
    <mergeCell ref="C19:C20"/>
    <mergeCell ref="D19:D20"/>
    <mergeCell ref="D103:D105"/>
    <mergeCell ref="C109:C110"/>
    <mergeCell ref="A91:B91"/>
    <mergeCell ref="M26:M28"/>
    <mergeCell ref="M106:M107"/>
    <mergeCell ref="D109:D110"/>
    <mergeCell ref="M124:M125"/>
    <mergeCell ref="M109:M110"/>
    <mergeCell ref="M62:M63"/>
    <mergeCell ref="M122:M123"/>
    <mergeCell ref="M103:M105"/>
    <mergeCell ref="M111:M112"/>
    <mergeCell ref="E124:E125"/>
    <mergeCell ref="A96:B96"/>
    <mergeCell ref="B124:B125"/>
    <mergeCell ref="A124:A125"/>
    <mergeCell ref="A122:A123"/>
    <mergeCell ref="B103:B105"/>
    <mergeCell ref="A111:A112"/>
    <mergeCell ref="B111:B112"/>
    <mergeCell ref="C106:C107"/>
    <mergeCell ref="B109:B110"/>
    <mergeCell ref="A106:A107"/>
    <mergeCell ref="B106:B107"/>
    <mergeCell ref="A109:A110"/>
    <mergeCell ref="M11:M14"/>
    <mergeCell ref="A16:M16"/>
    <mergeCell ref="F11:F14"/>
    <mergeCell ref="G12:G14"/>
    <mergeCell ref="H12:K12"/>
    <mergeCell ref="A11:A14"/>
    <mergeCell ref="B11:B14"/>
    <mergeCell ref="D11:D14"/>
    <mergeCell ref="C11:C14"/>
    <mergeCell ref="E11:E14"/>
    <mergeCell ref="G11:K11"/>
    <mergeCell ref="A26:A28"/>
    <mergeCell ref="B26:B28"/>
    <mergeCell ref="D26:D28"/>
    <mergeCell ref="C26:C28"/>
    <mergeCell ref="A21:A23"/>
    <mergeCell ref="B21:B23"/>
    <mergeCell ref="C21:C23"/>
    <mergeCell ref="D21:D23"/>
    <mergeCell ref="J13:L13"/>
    <mergeCell ref="A62:A63"/>
    <mergeCell ref="D62:D63"/>
    <mergeCell ref="C62:C63"/>
    <mergeCell ref="B62:B63"/>
    <mergeCell ref="A214:B214"/>
    <mergeCell ref="A189:B189"/>
    <mergeCell ref="A194:B194"/>
    <mergeCell ref="A199:B199"/>
    <mergeCell ref="A204:B204"/>
    <mergeCell ref="A209:B209"/>
    <mergeCell ref="C124:C125"/>
    <mergeCell ref="A101:K101"/>
    <mergeCell ref="A86:B86"/>
    <mergeCell ref="D106:D107"/>
    <mergeCell ref="E106:E107"/>
    <mergeCell ref="C103:C105"/>
    <mergeCell ref="D124:D125"/>
    <mergeCell ref="B122:B123"/>
    <mergeCell ref="D122:D123"/>
    <mergeCell ref="C122:C123"/>
    <mergeCell ref="A42:A43"/>
    <mergeCell ref="B42:B43"/>
    <mergeCell ref="C42:C43"/>
    <mergeCell ref="D42:D43"/>
    <mergeCell ref="H13:I13"/>
    <mergeCell ref="A17:A18"/>
    <mergeCell ref="B17:B18"/>
    <mergeCell ref="C17:C18"/>
    <mergeCell ref="D17:D18"/>
  </mergeCells>
  <printOptions/>
  <pageMargins left="0.4" right="0.26" top="0.22" bottom="0.3" header="0.22" footer="0.28"/>
  <pageSetup fitToHeight="25" fitToWidth="1" horizontalDpi="600" verticalDpi="600" orientation="landscape" paperSize="9" scale="48" r:id="rId1"/>
  <rowBreaks count="1" manualBreakCount="1">
    <brk id="1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2014-04-15T11:45:49Z</cp:lastPrinted>
  <dcterms:created xsi:type="dcterms:W3CDTF">2012-12-12T08:42:07Z</dcterms:created>
  <dcterms:modified xsi:type="dcterms:W3CDTF">2014-05-21T04:27:31Z</dcterms:modified>
  <cp:category/>
  <cp:version/>
  <cp:contentType/>
  <cp:contentStatus/>
</cp:coreProperties>
</file>