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>
    <definedName name="_xlnm._FilterDatabase" localSheetId="0" hidden="1">'Лист1'!$B$1:$B$151</definedName>
    <definedName name="_xlnm.Print_Area" localSheetId="0">'Лист1'!$A$1:$I$137</definedName>
  </definedNames>
  <calcPr fullCalcOnLoad="1"/>
</workbook>
</file>

<file path=xl/sharedStrings.xml><?xml version="1.0" encoding="utf-8"?>
<sst xmlns="http://schemas.openxmlformats.org/spreadsheetml/2006/main" count="521" uniqueCount="172">
  <si>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</si>
  <si>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</si>
  <si>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</si>
  <si>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</si>
  <si>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</si>
  <si>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</si>
  <si>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</si>
  <si>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</si>
  <si>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2013 год</t>
  </si>
  <si>
    <t>смешанная</t>
  </si>
  <si>
    <t>ООО "УК "Ремстройбыт"</t>
  </si>
  <si>
    <t>Стрелочная ул., 1в</t>
  </si>
  <si>
    <t>ООО "ЖЭК Жилищник"</t>
  </si>
  <si>
    <t>Б. Подгорная ул., 118/4</t>
  </si>
  <si>
    <t>Кольцевой проезд ул., 27</t>
  </si>
  <si>
    <t>ООО "УК "Каштачная"</t>
  </si>
  <si>
    <t>ул. Профсоюзная, 5а</t>
  </si>
  <si>
    <t>ООО " Компания Каштачная"</t>
  </si>
  <si>
    <t>Итого по 2013 году</t>
  </si>
  <si>
    <t>2014 год</t>
  </si>
  <si>
    <t>ООО "УК "Ленинский массив"</t>
  </si>
  <si>
    <t>Итого по 2014 году</t>
  </si>
  <si>
    <t>2015 год</t>
  </si>
  <si>
    <t xml:space="preserve">Ленина пр., 123/3                        </t>
  </si>
  <si>
    <t>Итого по 2015 году</t>
  </si>
  <si>
    <t>Всего (руб.)</t>
  </si>
  <si>
    <t xml:space="preserve">ООО "УК "Каштачная" </t>
  </si>
  <si>
    <t>Бердская ул, д. 13</t>
  </si>
  <si>
    <t xml:space="preserve">ООО "Компания "Каштачная" </t>
  </si>
  <si>
    <t>Розы Люксембург ул., д. 88</t>
  </si>
  <si>
    <t xml:space="preserve">ООО "УК Ремстройбыт" </t>
  </si>
  <si>
    <t xml:space="preserve">ООО "УК "Ленинский массив" </t>
  </si>
  <si>
    <t>Большая Подгорная ул., д. 216</t>
  </si>
  <si>
    <t>Смирнова ул., д. 24</t>
  </si>
  <si>
    <t>Большая Подгорная ул., д. 120</t>
  </si>
  <si>
    <t>Первомайская ул., д. 171</t>
  </si>
  <si>
    <t>Красный пер., д. 15</t>
  </si>
  <si>
    <t>Первомайская ул., д. 177</t>
  </si>
  <si>
    <t>Большая Подгорная ул., д. 4</t>
  </si>
  <si>
    <t>Шегарский пер., д .71</t>
  </si>
  <si>
    <t>Большая Подгорная ул., д. 116</t>
  </si>
  <si>
    <t>Светлый пер., д. 40</t>
  </si>
  <si>
    <t>Большая Подгорная ул., д. 212а</t>
  </si>
  <si>
    <t>Бердская ул, д. 3</t>
  </si>
  <si>
    <t>Большая Подгорная ул., д. 173</t>
  </si>
  <si>
    <t>Учительская ул., д. 57</t>
  </si>
  <si>
    <t>Большая Подгорная ул., д.197</t>
  </si>
  <si>
    <t>Розы Люксембург ул., д. 61</t>
  </si>
  <si>
    <t>Алеутская ул., д. 15а</t>
  </si>
  <si>
    <t>5-й Армии ул., д. 6</t>
  </si>
  <si>
    <t>Розы Люксембург ул., д. 27</t>
  </si>
  <si>
    <t>Мельничная ул., д. 73</t>
  </si>
  <si>
    <t>Шегарский пер., д. 69</t>
  </si>
  <si>
    <t>Большая Подгорная ул., д. 214а</t>
  </si>
  <si>
    <t>Ленина пр., д. 155</t>
  </si>
  <si>
    <t>Профсоюзная ул., д. 7а</t>
  </si>
  <si>
    <t>Водяная ул., д. 53</t>
  </si>
  <si>
    <t>Карповский пер., д. 24</t>
  </si>
  <si>
    <t>Светлый пер., д. 26</t>
  </si>
  <si>
    <t>Большая Подгорная ул., д. 232</t>
  </si>
  <si>
    <t>Просторный пер.,  д. 8</t>
  </si>
  <si>
    <t>Ленина пр., д. 214</t>
  </si>
  <si>
    <t>Ванцетти пер., д. 6</t>
  </si>
  <si>
    <t>Бердская ул., д. 17</t>
  </si>
  <si>
    <t>Обская ул., д. 52</t>
  </si>
  <si>
    <t>Просторный пер.,  д. 21</t>
  </si>
  <si>
    <t xml:space="preserve"> выборочный капитальный ремонт </t>
  </si>
  <si>
    <t>Просторный пер., д. 8а</t>
  </si>
  <si>
    <t>Просторный пер., д. 10</t>
  </si>
  <si>
    <t>Мельничная ул., д. 75</t>
  </si>
  <si>
    <t>Ленина пр., д. 222</t>
  </si>
  <si>
    <t>Большая Подгорная ул., д. 161</t>
  </si>
  <si>
    <t xml:space="preserve">Перечень многоквартирных домов Ленинского района Города Томска, 
в отношении которых планируется проведение работ по капитальному  ремонту в 2013-2015 годах                                                                                                                                                                                               </t>
  </si>
  <si>
    <t>Светлый пер., д. 38</t>
  </si>
  <si>
    <t>Мельничная ул., д. 36</t>
  </si>
  <si>
    <t>Розы Люксембург ул., д. 60</t>
  </si>
  <si>
    <t>Кольцевой проезд ул., д. 13</t>
  </si>
  <si>
    <t>Кольцевой проезд ул., д. 19</t>
  </si>
  <si>
    <t>Кольцевой проезд ул., д. 25</t>
  </si>
  <si>
    <t xml:space="preserve">Мельничная ул., д. 31 </t>
  </si>
  <si>
    <t>Общество с ограниченной ответственностью "Жилсервис "Ленинский"</t>
  </si>
  <si>
    <t>Общество с ограниченной ответственностью "Жилсервис "Черемошники"</t>
  </si>
  <si>
    <t xml:space="preserve">ул. Войкова, д. 1 </t>
  </si>
  <si>
    <t xml:space="preserve"> Изготовление проектно-сметной документации и выборочный капитальный ремонт </t>
  </si>
  <si>
    <t>Правобережная ул., д. 9/1</t>
  </si>
  <si>
    <t xml:space="preserve">Ленина пр., д. 198                        </t>
  </si>
  <si>
    <t>1905 года пер., д. 15</t>
  </si>
  <si>
    <t>Розы Люксембург ул., д. 74</t>
  </si>
  <si>
    <t xml:space="preserve">Войкова ул., д.1 </t>
  </si>
  <si>
    <t>ООО "Компания "Каштачная"</t>
  </si>
  <si>
    <t>Ванцетти пер., д.18</t>
  </si>
  <si>
    <t>Карповский пер., д.20</t>
  </si>
  <si>
    <t>Карповский пер., д.24</t>
  </si>
  <si>
    <t>Р. Люксембург ул., д.27</t>
  </si>
  <si>
    <t>Мельничная ул., д.33</t>
  </si>
  <si>
    <t>Бердская ул., д.17</t>
  </si>
  <si>
    <t>Бердская ул., д.19</t>
  </si>
  <si>
    <t>Бердская ул., д.19а</t>
  </si>
  <si>
    <t>К. Маркса ул., д.29</t>
  </si>
  <si>
    <t>Р. Люксембург ул., д.60</t>
  </si>
  <si>
    <t>Мельничная ул., д.27</t>
  </si>
  <si>
    <t>Красный пер., д.12</t>
  </si>
  <si>
    <t>1905 года пер., д.20</t>
  </si>
  <si>
    <t>Красный пер., д.13</t>
  </si>
  <si>
    <t>Красный пер., д.15</t>
  </si>
  <si>
    <t>Мельничная ул., д.32</t>
  </si>
  <si>
    <t>Р. Люксембург ул., д.41</t>
  </si>
  <si>
    <t>Р. Люксембург ул., д.43</t>
  </si>
  <si>
    <t>Правобережная ул., д.10а</t>
  </si>
  <si>
    <t>Кольцевой проезд ул., д.13</t>
  </si>
  <si>
    <t>Кольцевой проезд ул., д.15</t>
  </si>
  <si>
    <t>Кольцевой проезд ул., д.17</t>
  </si>
  <si>
    <t>Кольцевой проезд ул., д.25</t>
  </si>
  <si>
    <t>Кольцевой проезд ул., д.7</t>
  </si>
  <si>
    <t>Кольцевой проезд ул., д.19</t>
  </si>
  <si>
    <t>Кутузова ул., д.1</t>
  </si>
  <si>
    <t>Просторный пер., 8</t>
  </si>
  <si>
    <t>ООО "Жилсервис"</t>
  </si>
  <si>
    <t>Просторный пер., 8а</t>
  </si>
  <si>
    <t>Просторный пер., 21</t>
  </si>
  <si>
    <t>Б. Подгорная ул., д.80</t>
  </si>
  <si>
    <t>Б. Подгорная ул., д.106</t>
  </si>
  <si>
    <t>Б. Подгорная ул., д.185</t>
  </si>
  <si>
    <t>Б. Подгорная ул., д.173</t>
  </si>
  <si>
    <t>Ангарская ул., д.81</t>
  </si>
  <si>
    <t>Каховская ул., д.59</t>
  </si>
  <si>
    <t>Кедровая ул., д.36</t>
  </si>
  <si>
    <t>Учительская ул., д.59</t>
  </si>
  <si>
    <t>Флотский пер., 2б</t>
  </si>
  <si>
    <t>Флотский пер., 2а</t>
  </si>
  <si>
    <t>Флотский пер., 2</t>
  </si>
  <si>
    <t>Флотский пер., 8</t>
  </si>
  <si>
    <t>Шегарский пер., д.73</t>
  </si>
  <si>
    <t>Шегарский пер., д.75а</t>
  </si>
  <si>
    <t>Красный пер., д.6/1</t>
  </si>
  <si>
    <t>Мельничная, д.29/1</t>
  </si>
  <si>
    <t>пр. Ленина, 177а</t>
  </si>
  <si>
    <t>пр. Ленина, 114</t>
  </si>
  <si>
    <t>пр. Ленина, 131</t>
  </si>
  <si>
    <t>ул. Смирнова, 22</t>
  </si>
  <si>
    <t>ул. Смирнова, 24</t>
  </si>
  <si>
    <t>ул. Смирнова, 21</t>
  </si>
  <si>
    <t>ул. Смирнова, 25</t>
  </si>
  <si>
    <t>ул. Смирнова, 29</t>
  </si>
  <si>
    <t>ул. Смирнова, 33</t>
  </si>
  <si>
    <t>ул. Смирнова, 11</t>
  </si>
  <si>
    <t xml:space="preserve">ул. Карла-Маркса, 2 </t>
  </si>
  <si>
    <t>ул. Розы Люксембург, 49</t>
  </si>
  <si>
    <t>ул. Розы Люксембург, 69</t>
  </si>
  <si>
    <t>пр. Ленина, 162</t>
  </si>
  <si>
    <t>пр. Ленина, 160</t>
  </si>
  <si>
    <t>ул. Розы Люксембург, 42</t>
  </si>
  <si>
    <t>частная</t>
  </si>
  <si>
    <t>ООО "Томская УК"</t>
  </si>
  <si>
    <t>1953</t>
  </si>
  <si>
    <t>1988</t>
  </si>
  <si>
    <t>1959</t>
  </si>
  <si>
    <t>1950</t>
  </si>
  <si>
    <t>1955</t>
  </si>
  <si>
    <t>1954</t>
  </si>
  <si>
    <t>1958</t>
  </si>
  <si>
    <t>1957</t>
  </si>
  <si>
    <t>1882</t>
  </si>
  <si>
    <t>1900</t>
  </si>
  <si>
    <t>1974</t>
  </si>
  <si>
    <t>1970</t>
  </si>
  <si>
    <t>1961</t>
  </si>
  <si>
    <t>Ремонт фасадов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</si>
  <si>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</si>
  <si>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</si>
  <si>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ИТОГО 118 МКД*:</t>
  </si>
  <si>
    <t>Приложение 4 к постановлению администрации Города Томска 
от 15.05.2014 № 386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</si>
</sst>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59" applyNumberFormat="1" applyFont="1" applyFill="1" applyBorder="1" applyAlignment="1" applyProtection="1">
      <alignment horizontal="left" vertical="center" wrapText="1"/>
      <protection/>
    </xf>
    <xf numFmtId="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8" applyNumberFormat="1" applyFont="1" applyFill="1" applyBorder="1" applyAlignment="1" applyProtection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8" applyNumberFormat="1" applyFont="1" applyFill="1" applyBorder="1" applyAlignment="1" applyProtection="1">
      <alignment horizontal="left" vertical="center" wrapText="1"/>
      <protection/>
    </xf>
    <xf numFmtId="4" fontId="22" fillId="0" borderId="10" xfId="58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23" fillId="0" borderId="0" xfId="0" applyFont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2" fontId="21" fillId="24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" fontId="22" fillId="0" borderId="14" xfId="62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62" applyNumberFormat="1" applyFont="1" applyFill="1" applyBorder="1" applyAlignment="1">
      <alignment horizontal="center" vertical="center"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14" fillId="0" borderId="0" xfId="0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view="pageBreakPreview" zoomScale="75" zoomScaleNormal="70" zoomScaleSheetLayoutView="75" workbookViewId="0" topLeftCell="A1">
      <selection activeCell="K5" sqref="K5"/>
    </sheetView>
  </sheetViews>
  <sheetFormatPr defaultColWidth="9.00390625" defaultRowHeight="12.75"/>
  <cols>
    <col min="1" max="1" width="5.25390625" style="1" customWidth="1"/>
    <col min="2" max="2" width="28.125" style="17" customWidth="1"/>
    <col min="3" max="3" width="14.375" style="18" customWidth="1"/>
    <col min="4" max="4" width="11.625" style="18" customWidth="1"/>
    <col min="5" max="5" width="33.00390625" style="18" customWidth="1"/>
    <col min="6" max="6" width="18.75390625" style="18" customWidth="1"/>
    <col min="7" max="7" width="15.875" style="18" customWidth="1"/>
    <col min="8" max="8" width="20.125" style="18" customWidth="1"/>
    <col min="9" max="9" width="47.625" style="18" customWidth="1"/>
  </cols>
  <sheetData>
    <row r="1" spans="1:9" s="23" customFormat="1" ht="36" customHeight="1">
      <c r="A1" s="19"/>
      <c r="B1" s="20"/>
      <c r="C1" s="21"/>
      <c r="D1" s="21"/>
      <c r="E1" s="21"/>
      <c r="F1" s="22"/>
      <c r="G1" s="38" t="s">
        <v>171</v>
      </c>
      <c r="H1" s="38"/>
      <c r="I1" s="38"/>
    </row>
    <row r="2" spans="1:9" s="23" customFormat="1" ht="12.75">
      <c r="A2" s="39" t="s">
        <v>72</v>
      </c>
      <c r="B2" s="39"/>
      <c r="C2" s="39"/>
      <c r="D2" s="39"/>
      <c r="E2" s="39"/>
      <c r="F2" s="39"/>
      <c r="G2" s="39"/>
      <c r="H2" s="39"/>
      <c r="I2" s="39"/>
    </row>
    <row r="3" spans="1:9" s="23" customFormat="1" ht="12.75">
      <c r="A3" s="39"/>
      <c r="B3" s="39"/>
      <c r="C3" s="39"/>
      <c r="D3" s="39"/>
      <c r="E3" s="39"/>
      <c r="F3" s="39"/>
      <c r="G3" s="39"/>
      <c r="H3" s="39"/>
      <c r="I3" s="39"/>
    </row>
    <row r="4" spans="1:9" s="23" customFormat="1" ht="5.2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s="23" customFormat="1" ht="63.75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25</v>
      </c>
      <c r="G5" s="15" t="s">
        <v>5</v>
      </c>
      <c r="H5" s="15" t="s">
        <v>6</v>
      </c>
      <c r="I5" s="15" t="s">
        <v>7</v>
      </c>
    </row>
    <row r="6" spans="1:9" s="23" customFormat="1" ht="12.75">
      <c r="A6" s="40" t="s">
        <v>8</v>
      </c>
      <c r="B6" s="40"/>
      <c r="C6" s="40"/>
      <c r="D6" s="40"/>
      <c r="E6" s="40"/>
      <c r="F6" s="40"/>
      <c r="G6" s="40"/>
      <c r="H6" s="40"/>
      <c r="I6" s="40"/>
    </row>
    <row r="7" spans="1:9" s="24" customFormat="1" ht="12.75">
      <c r="A7" s="4">
        <v>1</v>
      </c>
      <c r="B7" s="2" t="s">
        <v>11</v>
      </c>
      <c r="C7" s="4" t="s">
        <v>9</v>
      </c>
      <c r="D7" s="4">
        <v>1960</v>
      </c>
      <c r="E7" s="4" t="s">
        <v>66</v>
      </c>
      <c r="F7" s="5">
        <f aca="true" t="shared" si="0" ref="F7:F60">H7+G7</f>
        <v>3085449</v>
      </c>
      <c r="G7" s="5">
        <f aca="true" t="shared" si="1" ref="G7:G60">H7*0.01</f>
        <v>30549</v>
      </c>
      <c r="H7" s="5">
        <f>3394000-339100</f>
        <v>3054900</v>
      </c>
      <c r="I7" s="4" t="s">
        <v>12</v>
      </c>
    </row>
    <row r="8" spans="1:9" s="24" customFormat="1" ht="25.5">
      <c r="A8" s="4">
        <v>2</v>
      </c>
      <c r="B8" s="2" t="s">
        <v>13</v>
      </c>
      <c r="C8" s="4" t="s">
        <v>9</v>
      </c>
      <c r="D8" s="4">
        <v>1957</v>
      </c>
      <c r="E8" s="4" t="s">
        <v>66</v>
      </c>
      <c r="F8" s="5">
        <f t="shared" si="0"/>
        <v>7401932.7125</v>
      </c>
      <c r="G8" s="5">
        <f t="shared" si="1"/>
        <v>73286.46250000001</v>
      </c>
      <c r="H8" s="5">
        <v>7328646.25</v>
      </c>
      <c r="I8" s="4" t="s">
        <v>80</v>
      </c>
    </row>
    <row r="9" spans="1:9" s="24" customFormat="1" ht="12.75">
      <c r="A9" s="4">
        <v>3</v>
      </c>
      <c r="B9" s="2" t="s">
        <v>14</v>
      </c>
      <c r="C9" s="4" t="s">
        <v>9</v>
      </c>
      <c r="D9" s="4">
        <v>1930</v>
      </c>
      <c r="E9" s="4" t="s">
        <v>66</v>
      </c>
      <c r="F9" s="5">
        <f t="shared" si="0"/>
        <v>1753508.3891999999</v>
      </c>
      <c r="G9" s="5">
        <f t="shared" si="1"/>
        <v>17361.4692</v>
      </c>
      <c r="H9" s="5">
        <f>163785.67+1436197.96+136163.29</f>
        <v>1736146.92</v>
      </c>
      <c r="I9" s="4" t="s">
        <v>15</v>
      </c>
    </row>
    <row r="10" spans="1:9" s="24" customFormat="1" ht="12.75">
      <c r="A10" s="4">
        <v>4</v>
      </c>
      <c r="B10" s="26" t="s">
        <v>16</v>
      </c>
      <c r="C10" s="4" t="s">
        <v>9</v>
      </c>
      <c r="D10" s="4">
        <v>1935</v>
      </c>
      <c r="E10" s="4" t="s">
        <v>66</v>
      </c>
      <c r="F10" s="5">
        <f t="shared" si="0"/>
        <v>2726888.799</v>
      </c>
      <c r="G10" s="5">
        <f t="shared" si="1"/>
        <v>26998.899</v>
      </c>
      <c r="H10" s="5">
        <f>1598948.97+1100940.93</f>
        <v>2699889.9</v>
      </c>
      <c r="I10" s="4" t="s">
        <v>17</v>
      </c>
    </row>
    <row r="11" spans="1:9" s="24" customFormat="1" ht="38.25">
      <c r="A11" s="4">
        <v>5</v>
      </c>
      <c r="B11" s="6" t="s">
        <v>82</v>
      </c>
      <c r="C11" s="4" t="s">
        <v>9</v>
      </c>
      <c r="D11" s="4">
        <v>1963</v>
      </c>
      <c r="E11" s="4" t="s">
        <v>83</v>
      </c>
      <c r="F11" s="5">
        <f t="shared" si="0"/>
        <v>3486030.15</v>
      </c>
      <c r="G11" s="5">
        <f t="shared" si="1"/>
        <v>34515.15</v>
      </c>
      <c r="H11" s="7">
        <v>3451515</v>
      </c>
      <c r="I11" s="8" t="s">
        <v>28</v>
      </c>
    </row>
    <row r="12" spans="1:9" s="24" customFormat="1" ht="12.75">
      <c r="A12" s="4">
        <v>6</v>
      </c>
      <c r="B12" s="6" t="s">
        <v>27</v>
      </c>
      <c r="C12" s="4" t="s">
        <v>9</v>
      </c>
      <c r="D12" s="4">
        <v>1930</v>
      </c>
      <c r="E12" s="4" t="s">
        <v>66</v>
      </c>
      <c r="F12" s="5">
        <f t="shared" si="0"/>
        <v>140895.9999</v>
      </c>
      <c r="G12" s="5">
        <f t="shared" si="1"/>
        <v>1395.0099</v>
      </c>
      <c r="H12" s="7">
        <v>139500.99</v>
      </c>
      <c r="I12" s="8" t="s">
        <v>28</v>
      </c>
    </row>
    <row r="13" spans="1:9" s="24" customFormat="1" ht="12.75">
      <c r="A13" s="4">
        <v>7</v>
      </c>
      <c r="B13" s="6" t="s">
        <v>29</v>
      </c>
      <c r="C13" s="4" t="s">
        <v>9</v>
      </c>
      <c r="D13" s="4">
        <v>1938</v>
      </c>
      <c r="E13" s="4" t="s">
        <v>66</v>
      </c>
      <c r="F13" s="5">
        <f t="shared" si="0"/>
        <v>66660</v>
      </c>
      <c r="G13" s="5">
        <f t="shared" si="1"/>
        <v>660</v>
      </c>
      <c r="H13" s="7">
        <v>66000</v>
      </c>
      <c r="I13" s="8" t="s">
        <v>30</v>
      </c>
    </row>
    <row r="14" spans="1:9" s="24" customFormat="1" ht="12.75">
      <c r="A14" s="4">
        <v>8</v>
      </c>
      <c r="B14" s="6" t="s">
        <v>76</v>
      </c>
      <c r="C14" s="4" t="s">
        <v>9</v>
      </c>
      <c r="D14" s="4">
        <v>1917</v>
      </c>
      <c r="E14" s="4" t="s">
        <v>66</v>
      </c>
      <c r="F14" s="5">
        <f t="shared" si="0"/>
        <v>147216.0244</v>
      </c>
      <c r="G14" s="5">
        <f t="shared" si="1"/>
        <v>1457.5844</v>
      </c>
      <c r="H14" s="7">
        <v>145758.44</v>
      </c>
      <c r="I14" s="4" t="s">
        <v>15</v>
      </c>
    </row>
    <row r="15" spans="1:9" s="23" customFormat="1" ht="25.5">
      <c r="A15" s="4">
        <v>9</v>
      </c>
      <c r="B15" s="6" t="s">
        <v>65</v>
      </c>
      <c r="C15" s="4" t="s">
        <v>9</v>
      </c>
      <c r="D15" s="4">
        <v>1930</v>
      </c>
      <c r="E15" s="4" t="s">
        <v>66</v>
      </c>
      <c r="F15" s="5">
        <f t="shared" si="0"/>
        <v>93066.5611</v>
      </c>
      <c r="G15" s="5">
        <f t="shared" si="1"/>
        <v>921.4511</v>
      </c>
      <c r="H15" s="7">
        <v>92145.11</v>
      </c>
      <c r="I15" s="4" t="s">
        <v>81</v>
      </c>
    </row>
    <row r="16" spans="1:9" s="23" customFormat="1" ht="12.75">
      <c r="A16" s="4">
        <v>10</v>
      </c>
      <c r="B16" s="6" t="s">
        <v>32</v>
      </c>
      <c r="C16" s="4" t="s">
        <v>9</v>
      </c>
      <c r="D16" s="4">
        <v>1952</v>
      </c>
      <c r="E16" s="4" t="s">
        <v>66</v>
      </c>
      <c r="F16" s="5">
        <f t="shared" si="0"/>
        <v>77770</v>
      </c>
      <c r="G16" s="5">
        <f t="shared" si="1"/>
        <v>770</v>
      </c>
      <c r="H16" s="7">
        <v>77000</v>
      </c>
      <c r="I16" s="8" t="s">
        <v>31</v>
      </c>
    </row>
    <row r="17" spans="1:9" s="23" customFormat="1" ht="12.75">
      <c r="A17" s="4">
        <v>11</v>
      </c>
      <c r="B17" s="6" t="s">
        <v>33</v>
      </c>
      <c r="C17" s="4" t="s">
        <v>9</v>
      </c>
      <c r="D17" s="4">
        <v>1959</v>
      </c>
      <c r="E17" s="4" t="s">
        <v>66</v>
      </c>
      <c r="F17" s="5">
        <f t="shared" si="0"/>
        <v>118362.4252</v>
      </c>
      <c r="G17" s="5">
        <f t="shared" si="1"/>
        <v>1171.9052000000001</v>
      </c>
      <c r="H17" s="7">
        <v>117190.52</v>
      </c>
      <c r="I17" s="8" t="s">
        <v>26</v>
      </c>
    </row>
    <row r="18" spans="1:9" s="23" customFormat="1" ht="12.75">
      <c r="A18" s="4">
        <v>12</v>
      </c>
      <c r="B18" s="6" t="s">
        <v>34</v>
      </c>
      <c r="C18" s="4" t="s">
        <v>9</v>
      </c>
      <c r="D18" s="4">
        <v>1955</v>
      </c>
      <c r="E18" s="4" t="s">
        <v>66</v>
      </c>
      <c r="F18" s="5">
        <f t="shared" si="0"/>
        <v>144430</v>
      </c>
      <c r="G18" s="5">
        <f t="shared" si="1"/>
        <v>1430</v>
      </c>
      <c r="H18" s="7">
        <v>143000</v>
      </c>
      <c r="I18" s="8" t="s">
        <v>31</v>
      </c>
    </row>
    <row r="19" spans="1:9" s="23" customFormat="1" ht="12.75">
      <c r="A19" s="4">
        <v>13</v>
      </c>
      <c r="B19" s="6" t="s">
        <v>35</v>
      </c>
      <c r="C19" s="4" t="s">
        <v>9</v>
      </c>
      <c r="D19" s="4">
        <v>1958</v>
      </c>
      <c r="E19" s="4" t="s">
        <v>66</v>
      </c>
      <c r="F19" s="5">
        <f t="shared" si="0"/>
        <v>88880</v>
      </c>
      <c r="G19" s="5">
        <f t="shared" si="1"/>
        <v>880</v>
      </c>
      <c r="H19" s="7">
        <v>88000</v>
      </c>
      <c r="I19" s="8" t="s">
        <v>31</v>
      </c>
    </row>
    <row r="20" spans="1:9" s="23" customFormat="1" ht="12.75">
      <c r="A20" s="4">
        <v>14</v>
      </c>
      <c r="B20" s="6" t="s">
        <v>71</v>
      </c>
      <c r="C20" s="4" t="s">
        <v>9</v>
      </c>
      <c r="D20" s="4">
        <v>1963</v>
      </c>
      <c r="E20" s="4" t="s">
        <v>66</v>
      </c>
      <c r="F20" s="5">
        <f t="shared" si="0"/>
        <v>88880</v>
      </c>
      <c r="G20" s="5">
        <f t="shared" si="1"/>
        <v>880</v>
      </c>
      <c r="H20" s="7">
        <v>88000</v>
      </c>
      <c r="I20" s="8" t="s">
        <v>31</v>
      </c>
    </row>
    <row r="21" spans="1:9" s="23" customFormat="1" ht="12.75">
      <c r="A21" s="4">
        <v>15</v>
      </c>
      <c r="B21" s="6" t="s">
        <v>36</v>
      </c>
      <c r="C21" s="4" t="s">
        <v>9</v>
      </c>
      <c r="D21" s="4">
        <v>1960</v>
      </c>
      <c r="E21" s="4" t="s">
        <v>66</v>
      </c>
      <c r="F21" s="5">
        <f t="shared" si="0"/>
        <v>112244.1684</v>
      </c>
      <c r="G21" s="5">
        <f t="shared" si="1"/>
        <v>1111.3284</v>
      </c>
      <c r="H21" s="7">
        <f>100000+11132.84</f>
        <v>111132.84</v>
      </c>
      <c r="I21" s="8" t="s">
        <v>30</v>
      </c>
    </row>
    <row r="22" spans="1:9" s="23" customFormat="1" ht="12.75">
      <c r="A22" s="4">
        <v>16</v>
      </c>
      <c r="B22" s="6" t="s">
        <v>37</v>
      </c>
      <c r="C22" s="4" t="s">
        <v>9</v>
      </c>
      <c r="D22" s="4">
        <v>1941</v>
      </c>
      <c r="E22" s="4" t="s">
        <v>66</v>
      </c>
      <c r="F22" s="5">
        <f t="shared" si="0"/>
        <v>88880</v>
      </c>
      <c r="G22" s="5">
        <f t="shared" si="1"/>
        <v>880</v>
      </c>
      <c r="H22" s="7">
        <v>88000</v>
      </c>
      <c r="I22" s="8" t="s">
        <v>31</v>
      </c>
    </row>
    <row r="23" spans="1:9" s="23" customFormat="1" ht="12.75">
      <c r="A23" s="4">
        <v>17</v>
      </c>
      <c r="B23" s="6" t="s">
        <v>38</v>
      </c>
      <c r="C23" s="4" t="s">
        <v>9</v>
      </c>
      <c r="D23" s="4">
        <v>1963</v>
      </c>
      <c r="E23" s="4" t="s">
        <v>66</v>
      </c>
      <c r="F23" s="5">
        <f t="shared" si="0"/>
        <v>77770</v>
      </c>
      <c r="G23" s="5">
        <f t="shared" si="1"/>
        <v>770</v>
      </c>
      <c r="H23" s="7">
        <v>77000</v>
      </c>
      <c r="I23" s="8" t="s">
        <v>30</v>
      </c>
    </row>
    <row r="24" spans="1:9" s="23" customFormat="1" ht="12.75">
      <c r="A24" s="4">
        <v>18</v>
      </c>
      <c r="B24" s="6" t="s">
        <v>39</v>
      </c>
      <c r="C24" s="4" t="s">
        <v>9</v>
      </c>
      <c r="D24" s="4">
        <v>1892</v>
      </c>
      <c r="E24" s="4" t="s">
        <v>66</v>
      </c>
      <c r="F24" s="5">
        <f t="shared" si="0"/>
        <v>88880</v>
      </c>
      <c r="G24" s="5">
        <f t="shared" si="1"/>
        <v>880</v>
      </c>
      <c r="H24" s="7">
        <v>88000</v>
      </c>
      <c r="I24" s="8" t="s">
        <v>31</v>
      </c>
    </row>
    <row r="25" spans="1:9" s="23" customFormat="1" ht="12.75">
      <c r="A25" s="4">
        <v>19</v>
      </c>
      <c r="B25" s="6" t="s">
        <v>40</v>
      </c>
      <c r="C25" s="4" t="s">
        <v>9</v>
      </c>
      <c r="D25" s="4">
        <v>1960</v>
      </c>
      <c r="E25" s="4" t="s">
        <v>66</v>
      </c>
      <c r="F25" s="5">
        <f t="shared" si="0"/>
        <v>141250.419</v>
      </c>
      <c r="G25" s="5">
        <f t="shared" si="1"/>
        <v>1398.519</v>
      </c>
      <c r="H25" s="7">
        <f>143000-3148.1</f>
        <v>139851.9</v>
      </c>
      <c r="I25" s="8" t="s">
        <v>31</v>
      </c>
    </row>
    <row r="26" spans="1:9" s="23" customFormat="1" ht="12.75">
      <c r="A26" s="4">
        <v>20</v>
      </c>
      <c r="B26" s="6" t="s">
        <v>41</v>
      </c>
      <c r="C26" s="4" t="s">
        <v>9</v>
      </c>
      <c r="D26" s="4">
        <v>1951</v>
      </c>
      <c r="E26" s="4" t="s">
        <v>66</v>
      </c>
      <c r="F26" s="5">
        <f t="shared" si="0"/>
        <v>88880</v>
      </c>
      <c r="G26" s="5">
        <f t="shared" si="1"/>
        <v>880</v>
      </c>
      <c r="H26" s="7">
        <v>88000</v>
      </c>
      <c r="I26" s="8" t="s">
        <v>31</v>
      </c>
    </row>
    <row r="27" spans="1:9" s="23" customFormat="1" ht="12.75">
      <c r="A27" s="4">
        <v>21</v>
      </c>
      <c r="B27" s="9" t="s">
        <v>73</v>
      </c>
      <c r="C27" s="4" t="s">
        <v>9</v>
      </c>
      <c r="D27" s="4">
        <v>1960</v>
      </c>
      <c r="E27" s="4" t="s">
        <v>66</v>
      </c>
      <c r="F27" s="5">
        <f t="shared" si="0"/>
        <v>88880</v>
      </c>
      <c r="G27" s="5">
        <f t="shared" si="1"/>
        <v>880</v>
      </c>
      <c r="H27" s="7">
        <v>88000</v>
      </c>
      <c r="I27" s="8" t="s">
        <v>31</v>
      </c>
    </row>
    <row r="28" spans="1:9" s="24" customFormat="1" ht="12.75">
      <c r="A28" s="4">
        <v>22</v>
      </c>
      <c r="B28" s="6" t="s">
        <v>42</v>
      </c>
      <c r="C28" s="4" t="s">
        <v>9</v>
      </c>
      <c r="D28" s="4">
        <v>1958</v>
      </c>
      <c r="E28" s="4" t="s">
        <v>66</v>
      </c>
      <c r="F28" s="5">
        <f t="shared" si="0"/>
        <v>88880</v>
      </c>
      <c r="G28" s="5">
        <f t="shared" si="1"/>
        <v>880</v>
      </c>
      <c r="H28" s="7">
        <v>88000</v>
      </c>
      <c r="I28" s="8" t="s">
        <v>31</v>
      </c>
    </row>
    <row r="29" spans="1:9" s="24" customFormat="1" ht="25.5">
      <c r="A29" s="4">
        <v>23</v>
      </c>
      <c r="B29" s="6" t="s">
        <v>67</v>
      </c>
      <c r="C29" s="4" t="s">
        <v>9</v>
      </c>
      <c r="D29" s="4">
        <v>1958</v>
      </c>
      <c r="E29" s="4" t="s">
        <v>66</v>
      </c>
      <c r="F29" s="5">
        <f t="shared" si="0"/>
        <v>106050</v>
      </c>
      <c r="G29" s="5">
        <f t="shared" si="1"/>
        <v>1050</v>
      </c>
      <c r="H29" s="7">
        <v>105000</v>
      </c>
      <c r="I29" s="4" t="s">
        <v>81</v>
      </c>
    </row>
    <row r="30" spans="1:9" s="23" customFormat="1" ht="25.5">
      <c r="A30" s="4">
        <v>24</v>
      </c>
      <c r="B30" s="6" t="s">
        <v>43</v>
      </c>
      <c r="C30" s="4" t="s">
        <v>9</v>
      </c>
      <c r="D30" s="4">
        <v>1956</v>
      </c>
      <c r="E30" s="4" t="s">
        <v>66</v>
      </c>
      <c r="F30" s="5">
        <f t="shared" si="0"/>
        <v>194996.1045</v>
      </c>
      <c r="G30" s="5">
        <f t="shared" si="1"/>
        <v>1930.6544999999999</v>
      </c>
      <c r="H30" s="7">
        <f>155209.02+37856.43</f>
        <v>193065.44999999998</v>
      </c>
      <c r="I30" s="4" t="s">
        <v>81</v>
      </c>
    </row>
    <row r="31" spans="1:9" s="23" customFormat="1" ht="12.75">
      <c r="A31" s="4">
        <v>25</v>
      </c>
      <c r="B31" s="6" t="s">
        <v>44</v>
      </c>
      <c r="C31" s="4" t="s">
        <v>9</v>
      </c>
      <c r="D31" s="4">
        <v>1955</v>
      </c>
      <c r="E31" s="4" t="s">
        <v>66</v>
      </c>
      <c r="F31" s="5">
        <f t="shared" si="0"/>
        <v>111100</v>
      </c>
      <c r="G31" s="5">
        <f t="shared" si="1"/>
        <v>1100</v>
      </c>
      <c r="H31" s="7">
        <v>110000</v>
      </c>
      <c r="I31" s="8" t="s">
        <v>31</v>
      </c>
    </row>
    <row r="32" spans="1:9" s="23" customFormat="1" ht="12.75">
      <c r="A32" s="4">
        <v>26</v>
      </c>
      <c r="B32" s="6" t="s">
        <v>45</v>
      </c>
      <c r="C32" s="4" t="s">
        <v>9</v>
      </c>
      <c r="D32" s="4">
        <v>1958</v>
      </c>
      <c r="E32" s="4" t="s">
        <v>66</v>
      </c>
      <c r="F32" s="5">
        <f t="shared" si="0"/>
        <v>99990</v>
      </c>
      <c r="G32" s="5">
        <f t="shared" si="1"/>
        <v>990</v>
      </c>
      <c r="H32" s="7">
        <v>99000</v>
      </c>
      <c r="I32" s="8" t="s">
        <v>31</v>
      </c>
    </row>
    <row r="33" spans="1:9" s="24" customFormat="1" ht="12.75">
      <c r="A33" s="4">
        <v>27</v>
      </c>
      <c r="B33" s="6" t="s">
        <v>46</v>
      </c>
      <c r="C33" s="4" t="s">
        <v>9</v>
      </c>
      <c r="D33" s="4">
        <v>1962</v>
      </c>
      <c r="E33" s="4" t="s">
        <v>66</v>
      </c>
      <c r="F33" s="5">
        <f t="shared" si="0"/>
        <v>88880</v>
      </c>
      <c r="G33" s="5">
        <f t="shared" si="1"/>
        <v>880</v>
      </c>
      <c r="H33" s="7">
        <v>88000</v>
      </c>
      <c r="I33" s="8" t="s">
        <v>31</v>
      </c>
    </row>
    <row r="34" spans="1:9" s="23" customFormat="1" ht="25.5">
      <c r="A34" s="4">
        <v>28</v>
      </c>
      <c r="B34" s="6" t="s">
        <v>68</v>
      </c>
      <c r="C34" s="4" t="s">
        <v>9</v>
      </c>
      <c r="D34" s="4">
        <v>1958</v>
      </c>
      <c r="E34" s="4" t="s">
        <v>66</v>
      </c>
      <c r="F34" s="5">
        <f t="shared" si="0"/>
        <v>123371.5</v>
      </c>
      <c r="G34" s="5">
        <f t="shared" si="1"/>
        <v>1221.5</v>
      </c>
      <c r="H34" s="7">
        <v>122150</v>
      </c>
      <c r="I34" s="4" t="s">
        <v>81</v>
      </c>
    </row>
    <row r="35" spans="1:9" s="23" customFormat="1" ht="12.75">
      <c r="A35" s="4">
        <v>29</v>
      </c>
      <c r="B35" s="6" t="s">
        <v>47</v>
      </c>
      <c r="C35" s="4" t="s">
        <v>9</v>
      </c>
      <c r="D35" s="4">
        <v>1956</v>
      </c>
      <c r="E35" s="4" t="s">
        <v>66</v>
      </c>
      <c r="F35" s="5">
        <f t="shared" si="0"/>
        <v>275909.9719</v>
      </c>
      <c r="G35" s="5">
        <f t="shared" si="1"/>
        <v>2731.7819</v>
      </c>
      <c r="H35" s="7">
        <f>99000+174178.19</f>
        <v>273178.19</v>
      </c>
      <c r="I35" s="8" t="s">
        <v>30</v>
      </c>
    </row>
    <row r="36" spans="1:9" s="23" customFormat="1" ht="12.75">
      <c r="A36" s="4">
        <v>30</v>
      </c>
      <c r="B36" s="6" t="s">
        <v>48</v>
      </c>
      <c r="C36" s="4" t="s">
        <v>9</v>
      </c>
      <c r="D36" s="4">
        <v>1917</v>
      </c>
      <c r="E36" s="4" t="s">
        <v>66</v>
      </c>
      <c r="F36" s="5">
        <f t="shared" si="0"/>
        <v>75378.219</v>
      </c>
      <c r="G36" s="5">
        <f t="shared" si="1"/>
        <v>746.319</v>
      </c>
      <c r="H36" s="7">
        <v>74631.9</v>
      </c>
      <c r="I36" s="8" t="s">
        <v>26</v>
      </c>
    </row>
    <row r="37" spans="1:9" s="24" customFormat="1" ht="12.75">
      <c r="A37" s="4">
        <v>31</v>
      </c>
      <c r="B37" s="6" t="s">
        <v>49</v>
      </c>
      <c r="C37" s="4" t="s">
        <v>9</v>
      </c>
      <c r="D37" s="4">
        <v>1935</v>
      </c>
      <c r="E37" s="4" t="s">
        <v>66</v>
      </c>
      <c r="F37" s="5">
        <f t="shared" si="0"/>
        <v>141167.801</v>
      </c>
      <c r="G37" s="5">
        <f t="shared" si="1"/>
        <v>1397.701</v>
      </c>
      <c r="H37" s="7">
        <v>139770.1</v>
      </c>
      <c r="I37" s="8" t="s">
        <v>28</v>
      </c>
    </row>
    <row r="38" spans="1:9" s="23" customFormat="1" ht="12.75">
      <c r="A38" s="4">
        <v>32</v>
      </c>
      <c r="B38" s="6" t="s">
        <v>50</v>
      </c>
      <c r="C38" s="4" t="s">
        <v>9</v>
      </c>
      <c r="D38" s="4">
        <v>1935</v>
      </c>
      <c r="E38" s="4" t="s">
        <v>66</v>
      </c>
      <c r="F38" s="5">
        <f t="shared" si="0"/>
        <v>165640</v>
      </c>
      <c r="G38" s="5">
        <f t="shared" si="1"/>
        <v>1640</v>
      </c>
      <c r="H38" s="7">
        <v>164000</v>
      </c>
      <c r="I38" s="8" t="s">
        <v>30</v>
      </c>
    </row>
    <row r="39" spans="1:9" s="23" customFormat="1" ht="25.5">
      <c r="A39" s="4">
        <v>33</v>
      </c>
      <c r="B39" s="6" t="s">
        <v>51</v>
      </c>
      <c r="C39" s="4" t="s">
        <v>9</v>
      </c>
      <c r="D39" s="4">
        <v>1917</v>
      </c>
      <c r="E39" s="4" t="s">
        <v>66</v>
      </c>
      <c r="F39" s="5">
        <f t="shared" si="0"/>
        <v>88880</v>
      </c>
      <c r="G39" s="5">
        <f t="shared" si="1"/>
        <v>880</v>
      </c>
      <c r="H39" s="7">
        <v>88000</v>
      </c>
      <c r="I39" s="4" t="s">
        <v>81</v>
      </c>
    </row>
    <row r="40" spans="1:9" s="23" customFormat="1" ht="12.75">
      <c r="A40" s="4">
        <v>34</v>
      </c>
      <c r="B40" s="6" t="s">
        <v>52</v>
      </c>
      <c r="C40" s="4" t="s">
        <v>9</v>
      </c>
      <c r="D40" s="4">
        <v>1917</v>
      </c>
      <c r="E40" s="4" t="s">
        <v>66</v>
      </c>
      <c r="F40" s="5">
        <f t="shared" si="0"/>
        <v>88880</v>
      </c>
      <c r="G40" s="5">
        <f t="shared" si="1"/>
        <v>880</v>
      </c>
      <c r="H40" s="7">
        <v>88000</v>
      </c>
      <c r="I40" s="8" t="s">
        <v>31</v>
      </c>
    </row>
    <row r="41" spans="1:9" s="23" customFormat="1" ht="12.75">
      <c r="A41" s="4">
        <v>35</v>
      </c>
      <c r="B41" s="6" t="s">
        <v>53</v>
      </c>
      <c r="C41" s="4" t="s">
        <v>9</v>
      </c>
      <c r="D41" s="4">
        <v>1960</v>
      </c>
      <c r="E41" s="4" t="s">
        <v>66</v>
      </c>
      <c r="F41" s="5">
        <f t="shared" si="0"/>
        <v>88880</v>
      </c>
      <c r="G41" s="5">
        <f t="shared" si="1"/>
        <v>880</v>
      </c>
      <c r="H41" s="7">
        <v>88000</v>
      </c>
      <c r="I41" s="8" t="s">
        <v>31</v>
      </c>
    </row>
    <row r="42" spans="1:9" s="23" customFormat="1" ht="12.75">
      <c r="A42" s="4">
        <v>36</v>
      </c>
      <c r="B42" s="6" t="s">
        <v>54</v>
      </c>
      <c r="C42" s="4" t="s">
        <v>9</v>
      </c>
      <c r="D42" s="4">
        <v>1962</v>
      </c>
      <c r="E42" s="4" t="s">
        <v>66</v>
      </c>
      <c r="F42" s="5">
        <f t="shared" si="0"/>
        <v>174361.28</v>
      </c>
      <c r="G42" s="5">
        <v>1726.37</v>
      </c>
      <c r="H42" s="7">
        <f>99620.66+73014.25</f>
        <v>172634.91</v>
      </c>
      <c r="I42" s="8" t="s">
        <v>30</v>
      </c>
    </row>
    <row r="43" spans="1:9" s="23" customFormat="1" ht="12.75">
      <c r="A43" s="4">
        <v>37</v>
      </c>
      <c r="B43" s="6" t="s">
        <v>55</v>
      </c>
      <c r="C43" s="4" t="s">
        <v>9</v>
      </c>
      <c r="D43" s="4">
        <v>1892</v>
      </c>
      <c r="E43" s="4" t="s">
        <v>66</v>
      </c>
      <c r="F43" s="5">
        <f t="shared" si="0"/>
        <v>133701.25480000002</v>
      </c>
      <c r="G43" s="5">
        <f t="shared" si="1"/>
        <v>1323.7748000000001</v>
      </c>
      <c r="H43" s="7">
        <v>132377.48</v>
      </c>
      <c r="I43" s="8" t="s">
        <v>28</v>
      </c>
    </row>
    <row r="44" spans="1:9" s="23" customFormat="1" ht="12.75">
      <c r="A44" s="4">
        <v>38</v>
      </c>
      <c r="B44" s="6" t="s">
        <v>56</v>
      </c>
      <c r="C44" s="4" t="s">
        <v>9</v>
      </c>
      <c r="D44" s="4">
        <v>1936</v>
      </c>
      <c r="E44" s="4" t="s">
        <v>66</v>
      </c>
      <c r="F44" s="5">
        <f t="shared" si="0"/>
        <v>99990</v>
      </c>
      <c r="G44" s="5">
        <f t="shared" si="1"/>
        <v>990</v>
      </c>
      <c r="H44" s="7">
        <v>99000</v>
      </c>
      <c r="I44" s="8" t="s">
        <v>30</v>
      </c>
    </row>
    <row r="45" spans="1:9" s="24" customFormat="1" ht="12.75">
      <c r="A45" s="4">
        <v>39</v>
      </c>
      <c r="B45" s="6" t="s">
        <v>57</v>
      </c>
      <c r="C45" s="4" t="s">
        <v>9</v>
      </c>
      <c r="D45" s="4">
        <v>1955</v>
      </c>
      <c r="E45" s="4" t="s">
        <v>66</v>
      </c>
      <c r="F45" s="5">
        <f t="shared" si="0"/>
        <v>77770</v>
      </c>
      <c r="G45" s="5">
        <f t="shared" si="1"/>
        <v>770</v>
      </c>
      <c r="H45" s="7">
        <v>77000</v>
      </c>
      <c r="I45" s="8" t="s">
        <v>30</v>
      </c>
    </row>
    <row r="46" spans="1:9" s="23" customFormat="1" ht="12.75">
      <c r="A46" s="4">
        <v>40</v>
      </c>
      <c r="B46" s="6" t="s">
        <v>77</v>
      </c>
      <c r="C46" s="4" t="s">
        <v>9</v>
      </c>
      <c r="D46" s="4">
        <v>1907</v>
      </c>
      <c r="E46" s="4" t="s">
        <v>66</v>
      </c>
      <c r="F46" s="5">
        <f t="shared" si="0"/>
        <v>624897.6151</v>
      </c>
      <c r="G46" s="5">
        <f t="shared" si="1"/>
        <v>6187.105100000001</v>
      </c>
      <c r="H46" s="7">
        <f>150056.56+468653.95</f>
        <v>618710.51</v>
      </c>
      <c r="I46" s="8" t="s">
        <v>15</v>
      </c>
    </row>
    <row r="47" spans="1:9" s="24" customFormat="1" ht="12.75">
      <c r="A47" s="4">
        <v>41</v>
      </c>
      <c r="B47" s="6" t="s">
        <v>78</v>
      </c>
      <c r="C47" s="4" t="s">
        <v>9</v>
      </c>
      <c r="D47" s="4">
        <v>1930</v>
      </c>
      <c r="E47" s="4" t="s">
        <v>66</v>
      </c>
      <c r="F47" s="5">
        <f t="shared" si="0"/>
        <v>144290.86239999998</v>
      </c>
      <c r="G47" s="5">
        <f>H47*0.01</f>
        <v>1428.6224</v>
      </c>
      <c r="H47" s="7">
        <v>142862.24</v>
      </c>
      <c r="I47" s="8" t="s">
        <v>15</v>
      </c>
    </row>
    <row r="48" spans="1:9" s="24" customFormat="1" ht="12.75">
      <c r="A48" s="4">
        <v>42</v>
      </c>
      <c r="B48" s="6" t="s">
        <v>58</v>
      </c>
      <c r="C48" s="4" t="s">
        <v>9</v>
      </c>
      <c r="D48" s="4">
        <v>1930</v>
      </c>
      <c r="E48" s="4" t="s">
        <v>66</v>
      </c>
      <c r="F48" s="5">
        <f t="shared" si="0"/>
        <v>88880</v>
      </c>
      <c r="G48" s="5">
        <f t="shared" si="1"/>
        <v>880</v>
      </c>
      <c r="H48" s="10">
        <v>88000</v>
      </c>
      <c r="I48" s="8" t="s">
        <v>31</v>
      </c>
    </row>
    <row r="49" spans="1:9" s="24" customFormat="1" ht="12.75">
      <c r="A49" s="4">
        <v>43</v>
      </c>
      <c r="B49" s="6" t="s">
        <v>59</v>
      </c>
      <c r="C49" s="4" t="s">
        <v>9</v>
      </c>
      <c r="D49" s="4">
        <v>1963</v>
      </c>
      <c r="E49" s="4" t="s">
        <v>66</v>
      </c>
      <c r="F49" s="5">
        <f t="shared" si="0"/>
        <v>88880</v>
      </c>
      <c r="G49" s="5">
        <f t="shared" si="1"/>
        <v>880</v>
      </c>
      <c r="H49" s="7">
        <v>88000</v>
      </c>
      <c r="I49" s="8" t="s">
        <v>31</v>
      </c>
    </row>
    <row r="50" spans="1:9" s="24" customFormat="1" ht="25.5">
      <c r="A50" s="4">
        <v>44</v>
      </c>
      <c r="B50" s="6" t="s">
        <v>60</v>
      </c>
      <c r="C50" s="4" t="s">
        <v>9</v>
      </c>
      <c r="D50" s="4">
        <v>1917</v>
      </c>
      <c r="E50" s="4" t="s">
        <v>66</v>
      </c>
      <c r="F50" s="5">
        <f t="shared" si="0"/>
        <v>122210</v>
      </c>
      <c r="G50" s="5">
        <f t="shared" si="1"/>
        <v>1210</v>
      </c>
      <c r="H50" s="7">
        <v>121000</v>
      </c>
      <c r="I50" s="4" t="s">
        <v>81</v>
      </c>
    </row>
    <row r="51" spans="1:9" s="24" customFormat="1" ht="25.5">
      <c r="A51" s="4">
        <v>45</v>
      </c>
      <c r="B51" s="11" t="s">
        <v>61</v>
      </c>
      <c r="C51" s="4" t="s">
        <v>9</v>
      </c>
      <c r="D51" s="4">
        <v>1956</v>
      </c>
      <c r="E51" s="4" t="s">
        <v>66</v>
      </c>
      <c r="F51" s="5">
        <f t="shared" si="0"/>
        <v>133320</v>
      </c>
      <c r="G51" s="5">
        <f t="shared" si="1"/>
        <v>1320</v>
      </c>
      <c r="H51" s="12">
        <v>132000</v>
      </c>
      <c r="I51" s="4" t="s">
        <v>81</v>
      </c>
    </row>
    <row r="52" spans="1:9" s="24" customFormat="1" ht="12.75">
      <c r="A52" s="4">
        <v>46</v>
      </c>
      <c r="B52" s="11" t="s">
        <v>62</v>
      </c>
      <c r="C52" s="4" t="s">
        <v>9</v>
      </c>
      <c r="D52" s="4">
        <v>1953</v>
      </c>
      <c r="E52" s="4" t="s">
        <v>66</v>
      </c>
      <c r="F52" s="5">
        <f t="shared" si="0"/>
        <v>97740.43710000001</v>
      </c>
      <c r="G52" s="5">
        <f t="shared" si="1"/>
        <v>967.7271000000001</v>
      </c>
      <c r="H52" s="12">
        <v>96772.71</v>
      </c>
      <c r="I52" s="8" t="s">
        <v>30</v>
      </c>
    </row>
    <row r="53" spans="1:9" s="23" customFormat="1" ht="25.5">
      <c r="A53" s="4">
        <v>47</v>
      </c>
      <c r="B53" s="6" t="s">
        <v>69</v>
      </c>
      <c r="C53" s="4" t="s">
        <v>9</v>
      </c>
      <c r="D53" s="4">
        <v>1897</v>
      </c>
      <c r="E53" s="4" t="s">
        <v>66</v>
      </c>
      <c r="F53" s="5">
        <f t="shared" si="0"/>
        <v>111100</v>
      </c>
      <c r="G53" s="5">
        <f t="shared" si="1"/>
        <v>1100</v>
      </c>
      <c r="H53" s="12">
        <v>110000</v>
      </c>
      <c r="I53" s="4" t="s">
        <v>81</v>
      </c>
    </row>
    <row r="54" spans="1:9" s="24" customFormat="1" ht="12.75">
      <c r="A54" s="4">
        <v>48</v>
      </c>
      <c r="B54" s="6" t="s">
        <v>63</v>
      </c>
      <c r="C54" s="4" t="s">
        <v>9</v>
      </c>
      <c r="D54" s="4">
        <v>1917</v>
      </c>
      <c r="E54" s="4" t="s">
        <v>66</v>
      </c>
      <c r="F54" s="5">
        <f t="shared" si="0"/>
        <v>87658.88979999999</v>
      </c>
      <c r="G54" s="5">
        <f t="shared" si="1"/>
        <v>867.9098</v>
      </c>
      <c r="H54" s="7">
        <v>86790.98</v>
      </c>
      <c r="I54" s="4" t="s">
        <v>10</v>
      </c>
    </row>
    <row r="55" spans="1:9" s="24" customFormat="1" ht="25.5">
      <c r="A55" s="4">
        <v>49</v>
      </c>
      <c r="B55" s="6" t="s">
        <v>70</v>
      </c>
      <c r="C55" s="4" t="s">
        <v>9</v>
      </c>
      <c r="D55" s="4">
        <v>1956</v>
      </c>
      <c r="E55" s="4" t="s">
        <v>66</v>
      </c>
      <c r="F55" s="5">
        <f t="shared" si="0"/>
        <v>177760</v>
      </c>
      <c r="G55" s="5">
        <f>H55*0.01</f>
        <v>1760</v>
      </c>
      <c r="H55" s="12">
        <v>176000</v>
      </c>
      <c r="I55" s="4" t="s">
        <v>80</v>
      </c>
    </row>
    <row r="56" spans="1:9" s="24" customFormat="1" ht="12.75">
      <c r="A56" s="4">
        <v>50</v>
      </c>
      <c r="B56" s="11" t="s">
        <v>64</v>
      </c>
      <c r="C56" s="4" t="s">
        <v>9</v>
      </c>
      <c r="D56" s="4">
        <v>1959</v>
      </c>
      <c r="E56" s="4" t="s">
        <v>66</v>
      </c>
      <c r="F56" s="5">
        <f t="shared" si="0"/>
        <v>132325.41259999998</v>
      </c>
      <c r="G56" s="5">
        <f t="shared" si="1"/>
        <v>1310.1526</v>
      </c>
      <c r="H56" s="12">
        <f>139000-7984.74</f>
        <v>131015.26</v>
      </c>
      <c r="I56" s="8" t="s">
        <v>31</v>
      </c>
    </row>
    <row r="57" spans="1:9" s="24" customFormat="1" ht="12.75">
      <c r="A57" s="4">
        <v>51</v>
      </c>
      <c r="B57" s="6" t="s">
        <v>74</v>
      </c>
      <c r="C57" s="4" t="s">
        <v>9</v>
      </c>
      <c r="D57" s="4">
        <v>1962</v>
      </c>
      <c r="E57" s="4" t="s">
        <v>66</v>
      </c>
      <c r="F57" s="5">
        <f t="shared" si="0"/>
        <v>34335.3237</v>
      </c>
      <c r="G57" s="5">
        <f t="shared" si="1"/>
        <v>339.9537</v>
      </c>
      <c r="H57" s="12">
        <v>33995.37</v>
      </c>
      <c r="I57" s="8" t="s">
        <v>30</v>
      </c>
    </row>
    <row r="58" spans="1:9" s="24" customFormat="1" ht="12.75">
      <c r="A58" s="4">
        <v>52</v>
      </c>
      <c r="B58" s="6" t="s">
        <v>79</v>
      </c>
      <c r="C58" s="4" t="s">
        <v>9</v>
      </c>
      <c r="D58" s="4">
        <v>1897</v>
      </c>
      <c r="E58" s="4" t="s">
        <v>66</v>
      </c>
      <c r="F58" s="5">
        <f t="shared" si="0"/>
        <v>46815.924</v>
      </c>
      <c r="G58" s="5">
        <f>H58*0.01</f>
        <v>463.524</v>
      </c>
      <c r="H58" s="12">
        <v>46352.4</v>
      </c>
      <c r="I58" s="8" t="s">
        <v>30</v>
      </c>
    </row>
    <row r="59" spans="1:9" s="24" customFormat="1" ht="12.75">
      <c r="A59" s="4">
        <v>53</v>
      </c>
      <c r="B59" s="6" t="s">
        <v>86</v>
      </c>
      <c r="C59" s="4" t="s">
        <v>9</v>
      </c>
      <c r="D59" s="4">
        <v>1917</v>
      </c>
      <c r="E59" s="4" t="s">
        <v>66</v>
      </c>
      <c r="F59" s="5">
        <f t="shared" si="0"/>
        <v>96107.9539</v>
      </c>
      <c r="G59" s="5">
        <f t="shared" si="1"/>
        <v>951.5639</v>
      </c>
      <c r="H59" s="12">
        <v>95156.39</v>
      </c>
      <c r="I59" s="8" t="s">
        <v>30</v>
      </c>
    </row>
    <row r="60" spans="1:9" s="24" customFormat="1" ht="12.75">
      <c r="A60" s="4">
        <v>54</v>
      </c>
      <c r="B60" s="6" t="s">
        <v>75</v>
      </c>
      <c r="C60" s="4" t="s">
        <v>9</v>
      </c>
      <c r="D60" s="4">
        <v>1955</v>
      </c>
      <c r="E60" s="4" t="s">
        <v>66</v>
      </c>
      <c r="F60" s="5">
        <f t="shared" si="0"/>
        <v>71500.9502</v>
      </c>
      <c r="G60" s="5">
        <f t="shared" si="1"/>
        <v>707.9302</v>
      </c>
      <c r="H60" s="12">
        <v>70793.02</v>
      </c>
      <c r="I60" s="8" t="s">
        <v>10</v>
      </c>
    </row>
    <row r="61" spans="1:9" s="25" customFormat="1" ht="12.75" customHeight="1">
      <c r="A61" s="27">
        <v>54</v>
      </c>
      <c r="B61" s="41" t="s">
        <v>18</v>
      </c>
      <c r="C61" s="42"/>
      <c r="D61" s="42"/>
      <c r="E61" s="43"/>
      <c r="F61" s="16">
        <v>24388404.13</v>
      </c>
      <c r="G61" s="16">
        <v>241469.35</v>
      </c>
      <c r="H61" s="16">
        <f>SUM(H7:H60)</f>
        <v>24146934.78</v>
      </c>
      <c r="I61" s="15"/>
    </row>
    <row r="62" spans="1:9" s="25" customFormat="1" ht="13.5" customHeight="1">
      <c r="A62" s="35" t="s">
        <v>19</v>
      </c>
      <c r="B62" s="36"/>
      <c r="C62" s="36"/>
      <c r="D62" s="36"/>
      <c r="E62" s="36"/>
      <c r="F62" s="36"/>
      <c r="G62" s="36"/>
      <c r="H62" s="36"/>
      <c r="I62" s="37"/>
    </row>
    <row r="63" spans="1:9" ht="12.75">
      <c r="A63" s="3">
        <v>1</v>
      </c>
      <c r="B63" s="2" t="s">
        <v>88</v>
      </c>
      <c r="C63" s="4" t="s">
        <v>9</v>
      </c>
      <c r="D63" s="4">
        <v>1957</v>
      </c>
      <c r="E63" s="4" t="s">
        <v>66</v>
      </c>
      <c r="F63" s="5">
        <v>3800000</v>
      </c>
      <c r="G63" s="5">
        <v>37623.762376237624</v>
      </c>
      <c r="H63" s="5">
        <v>3762376.2376237623</v>
      </c>
      <c r="I63" s="4" t="s">
        <v>89</v>
      </c>
    </row>
    <row r="64" spans="1:9" ht="12.75">
      <c r="A64" s="3">
        <v>2</v>
      </c>
      <c r="B64" s="2" t="s">
        <v>90</v>
      </c>
      <c r="C64" s="4" t="s">
        <v>9</v>
      </c>
      <c r="D64" s="4">
        <v>1887</v>
      </c>
      <c r="E64" s="4" t="s">
        <v>66</v>
      </c>
      <c r="F64" s="5">
        <f>SUM(G64:H64)</f>
        <v>299999.992970297</v>
      </c>
      <c r="G64" s="5">
        <v>2970.29</v>
      </c>
      <c r="H64" s="5">
        <v>297029.702970297</v>
      </c>
      <c r="I64" s="4" t="s">
        <v>10</v>
      </c>
    </row>
    <row r="65" spans="1:9" ht="12.75">
      <c r="A65" s="3">
        <v>3</v>
      </c>
      <c r="B65" s="2" t="s">
        <v>91</v>
      </c>
      <c r="C65" s="4" t="s">
        <v>9</v>
      </c>
      <c r="D65" s="4">
        <v>1904</v>
      </c>
      <c r="E65" s="4" t="s">
        <v>66</v>
      </c>
      <c r="F65" s="5">
        <f>SUM(G65:H65)</f>
        <v>129999.99128712871</v>
      </c>
      <c r="G65" s="5">
        <v>1287.12</v>
      </c>
      <c r="H65" s="5">
        <v>128712.87128712871</v>
      </c>
      <c r="I65" s="4" t="s">
        <v>10</v>
      </c>
    </row>
    <row r="66" spans="1:9" s="31" customFormat="1" ht="12.75">
      <c r="A66" s="4">
        <v>4</v>
      </c>
      <c r="B66" s="2" t="s">
        <v>92</v>
      </c>
      <c r="C66" s="4" t="s">
        <v>9</v>
      </c>
      <c r="D66" s="4">
        <v>1907</v>
      </c>
      <c r="E66" s="4" t="s">
        <v>66</v>
      </c>
      <c r="F66" s="5">
        <f>SUM(G66:H66)</f>
        <v>279999.99277227727</v>
      </c>
      <c r="G66" s="5">
        <v>2772.27</v>
      </c>
      <c r="H66" s="5">
        <v>277227.72277227725</v>
      </c>
      <c r="I66" s="4" t="s">
        <v>10</v>
      </c>
    </row>
    <row r="67" spans="1:9" s="31" customFormat="1" ht="12.75" customHeight="1">
      <c r="A67" s="4">
        <v>5</v>
      </c>
      <c r="B67" s="2" t="s">
        <v>93</v>
      </c>
      <c r="C67" s="4" t="s">
        <v>9</v>
      </c>
      <c r="D67" s="4">
        <v>1917</v>
      </c>
      <c r="E67" s="4" t="s">
        <v>66</v>
      </c>
      <c r="F67" s="5">
        <f>SUM(G67:H67)</f>
        <v>361311.59</v>
      </c>
      <c r="G67" s="5">
        <v>3573.78</v>
      </c>
      <c r="H67" s="5">
        <v>357737.81</v>
      </c>
      <c r="I67" s="4" t="s">
        <v>10</v>
      </c>
    </row>
    <row r="68" spans="1:9" s="31" customFormat="1" ht="12.75" customHeight="1">
      <c r="A68" s="4">
        <v>6</v>
      </c>
      <c r="B68" s="2" t="s">
        <v>94</v>
      </c>
      <c r="C68" s="4" t="s">
        <v>9</v>
      </c>
      <c r="D68" s="4">
        <v>1897</v>
      </c>
      <c r="E68" s="4" t="s">
        <v>66</v>
      </c>
      <c r="F68" s="5">
        <f>SUM(G68:H68)</f>
        <v>149999.99148514852</v>
      </c>
      <c r="G68" s="5">
        <v>1485.14</v>
      </c>
      <c r="H68" s="5">
        <v>148514.8514851485</v>
      </c>
      <c r="I68" s="4" t="s">
        <v>10</v>
      </c>
    </row>
    <row r="69" spans="1:9" s="31" customFormat="1" ht="12.75" customHeight="1">
      <c r="A69" s="4">
        <v>7</v>
      </c>
      <c r="B69" s="2" t="s">
        <v>95</v>
      </c>
      <c r="C69" s="4" t="s">
        <v>9</v>
      </c>
      <c r="D69" s="4">
        <v>1956</v>
      </c>
      <c r="E69" s="4" t="s">
        <v>66</v>
      </c>
      <c r="F69" s="5">
        <v>150000</v>
      </c>
      <c r="G69" s="5">
        <v>1485.148514851485</v>
      </c>
      <c r="H69" s="5">
        <v>148514.8514851485</v>
      </c>
      <c r="I69" s="4" t="s">
        <v>10</v>
      </c>
    </row>
    <row r="70" spans="1:9" ht="12.75" customHeight="1">
      <c r="A70" s="3">
        <v>8</v>
      </c>
      <c r="B70" s="2" t="s">
        <v>96</v>
      </c>
      <c r="C70" s="4" t="s">
        <v>9</v>
      </c>
      <c r="D70" s="4">
        <v>1953</v>
      </c>
      <c r="E70" s="4" t="s">
        <v>66</v>
      </c>
      <c r="F70" s="5">
        <v>150000</v>
      </c>
      <c r="G70" s="5">
        <v>1485.148514851485</v>
      </c>
      <c r="H70" s="5">
        <v>148514.8514851485</v>
      </c>
      <c r="I70" s="4" t="s">
        <v>10</v>
      </c>
    </row>
    <row r="71" spans="1:9" ht="12.75" customHeight="1">
      <c r="A71" s="3">
        <v>9</v>
      </c>
      <c r="B71" s="2" t="s">
        <v>97</v>
      </c>
      <c r="C71" s="4" t="s">
        <v>9</v>
      </c>
      <c r="D71" s="4">
        <v>1957</v>
      </c>
      <c r="E71" s="4" t="s">
        <v>66</v>
      </c>
      <c r="F71" s="5">
        <v>150000</v>
      </c>
      <c r="G71" s="5">
        <v>1485.148514851485</v>
      </c>
      <c r="H71" s="5">
        <v>148514.8514851485</v>
      </c>
      <c r="I71" s="4" t="s">
        <v>10</v>
      </c>
    </row>
    <row r="72" spans="1:9" ht="12.75" customHeight="1">
      <c r="A72" s="3">
        <v>10</v>
      </c>
      <c r="B72" s="2" t="s">
        <v>98</v>
      </c>
      <c r="C72" s="4" t="s">
        <v>9</v>
      </c>
      <c r="D72" s="4">
        <v>1920</v>
      </c>
      <c r="E72" s="4" t="s">
        <v>66</v>
      </c>
      <c r="F72" s="5">
        <v>277654.93</v>
      </c>
      <c r="G72" s="5">
        <v>2749.0587128712873</v>
      </c>
      <c r="H72" s="5">
        <v>274905.8712871287</v>
      </c>
      <c r="I72" s="4" t="s">
        <v>10</v>
      </c>
    </row>
    <row r="73" spans="1:9" ht="12.75" customHeight="1">
      <c r="A73" s="3">
        <v>11</v>
      </c>
      <c r="B73" s="2" t="s">
        <v>99</v>
      </c>
      <c r="C73" s="4" t="s">
        <v>9</v>
      </c>
      <c r="D73" s="4">
        <v>1917</v>
      </c>
      <c r="E73" s="4" t="s">
        <v>66</v>
      </c>
      <c r="F73" s="5">
        <v>110000</v>
      </c>
      <c r="G73" s="5">
        <v>1089.108910891089</v>
      </c>
      <c r="H73" s="5">
        <v>108910.8910891089</v>
      </c>
      <c r="I73" s="4" t="s">
        <v>10</v>
      </c>
    </row>
    <row r="74" spans="1:9" ht="12.75" customHeight="1">
      <c r="A74" s="3">
        <v>12</v>
      </c>
      <c r="B74" s="2" t="s">
        <v>100</v>
      </c>
      <c r="C74" s="4" t="s">
        <v>9</v>
      </c>
      <c r="D74" s="4">
        <v>1897</v>
      </c>
      <c r="E74" s="4" t="s">
        <v>66</v>
      </c>
      <c r="F74" s="5">
        <v>180000</v>
      </c>
      <c r="G74" s="5">
        <v>1782.1782178217823</v>
      </c>
      <c r="H74" s="5">
        <v>178217.82178217822</v>
      </c>
      <c r="I74" s="4" t="s">
        <v>10</v>
      </c>
    </row>
    <row r="75" spans="1:9" ht="12.75" customHeight="1">
      <c r="A75" s="3">
        <v>13</v>
      </c>
      <c r="B75" s="2" t="s">
        <v>101</v>
      </c>
      <c r="C75" s="4" t="s">
        <v>9</v>
      </c>
      <c r="D75" s="4">
        <v>1902</v>
      </c>
      <c r="E75" s="4" t="s">
        <v>66</v>
      </c>
      <c r="F75" s="5">
        <v>200000</v>
      </c>
      <c r="G75" s="5">
        <v>1980.19801980198</v>
      </c>
      <c r="H75" s="5">
        <v>198019.801980198</v>
      </c>
      <c r="I75" s="4" t="s">
        <v>10</v>
      </c>
    </row>
    <row r="76" spans="1:9" ht="12.75" customHeight="1">
      <c r="A76" s="3">
        <v>14</v>
      </c>
      <c r="B76" s="2" t="s">
        <v>102</v>
      </c>
      <c r="C76" s="4" t="s">
        <v>9</v>
      </c>
      <c r="D76" s="4">
        <v>1902</v>
      </c>
      <c r="E76" s="4" t="s">
        <v>66</v>
      </c>
      <c r="F76" s="5">
        <v>220000</v>
      </c>
      <c r="G76" s="5">
        <v>2178.217821782178</v>
      </c>
      <c r="H76" s="5">
        <v>217821.7821782178</v>
      </c>
      <c r="I76" s="4" t="s">
        <v>10</v>
      </c>
    </row>
    <row r="77" spans="1:9" ht="12.75" customHeight="1">
      <c r="A77" s="3">
        <v>15</v>
      </c>
      <c r="B77" s="2" t="s">
        <v>103</v>
      </c>
      <c r="C77" s="4" t="s">
        <v>9</v>
      </c>
      <c r="D77" s="4">
        <v>1892</v>
      </c>
      <c r="E77" s="4" t="s">
        <v>66</v>
      </c>
      <c r="F77" s="5">
        <v>150000</v>
      </c>
      <c r="G77" s="5">
        <v>1485.148514851485</v>
      </c>
      <c r="H77" s="5">
        <v>148514.8514851485</v>
      </c>
      <c r="I77" s="4" t="s">
        <v>10</v>
      </c>
    </row>
    <row r="78" spans="1:9" ht="12.75" customHeight="1">
      <c r="A78" s="3">
        <v>16</v>
      </c>
      <c r="B78" s="2" t="s">
        <v>104</v>
      </c>
      <c r="C78" s="4" t="s">
        <v>9</v>
      </c>
      <c r="D78" s="4">
        <v>1941</v>
      </c>
      <c r="E78" s="4" t="s">
        <v>66</v>
      </c>
      <c r="F78" s="5">
        <v>150000</v>
      </c>
      <c r="G78" s="5">
        <v>1485.148514851485</v>
      </c>
      <c r="H78" s="5">
        <v>148514.8514851485</v>
      </c>
      <c r="I78" s="4" t="s">
        <v>10</v>
      </c>
    </row>
    <row r="79" spans="1:9" ht="12.75" customHeight="1">
      <c r="A79" s="3">
        <v>17</v>
      </c>
      <c r="B79" s="2" t="s">
        <v>105</v>
      </c>
      <c r="C79" s="4" t="s">
        <v>9</v>
      </c>
      <c r="D79" s="4">
        <v>1872</v>
      </c>
      <c r="E79" s="4" t="s">
        <v>66</v>
      </c>
      <c r="F79" s="5">
        <v>120000</v>
      </c>
      <c r="G79" s="5">
        <v>1188.118811881188</v>
      </c>
      <c r="H79" s="5">
        <v>118811.88118811882</v>
      </c>
      <c r="I79" s="4" t="s">
        <v>10</v>
      </c>
    </row>
    <row r="80" spans="1:9" ht="12.75" customHeight="1">
      <c r="A80" s="3">
        <v>18</v>
      </c>
      <c r="B80" s="2" t="s">
        <v>106</v>
      </c>
      <c r="C80" s="4" t="s">
        <v>9</v>
      </c>
      <c r="D80" s="4">
        <v>1900</v>
      </c>
      <c r="E80" s="4" t="s">
        <v>66</v>
      </c>
      <c r="F80" s="5">
        <v>100000</v>
      </c>
      <c r="G80" s="5">
        <v>990.09900990099</v>
      </c>
      <c r="H80" s="5">
        <v>99009.900990099</v>
      </c>
      <c r="I80" s="4" t="s">
        <v>10</v>
      </c>
    </row>
    <row r="81" spans="1:9" ht="12.75" customHeight="1">
      <c r="A81" s="3">
        <v>19</v>
      </c>
      <c r="B81" s="2" t="s">
        <v>107</v>
      </c>
      <c r="C81" s="4" t="s">
        <v>9</v>
      </c>
      <c r="D81" s="4">
        <v>1897</v>
      </c>
      <c r="E81" s="4" t="s">
        <v>66</v>
      </c>
      <c r="F81" s="5">
        <v>100000</v>
      </c>
      <c r="G81" s="5">
        <v>990.09900990099</v>
      </c>
      <c r="H81" s="5">
        <v>99009.900990099</v>
      </c>
      <c r="I81" s="4" t="s">
        <v>10</v>
      </c>
    </row>
    <row r="82" spans="1:9" ht="12.75" customHeight="1">
      <c r="A82" s="3">
        <v>20</v>
      </c>
      <c r="B82" s="28" t="s">
        <v>134</v>
      </c>
      <c r="C82" s="4" t="s">
        <v>9</v>
      </c>
      <c r="D82" s="29">
        <v>1892</v>
      </c>
      <c r="E82" s="4" t="s">
        <v>66</v>
      </c>
      <c r="F82" s="5">
        <v>80000</v>
      </c>
      <c r="G82" s="5">
        <f>F82-H82</f>
        <v>792.0800000000017</v>
      </c>
      <c r="H82" s="5">
        <v>79207.92</v>
      </c>
      <c r="I82" s="4" t="s">
        <v>10</v>
      </c>
    </row>
    <row r="83" spans="1:9" ht="12.75" customHeight="1">
      <c r="A83" s="3">
        <v>21</v>
      </c>
      <c r="B83" s="28" t="s">
        <v>135</v>
      </c>
      <c r="C83" s="4" t="s">
        <v>9</v>
      </c>
      <c r="D83" s="29">
        <v>1917</v>
      </c>
      <c r="E83" s="4" t="s">
        <v>66</v>
      </c>
      <c r="F83" s="5">
        <v>40000</v>
      </c>
      <c r="G83" s="5">
        <f>1188.12-G82</f>
        <v>396.03999999999814</v>
      </c>
      <c r="H83" s="5">
        <f>118811.88-H82</f>
        <v>39603.96000000001</v>
      </c>
      <c r="I83" s="4" t="s">
        <v>10</v>
      </c>
    </row>
    <row r="84" spans="1:9" ht="12.75" customHeight="1">
      <c r="A84" s="3">
        <v>22</v>
      </c>
      <c r="B84" s="2" t="s">
        <v>108</v>
      </c>
      <c r="C84" s="4" t="s">
        <v>9</v>
      </c>
      <c r="D84" s="4">
        <v>1959</v>
      </c>
      <c r="E84" s="4" t="s">
        <v>66</v>
      </c>
      <c r="F84" s="5">
        <v>1069000</v>
      </c>
      <c r="G84" s="5">
        <v>10584.158415841584</v>
      </c>
      <c r="H84" s="5">
        <v>1058415.8415841584</v>
      </c>
      <c r="I84" s="4" t="s">
        <v>89</v>
      </c>
    </row>
    <row r="85" spans="1:9" ht="12.75" customHeight="1">
      <c r="A85" s="3">
        <v>23</v>
      </c>
      <c r="B85" s="2" t="s">
        <v>109</v>
      </c>
      <c r="C85" s="4" t="s">
        <v>9</v>
      </c>
      <c r="D85" s="4">
        <v>1930</v>
      </c>
      <c r="E85" s="4" t="s">
        <v>66</v>
      </c>
      <c r="F85" s="5">
        <v>1069000</v>
      </c>
      <c r="G85" s="5">
        <v>10584.158415841584</v>
      </c>
      <c r="H85" s="5">
        <v>1058415.8415841584</v>
      </c>
      <c r="I85" s="4" t="s">
        <v>15</v>
      </c>
    </row>
    <row r="86" spans="1:9" ht="12.75" customHeight="1">
      <c r="A86" s="3">
        <v>24</v>
      </c>
      <c r="B86" s="2" t="s">
        <v>110</v>
      </c>
      <c r="C86" s="4" t="s">
        <v>9</v>
      </c>
      <c r="D86" s="4">
        <v>1930</v>
      </c>
      <c r="E86" s="4" t="s">
        <v>66</v>
      </c>
      <c r="F86" s="5">
        <v>133625</v>
      </c>
      <c r="G86" s="5">
        <v>1323.019801980198</v>
      </c>
      <c r="H86" s="5">
        <v>132301.9801980198</v>
      </c>
      <c r="I86" s="4" t="s">
        <v>15</v>
      </c>
    </row>
    <row r="87" spans="1:9" ht="12.75" customHeight="1">
      <c r="A87" s="3">
        <v>25</v>
      </c>
      <c r="B87" s="2" t="s">
        <v>111</v>
      </c>
      <c r="C87" s="4" t="s">
        <v>9</v>
      </c>
      <c r="D87" s="4">
        <v>1930</v>
      </c>
      <c r="E87" s="4" t="s">
        <v>66</v>
      </c>
      <c r="F87" s="5">
        <v>267250</v>
      </c>
      <c r="G87" s="5">
        <v>2646.039603960396</v>
      </c>
      <c r="H87" s="5">
        <v>264603.9603960396</v>
      </c>
      <c r="I87" s="4" t="s">
        <v>15</v>
      </c>
    </row>
    <row r="88" spans="1:9" ht="12.75" customHeight="1">
      <c r="A88" s="3">
        <v>26</v>
      </c>
      <c r="B88" s="2" t="s">
        <v>112</v>
      </c>
      <c r="C88" s="4" t="s">
        <v>9</v>
      </c>
      <c r="D88" s="4">
        <v>1930</v>
      </c>
      <c r="E88" s="4" t="s">
        <v>66</v>
      </c>
      <c r="F88" s="5">
        <v>400875</v>
      </c>
      <c r="G88" s="5">
        <v>3969.0594059405944</v>
      </c>
      <c r="H88" s="5">
        <v>396905.9405940594</v>
      </c>
      <c r="I88" s="4" t="s">
        <v>15</v>
      </c>
    </row>
    <row r="89" spans="1:9" ht="12.75" customHeight="1">
      <c r="A89" s="3">
        <v>27</v>
      </c>
      <c r="B89" s="2" t="s">
        <v>113</v>
      </c>
      <c r="C89" s="4" t="s">
        <v>9</v>
      </c>
      <c r="D89" s="4">
        <v>1930</v>
      </c>
      <c r="E89" s="4" t="s">
        <v>66</v>
      </c>
      <c r="F89" s="5">
        <f>534500+133625</f>
        <v>668125</v>
      </c>
      <c r="G89" s="5">
        <f>5292.07920792079+1323.02</f>
        <v>6615.09920792079</v>
      </c>
      <c r="H89" s="5">
        <f>529207.920792079+132301.98</f>
        <v>661509.9007920789</v>
      </c>
      <c r="I89" s="4" t="s">
        <v>15</v>
      </c>
    </row>
    <row r="90" spans="1:9" ht="12.75" customHeight="1">
      <c r="A90" s="3">
        <v>28</v>
      </c>
      <c r="B90" s="2" t="s">
        <v>114</v>
      </c>
      <c r="C90" s="4" t="s">
        <v>9</v>
      </c>
      <c r="D90" s="4">
        <v>1930</v>
      </c>
      <c r="E90" s="4" t="s">
        <v>66</v>
      </c>
      <c r="F90" s="5">
        <v>267250</v>
      </c>
      <c r="G90" s="5">
        <v>2646.039603960396</v>
      </c>
      <c r="H90" s="5">
        <v>264603.9603960396</v>
      </c>
      <c r="I90" s="4" t="s">
        <v>15</v>
      </c>
    </row>
    <row r="91" spans="1:9" ht="12.75" customHeight="1">
      <c r="A91" s="3">
        <v>29</v>
      </c>
      <c r="B91" s="2" t="s">
        <v>115</v>
      </c>
      <c r="C91" s="4" t="s">
        <v>9</v>
      </c>
      <c r="D91" s="4">
        <v>1957</v>
      </c>
      <c r="E91" s="4" t="s">
        <v>66</v>
      </c>
      <c r="F91" s="5">
        <v>267250</v>
      </c>
      <c r="G91" s="5">
        <v>2646.039603960396</v>
      </c>
      <c r="H91" s="5">
        <v>264603.9603960396</v>
      </c>
      <c r="I91" s="4" t="s">
        <v>15</v>
      </c>
    </row>
    <row r="92" spans="1:9" ht="12.75" customHeight="1">
      <c r="A92" s="3">
        <v>30</v>
      </c>
      <c r="B92" s="2" t="s">
        <v>116</v>
      </c>
      <c r="C92" s="4" t="s">
        <v>9</v>
      </c>
      <c r="D92" s="4">
        <v>1956</v>
      </c>
      <c r="E92" s="4" t="s">
        <v>66</v>
      </c>
      <c r="F92" s="5">
        <v>97224.14</v>
      </c>
      <c r="G92" s="5">
        <v>962.6152475247525</v>
      </c>
      <c r="H92" s="5">
        <v>96261.52475247525</v>
      </c>
      <c r="I92" s="4" t="s">
        <v>117</v>
      </c>
    </row>
    <row r="93" spans="1:9" ht="12.75" customHeight="1">
      <c r="A93" s="3">
        <v>31</v>
      </c>
      <c r="B93" s="2" t="s">
        <v>118</v>
      </c>
      <c r="C93" s="4" t="s">
        <v>9</v>
      </c>
      <c r="D93" s="4">
        <v>1956</v>
      </c>
      <c r="E93" s="4" t="s">
        <v>66</v>
      </c>
      <c r="F93" s="5">
        <v>108000.87</v>
      </c>
      <c r="G93" s="5">
        <v>1069.3155445544555</v>
      </c>
      <c r="H93" s="5">
        <v>106931.55445544554</v>
      </c>
      <c r="I93" s="4" t="s">
        <v>117</v>
      </c>
    </row>
    <row r="94" spans="1:9" ht="12.75" customHeight="1">
      <c r="A94" s="3">
        <v>32</v>
      </c>
      <c r="B94" s="2" t="s">
        <v>119</v>
      </c>
      <c r="C94" s="4" t="s">
        <v>9</v>
      </c>
      <c r="D94" s="4">
        <v>1952</v>
      </c>
      <c r="E94" s="4" t="s">
        <v>66</v>
      </c>
      <c r="F94" s="5">
        <v>96149.67</v>
      </c>
      <c r="G94" s="5">
        <v>955.937326732673</v>
      </c>
      <c r="H94" s="5">
        <v>95193.73267326732</v>
      </c>
      <c r="I94" s="4" t="s">
        <v>117</v>
      </c>
    </row>
    <row r="95" spans="1:9" ht="12.75" customHeight="1">
      <c r="A95" s="3">
        <v>33</v>
      </c>
      <c r="B95" s="2" t="s">
        <v>120</v>
      </c>
      <c r="C95" s="4" t="s">
        <v>9</v>
      </c>
      <c r="D95" s="4">
        <v>1914</v>
      </c>
      <c r="E95" s="4" t="s">
        <v>66</v>
      </c>
      <c r="F95" s="5">
        <v>290227.5632</v>
      </c>
      <c r="G95" s="5">
        <v>2873.5402297029705</v>
      </c>
      <c r="H95" s="5">
        <v>287354.022970297</v>
      </c>
      <c r="I95" s="4" t="s">
        <v>20</v>
      </c>
    </row>
    <row r="96" spans="1:9" ht="12.75" customHeight="1">
      <c r="A96" s="3">
        <v>34</v>
      </c>
      <c r="B96" s="2" t="s">
        <v>121</v>
      </c>
      <c r="C96" s="4" t="s">
        <v>9</v>
      </c>
      <c r="D96" s="4">
        <v>1953</v>
      </c>
      <c r="E96" s="4" t="s">
        <v>66</v>
      </c>
      <c r="F96" s="5">
        <v>580455.1264</v>
      </c>
      <c r="G96" s="5">
        <v>5747.080459405941</v>
      </c>
      <c r="H96" s="5">
        <v>574708.045940594</v>
      </c>
      <c r="I96" s="4" t="s">
        <v>20</v>
      </c>
    </row>
    <row r="97" spans="1:9" ht="12.75" customHeight="1">
      <c r="A97" s="3">
        <v>35</v>
      </c>
      <c r="B97" s="2" t="s">
        <v>122</v>
      </c>
      <c r="C97" s="4" t="s">
        <v>9</v>
      </c>
      <c r="D97" s="4">
        <v>1959</v>
      </c>
      <c r="E97" s="4" t="s">
        <v>66</v>
      </c>
      <c r="F97" s="5">
        <v>580455.1264</v>
      </c>
      <c r="G97" s="5">
        <v>5747.080459405941</v>
      </c>
      <c r="H97" s="5">
        <v>574708.045940594</v>
      </c>
      <c r="I97" s="4" t="s">
        <v>20</v>
      </c>
    </row>
    <row r="98" spans="1:9" ht="12.75" customHeight="1">
      <c r="A98" s="3">
        <v>36</v>
      </c>
      <c r="B98" s="2" t="s">
        <v>123</v>
      </c>
      <c r="C98" s="4" t="s">
        <v>9</v>
      </c>
      <c r="D98" s="4">
        <v>1958</v>
      </c>
      <c r="E98" s="4" t="s">
        <v>66</v>
      </c>
      <c r="F98" s="5">
        <v>290227.5632</v>
      </c>
      <c r="G98" s="5">
        <v>2873.54022970297</v>
      </c>
      <c r="H98" s="5">
        <v>287354.022970297</v>
      </c>
      <c r="I98" s="4" t="s">
        <v>20</v>
      </c>
    </row>
    <row r="99" spans="1:9" ht="12.75" customHeight="1">
      <c r="A99" s="3">
        <v>37</v>
      </c>
      <c r="B99" s="2" t="s">
        <v>124</v>
      </c>
      <c r="C99" s="4" t="s">
        <v>9</v>
      </c>
      <c r="D99" s="4">
        <v>1963</v>
      </c>
      <c r="E99" s="4" t="s">
        <v>66</v>
      </c>
      <c r="F99" s="5">
        <v>580455.1264</v>
      </c>
      <c r="G99" s="5">
        <v>5747.080459405941</v>
      </c>
      <c r="H99" s="5">
        <v>574708.045940594</v>
      </c>
      <c r="I99" s="4" t="s">
        <v>20</v>
      </c>
    </row>
    <row r="100" spans="1:9" ht="12.75" customHeight="1">
      <c r="A100" s="3">
        <v>38</v>
      </c>
      <c r="B100" s="2" t="s">
        <v>125</v>
      </c>
      <c r="C100" s="4" t="s">
        <v>9</v>
      </c>
      <c r="D100" s="4">
        <v>1971</v>
      </c>
      <c r="E100" s="4" t="s">
        <v>66</v>
      </c>
      <c r="F100" s="5">
        <v>580455.1264</v>
      </c>
      <c r="G100" s="5">
        <v>5747.080459405941</v>
      </c>
      <c r="H100" s="5">
        <v>574708.045940594</v>
      </c>
      <c r="I100" s="4" t="s">
        <v>20</v>
      </c>
    </row>
    <row r="101" spans="1:9" ht="12.75" customHeight="1">
      <c r="A101" s="3">
        <v>39</v>
      </c>
      <c r="B101" s="2" t="s">
        <v>126</v>
      </c>
      <c r="C101" s="4" t="s">
        <v>9</v>
      </c>
      <c r="D101" s="4">
        <v>1971</v>
      </c>
      <c r="E101" s="4" t="s">
        <v>66</v>
      </c>
      <c r="F101" s="5">
        <v>580455.1264</v>
      </c>
      <c r="G101" s="5">
        <v>5747.080459405941</v>
      </c>
      <c r="H101" s="5">
        <v>574708.045940594</v>
      </c>
      <c r="I101" s="4" t="s">
        <v>20</v>
      </c>
    </row>
    <row r="102" spans="1:9" ht="12.75" customHeight="1">
      <c r="A102" s="3">
        <v>40</v>
      </c>
      <c r="B102" s="2" t="s">
        <v>127</v>
      </c>
      <c r="C102" s="4" t="s">
        <v>9</v>
      </c>
      <c r="D102" s="4">
        <v>1962</v>
      </c>
      <c r="E102" s="4" t="s">
        <v>66</v>
      </c>
      <c r="F102" s="5">
        <v>580455.1264</v>
      </c>
      <c r="G102" s="5">
        <v>5747.080459405941</v>
      </c>
      <c r="H102" s="5">
        <v>574708.045940594</v>
      </c>
      <c r="I102" s="4" t="s">
        <v>20</v>
      </c>
    </row>
    <row r="103" spans="1:9" ht="12.75" customHeight="1">
      <c r="A103" s="3">
        <v>41</v>
      </c>
      <c r="B103" s="2" t="s">
        <v>128</v>
      </c>
      <c r="C103" s="4" t="s">
        <v>9</v>
      </c>
      <c r="D103" s="4">
        <v>1948</v>
      </c>
      <c r="E103" s="4" t="s">
        <v>66</v>
      </c>
      <c r="F103" s="5">
        <v>580455.1264</v>
      </c>
      <c r="G103" s="5">
        <v>5747.080459405941</v>
      </c>
      <c r="H103" s="5">
        <v>574708.045940594</v>
      </c>
      <c r="I103" s="4" t="s">
        <v>20</v>
      </c>
    </row>
    <row r="104" spans="1:9" ht="12.75" customHeight="1">
      <c r="A104" s="3">
        <v>42</v>
      </c>
      <c r="B104" s="2" t="s">
        <v>129</v>
      </c>
      <c r="C104" s="4" t="s">
        <v>9</v>
      </c>
      <c r="D104" s="4">
        <v>1948</v>
      </c>
      <c r="E104" s="4" t="s">
        <v>66</v>
      </c>
      <c r="F104" s="5">
        <v>580455.1264</v>
      </c>
      <c r="G104" s="5">
        <v>5747.080459405941</v>
      </c>
      <c r="H104" s="5">
        <v>574708.045940594</v>
      </c>
      <c r="I104" s="4" t="s">
        <v>20</v>
      </c>
    </row>
    <row r="105" spans="1:9" ht="12.75" customHeight="1">
      <c r="A105" s="3">
        <v>43</v>
      </c>
      <c r="B105" s="2" t="s">
        <v>130</v>
      </c>
      <c r="C105" s="4" t="s">
        <v>9</v>
      </c>
      <c r="D105" s="4">
        <v>1949</v>
      </c>
      <c r="E105" s="4" t="s">
        <v>66</v>
      </c>
      <c r="F105" s="5">
        <v>580455.1264</v>
      </c>
      <c r="G105" s="5">
        <v>5747.080459405941</v>
      </c>
      <c r="H105" s="5">
        <v>574708.045940594</v>
      </c>
      <c r="I105" s="4" t="s">
        <v>20</v>
      </c>
    </row>
    <row r="106" spans="1:9" ht="12.75" customHeight="1">
      <c r="A106" s="4">
        <v>44</v>
      </c>
      <c r="B106" s="2" t="s">
        <v>131</v>
      </c>
      <c r="C106" s="4" t="s">
        <v>9</v>
      </c>
      <c r="D106" s="4">
        <v>1952</v>
      </c>
      <c r="E106" s="4" t="s">
        <v>66</v>
      </c>
      <c r="F106" s="5">
        <v>580455.1264</v>
      </c>
      <c r="G106" s="5">
        <v>5747.080459405941</v>
      </c>
      <c r="H106" s="5">
        <v>574708.045940594</v>
      </c>
      <c r="I106" s="4" t="s">
        <v>20</v>
      </c>
    </row>
    <row r="107" spans="1:9" ht="12.75" customHeight="1">
      <c r="A107" s="4">
        <v>45</v>
      </c>
      <c r="B107" s="2" t="s">
        <v>132</v>
      </c>
      <c r="C107" s="4" t="s">
        <v>9</v>
      </c>
      <c r="D107" s="4">
        <v>1961</v>
      </c>
      <c r="E107" s="4" t="s">
        <v>66</v>
      </c>
      <c r="F107" s="5">
        <v>725568.908</v>
      </c>
      <c r="G107" s="5">
        <v>7183.850574257426</v>
      </c>
      <c r="H107" s="5">
        <v>718385.0574257426</v>
      </c>
      <c r="I107" s="4" t="s">
        <v>20</v>
      </c>
    </row>
    <row r="108" spans="1:9" ht="12.75" customHeight="1">
      <c r="A108" s="4">
        <v>46</v>
      </c>
      <c r="B108" s="2" t="s">
        <v>133</v>
      </c>
      <c r="C108" s="4" t="s">
        <v>9</v>
      </c>
      <c r="D108" s="4">
        <v>1959</v>
      </c>
      <c r="E108" s="4" t="s">
        <v>66</v>
      </c>
      <c r="F108" s="5">
        <f>SUM(G108:H108)</f>
        <v>725568.9005742575</v>
      </c>
      <c r="G108" s="5">
        <v>7183.850574257426</v>
      </c>
      <c r="H108" s="5">
        <v>718385.05</v>
      </c>
      <c r="I108" s="4" t="s">
        <v>20</v>
      </c>
    </row>
    <row r="109" spans="1:9" ht="12.75" customHeight="1">
      <c r="A109" s="4">
        <v>47</v>
      </c>
      <c r="B109" s="44" t="s">
        <v>136</v>
      </c>
      <c r="C109" s="4" t="s">
        <v>9</v>
      </c>
      <c r="D109" s="45" t="s">
        <v>154</v>
      </c>
      <c r="E109" s="4" t="s">
        <v>66</v>
      </c>
      <c r="F109" s="5">
        <f>SUM(G109:H109)</f>
        <v>2323000</v>
      </c>
      <c r="G109" s="5">
        <f>H109/100</f>
        <v>23000</v>
      </c>
      <c r="H109" s="46">
        <v>2300000</v>
      </c>
      <c r="I109" s="4" t="s">
        <v>117</v>
      </c>
    </row>
    <row r="110" spans="1:9" ht="12.75" customHeight="1">
      <c r="A110" s="4">
        <v>48</v>
      </c>
      <c r="B110" s="47" t="s">
        <v>137</v>
      </c>
      <c r="C110" s="4" t="s">
        <v>9</v>
      </c>
      <c r="D110" s="48" t="s">
        <v>155</v>
      </c>
      <c r="E110" s="4" t="s">
        <v>66</v>
      </c>
      <c r="F110" s="5">
        <f aca="true" t="shared" si="2" ref="F110:F124">SUM(G110:H110)</f>
        <v>252500</v>
      </c>
      <c r="G110" s="5">
        <f aca="true" t="shared" si="3" ref="G110:G124">H110/100</f>
        <v>2500</v>
      </c>
      <c r="H110" s="49">
        <v>250000</v>
      </c>
      <c r="I110" s="4" t="s">
        <v>117</v>
      </c>
    </row>
    <row r="111" spans="1:9" ht="12.75" customHeight="1">
      <c r="A111" s="4">
        <v>49</v>
      </c>
      <c r="B111" s="47" t="s">
        <v>138</v>
      </c>
      <c r="C111" s="4" t="s">
        <v>9</v>
      </c>
      <c r="D111" s="48" t="s">
        <v>156</v>
      </c>
      <c r="E111" s="4" t="s">
        <v>66</v>
      </c>
      <c r="F111" s="5">
        <f t="shared" si="2"/>
        <v>83022</v>
      </c>
      <c r="G111" s="5">
        <f t="shared" si="3"/>
        <v>822</v>
      </c>
      <c r="H111" s="49">
        <v>82200</v>
      </c>
      <c r="I111" s="4" t="s">
        <v>117</v>
      </c>
    </row>
    <row r="112" spans="1:9" ht="12.75" customHeight="1">
      <c r="A112" s="4">
        <v>50</v>
      </c>
      <c r="B112" s="47" t="s">
        <v>139</v>
      </c>
      <c r="C112" s="50" t="s">
        <v>152</v>
      </c>
      <c r="D112" s="48" t="s">
        <v>157</v>
      </c>
      <c r="E112" s="4" t="s">
        <v>66</v>
      </c>
      <c r="F112" s="5">
        <f t="shared" si="2"/>
        <v>1275074.2475</v>
      </c>
      <c r="G112" s="5">
        <f t="shared" si="3"/>
        <v>12624.4975</v>
      </c>
      <c r="H112" s="49">
        <v>1262449.75</v>
      </c>
      <c r="I112" s="4" t="s">
        <v>15</v>
      </c>
    </row>
    <row r="113" spans="1:9" ht="12.75" customHeight="1">
      <c r="A113" s="4">
        <v>51</v>
      </c>
      <c r="B113" s="47" t="s">
        <v>140</v>
      </c>
      <c r="C113" s="50" t="s">
        <v>152</v>
      </c>
      <c r="D113" s="48" t="s">
        <v>158</v>
      </c>
      <c r="E113" s="4" t="s">
        <v>66</v>
      </c>
      <c r="F113" s="5">
        <f t="shared" si="2"/>
        <v>1284174.7515</v>
      </c>
      <c r="G113" s="5">
        <f t="shared" si="3"/>
        <v>12714.601499999999</v>
      </c>
      <c r="H113" s="49">
        <v>1271460.15</v>
      </c>
      <c r="I113" s="4" t="s">
        <v>15</v>
      </c>
    </row>
    <row r="114" spans="1:9" ht="12.75" customHeight="1">
      <c r="A114" s="4">
        <v>52</v>
      </c>
      <c r="B114" s="47" t="s">
        <v>141</v>
      </c>
      <c r="C114" s="50" t="s">
        <v>152</v>
      </c>
      <c r="D114" s="48" t="s">
        <v>159</v>
      </c>
      <c r="E114" s="4" t="s">
        <v>66</v>
      </c>
      <c r="F114" s="5">
        <f t="shared" si="2"/>
        <v>1916280.7467</v>
      </c>
      <c r="G114" s="5">
        <f t="shared" si="3"/>
        <v>18973.076699999998</v>
      </c>
      <c r="H114" s="49">
        <v>1897307.67</v>
      </c>
      <c r="I114" s="4" t="s">
        <v>15</v>
      </c>
    </row>
    <row r="115" spans="1:9" ht="12.75" customHeight="1">
      <c r="A115" s="4">
        <v>53</v>
      </c>
      <c r="B115" s="47" t="s">
        <v>142</v>
      </c>
      <c r="C115" s="50" t="s">
        <v>152</v>
      </c>
      <c r="D115" s="48" t="s">
        <v>160</v>
      </c>
      <c r="E115" s="4" t="s">
        <v>66</v>
      </c>
      <c r="F115" s="5">
        <f t="shared" si="2"/>
        <v>2881668.2084</v>
      </c>
      <c r="G115" s="5">
        <f t="shared" si="3"/>
        <v>28531.3684</v>
      </c>
      <c r="H115" s="49">
        <v>2853136.84</v>
      </c>
      <c r="I115" s="4" t="s">
        <v>15</v>
      </c>
    </row>
    <row r="116" spans="1:9" ht="12.75" customHeight="1">
      <c r="A116" s="4">
        <v>54</v>
      </c>
      <c r="B116" s="47" t="s">
        <v>143</v>
      </c>
      <c r="C116" s="50" t="s">
        <v>152</v>
      </c>
      <c r="D116" s="48" t="s">
        <v>160</v>
      </c>
      <c r="E116" s="4" t="s">
        <v>66</v>
      </c>
      <c r="F116" s="5">
        <f t="shared" si="2"/>
        <v>3046909.319</v>
      </c>
      <c r="G116" s="5">
        <f t="shared" si="3"/>
        <v>30167.418999999998</v>
      </c>
      <c r="H116" s="49">
        <v>3016741.9</v>
      </c>
      <c r="I116" s="4" t="s">
        <v>15</v>
      </c>
    </row>
    <row r="117" spans="1:9" ht="12.75" customHeight="1">
      <c r="A117" s="4">
        <v>55</v>
      </c>
      <c r="B117" s="47" t="s">
        <v>144</v>
      </c>
      <c r="C117" s="50" t="s">
        <v>152</v>
      </c>
      <c r="D117" s="48" t="s">
        <v>160</v>
      </c>
      <c r="E117" s="4" t="s">
        <v>66</v>
      </c>
      <c r="F117" s="5">
        <f t="shared" si="2"/>
        <v>1830032.8673</v>
      </c>
      <c r="G117" s="5">
        <f t="shared" si="3"/>
        <v>18119.1373</v>
      </c>
      <c r="H117" s="49">
        <v>1811913.73</v>
      </c>
      <c r="I117" s="4" t="s">
        <v>15</v>
      </c>
    </row>
    <row r="118" spans="1:9" ht="12.75" customHeight="1">
      <c r="A118" s="4">
        <v>56</v>
      </c>
      <c r="B118" s="47" t="s">
        <v>145</v>
      </c>
      <c r="C118" s="50" t="s">
        <v>152</v>
      </c>
      <c r="D118" s="48" t="s">
        <v>161</v>
      </c>
      <c r="E118" s="4" t="s">
        <v>66</v>
      </c>
      <c r="F118" s="5">
        <f t="shared" si="2"/>
        <v>2167189.4310999997</v>
      </c>
      <c r="G118" s="5">
        <f t="shared" si="3"/>
        <v>21457.321099999997</v>
      </c>
      <c r="H118" s="49">
        <v>2145732.11</v>
      </c>
      <c r="I118" s="4" t="s">
        <v>15</v>
      </c>
    </row>
    <row r="119" spans="1:9" ht="12.75" customHeight="1">
      <c r="A119" s="4">
        <v>57</v>
      </c>
      <c r="B119" s="47" t="s">
        <v>146</v>
      </c>
      <c r="C119" s="50" t="s">
        <v>152</v>
      </c>
      <c r="D119" s="48" t="s">
        <v>162</v>
      </c>
      <c r="E119" s="4" t="s">
        <v>66</v>
      </c>
      <c r="F119" s="5">
        <f t="shared" si="2"/>
        <v>393283.1122</v>
      </c>
      <c r="G119" s="5">
        <f t="shared" si="3"/>
        <v>3893.8922</v>
      </c>
      <c r="H119" s="49">
        <v>389389.22</v>
      </c>
      <c r="I119" s="4" t="s">
        <v>10</v>
      </c>
    </row>
    <row r="120" spans="1:9" ht="12.75" customHeight="1">
      <c r="A120" s="4">
        <v>58</v>
      </c>
      <c r="B120" s="47" t="s">
        <v>147</v>
      </c>
      <c r="C120" s="50" t="s">
        <v>152</v>
      </c>
      <c r="D120" s="48" t="s">
        <v>160</v>
      </c>
      <c r="E120" s="4" t="s">
        <v>66</v>
      </c>
      <c r="F120" s="5">
        <f t="shared" si="2"/>
        <v>704760.4360999999</v>
      </c>
      <c r="G120" s="5">
        <f t="shared" si="3"/>
        <v>6977.8261</v>
      </c>
      <c r="H120" s="49">
        <v>697782.61</v>
      </c>
      <c r="I120" s="4" t="s">
        <v>10</v>
      </c>
    </row>
    <row r="121" spans="1:9" ht="12.75" customHeight="1">
      <c r="A121" s="4">
        <v>59</v>
      </c>
      <c r="B121" s="47" t="s">
        <v>148</v>
      </c>
      <c r="C121" s="50" t="s">
        <v>152</v>
      </c>
      <c r="D121" s="48" t="s">
        <v>163</v>
      </c>
      <c r="E121" s="4" t="s">
        <v>66</v>
      </c>
      <c r="F121" s="5">
        <f t="shared" si="2"/>
        <v>203105.2531</v>
      </c>
      <c r="G121" s="5">
        <f t="shared" si="3"/>
        <v>2010.9431</v>
      </c>
      <c r="H121" s="49">
        <v>201094.31</v>
      </c>
      <c r="I121" s="4" t="s">
        <v>10</v>
      </c>
    </row>
    <row r="122" spans="1:9" ht="12.75" customHeight="1">
      <c r="A122" s="4">
        <v>60</v>
      </c>
      <c r="B122" s="47" t="s">
        <v>149</v>
      </c>
      <c r="C122" s="50" t="s">
        <v>152</v>
      </c>
      <c r="D122" s="48" t="s">
        <v>164</v>
      </c>
      <c r="E122" s="4" t="s">
        <v>66</v>
      </c>
      <c r="F122" s="5">
        <f t="shared" si="2"/>
        <v>290880</v>
      </c>
      <c r="G122" s="5">
        <f t="shared" si="3"/>
        <v>2880</v>
      </c>
      <c r="H122" s="49">
        <v>288000</v>
      </c>
      <c r="I122" s="4" t="s">
        <v>10</v>
      </c>
    </row>
    <row r="123" spans="1:9" ht="12.75" customHeight="1">
      <c r="A123" s="4">
        <v>61</v>
      </c>
      <c r="B123" s="47" t="s">
        <v>150</v>
      </c>
      <c r="C123" s="50" t="s">
        <v>152</v>
      </c>
      <c r="D123" s="48" t="s">
        <v>165</v>
      </c>
      <c r="E123" s="4" t="s">
        <v>66</v>
      </c>
      <c r="F123" s="5">
        <f t="shared" si="2"/>
        <v>1452081.7571</v>
      </c>
      <c r="G123" s="5">
        <f t="shared" si="3"/>
        <v>14377.0471</v>
      </c>
      <c r="H123" s="49">
        <v>1437704.71</v>
      </c>
      <c r="I123" s="4" t="s">
        <v>10</v>
      </c>
    </row>
    <row r="124" spans="1:9" ht="12.75" customHeight="1">
      <c r="A124" s="4">
        <v>62</v>
      </c>
      <c r="B124" s="47" t="s">
        <v>151</v>
      </c>
      <c r="C124" s="4" t="s">
        <v>9</v>
      </c>
      <c r="D124" s="48" t="s">
        <v>166</v>
      </c>
      <c r="E124" s="4" t="s">
        <v>66</v>
      </c>
      <c r="F124" s="5">
        <f t="shared" si="2"/>
        <v>96037.87</v>
      </c>
      <c r="G124" s="5">
        <f t="shared" si="3"/>
        <v>950.87</v>
      </c>
      <c r="H124" s="49">
        <v>95087</v>
      </c>
      <c r="I124" s="48" t="s">
        <v>153</v>
      </c>
    </row>
    <row r="125" spans="1:9" ht="12.75" customHeight="1">
      <c r="A125" s="51">
        <v>62</v>
      </c>
      <c r="B125" s="41" t="s">
        <v>21</v>
      </c>
      <c r="C125" s="42"/>
      <c r="D125" s="42"/>
      <c r="E125" s="43"/>
      <c r="F125" s="16">
        <f>SUM(G125:H125)</f>
        <v>39678860.36748911</v>
      </c>
      <c r="G125" s="16">
        <f>SUM(G63:G124)</f>
        <v>392860.37184554443</v>
      </c>
      <c r="H125" s="16">
        <f>SUM(H63:H124)</f>
        <v>39285999.99564356</v>
      </c>
      <c r="I125" s="15"/>
    </row>
    <row r="126" spans="1:9" ht="12.75" customHeight="1">
      <c r="A126" s="41" t="s">
        <v>22</v>
      </c>
      <c r="B126" s="42"/>
      <c r="C126" s="42"/>
      <c r="D126" s="42"/>
      <c r="E126" s="42"/>
      <c r="F126" s="42"/>
      <c r="G126" s="42"/>
      <c r="H126" s="42"/>
      <c r="I126" s="43"/>
    </row>
    <row r="127" spans="1:9" s="31" customFormat="1" ht="12.75" customHeight="1">
      <c r="A127" s="4">
        <v>1</v>
      </c>
      <c r="B127" s="6" t="s">
        <v>86</v>
      </c>
      <c r="C127" s="4" t="s">
        <v>9</v>
      </c>
      <c r="D127" s="4">
        <v>1917</v>
      </c>
      <c r="E127" s="4" t="s">
        <v>66</v>
      </c>
      <c r="F127" s="5">
        <v>4242000</v>
      </c>
      <c r="G127" s="5">
        <v>42000</v>
      </c>
      <c r="H127" s="5">
        <v>4200000</v>
      </c>
      <c r="I127" s="4" t="s">
        <v>10</v>
      </c>
    </row>
    <row r="128" spans="1:9" ht="12.75" customHeight="1">
      <c r="A128" s="4">
        <v>2</v>
      </c>
      <c r="B128" s="2" t="s">
        <v>23</v>
      </c>
      <c r="C128" s="4" t="s">
        <v>9</v>
      </c>
      <c r="D128" s="4">
        <v>1917</v>
      </c>
      <c r="E128" s="4" t="s">
        <v>66</v>
      </c>
      <c r="F128" s="5">
        <v>3737000</v>
      </c>
      <c r="G128" s="5">
        <v>37000</v>
      </c>
      <c r="H128" s="5">
        <v>3700000</v>
      </c>
      <c r="I128" s="4" t="s">
        <v>10</v>
      </c>
    </row>
    <row r="129" spans="1:9" ht="12.75" customHeight="1">
      <c r="A129" s="4">
        <v>3</v>
      </c>
      <c r="B129" s="2" t="s">
        <v>85</v>
      </c>
      <c r="C129" s="4" t="s">
        <v>9</v>
      </c>
      <c r="D129" s="4">
        <v>1953</v>
      </c>
      <c r="E129" s="4" t="s">
        <v>66</v>
      </c>
      <c r="F129" s="5">
        <v>4242000</v>
      </c>
      <c r="G129" s="5">
        <v>42000</v>
      </c>
      <c r="H129" s="5">
        <v>4200000</v>
      </c>
      <c r="I129" s="4" t="s">
        <v>81</v>
      </c>
    </row>
    <row r="130" spans="1:9" ht="12.75" customHeight="1">
      <c r="A130" s="4">
        <v>4</v>
      </c>
      <c r="B130" s="6" t="s">
        <v>87</v>
      </c>
      <c r="C130" s="4" t="s">
        <v>9</v>
      </c>
      <c r="D130" s="4">
        <v>1953</v>
      </c>
      <c r="E130" s="4" t="s">
        <v>66</v>
      </c>
      <c r="F130" s="5">
        <v>4040000</v>
      </c>
      <c r="G130" s="5">
        <v>40000</v>
      </c>
      <c r="H130" s="5">
        <v>4000000</v>
      </c>
      <c r="I130" s="4" t="s">
        <v>10</v>
      </c>
    </row>
    <row r="131" spans="1:9" ht="12.75" customHeight="1">
      <c r="A131" s="4">
        <v>5</v>
      </c>
      <c r="B131" s="2" t="s">
        <v>84</v>
      </c>
      <c r="C131" s="4" t="s">
        <v>9</v>
      </c>
      <c r="D131" s="4">
        <v>1960</v>
      </c>
      <c r="E131" s="4" t="s">
        <v>66</v>
      </c>
      <c r="F131" s="5">
        <v>4242000</v>
      </c>
      <c r="G131" s="5">
        <v>42000</v>
      </c>
      <c r="H131" s="5">
        <v>4200000</v>
      </c>
      <c r="I131" s="8" t="s">
        <v>28</v>
      </c>
    </row>
    <row r="132" spans="1:9" ht="12.75" customHeight="1">
      <c r="A132" s="27">
        <v>5</v>
      </c>
      <c r="B132" s="41" t="s">
        <v>24</v>
      </c>
      <c r="C132" s="42"/>
      <c r="D132" s="42"/>
      <c r="E132" s="43"/>
      <c r="F132" s="16">
        <f>SUM(F127:F131)</f>
        <v>20503000</v>
      </c>
      <c r="G132" s="16">
        <f>SUM(G127:G131)</f>
        <v>203000</v>
      </c>
      <c r="H132" s="16">
        <f>SUM(H127:H131)</f>
        <v>20300000</v>
      </c>
      <c r="I132" s="15"/>
    </row>
    <row r="133" spans="1:9" ht="12.75" customHeight="1">
      <c r="A133" s="52">
        <v>121</v>
      </c>
      <c r="B133" s="53" t="s">
        <v>170</v>
      </c>
      <c r="C133" s="53"/>
      <c r="D133" s="53"/>
      <c r="E133" s="54"/>
      <c r="F133" s="16">
        <f>SUM(F132+F125+F61)</f>
        <v>84570264.49748911</v>
      </c>
      <c r="G133" s="16">
        <f>SUM(G132+G125+G61)</f>
        <v>837329.7218455444</v>
      </c>
      <c r="H133" s="16">
        <f>SUM(H132+H125+H61)</f>
        <v>83732934.77564356</v>
      </c>
      <c r="I133" s="15"/>
    </row>
    <row r="134" ht="12.75" customHeight="1">
      <c r="A134" s="18"/>
    </row>
    <row r="135" spans="1:9" s="32" customFormat="1" ht="15.75">
      <c r="A135" s="55" t="s">
        <v>168</v>
      </c>
      <c r="B135" s="56" t="s">
        <v>169</v>
      </c>
      <c r="C135" s="56"/>
      <c r="D135" s="56"/>
      <c r="E135" s="56"/>
      <c r="F135" s="56"/>
      <c r="G135" s="56"/>
      <c r="H135" s="56"/>
      <c r="I135" s="56"/>
    </row>
    <row r="136" spans="1:9" s="32" customFormat="1" ht="15.75">
      <c r="A136" s="55"/>
      <c r="B136" s="57"/>
      <c r="C136" s="57"/>
      <c r="D136" s="57"/>
      <c r="E136" s="57"/>
      <c r="F136" s="57"/>
      <c r="G136" s="57"/>
      <c r="H136" s="57"/>
      <c r="I136" s="57"/>
    </row>
    <row r="137" spans="1:9" ht="25.5" customHeight="1">
      <c r="A137" s="58"/>
      <c r="B137" s="58"/>
      <c r="C137" s="58"/>
      <c r="D137" s="33" t="s">
        <v>167</v>
      </c>
      <c r="E137" s="34"/>
      <c r="F137" s="34"/>
      <c r="G137" s="58"/>
      <c r="H137" s="58"/>
      <c r="I137" s="58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spans="1:9" s="23" customFormat="1" ht="18">
      <c r="A144" s="1"/>
      <c r="B144" s="17"/>
      <c r="C144" s="18"/>
      <c r="D144" s="18"/>
      <c r="E144" s="18"/>
      <c r="F144" s="18"/>
      <c r="G144" s="18"/>
      <c r="H144" s="18"/>
      <c r="I144" s="18"/>
    </row>
    <row r="145" spans="1:9" s="23" customFormat="1" ht="18">
      <c r="A145" s="1"/>
      <c r="B145" s="17"/>
      <c r="C145" s="18"/>
      <c r="D145" s="18"/>
      <c r="E145" s="18"/>
      <c r="F145" s="18"/>
      <c r="G145" s="18"/>
      <c r="H145" s="18"/>
      <c r="I145" s="18"/>
    </row>
    <row r="146" spans="1:9" s="23" customFormat="1" ht="18.75" customHeight="1">
      <c r="A146" s="1"/>
      <c r="B146" s="17"/>
      <c r="C146" s="18"/>
      <c r="D146" s="18"/>
      <c r="E146" s="18"/>
      <c r="F146" s="18"/>
      <c r="G146" s="18"/>
      <c r="H146" s="18"/>
      <c r="I146" s="18"/>
    </row>
    <row r="147" spans="1:9" s="23" customFormat="1" ht="25.5" customHeight="1">
      <c r="A147" s="1"/>
      <c r="B147" s="17"/>
      <c r="C147" s="18"/>
      <c r="D147" s="18"/>
      <c r="E147" s="18"/>
      <c r="F147" s="18"/>
      <c r="G147" s="18"/>
      <c r="H147" s="18"/>
      <c r="I147" s="18"/>
    </row>
    <row r="148" spans="1:9" s="23" customFormat="1" ht="18">
      <c r="A148" s="1"/>
      <c r="B148" s="17"/>
      <c r="C148" s="18"/>
      <c r="D148" s="18"/>
      <c r="E148" s="18"/>
      <c r="F148" s="18"/>
      <c r="G148" s="18"/>
      <c r="H148" s="18"/>
      <c r="I148" s="18"/>
    </row>
    <row r="149" spans="1:9" s="23" customFormat="1" ht="18">
      <c r="A149" s="1"/>
      <c r="B149" s="17"/>
      <c r="C149" s="18"/>
      <c r="D149" s="18"/>
      <c r="E149" s="18"/>
      <c r="F149" s="18"/>
      <c r="G149" s="18"/>
      <c r="H149" s="18"/>
      <c r="I149" s="18"/>
    </row>
    <row r="150" spans="1:9" s="23" customFormat="1" ht="12.75" customHeight="1">
      <c r="A150" s="1"/>
      <c r="B150" s="17"/>
      <c r="C150" s="18"/>
      <c r="D150" s="18"/>
      <c r="E150" s="18"/>
      <c r="F150" s="18"/>
      <c r="G150" s="18"/>
      <c r="H150" s="18"/>
      <c r="I150" s="18"/>
    </row>
    <row r="151" spans="1:9" s="23" customFormat="1" ht="18">
      <c r="A151" s="1"/>
      <c r="B151" s="17"/>
      <c r="C151" s="18"/>
      <c r="D151" s="18"/>
      <c r="E151" s="18"/>
      <c r="F151" s="18"/>
      <c r="G151" s="18"/>
      <c r="H151" s="18"/>
      <c r="I151" s="18"/>
    </row>
    <row r="162" ht="18">
      <c r="B162" s="30"/>
    </row>
  </sheetData>
  <sheetProtection/>
  <autoFilter ref="B1:B151"/>
  <mergeCells count="11">
    <mergeCell ref="D137:F137"/>
    <mergeCell ref="A126:I126"/>
    <mergeCell ref="B125:E125"/>
    <mergeCell ref="B132:E132"/>
    <mergeCell ref="B133:E133"/>
    <mergeCell ref="B135:I135"/>
    <mergeCell ref="A62:I62"/>
    <mergeCell ref="G1:I1"/>
    <mergeCell ref="A2:I4"/>
    <mergeCell ref="A6:I6"/>
    <mergeCell ref="B61:E61"/>
  </mergeCells>
  <printOptions/>
  <pageMargins left="0.72" right="0.17" top="0.78" bottom="0.23" header="0.5" footer="0.67"/>
  <pageSetup horizontalDpi="600" verticalDpi="600" orientation="landscape" paperSize="9" scale="65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Шавкунова</cp:lastModifiedBy>
  <cp:lastPrinted>2013-10-31T08:35:46Z</cp:lastPrinted>
  <dcterms:created xsi:type="dcterms:W3CDTF">2013-06-20T04:31:16Z</dcterms:created>
  <dcterms:modified xsi:type="dcterms:W3CDTF">2014-06-19T08:30:05Z</dcterms:modified>
  <cp:category/>
  <cp:version/>
  <cp:contentType/>
  <cp:contentStatus/>
</cp:coreProperties>
</file>