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1'!$A$1:$W$360</definedName>
  </definedNames>
  <calcPr fullCalcOnLoad="1"/>
</workbook>
</file>

<file path=xl/sharedStrings.xml><?xml version="1.0" encoding="utf-8"?>
<sst xmlns="http://schemas.openxmlformats.org/spreadsheetml/2006/main" count="592" uniqueCount="396">
  <si>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</si>
  <si>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</si>
  <si>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</si>
  <si>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</si>
  <si>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</si>
  <si>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</si>
  <si>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</si>
  <si>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</si>
  <si>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</si>
  <si>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</si>
  <si>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</si>
  <si>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</si>
  <si>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</si>
  <si>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</si>
  <si>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</si>
  <si>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</si>
  <si>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</si>
  <si>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</si>
  <si>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</si>
  <si>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</si>
  <si>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</si>
  <si>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</si>
  <si>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</si>
  <si>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</si>
  <si>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</si>
  <si>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</si>
  <si>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</si>
  <si>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</si>
  <si>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</si>
  <si>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</si>
  <si>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</si>
  <si>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</si>
  <si>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</si>
  <si>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</si>
  <si>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</si>
  <si>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</si>
  <si>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</si>
  <si>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</si>
  <si>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</si>
  <si>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</si>
  <si>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</si>
  <si>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</si>
  <si>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</si>
  <si>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</si>
  <si>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</si>
  <si>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</si>
  <si>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</si>
  <si>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</si>
  <si>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</si>
  <si>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</si>
  <si>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</si>
  <si>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</si>
  <si>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</si>
  <si>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</si>
  <si>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</si>
  <si>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</si>
  <si>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</si>
  <si>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</si>
  <si>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</si>
  <si>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</si>
  <si>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</si>
  <si>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</si>
  <si>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</si>
  <si>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</si>
  <si>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</si>
  <si>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</si>
  <si>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</si>
  <si>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</si>
  <si>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</si>
  <si>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</si>
  <si>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</si>
  <si>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</si>
  <si>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</si>
  <si>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</si>
  <si>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</si>
  <si>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</si>
  <si>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</si>
  <si>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</si>
  <si>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</si>
  <si>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</si>
  <si>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</si>
  <si>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</si>
  <si>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</si>
  <si>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</si>
  <si>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</si>
  <si>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</si>
  <si>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</si>
  <si>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</si>
  <si>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</si>
  <si>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</si>
  <si>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</si>
  <si>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</si>
  <si>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</si>
  <si>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</si>
  <si>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</si>
  <si>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</si>
  <si>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</si>
  <si>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</si>
  <si>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</si>
  <si>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</si>
  <si>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</si>
  <si>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</si>
  <si>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</si>
  <si>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</si>
  <si>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</si>
  <si>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</si>
  <si>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</si>
  <si>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</si>
  <si>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</si>
  <si>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</si>
  <si>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</si>
  <si>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</si>
  <si>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</si>
  <si>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</si>
  <si>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</si>
  <si>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</si>
  <si>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</si>
  <si>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</si>
  <si>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</si>
  <si>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</si>
  <si>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</si>
  <si>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</si>
  <si>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</si>
  <si>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</si>
  <si>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</si>
  <si>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</si>
  <si>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</si>
  <si>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</si>
  <si>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</si>
  <si>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</si>
  <si>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</si>
  <si>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</si>
  <si>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</si>
  <si>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</si>
  <si>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</si>
  <si>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</si>
  <si>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</si>
  <si>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</si>
  <si>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</si>
  <si>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</si>
  <si>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</si>
  <si>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</si>
  <si>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</si>
  <si>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</si>
  <si>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</si>
  <si>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</si>
  <si>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</si>
  <si>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</si>
  <si>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</si>
  <si>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</si>
  <si>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</si>
  <si>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</si>
  <si>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</si>
  <si>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</si>
  <si>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</si>
  <si>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</si>
  <si>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</si>
  <si>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</si>
  <si>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</si>
  <si>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</si>
  <si>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</si>
  <si>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</si>
  <si>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</si>
  <si>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</si>
  <si>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</si>
  <si>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</si>
  <si>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</si>
  <si>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</si>
  <si>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</si>
  <si>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</si>
  <si>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</si>
  <si>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</si>
  <si>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</si>
  <si>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</si>
  <si>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</si>
  <si>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</si>
  <si>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</si>
  <si>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</si>
  <si>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</si>
  <si>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</si>
  <si>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</si>
  <si>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</si>
  <si>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</si>
  <si>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</si>
  <si>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</si>
  <si>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</si>
  <si>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</si>
  <si>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</si>
  <si>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</si>
  <si>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</si>
  <si>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</si>
  <si>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</si>
  <si>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</si>
  <si>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</si>
  <si>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</si>
  <si>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</si>
  <si>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</si>
  <si>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</si>
  <si>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</si>
  <si>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</si>
  <si>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</si>
  <si>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</si>
  <si>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</si>
  <si>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</si>
  <si>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</si>
  <si>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</si>
  <si>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</si>
  <si>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</si>
  <si>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</si>
  <si>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</si>
  <si>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</si>
  <si>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</si>
  <si>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</si>
  <si>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</si>
  <si>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</si>
  <si>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</si>
  <si>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</si>
  <si>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</si>
  <si>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</si>
  <si>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</si>
  <si>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</si>
  <si>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</si>
  <si>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</si>
  <si>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</si>
  <si>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</si>
  <si>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</si>
  <si>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</si>
  <si>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</si>
  <si>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</si>
  <si>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</si>
  <si>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</si>
  <si>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</si>
  <si>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</si>
  <si>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</si>
  <si>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</si>
  <si>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</si>
  <si>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</si>
  <si>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</si>
  <si>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</si>
  <si>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</si>
  <si>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</si>
  <si>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</si>
  <si>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</si>
  <si>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</si>
  <si>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</si>
  <si>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</si>
  <si>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</si>
  <si>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</si>
  <si>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</si>
  <si>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</si>
  <si>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</si>
  <si>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</si>
  <si>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</si>
  <si>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</si>
  <si>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</si>
  <si>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</si>
  <si>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</si>
  <si>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</si>
  <si>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</si>
  <si>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</si>
  <si>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</si>
  <si>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</si>
  <si>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</si>
  <si>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</si>
  <si>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</si>
  <si>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</si>
  <si>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</si>
  <si>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</si>
  <si>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</si>
  <si>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</si>
  <si>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</si>
  <si>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</si>
  <si>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</si>
  <si>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</si>
  <si>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</si>
  <si>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</si>
  <si>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</si>
  <si>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</si>
  <si>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</si>
  <si>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</si>
  <si>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</si>
  <si>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</si>
  <si>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</si>
  <si>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</si>
  <si>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</si>
  <si>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</si>
  <si>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</si>
  <si>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</si>
  <si>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</si>
  <si>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</si>
  <si>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</si>
  <si>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</si>
  <si>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</si>
  <si>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</si>
  <si>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</si>
  <si>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</si>
  <si>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</si>
  <si>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</si>
  <si>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</si>
  <si>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</si>
  <si>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</si>
  <si>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</si>
  <si>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</si>
  <si>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</si>
  <si>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</si>
  <si>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</si>
  <si>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</si>
  <si>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</si>
  <si>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</si>
  <si>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</si>
  <si>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</si>
  <si>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</si>
  <si>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</si>
  <si>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</si>
  <si>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</si>
  <si>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</si>
  <si>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</si>
  <si>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</si>
  <si>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</si>
  <si>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</si>
  <si>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</si>
  <si>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</si>
  <si>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</si>
  <si>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</si>
  <si>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</si>
  <si>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</si>
  <si>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</si>
  <si>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</si>
  <si>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</si>
  <si>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</si>
  <si>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</si>
  <si>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</si>
  <si>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</si>
  <si>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</si>
  <si>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</si>
  <si>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</si>
  <si>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</si>
  <si>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</si>
  <si>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</si>
  <si>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</si>
  <si>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</si>
  <si>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</si>
  <si>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</si>
  <si>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</si>
  <si>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</si>
  <si>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</si>
  <si>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</si>
  <si>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</si>
  <si>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</si>
  <si>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</si>
  <si>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</si>
  <si>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</si>
  <si>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</si>
  <si>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</si>
  <si>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</si>
  <si>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</si>
  <si>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</si>
  <si>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</si>
  <si>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</si>
  <si>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</si>
  <si>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</si>
  <si>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</si>
  <si>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</si>
  <si>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</si>
  <si>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</si>
  <si>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50.1</t>
  </si>
  <si>
    <t>50.2</t>
  </si>
  <si>
    <t>50.3</t>
  </si>
  <si>
    <t>50.4</t>
  </si>
  <si>
    <t>50.5</t>
  </si>
  <si>
    <t>50.6</t>
  </si>
  <si>
    <t>50.7</t>
  </si>
  <si>
    <t>50.8</t>
  </si>
  <si>
    <t>129</t>
  </si>
  <si>
    <t>130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</si>
  <si>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</si>
  <si>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</si>
  <si>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</si>
  <si>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</si>
  <si>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</si>
  <si>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>Капитальный ремонт сетей канализации по пер. Базарному в г. Томске</t>
  </si>
  <si>
    <t>в том числе кредиторская задолженность за 2013 год</t>
  </si>
  <si>
    <t xml:space="preserve"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
</t>
  </si>
  <si>
    <t xml:space="preserve"> - г. Томск ул. Алтайская, д. 5  (решение судов),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</si>
  <si>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</si>
  <si>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 xml:space="preserve">Разработка проектно-сметной
 документации 
</t>
  </si>
  <si>
    <t>Капитальный ремонт сетей водоснабжения в пос.Кузовлево (Кузовлево-1 и Кузовлево-2) с установкой дополнительных колонок</t>
  </si>
  <si>
    <t>Капитальный ремонт тепловых камер по адресу: Томской обл., 
с. Дзержинское, ул. Волынова,4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</si>
  <si>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</si>
  <si>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>50.9</t>
  </si>
  <si>
    <t xml:space="preserve"> - г. Томск, ул. Московсковский тракт, 82</t>
  </si>
  <si>
    <t>Строительство очистных сооружений на водовыпуске ливневой канализации напротив жилого дома № 2 по ул.К.Маркса</t>
  </si>
  <si>
    <t>Строительство сетей канализации по ул.Куйбышева, Григорьева, А.Невского (по решению суда)</t>
  </si>
  <si>
    <t xml:space="preserve"> г.Томск,
 ул.Алтайская, д.35, 35а, 35/1;
(решение судов)
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</si>
  <si>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</si>
  <si>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>Приложение №3 к муниципальной программе «Развитие инженерной инфраструктуры муниципального образования «Город Томск» на 2012-2017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</si>
</sst>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right" vertical="center"/>
    </xf>
    <xf numFmtId="4" fontId="1" fillId="24" borderId="0" xfId="0" applyNumberFormat="1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8" fontId="1" fillId="0" borderId="15" xfId="0" applyNumberFormat="1" applyFont="1" applyFill="1" applyBorder="1" applyAlignment="1">
      <alignment horizontal="right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24" borderId="16" xfId="0" applyNumberFormat="1" applyFont="1" applyFill="1" applyBorder="1" applyAlignment="1">
      <alignment horizontal="center" vertical="center" wrapText="1"/>
    </xf>
    <xf numFmtId="168" fontId="1" fillId="24" borderId="11" xfId="0" applyNumberFormat="1" applyFont="1" applyFill="1" applyBorder="1" applyAlignment="1">
      <alignment horizontal="center" vertical="center" wrapText="1"/>
    </xf>
    <xf numFmtId="168" fontId="1" fillId="24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168" fontId="1" fillId="24" borderId="15" xfId="0" applyNumberFormat="1" applyFont="1" applyFill="1" applyBorder="1" applyAlignment="1">
      <alignment horizontal="right" vertical="center" wrapText="1"/>
    </xf>
    <xf numFmtId="168" fontId="1" fillId="24" borderId="14" xfId="0" applyNumberFormat="1" applyFont="1" applyFill="1" applyBorder="1" applyAlignment="1">
      <alignment horizontal="right" vertical="center" wrapText="1"/>
    </xf>
    <xf numFmtId="168" fontId="1" fillId="24" borderId="12" xfId="0" applyNumberFormat="1" applyFont="1" applyFill="1" applyBorder="1" applyAlignment="1">
      <alignment horizontal="right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0"/>
  <sheetViews>
    <sheetView tabSelected="1" view="pageBreakPreview" zoomScale="85" zoomScaleSheetLayoutView="85" zoomScalePageLayoutView="0" workbookViewId="0" topLeftCell="F1">
      <pane ySplit="8" topLeftCell="BM73" activePane="bottomLeft" state="frozen"/>
      <selection pane="topLeft" activeCell="A1" sqref="A1"/>
      <selection pane="bottomLeft" activeCell="B4" sqref="B4:V5"/>
    </sheetView>
  </sheetViews>
  <sheetFormatPr defaultColWidth="9.00390625" defaultRowHeight="12.75"/>
  <cols>
    <col min="1" max="1" width="7.00390625" style="8" customWidth="1"/>
    <col min="2" max="2" width="52.75390625" style="6" customWidth="1"/>
    <col min="3" max="3" width="21.375" style="3" customWidth="1"/>
    <col min="4" max="4" width="14.875" style="4" customWidth="1"/>
    <col min="5" max="5" width="15.75390625" style="5" customWidth="1"/>
    <col min="6" max="6" width="13.375" style="2" customWidth="1"/>
    <col min="7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9"/>
      <c r="J1" s="9"/>
      <c r="K1" s="9"/>
      <c r="L1" s="33"/>
      <c r="M1" s="33"/>
      <c r="N1" s="33"/>
      <c r="O1" s="33"/>
      <c r="P1" s="33"/>
      <c r="Q1" s="33"/>
      <c r="R1" s="139" t="s">
        <v>395</v>
      </c>
      <c r="S1" s="140"/>
      <c r="T1" s="140"/>
      <c r="U1" s="140"/>
      <c r="V1" s="140"/>
      <c r="W1" s="140"/>
      <c r="X1" s="33"/>
      <c r="Y1" s="33"/>
    </row>
    <row r="2" spans="9:25" ht="12.75">
      <c r="I2" s="33"/>
      <c r="J2" s="33"/>
      <c r="K2" s="33"/>
      <c r="L2" s="33"/>
      <c r="M2" s="33"/>
      <c r="N2" s="33"/>
      <c r="O2" s="33"/>
      <c r="P2" s="33"/>
      <c r="Q2" s="33"/>
      <c r="R2" s="140"/>
      <c r="S2" s="140"/>
      <c r="T2" s="140"/>
      <c r="U2" s="140"/>
      <c r="V2" s="140"/>
      <c r="W2" s="140"/>
      <c r="X2" s="33"/>
      <c r="Y2" s="33"/>
    </row>
    <row r="3" spans="9:25" ht="33.75" customHeight="1">
      <c r="I3" s="33"/>
      <c r="J3" s="33"/>
      <c r="K3" s="33"/>
      <c r="L3" s="33"/>
      <c r="M3" s="33"/>
      <c r="N3" s="33"/>
      <c r="O3" s="33"/>
      <c r="P3" s="33"/>
      <c r="Q3" s="33"/>
      <c r="R3" s="140"/>
      <c r="S3" s="140"/>
      <c r="T3" s="140"/>
      <c r="U3" s="140"/>
      <c r="V3" s="140"/>
      <c r="W3" s="140"/>
      <c r="X3" s="33"/>
      <c r="Y3" s="33"/>
    </row>
    <row r="4" spans="1:25" ht="15.75" customHeight="1">
      <c r="A4" s="4"/>
      <c r="B4" s="141" t="s">
        <v>388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34"/>
      <c r="X4" s="34"/>
      <c r="Y4" s="34"/>
    </row>
    <row r="5" spans="1:25" ht="33" customHeight="1">
      <c r="A5" s="35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36"/>
      <c r="X5" s="37"/>
      <c r="Y5" s="37"/>
    </row>
    <row r="6" spans="1:25" ht="33" customHeight="1">
      <c r="A6" s="96" t="s">
        <v>60</v>
      </c>
      <c r="B6" s="93" t="s">
        <v>64</v>
      </c>
      <c r="C6" s="93" t="s">
        <v>62</v>
      </c>
      <c r="D6" s="94" t="s">
        <v>244</v>
      </c>
      <c r="E6" s="94" t="s">
        <v>61</v>
      </c>
      <c r="F6" s="93" t="s">
        <v>279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18" t="s">
        <v>61</v>
      </c>
      <c r="Y6" s="18"/>
    </row>
    <row r="7" spans="1:25" ht="40.5" customHeight="1">
      <c r="A7" s="96"/>
      <c r="B7" s="93"/>
      <c r="C7" s="93"/>
      <c r="D7" s="94"/>
      <c r="E7" s="94"/>
      <c r="F7" s="7" t="s">
        <v>280</v>
      </c>
      <c r="G7" s="7" t="s">
        <v>281</v>
      </c>
      <c r="H7" s="7" t="s">
        <v>23</v>
      </c>
      <c r="I7" s="7" t="s">
        <v>280</v>
      </c>
      <c r="J7" s="7" t="s">
        <v>281</v>
      </c>
      <c r="K7" s="7" t="s">
        <v>23</v>
      </c>
      <c r="L7" s="7" t="s">
        <v>280</v>
      </c>
      <c r="M7" s="7" t="s">
        <v>281</v>
      </c>
      <c r="N7" s="7" t="s">
        <v>23</v>
      </c>
      <c r="O7" s="7" t="s">
        <v>280</v>
      </c>
      <c r="P7" s="7" t="s">
        <v>281</v>
      </c>
      <c r="Q7" s="7" t="s">
        <v>23</v>
      </c>
      <c r="R7" s="7" t="s">
        <v>280</v>
      </c>
      <c r="S7" s="7" t="s">
        <v>281</v>
      </c>
      <c r="T7" s="7" t="s">
        <v>23</v>
      </c>
      <c r="U7" s="7" t="s">
        <v>280</v>
      </c>
      <c r="V7" s="7" t="s">
        <v>281</v>
      </c>
      <c r="W7" s="7" t="s">
        <v>23</v>
      </c>
      <c r="X7" s="18"/>
      <c r="Y7" s="18"/>
    </row>
    <row r="8" spans="1:25" ht="12.75">
      <c r="A8" s="96"/>
      <c r="B8" s="93"/>
      <c r="C8" s="93"/>
      <c r="D8" s="94"/>
      <c r="E8" s="94"/>
      <c r="F8" s="90">
        <v>2012</v>
      </c>
      <c r="G8" s="91"/>
      <c r="H8" s="92"/>
      <c r="I8" s="90">
        <v>2013</v>
      </c>
      <c r="J8" s="91"/>
      <c r="K8" s="92"/>
      <c r="L8" s="90">
        <v>2014</v>
      </c>
      <c r="M8" s="91"/>
      <c r="N8" s="92"/>
      <c r="O8" s="90">
        <v>2015</v>
      </c>
      <c r="P8" s="91"/>
      <c r="Q8" s="92"/>
      <c r="R8" s="90">
        <v>2016</v>
      </c>
      <c r="S8" s="91"/>
      <c r="T8" s="92"/>
      <c r="U8" s="90">
        <v>2017</v>
      </c>
      <c r="V8" s="91"/>
      <c r="W8" s="92">
        <v>2017</v>
      </c>
      <c r="X8" s="7"/>
      <c r="Y8" s="7"/>
    </row>
    <row r="9" spans="1:25" ht="24" customHeight="1">
      <c r="A9" s="50" t="s">
        <v>9</v>
      </c>
      <c r="B9" s="50"/>
      <c r="C9" s="50"/>
      <c r="D9" s="50"/>
      <c r="E9" s="50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37"/>
      <c r="Y9" s="37"/>
    </row>
    <row r="10" spans="1:25" ht="45" customHeight="1">
      <c r="A10" s="65" t="s">
        <v>222</v>
      </c>
      <c r="B10" s="63" t="s">
        <v>357</v>
      </c>
      <c r="C10" s="65" t="s">
        <v>171</v>
      </c>
      <c r="D10" s="65"/>
      <c r="E10" s="67">
        <v>20000</v>
      </c>
      <c r="F10" s="57"/>
      <c r="G10" s="58"/>
      <c r="H10" s="59"/>
      <c r="I10" s="57"/>
      <c r="J10" s="58"/>
      <c r="K10" s="59"/>
      <c r="L10" s="57">
        <v>20000</v>
      </c>
      <c r="M10" s="58"/>
      <c r="N10" s="59"/>
      <c r="O10" s="57"/>
      <c r="P10" s="58"/>
      <c r="Q10" s="59"/>
      <c r="R10" s="57"/>
      <c r="S10" s="58"/>
      <c r="T10" s="59"/>
      <c r="U10" s="57"/>
      <c r="V10" s="58"/>
      <c r="W10" s="59"/>
      <c r="X10" s="1">
        <v>10748.6</v>
      </c>
      <c r="Y10" s="15">
        <f>E10-X10</f>
        <v>9251.4</v>
      </c>
    </row>
    <row r="11" spans="1:25" ht="47.25" customHeight="1">
      <c r="A11" s="66"/>
      <c r="B11" s="64"/>
      <c r="C11" s="66"/>
      <c r="D11" s="66"/>
      <c r="E11" s="73"/>
      <c r="F11" s="19"/>
      <c r="G11" s="19"/>
      <c r="H11" s="19"/>
      <c r="I11" s="19"/>
      <c r="J11" s="19"/>
      <c r="K11" s="19"/>
      <c r="L11" s="27">
        <v>20000</v>
      </c>
      <c r="M11" s="27"/>
      <c r="N11" s="27"/>
      <c r="O11" s="21"/>
      <c r="P11" s="21"/>
      <c r="Q11" s="21"/>
      <c r="R11" s="21"/>
      <c r="S11" s="21"/>
      <c r="T11" s="21"/>
      <c r="U11" s="21"/>
      <c r="V11" s="21"/>
      <c r="W11" s="21"/>
      <c r="X11" s="1"/>
      <c r="Y11" s="15"/>
    </row>
    <row r="12" spans="1:25" ht="45" customHeight="1">
      <c r="A12" s="65" t="s">
        <v>223</v>
      </c>
      <c r="B12" s="65" t="s">
        <v>379</v>
      </c>
      <c r="C12" s="65" t="s">
        <v>305</v>
      </c>
      <c r="D12" s="65" t="s">
        <v>313</v>
      </c>
      <c r="E12" s="80">
        <f>SUM(F12:W12,F15:W15)</f>
        <v>994641.5</v>
      </c>
      <c r="F12" s="57">
        <v>7574.3</v>
      </c>
      <c r="G12" s="58"/>
      <c r="H12" s="59"/>
      <c r="I12" s="57">
        <v>3636.7</v>
      </c>
      <c r="J12" s="58"/>
      <c r="K12" s="59"/>
      <c r="L12" s="60">
        <v>36837.1</v>
      </c>
      <c r="M12" s="61"/>
      <c r="N12" s="62"/>
      <c r="O12" s="57">
        <v>13946.8</v>
      </c>
      <c r="P12" s="58"/>
      <c r="Q12" s="59"/>
      <c r="R12" s="57">
        <v>6895.9</v>
      </c>
      <c r="S12" s="58"/>
      <c r="T12" s="59"/>
      <c r="U12" s="57"/>
      <c r="V12" s="58"/>
      <c r="W12" s="59"/>
      <c r="X12" s="1">
        <v>529645.43</v>
      </c>
      <c r="Y12" s="15">
        <f>E12-X12</f>
        <v>464996.06999999995</v>
      </c>
    </row>
    <row r="13" spans="1:25" ht="45" customHeight="1">
      <c r="A13" s="83"/>
      <c r="B13" s="83"/>
      <c r="C13" s="66"/>
      <c r="D13" s="83"/>
      <c r="E13" s="81"/>
      <c r="F13" s="19">
        <v>7574.3</v>
      </c>
      <c r="G13" s="19"/>
      <c r="H13" s="19"/>
      <c r="I13" s="19">
        <v>3536.7</v>
      </c>
      <c r="J13" s="19"/>
      <c r="K13" s="19">
        <v>100</v>
      </c>
      <c r="L13" s="25">
        <v>9847.8</v>
      </c>
      <c r="M13" s="25"/>
      <c r="N13" s="25">
        <v>26989.3</v>
      </c>
      <c r="O13" s="19"/>
      <c r="P13" s="19"/>
      <c r="Q13" s="19">
        <v>13946.8</v>
      </c>
      <c r="R13" s="19"/>
      <c r="S13" s="19"/>
      <c r="T13" s="19">
        <v>6895.9</v>
      </c>
      <c r="U13" s="19"/>
      <c r="V13" s="19"/>
      <c r="W13" s="19"/>
      <c r="X13" s="1"/>
      <c r="Y13" s="15"/>
    </row>
    <row r="14" spans="1:25" ht="45" customHeight="1">
      <c r="A14" s="83"/>
      <c r="B14" s="83"/>
      <c r="C14" s="45" t="s">
        <v>381</v>
      </c>
      <c r="D14" s="83"/>
      <c r="E14" s="81"/>
      <c r="F14" s="19"/>
      <c r="G14" s="19"/>
      <c r="H14" s="19"/>
      <c r="I14" s="19"/>
      <c r="J14" s="19"/>
      <c r="K14" s="19"/>
      <c r="L14" s="25">
        <v>3536.7</v>
      </c>
      <c r="M14" s="25"/>
      <c r="N14" s="25"/>
      <c r="O14" s="19"/>
      <c r="P14" s="19"/>
      <c r="Q14" s="19"/>
      <c r="R14" s="19"/>
      <c r="S14" s="19"/>
      <c r="T14" s="19"/>
      <c r="U14" s="19"/>
      <c r="V14" s="19"/>
      <c r="W14" s="19"/>
      <c r="X14" s="1"/>
      <c r="Y14" s="15"/>
    </row>
    <row r="15" spans="1:25" ht="45" customHeight="1">
      <c r="A15" s="83"/>
      <c r="B15" s="83"/>
      <c r="C15" s="65" t="s">
        <v>287</v>
      </c>
      <c r="D15" s="83"/>
      <c r="E15" s="81"/>
      <c r="F15" s="57">
        <v>0</v>
      </c>
      <c r="G15" s="58"/>
      <c r="H15" s="59"/>
      <c r="I15" s="57">
        <v>37228.7</v>
      </c>
      <c r="J15" s="58"/>
      <c r="K15" s="59"/>
      <c r="L15" s="60">
        <v>272262.9</v>
      </c>
      <c r="M15" s="61"/>
      <c r="N15" s="62"/>
      <c r="O15" s="57">
        <v>505545.6</v>
      </c>
      <c r="P15" s="58"/>
      <c r="Q15" s="59"/>
      <c r="R15" s="57">
        <v>110713.5</v>
      </c>
      <c r="S15" s="58"/>
      <c r="T15" s="59"/>
      <c r="U15" s="57"/>
      <c r="V15" s="58"/>
      <c r="W15" s="59"/>
      <c r="X15" s="1"/>
      <c r="Y15" s="15"/>
    </row>
    <row r="16" spans="1:25" ht="45" customHeight="1">
      <c r="A16" s="83"/>
      <c r="B16" s="83"/>
      <c r="C16" s="66"/>
      <c r="D16" s="83"/>
      <c r="E16" s="81"/>
      <c r="F16" s="19">
        <v>0</v>
      </c>
      <c r="G16" s="19"/>
      <c r="H16" s="19"/>
      <c r="I16" s="19">
        <v>37228.7</v>
      </c>
      <c r="J16" s="19"/>
      <c r="K16" s="19">
        <v>0</v>
      </c>
      <c r="L16" s="25">
        <v>43474.6</v>
      </c>
      <c r="M16" s="25"/>
      <c r="N16" s="25">
        <v>228788.3</v>
      </c>
      <c r="O16" s="19"/>
      <c r="P16" s="19"/>
      <c r="Q16" s="19">
        <v>505545.6</v>
      </c>
      <c r="R16" s="19"/>
      <c r="S16" s="19"/>
      <c r="T16" s="19">
        <v>110713.5</v>
      </c>
      <c r="U16" s="19"/>
      <c r="V16" s="19"/>
      <c r="W16" s="19"/>
      <c r="X16" s="1"/>
      <c r="Y16" s="15"/>
    </row>
    <row r="17" spans="1:25" ht="45" customHeight="1">
      <c r="A17" s="66"/>
      <c r="B17" s="66"/>
      <c r="C17" s="45" t="s">
        <v>381</v>
      </c>
      <c r="D17" s="66"/>
      <c r="E17" s="82"/>
      <c r="F17" s="19"/>
      <c r="G17" s="19"/>
      <c r="H17" s="19"/>
      <c r="I17" s="19"/>
      <c r="J17" s="19"/>
      <c r="K17" s="19"/>
      <c r="L17" s="25">
        <v>18.6</v>
      </c>
      <c r="M17" s="25"/>
      <c r="N17" s="25"/>
      <c r="O17" s="19"/>
      <c r="P17" s="19"/>
      <c r="Q17" s="19"/>
      <c r="R17" s="19"/>
      <c r="S17" s="19"/>
      <c r="T17" s="19"/>
      <c r="U17" s="19"/>
      <c r="V17" s="19"/>
      <c r="W17" s="19"/>
      <c r="X17" s="1"/>
      <c r="Y17" s="15"/>
    </row>
    <row r="18" spans="1:25" ht="45" customHeight="1">
      <c r="A18" s="65" t="s">
        <v>224</v>
      </c>
      <c r="B18" s="63" t="s">
        <v>293</v>
      </c>
      <c r="C18" s="65" t="s">
        <v>172</v>
      </c>
      <c r="D18" s="65"/>
      <c r="E18" s="67">
        <v>66468.9</v>
      </c>
      <c r="F18" s="57">
        <v>66468.9</v>
      </c>
      <c r="G18" s="58"/>
      <c r="H18" s="59"/>
      <c r="I18" s="57"/>
      <c r="J18" s="58"/>
      <c r="K18" s="59"/>
      <c r="L18" s="57"/>
      <c r="M18" s="58"/>
      <c r="N18" s="59"/>
      <c r="O18" s="57"/>
      <c r="P18" s="58"/>
      <c r="Q18" s="59"/>
      <c r="R18" s="57"/>
      <c r="S18" s="58"/>
      <c r="T18" s="59"/>
      <c r="U18" s="57"/>
      <c r="V18" s="58"/>
      <c r="W18" s="59"/>
      <c r="X18" s="1"/>
      <c r="Y18" s="15"/>
    </row>
    <row r="19" spans="1:25" ht="45" customHeight="1">
      <c r="A19" s="66"/>
      <c r="B19" s="64"/>
      <c r="C19" s="66"/>
      <c r="D19" s="66"/>
      <c r="E19" s="73"/>
      <c r="F19" s="19">
        <v>66468.9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"/>
      <c r="Y19" s="15"/>
    </row>
    <row r="20" spans="1:25" ht="45" customHeight="1">
      <c r="A20" s="65" t="s">
        <v>225</v>
      </c>
      <c r="B20" s="63" t="s">
        <v>250</v>
      </c>
      <c r="C20" s="65" t="s">
        <v>172</v>
      </c>
      <c r="D20" s="65"/>
      <c r="E20" s="67">
        <f aca="true" t="shared" si="0" ref="E20:E54">SUM(F20:W20)</f>
        <v>39000</v>
      </c>
      <c r="F20" s="57"/>
      <c r="G20" s="58"/>
      <c r="H20" s="59"/>
      <c r="I20" s="57"/>
      <c r="J20" s="58"/>
      <c r="K20" s="59"/>
      <c r="L20" s="57">
        <v>39000</v>
      </c>
      <c r="M20" s="58"/>
      <c r="N20" s="59"/>
      <c r="O20" s="57"/>
      <c r="P20" s="58"/>
      <c r="Q20" s="59"/>
      <c r="R20" s="57"/>
      <c r="S20" s="58"/>
      <c r="T20" s="59"/>
      <c r="U20" s="57"/>
      <c r="V20" s="58"/>
      <c r="W20" s="59"/>
      <c r="X20" s="1">
        <v>39000</v>
      </c>
      <c r="Y20" s="15">
        <f>E20-X20</f>
        <v>0</v>
      </c>
    </row>
    <row r="21" spans="1:25" ht="45" customHeight="1">
      <c r="A21" s="66"/>
      <c r="B21" s="64"/>
      <c r="C21" s="66"/>
      <c r="D21" s="66"/>
      <c r="E21" s="73"/>
      <c r="F21" s="19"/>
      <c r="G21" s="19"/>
      <c r="H21" s="19"/>
      <c r="I21" s="19"/>
      <c r="J21" s="19"/>
      <c r="K21" s="19"/>
      <c r="L21" s="19"/>
      <c r="M21" s="19">
        <v>39000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"/>
      <c r="Y21" s="15"/>
    </row>
    <row r="22" spans="1:25" ht="45" customHeight="1">
      <c r="A22" s="65" t="s">
        <v>226</v>
      </c>
      <c r="B22" s="63" t="s">
        <v>68</v>
      </c>
      <c r="C22" s="65" t="s">
        <v>172</v>
      </c>
      <c r="D22" s="65"/>
      <c r="E22" s="67">
        <f t="shared" si="0"/>
        <v>20600</v>
      </c>
      <c r="F22" s="57"/>
      <c r="G22" s="58"/>
      <c r="H22" s="59"/>
      <c r="I22" s="57"/>
      <c r="J22" s="58"/>
      <c r="K22" s="59"/>
      <c r="L22" s="57">
        <v>20600</v>
      </c>
      <c r="M22" s="58"/>
      <c r="N22" s="59"/>
      <c r="O22" s="57"/>
      <c r="P22" s="58"/>
      <c r="Q22" s="59"/>
      <c r="R22" s="57"/>
      <c r="S22" s="58"/>
      <c r="T22" s="59"/>
      <c r="U22" s="57"/>
      <c r="V22" s="58"/>
      <c r="W22" s="59"/>
      <c r="X22" s="1">
        <v>20600</v>
      </c>
      <c r="Y22" s="15">
        <f>E22-X22</f>
        <v>0</v>
      </c>
    </row>
    <row r="23" spans="1:25" ht="45" customHeight="1">
      <c r="A23" s="66"/>
      <c r="B23" s="64"/>
      <c r="C23" s="66"/>
      <c r="D23" s="66"/>
      <c r="E23" s="73"/>
      <c r="F23" s="19"/>
      <c r="G23" s="19"/>
      <c r="H23" s="19"/>
      <c r="I23" s="19"/>
      <c r="J23" s="19"/>
      <c r="K23" s="19"/>
      <c r="L23" s="19"/>
      <c r="M23" s="19">
        <v>20600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"/>
      <c r="Y23" s="15"/>
    </row>
    <row r="24" spans="1:25" ht="30" customHeight="1">
      <c r="A24" s="65" t="s">
        <v>227</v>
      </c>
      <c r="B24" s="63" t="s">
        <v>273</v>
      </c>
      <c r="C24" s="65" t="s">
        <v>24</v>
      </c>
      <c r="D24" s="65" t="s">
        <v>19</v>
      </c>
      <c r="E24" s="67">
        <f t="shared" si="0"/>
        <v>617250</v>
      </c>
      <c r="F24" s="57"/>
      <c r="G24" s="58"/>
      <c r="H24" s="59"/>
      <c r="I24" s="57"/>
      <c r="J24" s="58"/>
      <c r="K24" s="59"/>
      <c r="L24" s="57">
        <v>61725</v>
      </c>
      <c r="M24" s="58"/>
      <c r="N24" s="59"/>
      <c r="O24" s="57">
        <v>555525</v>
      </c>
      <c r="P24" s="58"/>
      <c r="Q24" s="59"/>
      <c r="R24" s="57"/>
      <c r="S24" s="58"/>
      <c r="T24" s="59"/>
      <c r="U24" s="57"/>
      <c r="V24" s="58"/>
      <c r="W24" s="59"/>
      <c r="X24" s="1">
        <v>61725</v>
      </c>
      <c r="Y24" s="15">
        <f>E24-X24</f>
        <v>555525</v>
      </c>
    </row>
    <row r="25" spans="1:25" ht="34.5" customHeight="1">
      <c r="A25" s="66"/>
      <c r="B25" s="64"/>
      <c r="C25" s="66"/>
      <c r="D25" s="66"/>
      <c r="E25" s="73"/>
      <c r="F25" s="19"/>
      <c r="G25" s="19"/>
      <c r="H25" s="19"/>
      <c r="I25" s="19"/>
      <c r="J25" s="19"/>
      <c r="K25" s="19"/>
      <c r="L25" s="19"/>
      <c r="M25" s="19">
        <v>61725</v>
      </c>
      <c r="N25" s="19"/>
      <c r="O25" s="19"/>
      <c r="P25" s="19">
        <v>555525</v>
      </c>
      <c r="Q25" s="19"/>
      <c r="R25" s="19"/>
      <c r="S25" s="19"/>
      <c r="T25" s="19"/>
      <c r="U25" s="19"/>
      <c r="V25" s="19"/>
      <c r="W25" s="19"/>
      <c r="X25" s="1"/>
      <c r="Y25" s="15"/>
    </row>
    <row r="26" spans="1:25" ht="45" customHeight="1">
      <c r="A26" s="65" t="s">
        <v>228</v>
      </c>
      <c r="B26" s="63" t="s">
        <v>259</v>
      </c>
      <c r="C26" s="65" t="s">
        <v>172</v>
      </c>
      <c r="D26" s="65" t="s">
        <v>76</v>
      </c>
      <c r="E26" s="67">
        <f t="shared" si="0"/>
        <v>300000</v>
      </c>
      <c r="F26" s="57"/>
      <c r="G26" s="58"/>
      <c r="H26" s="59"/>
      <c r="I26" s="57"/>
      <c r="J26" s="58"/>
      <c r="K26" s="59"/>
      <c r="L26" s="57">
        <v>30000</v>
      </c>
      <c r="M26" s="58"/>
      <c r="N26" s="59"/>
      <c r="O26" s="57">
        <v>270000</v>
      </c>
      <c r="P26" s="58"/>
      <c r="Q26" s="59"/>
      <c r="R26" s="57"/>
      <c r="S26" s="58"/>
      <c r="T26" s="59"/>
      <c r="U26" s="57"/>
      <c r="V26" s="58"/>
      <c r="W26" s="59"/>
      <c r="X26" s="1">
        <v>330000</v>
      </c>
      <c r="Y26" s="15">
        <f>E26-X26</f>
        <v>-30000</v>
      </c>
    </row>
    <row r="27" spans="1:25" ht="45" customHeight="1">
      <c r="A27" s="66"/>
      <c r="B27" s="64"/>
      <c r="C27" s="66"/>
      <c r="D27" s="66"/>
      <c r="E27" s="73"/>
      <c r="F27" s="19"/>
      <c r="G27" s="19"/>
      <c r="H27" s="19"/>
      <c r="I27" s="19"/>
      <c r="J27" s="19"/>
      <c r="K27" s="19"/>
      <c r="L27" s="19"/>
      <c r="M27" s="19"/>
      <c r="N27" s="19">
        <v>30000</v>
      </c>
      <c r="O27" s="19"/>
      <c r="P27" s="19">
        <v>270000</v>
      </c>
      <c r="Q27" s="19"/>
      <c r="R27" s="19"/>
      <c r="S27" s="19"/>
      <c r="T27" s="19"/>
      <c r="U27" s="19"/>
      <c r="V27" s="19"/>
      <c r="W27" s="19"/>
      <c r="X27" s="1"/>
      <c r="Y27" s="15"/>
    </row>
    <row r="28" spans="1:25" ht="54.75" customHeight="1">
      <c r="A28" s="65" t="s">
        <v>229</v>
      </c>
      <c r="B28" s="63" t="s">
        <v>17</v>
      </c>
      <c r="C28" s="65" t="s">
        <v>172</v>
      </c>
      <c r="D28" s="65" t="s">
        <v>18</v>
      </c>
      <c r="E28" s="67">
        <f t="shared" si="0"/>
        <v>42430</v>
      </c>
      <c r="F28" s="57"/>
      <c r="G28" s="58"/>
      <c r="H28" s="59"/>
      <c r="I28" s="57"/>
      <c r="J28" s="58"/>
      <c r="K28" s="59"/>
      <c r="L28" s="57">
        <v>42430</v>
      </c>
      <c r="M28" s="58"/>
      <c r="N28" s="59"/>
      <c r="O28" s="57"/>
      <c r="P28" s="58"/>
      <c r="Q28" s="59"/>
      <c r="R28" s="57"/>
      <c r="S28" s="58"/>
      <c r="T28" s="59"/>
      <c r="U28" s="57"/>
      <c r="V28" s="58"/>
      <c r="W28" s="59"/>
      <c r="X28" s="1">
        <v>42430</v>
      </c>
      <c r="Y28" s="15">
        <f>E28-X28</f>
        <v>0</v>
      </c>
    </row>
    <row r="29" spans="1:25" ht="51.75" customHeight="1">
      <c r="A29" s="66"/>
      <c r="B29" s="64"/>
      <c r="C29" s="66"/>
      <c r="D29" s="66"/>
      <c r="E29" s="73"/>
      <c r="F29" s="19"/>
      <c r="G29" s="19"/>
      <c r="H29" s="19"/>
      <c r="I29" s="19"/>
      <c r="J29" s="19"/>
      <c r="K29" s="19"/>
      <c r="L29" s="19"/>
      <c r="M29" s="19">
        <v>42430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"/>
      <c r="Y29" s="15"/>
    </row>
    <row r="30" spans="1:25" ht="41.25" customHeight="1">
      <c r="A30" s="65" t="s">
        <v>230</v>
      </c>
      <c r="B30" s="63" t="s">
        <v>245</v>
      </c>
      <c r="C30" s="65" t="s">
        <v>172</v>
      </c>
      <c r="D30" s="65"/>
      <c r="E30" s="67">
        <f t="shared" si="0"/>
        <v>38500</v>
      </c>
      <c r="F30" s="57"/>
      <c r="G30" s="58"/>
      <c r="H30" s="59"/>
      <c r="I30" s="57"/>
      <c r="J30" s="58"/>
      <c r="K30" s="59"/>
      <c r="L30" s="57">
        <v>3850</v>
      </c>
      <c r="M30" s="58"/>
      <c r="N30" s="59"/>
      <c r="O30" s="57">
        <v>34650</v>
      </c>
      <c r="P30" s="58"/>
      <c r="Q30" s="59"/>
      <c r="R30" s="57"/>
      <c r="S30" s="58"/>
      <c r="T30" s="59"/>
      <c r="U30" s="57"/>
      <c r="V30" s="58"/>
      <c r="W30" s="59"/>
      <c r="X30" s="1">
        <v>38500</v>
      </c>
      <c r="Y30" s="15">
        <f>E30-X30</f>
        <v>0</v>
      </c>
    </row>
    <row r="31" spans="1:25" ht="44.25" customHeight="1">
      <c r="A31" s="66"/>
      <c r="B31" s="64"/>
      <c r="C31" s="66"/>
      <c r="D31" s="66"/>
      <c r="E31" s="73"/>
      <c r="F31" s="19"/>
      <c r="G31" s="19"/>
      <c r="H31" s="19"/>
      <c r="I31" s="19"/>
      <c r="J31" s="19"/>
      <c r="K31" s="19"/>
      <c r="L31" s="19"/>
      <c r="M31" s="19"/>
      <c r="N31" s="19">
        <v>3850</v>
      </c>
      <c r="O31" s="19"/>
      <c r="P31" s="19">
        <v>34650</v>
      </c>
      <c r="Q31" s="19"/>
      <c r="R31" s="19"/>
      <c r="S31" s="19"/>
      <c r="T31" s="19"/>
      <c r="U31" s="19"/>
      <c r="V31" s="19"/>
      <c r="W31" s="19"/>
      <c r="X31" s="1"/>
      <c r="Y31" s="15"/>
    </row>
    <row r="32" spans="1:25" ht="45" customHeight="1">
      <c r="A32" s="65" t="s">
        <v>231</v>
      </c>
      <c r="B32" s="63" t="s">
        <v>246</v>
      </c>
      <c r="C32" s="65" t="s">
        <v>172</v>
      </c>
      <c r="D32" s="65"/>
      <c r="E32" s="67">
        <f t="shared" si="0"/>
        <v>450000</v>
      </c>
      <c r="F32" s="57"/>
      <c r="G32" s="58"/>
      <c r="H32" s="59"/>
      <c r="I32" s="57"/>
      <c r="J32" s="58"/>
      <c r="K32" s="59"/>
      <c r="L32" s="57">
        <v>45000</v>
      </c>
      <c r="M32" s="58"/>
      <c r="N32" s="59"/>
      <c r="O32" s="57">
        <v>405000</v>
      </c>
      <c r="P32" s="58"/>
      <c r="Q32" s="59"/>
      <c r="R32" s="57"/>
      <c r="S32" s="58"/>
      <c r="T32" s="59"/>
      <c r="U32" s="57"/>
      <c r="V32" s="58"/>
      <c r="W32" s="59"/>
      <c r="X32" s="1">
        <v>450000</v>
      </c>
      <c r="Y32" s="15">
        <f>E32-X32</f>
        <v>0</v>
      </c>
    </row>
    <row r="33" spans="1:25" ht="45" customHeight="1">
      <c r="A33" s="66"/>
      <c r="B33" s="64"/>
      <c r="C33" s="66"/>
      <c r="D33" s="66"/>
      <c r="E33" s="73"/>
      <c r="F33" s="19"/>
      <c r="G33" s="19"/>
      <c r="H33" s="19"/>
      <c r="I33" s="19"/>
      <c r="J33" s="19"/>
      <c r="K33" s="19"/>
      <c r="L33" s="19"/>
      <c r="M33" s="19"/>
      <c r="N33" s="19">
        <v>45000</v>
      </c>
      <c r="O33" s="19"/>
      <c r="P33" s="19">
        <v>405000</v>
      </c>
      <c r="Q33" s="19"/>
      <c r="R33" s="19"/>
      <c r="S33" s="19"/>
      <c r="T33" s="19"/>
      <c r="U33" s="19"/>
      <c r="V33" s="19"/>
      <c r="W33" s="19"/>
      <c r="X33" s="1"/>
      <c r="Y33" s="15"/>
    </row>
    <row r="34" spans="1:25" ht="45" customHeight="1">
      <c r="A34" s="65" t="s">
        <v>232</v>
      </c>
      <c r="B34" s="63" t="s">
        <v>10</v>
      </c>
      <c r="C34" s="65" t="s">
        <v>4</v>
      </c>
      <c r="D34" s="65"/>
      <c r="E34" s="67">
        <f t="shared" si="0"/>
        <v>285000</v>
      </c>
      <c r="F34" s="57"/>
      <c r="G34" s="58"/>
      <c r="H34" s="59"/>
      <c r="I34" s="57"/>
      <c r="J34" s="58"/>
      <c r="K34" s="59"/>
      <c r="L34" s="57"/>
      <c r="M34" s="58"/>
      <c r="N34" s="59"/>
      <c r="O34" s="57">
        <v>28500</v>
      </c>
      <c r="P34" s="58"/>
      <c r="Q34" s="59"/>
      <c r="R34" s="57">
        <v>128250</v>
      </c>
      <c r="S34" s="58"/>
      <c r="T34" s="59"/>
      <c r="U34" s="57">
        <v>128250</v>
      </c>
      <c r="V34" s="58"/>
      <c r="W34" s="59"/>
      <c r="X34" s="10">
        <v>285000</v>
      </c>
      <c r="Y34" s="15">
        <f>E34-X34</f>
        <v>0</v>
      </c>
    </row>
    <row r="35" spans="1:25" ht="45" customHeight="1">
      <c r="A35" s="66"/>
      <c r="B35" s="64"/>
      <c r="C35" s="66"/>
      <c r="D35" s="66"/>
      <c r="E35" s="73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28500</v>
      </c>
      <c r="Q35" s="19"/>
      <c r="R35" s="19"/>
      <c r="S35" s="19"/>
      <c r="T35" s="19">
        <v>128250</v>
      </c>
      <c r="U35" s="19"/>
      <c r="V35" s="19"/>
      <c r="W35" s="19">
        <v>128250</v>
      </c>
      <c r="X35" s="10"/>
      <c r="Y35" s="15"/>
    </row>
    <row r="36" spans="1:25" ht="51" customHeight="1">
      <c r="A36" s="65" t="s">
        <v>233</v>
      </c>
      <c r="B36" s="63" t="s">
        <v>11</v>
      </c>
      <c r="C36" s="65" t="s">
        <v>5</v>
      </c>
      <c r="D36" s="65" t="s">
        <v>12</v>
      </c>
      <c r="E36" s="67">
        <f t="shared" si="0"/>
        <v>700000</v>
      </c>
      <c r="F36" s="57"/>
      <c r="G36" s="58"/>
      <c r="H36" s="59"/>
      <c r="I36" s="57"/>
      <c r="J36" s="58"/>
      <c r="K36" s="59"/>
      <c r="L36" s="57"/>
      <c r="M36" s="58"/>
      <c r="N36" s="59"/>
      <c r="O36" s="57">
        <v>70000</v>
      </c>
      <c r="P36" s="58"/>
      <c r="Q36" s="59"/>
      <c r="R36" s="57">
        <v>315000</v>
      </c>
      <c r="S36" s="58"/>
      <c r="T36" s="59"/>
      <c r="U36" s="57">
        <v>315000</v>
      </c>
      <c r="V36" s="58"/>
      <c r="W36" s="59"/>
      <c r="X36" s="10">
        <v>700000</v>
      </c>
      <c r="Y36" s="15">
        <f>E36-X36</f>
        <v>0</v>
      </c>
    </row>
    <row r="37" spans="1:25" ht="57.75" customHeight="1">
      <c r="A37" s="66"/>
      <c r="B37" s="64"/>
      <c r="C37" s="66"/>
      <c r="D37" s="66"/>
      <c r="E37" s="73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70000</v>
      </c>
      <c r="Q37" s="19"/>
      <c r="R37" s="19"/>
      <c r="S37" s="19"/>
      <c r="T37" s="19">
        <v>315000</v>
      </c>
      <c r="U37" s="19"/>
      <c r="V37" s="19"/>
      <c r="W37" s="19">
        <v>315000</v>
      </c>
      <c r="X37" s="10"/>
      <c r="Y37" s="15"/>
    </row>
    <row r="38" spans="1:25" ht="45" customHeight="1">
      <c r="A38" s="65" t="s">
        <v>234</v>
      </c>
      <c r="B38" s="63" t="s">
        <v>13</v>
      </c>
      <c r="C38" s="65" t="s">
        <v>4</v>
      </c>
      <c r="D38" s="65" t="s">
        <v>76</v>
      </c>
      <c r="E38" s="67">
        <f t="shared" si="0"/>
        <v>800000</v>
      </c>
      <c r="F38" s="57"/>
      <c r="G38" s="58"/>
      <c r="H38" s="59"/>
      <c r="I38" s="57"/>
      <c r="J38" s="58"/>
      <c r="K38" s="59"/>
      <c r="L38" s="57"/>
      <c r="M38" s="58"/>
      <c r="N38" s="59"/>
      <c r="O38" s="57">
        <v>80000</v>
      </c>
      <c r="P38" s="58"/>
      <c r="Q38" s="59"/>
      <c r="R38" s="57">
        <v>360000</v>
      </c>
      <c r="S38" s="58"/>
      <c r="T38" s="59"/>
      <c r="U38" s="57">
        <v>360000</v>
      </c>
      <c r="V38" s="58"/>
      <c r="W38" s="59"/>
      <c r="X38" s="10">
        <v>800000</v>
      </c>
      <c r="Y38" s="15">
        <f>E38-X38</f>
        <v>0</v>
      </c>
    </row>
    <row r="39" spans="1:25" ht="45" customHeight="1">
      <c r="A39" s="66"/>
      <c r="B39" s="64"/>
      <c r="C39" s="66"/>
      <c r="D39" s="66"/>
      <c r="E39" s="73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v>80000</v>
      </c>
      <c r="Q39" s="19"/>
      <c r="R39" s="19"/>
      <c r="S39" s="19"/>
      <c r="T39" s="19">
        <v>360000</v>
      </c>
      <c r="U39" s="19"/>
      <c r="V39" s="19"/>
      <c r="W39" s="19">
        <v>360000</v>
      </c>
      <c r="X39" s="10"/>
      <c r="Y39" s="15"/>
    </row>
    <row r="40" spans="1:25" ht="45" customHeight="1">
      <c r="A40" s="65" t="s">
        <v>235</v>
      </c>
      <c r="B40" s="63" t="s">
        <v>14</v>
      </c>
      <c r="C40" s="65" t="s">
        <v>5</v>
      </c>
      <c r="D40" s="65" t="s">
        <v>76</v>
      </c>
      <c r="E40" s="67">
        <f t="shared" si="0"/>
        <v>600000</v>
      </c>
      <c r="F40" s="57"/>
      <c r="G40" s="58"/>
      <c r="H40" s="59"/>
      <c r="I40" s="57"/>
      <c r="J40" s="58"/>
      <c r="K40" s="59"/>
      <c r="L40" s="57"/>
      <c r="M40" s="58"/>
      <c r="N40" s="59"/>
      <c r="O40" s="57">
        <v>60000</v>
      </c>
      <c r="P40" s="58"/>
      <c r="Q40" s="59"/>
      <c r="R40" s="57">
        <v>270000</v>
      </c>
      <c r="S40" s="58"/>
      <c r="T40" s="59"/>
      <c r="U40" s="57">
        <v>270000</v>
      </c>
      <c r="V40" s="58"/>
      <c r="W40" s="59"/>
      <c r="X40" s="10">
        <v>600000</v>
      </c>
      <c r="Y40" s="15">
        <f>E40-X40</f>
        <v>0</v>
      </c>
    </row>
    <row r="41" spans="1:25" ht="45" customHeight="1">
      <c r="A41" s="66"/>
      <c r="B41" s="64"/>
      <c r="C41" s="66"/>
      <c r="D41" s="66"/>
      <c r="E41" s="73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60000</v>
      </c>
      <c r="Q41" s="19"/>
      <c r="R41" s="19"/>
      <c r="S41" s="19"/>
      <c r="T41" s="19">
        <v>270000</v>
      </c>
      <c r="U41" s="19"/>
      <c r="V41" s="19"/>
      <c r="W41" s="19">
        <v>270000</v>
      </c>
      <c r="X41" s="10"/>
      <c r="Y41" s="15"/>
    </row>
    <row r="42" spans="1:25" ht="45" customHeight="1">
      <c r="A42" s="65" t="s">
        <v>236</v>
      </c>
      <c r="B42" s="63" t="s">
        <v>15</v>
      </c>
      <c r="C42" s="65" t="s">
        <v>5</v>
      </c>
      <c r="D42" s="65" t="s">
        <v>16</v>
      </c>
      <c r="E42" s="67">
        <f t="shared" si="0"/>
        <v>136500</v>
      </c>
      <c r="F42" s="57"/>
      <c r="G42" s="58"/>
      <c r="H42" s="59"/>
      <c r="I42" s="57"/>
      <c r="J42" s="58"/>
      <c r="K42" s="59"/>
      <c r="L42" s="57"/>
      <c r="M42" s="58"/>
      <c r="N42" s="59"/>
      <c r="O42" s="57">
        <v>13650</v>
      </c>
      <c r="P42" s="58"/>
      <c r="Q42" s="59"/>
      <c r="R42" s="57">
        <v>61425</v>
      </c>
      <c r="S42" s="58"/>
      <c r="T42" s="59"/>
      <c r="U42" s="57">
        <v>61425</v>
      </c>
      <c r="V42" s="58"/>
      <c r="W42" s="59"/>
      <c r="X42" s="10">
        <v>136500</v>
      </c>
      <c r="Y42" s="15">
        <f>E42-X42</f>
        <v>0</v>
      </c>
    </row>
    <row r="43" spans="1:25" ht="45" customHeight="1">
      <c r="A43" s="66"/>
      <c r="B43" s="64"/>
      <c r="C43" s="66"/>
      <c r="D43" s="66"/>
      <c r="E43" s="7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v>13650</v>
      </c>
      <c r="Q43" s="19"/>
      <c r="R43" s="19"/>
      <c r="S43" s="19"/>
      <c r="T43" s="19">
        <v>61425</v>
      </c>
      <c r="U43" s="19"/>
      <c r="V43" s="19"/>
      <c r="W43" s="19">
        <v>61425</v>
      </c>
      <c r="X43" s="10"/>
      <c r="Y43" s="15"/>
    </row>
    <row r="44" spans="1:25" ht="45" customHeight="1">
      <c r="A44" s="65" t="s">
        <v>237</v>
      </c>
      <c r="B44" s="63" t="s">
        <v>260</v>
      </c>
      <c r="C44" s="65" t="s">
        <v>50</v>
      </c>
      <c r="D44" s="65" t="s">
        <v>28</v>
      </c>
      <c r="E44" s="67">
        <f t="shared" si="0"/>
        <v>334000</v>
      </c>
      <c r="F44" s="57"/>
      <c r="G44" s="58"/>
      <c r="H44" s="59"/>
      <c r="I44" s="57"/>
      <c r="J44" s="58"/>
      <c r="K44" s="59"/>
      <c r="L44" s="57"/>
      <c r="M44" s="58"/>
      <c r="N44" s="59"/>
      <c r="O44" s="57"/>
      <c r="P44" s="58"/>
      <c r="Q44" s="59"/>
      <c r="R44" s="57">
        <v>167000</v>
      </c>
      <c r="S44" s="58"/>
      <c r="T44" s="59"/>
      <c r="U44" s="57">
        <v>167000</v>
      </c>
      <c r="V44" s="58"/>
      <c r="W44" s="59"/>
      <c r="X44" s="12">
        <v>334000</v>
      </c>
      <c r="Y44" s="15">
        <f>E44-X44</f>
        <v>0</v>
      </c>
    </row>
    <row r="45" spans="1:25" ht="45" customHeight="1">
      <c r="A45" s="66"/>
      <c r="B45" s="64"/>
      <c r="C45" s="66"/>
      <c r="D45" s="66"/>
      <c r="E45" s="73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167000</v>
      </c>
      <c r="U45" s="19"/>
      <c r="V45" s="19"/>
      <c r="W45" s="19">
        <v>167000</v>
      </c>
      <c r="X45" s="12"/>
      <c r="Y45" s="15"/>
    </row>
    <row r="46" spans="1:25" ht="45" customHeight="1">
      <c r="A46" s="65" t="s">
        <v>238</v>
      </c>
      <c r="B46" s="63" t="s">
        <v>194</v>
      </c>
      <c r="C46" s="65" t="s">
        <v>50</v>
      </c>
      <c r="D46" s="65" t="s">
        <v>196</v>
      </c>
      <c r="E46" s="67">
        <f t="shared" si="0"/>
        <v>40810</v>
      </c>
      <c r="F46" s="57">
        <v>12420</v>
      </c>
      <c r="G46" s="58"/>
      <c r="H46" s="59"/>
      <c r="I46" s="57">
        <v>7570</v>
      </c>
      <c r="J46" s="58"/>
      <c r="K46" s="59"/>
      <c r="L46" s="57">
        <v>9520</v>
      </c>
      <c r="M46" s="58"/>
      <c r="N46" s="59"/>
      <c r="O46" s="57">
        <v>11300</v>
      </c>
      <c r="P46" s="58"/>
      <c r="Q46" s="59"/>
      <c r="R46" s="57"/>
      <c r="S46" s="58"/>
      <c r="T46" s="59"/>
      <c r="U46" s="57"/>
      <c r="V46" s="58"/>
      <c r="W46" s="59"/>
      <c r="X46" s="12">
        <v>40810</v>
      </c>
      <c r="Y46" s="15">
        <f>E46-X46</f>
        <v>0</v>
      </c>
    </row>
    <row r="47" spans="1:25" ht="54" customHeight="1">
      <c r="A47" s="66"/>
      <c r="B47" s="64"/>
      <c r="C47" s="66"/>
      <c r="D47" s="66"/>
      <c r="E47" s="73"/>
      <c r="F47" s="19"/>
      <c r="G47" s="19"/>
      <c r="H47" s="19">
        <v>12420</v>
      </c>
      <c r="I47" s="19"/>
      <c r="J47" s="19"/>
      <c r="K47" s="19">
        <v>7570</v>
      </c>
      <c r="L47" s="19"/>
      <c r="M47" s="19"/>
      <c r="N47" s="19">
        <v>9520</v>
      </c>
      <c r="O47" s="19"/>
      <c r="P47" s="19"/>
      <c r="Q47" s="19">
        <v>11300</v>
      </c>
      <c r="R47" s="19"/>
      <c r="S47" s="19"/>
      <c r="T47" s="19"/>
      <c r="U47" s="19"/>
      <c r="V47" s="19"/>
      <c r="W47" s="19"/>
      <c r="X47" s="12"/>
      <c r="Y47" s="15"/>
    </row>
    <row r="48" spans="1:25" ht="45" customHeight="1">
      <c r="A48" s="65" t="s">
        <v>239</v>
      </c>
      <c r="B48" s="63" t="s">
        <v>195</v>
      </c>
      <c r="C48" s="65" t="s">
        <v>50</v>
      </c>
      <c r="D48" s="65" t="s">
        <v>33</v>
      </c>
      <c r="E48" s="67">
        <f t="shared" si="0"/>
        <v>64790</v>
      </c>
      <c r="F48" s="57">
        <v>13680</v>
      </c>
      <c r="G48" s="58"/>
      <c r="H48" s="59"/>
      <c r="I48" s="57">
        <v>17650</v>
      </c>
      <c r="J48" s="58"/>
      <c r="K48" s="59"/>
      <c r="L48" s="57">
        <v>19510</v>
      </c>
      <c r="M48" s="58"/>
      <c r="N48" s="59"/>
      <c r="O48" s="57">
        <v>13950</v>
      </c>
      <c r="P48" s="58"/>
      <c r="Q48" s="59"/>
      <c r="R48" s="57"/>
      <c r="S48" s="58"/>
      <c r="T48" s="59"/>
      <c r="U48" s="57"/>
      <c r="V48" s="58"/>
      <c r="W48" s="59"/>
      <c r="X48" s="12">
        <v>77060</v>
      </c>
      <c r="Y48" s="15">
        <f>E48-X48</f>
        <v>-12270</v>
      </c>
    </row>
    <row r="49" spans="1:25" ht="45" customHeight="1">
      <c r="A49" s="66"/>
      <c r="B49" s="64"/>
      <c r="C49" s="66"/>
      <c r="D49" s="66"/>
      <c r="E49" s="73"/>
      <c r="F49" s="19"/>
      <c r="G49" s="19"/>
      <c r="H49" s="19">
        <v>13680</v>
      </c>
      <c r="I49" s="19"/>
      <c r="J49" s="19"/>
      <c r="K49" s="19">
        <v>17650</v>
      </c>
      <c r="L49" s="19"/>
      <c r="M49" s="19"/>
      <c r="N49" s="19">
        <v>19510</v>
      </c>
      <c r="O49" s="19"/>
      <c r="P49" s="19"/>
      <c r="Q49" s="19">
        <v>13950</v>
      </c>
      <c r="R49" s="19"/>
      <c r="S49" s="19"/>
      <c r="T49" s="19"/>
      <c r="U49" s="19"/>
      <c r="V49" s="19"/>
      <c r="W49" s="19"/>
      <c r="X49" s="12"/>
      <c r="Y49" s="15"/>
    </row>
    <row r="50" spans="1:25" ht="45" customHeight="1">
      <c r="A50" s="65" t="s">
        <v>240</v>
      </c>
      <c r="B50" s="63" t="s">
        <v>197</v>
      </c>
      <c r="C50" s="65" t="s">
        <v>50</v>
      </c>
      <c r="D50" s="65"/>
      <c r="E50" s="67">
        <f t="shared" si="0"/>
        <v>27330</v>
      </c>
      <c r="F50" s="57">
        <v>2730</v>
      </c>
      <c r="G50" s="58"/>
      <c r="H50" s="59"/>
      <c r="I50" s="57">
        <v>9710</v>
      </c>
      <c r="J50" s="58"/>
      <c r="K50" s="59"/>
      <c r="L50" s="57">
        <v>9880</v>
      </c>
      <c r="M50" s="58"/>
      <c r="N50" s="59"/>
      <c r="O50" s="57">
        <v>5010</v>
      </c>
      <c r="P50" s="58"/>
      <c r="Q50" s="59"/>
      <c r="R50" s="57"/>
      <c r="S50" s="58"/>
      <c r="T50" s="59"/>
      <c r="U50" s="57"/>
      <c r="V50" s="58"/>
      <c r="W50" s="59"/>
      <c r="X50" s="12">
        <v>28370</v>
      </c>
      <c r="Y50" s="15">
        <f>E50-X50</f>
        <v>-1040</v>
      </c>
    </row>
    <row r="51" spans="1:25" ht="45" customHeight="1">
      <c r="A51" s="66"/>
      <c r="B51" s="64"/>
      <c r="C51" s="66"/>
      <c r="D51" s="66"/>
      <c r="E51" s="73"/>
      <c r="F51" s="19"/>
      <c r="G51" s="19"/>
      <c r="H51" s="19">
        <v>2730</v>
      </c>
      <c r="I51" s="19"/>
      <c r="J51" s="19"/>
      <c r="K51" s="19">
        <v>9710</v>
      </c>
      <c r="L51" s="19"/>
      <c r="M51" s="19"/>
      <c r="N51" s="19">
        <v>9880</v>
      </c>
      <c r="O51" s="19"/>
      <c r="P51" s="19"/>
      <c r="Q51" s="19">
        <v>5010</v>
      </c>
      <c r="R51" s="19"/>
      <c r="S51" s="19"/>
      <c r="T51" s="19"/>
      <c r="U51" s="19"/>
      <c r="V51" s="19"/>
      <c r="W51" s="19"/>
      <c r="X51" s="12"/>
      <c r="Y51" s="15"/>
    </row>
    <row r="52" spans="1:25" ht="53.25" customHeight="1">
      <c r="A52" s="65" t="s">
        <v>112</v>
      </c>
      <c r="B52" s="63" t="s">
        <v>198</v>
      </c>
      <c r="C52" s="65" t="s">
        <v>50</v>
      </c>
      <c r="D52" s="65"/>
      <c r="E52" s="67">
        <f t="shared" si="0"/>
        <v>27040</v>
      </c>
      <c r="F52" s="57">
        <v>3610</v>
      </c>
      <c r="G52" s="58"/>
      <c r="H52" s="59"/>
      <c r="I52" s="57">
        <v>6300</v>
      </c>
      <c r="J52" s="58"/>
      <c r="K52" s="59"/>
      <c r="L52" s="57">
        <v>7350</v>
      </c>
      <c r="M52" s="58"/>
      <c r="N52" s="59"/>
      <c r="O52" s="57">
        <v>9780</v>
      </c>
      <c r="P52" s="58"/>
      <c r="Q52" s="59"/>
      <c r="R52" s="57"/>
      <c r="S52" s="58"/>
      <c r="T52" s="59"/>
      <c r="U52" s="57"/>
      <c r="V52" s="58"/>
      <c r="W52" s="59"/>
      <c r="X52" s="12">
        <v>31250</v>
      </c>
      <c r="Y52" s="15">
        <f>E52-X52</f>
        <v>-4210</v>
      </c>
    </row>
    <row r="53" spans="1:25" ht="36.75" customHeight="1">
      <c r="A53" s="66"/>
      <c r="B53" s="64"/>
      <c r="C53" s="66"/>
      <c r="D53" s="66"/>
      <c r="E53" s="73"/>
      <c r="F53" s="19"/>
      <c r="G53" s="19"/>
      <c r="H53" s="19">
        <v>3610</v>
      </c>
      <c r="I53" s="19"/>
      <c r="J53" s="19"/>
      <c r="K53" s="19">
        <v>6300</v>
      </c>
      <c r="L53" s="19"/>
      <c r="M53" s="19"/>
      <c r="N53" s="19">
        <v>7350</v>
      </c>
      <c r="O53" s="19"/>
      <c r="P53" s="19"/>
      <c r="Q53" s="19">
        <v>9780</v>
      </c>
      <c r="R53" s="19"/>
      <c r="S53" s="19"/>
      <c r="T53" s="19"/>
      <c r="U53" s="19"/>
      <c r="V53" s="19"/>
      <c r="W53" s="19"/>
      <c r="X53" s="12"/>
      <c r="Y53" s="15"/>
    </row>
    <row r="54" spans="1:25" ht="45" customHeight="1">
      <c r="A54" s="65" t="s">
        <v>113</v>
      </c>
      <c r="B54" s="63" t="s">
        <v>199</v>
      </c>
      <c r="C54" s="65" t="s">
        <v>50</v>
      </c>
      <c r="D54" s="65"/>
      <c r="E54" s="67">
        <f t="shared" si="0"/>
        <v>74580</v>
      </c>
      <c r="F54" s="57">
        <v>29670</v>
      </c>
      <c r="G54" s="58"/>
      <c r="H54" s="59"/>
      <c r="I54" s="57">
        <v>11980</v>
      </c>
      <c r="J54" s="58"/>
      <c r="K54" s="59"/>
      <c r="L54" s="57">
        <v>11120</v>
      </c>
      <c r="M54" s="58"/>
      <c r="N54" s="59"/>
      <c r="O54" s="57">
        <v>21810</v>
      </c>
      <c r="P54" s="58"/>
      <c r="Q54" s="59"/>
      <c r="R54" s="57"/>
      <c r="S54" s="58"/>
      <c r="T54" s="59"/>
      <c r="U54" s="57"/>
      <c r="V54" s="58"/>
      <c r="W54" s="59"/>
      <c r="X54" s="12">
        <v>74580</v>
      </c>
      <c r="Y54" s="15">
        <f>E54-X54</f>
        <v>0</v>
      </c>
    </row>
    <row r="55" spans="1:25" ht="54" customHeight="1">
      <c r="A55" s="66"/>
      <c r="B55" s="64"/>
      <c r="C55" s="66"/>
      <c r="D55" s="66"/>
      <c r="E55" s="73"/>
      <c r="F55" s="19"/>
      <c r="G55" s="19"/>
      <c r="H55" s="19">
        <v>29670</v>
      </c>
      <c r="I55" s="19"/>
      <c r="J55" s="19"/>
      <c r="K55" s="19">
        <v>11980</v>
      </c>
      <c r="L55" s="19"/>
      <c r="M55" s="19"/>
      <c r="N55" s="19">
        <v>11120</v>
      </c>
      <c r="O55" s="19"/>
      <c r="P55" s="19"/>
      <c r="Q55" s="19">
        <v>21810</v>
      </c>
      <c r="R55" s="19"/>
      <c r="S55" s="19"/>
      <c r="T55" s="19"/>
      <c r="U55" s="19"/>
      <c r="V55" s="19"/>
      <c r="W55" s="19"/>
      <c r="X55" s="12"/>
      <c r="Y55" s="15"/>
    </row>
    <row r="56" spans="1:25" s="42" customFormat="1" ht="22.5" customHeight="1">
      <c r="A56" s="78" t="s">
        <v>114</v>
      </c>
      <c r="B56" s="105" t="s">
        <v>386</v>
      </c>
      <c r="C56" s="39"/>
      <c r="D56" s="78" t="s">
        <v>76</v>
      </c>
      <c r="E56" s="108">
        <v>560.8</v>
      </c>
      <c r="F56" s="97">
        <f>F57+F58+G57+G58+H57+H58</f>
        <v>0</v>
      </c>
      <c r="G56" s="98"/>
      <c r="H56" s="99"/>
      <c r="I56" s="97">
        <f>I57+I58+J57+J58+K57+K58</f>
        <v>0</v>
      </c>
      <c r="J56" s="98"/>
      <c r="K56" s="99"/>
      <c r="L56" s="97">
        <f>L57+L58+M57+M58+N57+N58</f>
        <v>560.8</v>
      </c>
      <c r="M56" s="98"/>
      <c r="N56" s="99"/>
      <c r="O56" s="97">
        <f>O57+O58+P57+P58+Q57+Q58</f>
        <v>0</v>
      </c>
      <c r="P56" s="98"/>
      <c r="Q56" s="99"/>
      <c r="R56" s="97">
        <f>R57+R58+S57+S58+T57+T58</f>
        <v>0</v>
      </c>
      <c r="S56" s="98"/>
      <c r="T56" s="99"/>
      <c r="U56" s="97">
        <f>U57+U58+V57+V58+W57+W58</f>
        <v>0</v>
      </c>
      <c r="V56" s="98"/>
      <c r="W56" s="99"/>
      <c r="X56" s="40"/>
      <c r="Y56" s="41"/>
    </row>
    <row r="57" spans="1:25" s="42" customFormat="1" ht="30.75" customHeight="1">
      <c r="A57" s="104"/>
      <c r="B57" s="106"/>
      <c r="C57" s="39" t="s">
        <v>385</v>
      </c>
      <c r="D57" s="104"/>
      <c r="E57" s="109"/>
      <c r="F57" s="43"/>
      <c r="G57" s="43"/>
      <c r="H57" s="43"/>
      <c r="I57" s="43"/>
      <c r="J57" s="43"/>
      <c r="K57" s="43"/>
      <c r="L57" s="44">
        <v>150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0"/>
      <c r="Y57" s="41"/>
    </row>
    <row r="58" spans="1:25" s="42" customFormat="1" ht="30" customHeight="1">
      <c r="A58" s="79"/>
      <c r="B58" s="107"/>
      <c r="C58" s="39" t="s">
        <v>287</v>
      </c>
      <c r="D58" s="79"/>
      <c r="E58" s="110"/>
      <c r="F58" s="44"/>
      <c r="G58" s="44"/>
      <c r="H58" s="44"/>
      <c r="I58" s="44"/>
      <c r="J58" s="44"/>
      <c r="K58" s="44"/>
      <c r="L58" s="44">
        <v>410.8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0"/>
      <c r="Y58" s="41"/>
    </row>
    <row r="59" spans="1:25" ht="41.25" customHeight="1">
      <c r="A59" s="100" t="s">
        <v>241</v>
      </c>
      <c r="B59" s="101"/>
      <c r="C59" s="65"/>
      <c r="D59" s="65"/>
      <c r="E59" s="72">
        <f>SUM(E10:E58)</f>
        <v>5679501.2</v>
      </c>
      <c r="F59" s="69">
        <f>F10+F12+F20+F22+F24+F26+F28+F30+F32+F34+F36+F38+F40+F42+F44+F46+F48+F50+F52+F54+F18+F15+F56</f>
        <v>136153.2</v>
      </c>
      <c r="G59" s="70"/>
      <c r="H59" s="71"/>
      <c r="I59" s="69">
        <f>I10+I12+I20+I22+I24+I26+I28+I30+I32+I34+I36+I38+I40+I42+I44+I46+I48+I50+I52+I54+I18+I15+I56</f>
        <v>94075.4</v>
      </c>
      <c r="J59" s="70"/>
      <c r="K59" s="71"/>
      <c r="L59" s="69">
        <f>L10+L12+L20+L22+L24+L26+L28+L30+L32+L34+L36+L38+L40+L42+L44+L46+L48+L50+L52+L54+L18+L15+L56</f>
        <v>629645.8</v>
      </c>
      <c r="M59" s="70"/>
      <c r="N59" s="71"/>
      <c r="O59" s="69">
        <f>O10+O12+O20+O22+O24+O26+O28+O30+O32+O34+O36+O38+O40+O42+O44+O46+O48+O50+O52+O54+O18+O15+O56</f>
        <v>2098667.4</v>
      </c>
      <c r="P59" s="70"/>
      <c r="Q59" s="71"/>
      <c r="R59" s="69">
        <f>R10+R12+R20+R22+R24+R26+R28+R30+R32+R34+R36+R38+R40+R42+R44+R46+R48+R50+R52+R54+R18+R15+R56</f>
        <v>1419284.4</v>
      </c>
      <c r="S59" s="70"/>
      <c r="T59" s="71"/>
      <c r="U59" s="69">
        <f>U10+U12+U20+U22+U24+U26+U28+U30+U32+U34+U36+U38+U40+U42+U44+U46+U48+U50+U52+U54+U18+U15+U56</f>
        <v>1301675</v>
      </c>
      <c r="V59" s="70"/>
      <c r="W59" s="71"/>
      <c r="X59" s="13">
        <v>5191144.03</v>
      </c>
      <c r="Y59" s="15">
        <f>E59-X59</f>
        <v>488357.1699999999</v>
      </c>
    </row>
    <row r="60" spans="1:25" ht="37.5" customHeight="1">
      <c r="A60" s="102"/>
      <c r="B60" s="103"/>
      <c r="C60" s="66"/>
      <c r="D60" s="66"/>
      <c r="E60" s="111"/>
      <c r="F60" s="20">
        <f aca="true" t="shared" si="1" ref="F60:W60">F11+F13+F21+F23+F25+F27+F29+F31+F33+F35+F37+F39+F41+F43+F45+F47+F49+F51+F53+F55+F19+F16+F58</f>
        <v>74043.2</v>
      </c>
      <c r="G60" s="20">
        <f t="shared" si="1"/>
        <v>0</v>
      </c>
      <c r="H60" s="20">
        <f t="shared" si="1"/>
        <v>62110</v>
      </c>
      <c r="I60" s="20">
        <f t="shared" si="1"/>
        <v>40765.399999999994</v>
      </c>
      <c r="J60" s="20">
        <f t="shared" si="1"/>
        <v>0</v>
      </c>
      <c r="K60" s="20">
        <f t="shared" si="1"/>
        <v>53310</v>
      </c>
      <c r="L60" s="20">
        <f>L11+L13+L21+L23+L25+L27+L29+L31+L33+L35+L37+L39+L41+L43+L45+L47+L49+L51+L53+L55+L19+L16+L57+L58</f>
        <v>73883.2</v>
      </c>
      <c r="M60" s="20">
        <f>M11+M13+M21+M23+M25+M27+M29+M31+M33+M35+M37+M39+M41+M43+M45+M47+M49+M51+M53+M55+M19+M16+M57+M58</f>
        <v>163755</v>
      </c>
      <c r="N60" s="20">
        <f>N11+N13+N21+N23+N25+N27+N29+N31+N33+N35+N37+N39+N41+N43+N45+N47+N49+N51+N53+N55+N19+N16+N57+N58</f>
        <v>392007.6</v>
      </c>
      <c r="O60" s="20">
        <f t="shared" si="1"/>
        <v>0</v>
      </c>
      <c r="P60" s="20">
        <f t="shared" si="1"/>
        <v>1517325</v>
      </c>
      <c r="Q60" s="20">
        <f t="shared" si="1"/>
        <v>581342.4</v>
      </c>
      <c r="R60" s="20">
        <f t="shared" si="1"/>
        <v>0</v>
      </c>
      <c r="S60" s="20">
        <f t="shared" si="1"/>
        <v>0</v>
      </c>
      <c r="T60" s="20">
        <f t="shared" si="1"/>
        <v>1419284.4</v>
      </c>
      <c r="U60" s="20">
        <f t="shared" si="1"/>
        <v>0</v>
      </c>
      <c r="V60" s="20">
        <f t="shared" si="1"/>
        <v>0</v>
      </c>
      <c r="W60" s="20">
        <f t="shared" si="1"/>
        <v>1301675</v>
      </c>
      <c r="X60" s="20">
        <f>X11+X13+X21+X23+X25+X27+X29+X31+X33+X35+X37+X39+X41+X43+X45+X47+X49+X51+X53+X55+X19</f>
        <v>0</v>
      </c>
      <c r="Y60" s="20">
        <f>Y11+Y13+Y21+Y23+Y25+Y27+Y29+Y31+Y33+Y35+Y37+Y39+Y41+Y43+Y45+Y47+Y49+Y51+Y53+Y55+Y19</f>
        <v>0</v>
      </c>
    </row>
    <row r="61" spans="1:25" s="32" customFormat="1" ht="31.5" customHeight="1">
      <c r="A61" s="115" t="s">
        <v>381</v>
      </c>
      <c r="B61" s="116"/>
      <c r="C61" s="28"/>
      <c r="D61" s="28"/>
      <c r="E61" s="29"/>
      <c r="F61" s="20"/>
      <c r="G61" s="20"/>
      <c r="H61" s="20"/>
      <c r="I61" s="20"/>
      <c r="J61" s="20"/>
      <c r="K61" s="20"/>
      <c r="L61" s="20">
        <f>L14+L17</f>
        <v>3555.2999999999997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30"/>
      <c r="Y61" s="30"/>
    </row>
    <row r="62" spans="1:25" ht="45" customHeight="1">
      <c r="A62" s="50" t="s">
        <v>49</v>
      </c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37"/>
      <c r="Y62" s="15">
        <f>E62-X62</f>
        <v>0</v>
      </c>
    </row>
    <row r="63" spans="1:25" ht="49.5" customHeight="1">
      <c r="A63" s="65" t="s">
        <v>115</v>
      </c>
      <c r="B63" s="63" t="s">
        <v>284</v>
      </c>
      <c r="C63" s="65" t="s">
        <v>314</v>
      </c>
      <c r="D63" s="65"/>
      <c r="E63" s="67">
        <f>SUM(F63:W63)</f>
        <v>116896.9</v>
      </c>
      <c r="F63" s="57">
        <v>12300</v>
      </c>
      <c r="G63" s="58"/>
      <c r="H63" s="59"/>
      <c r="I63" s="57">
        <v>76395.2</v>
      </c>
      <c r="J63" s="58"/>
      <c r="K63" s="59"/>
      <c r="L63" s="57">
        <v>28201.7</v>
      </c>
      <c r="M63" s="58"/>
      <c r="N63" s="59"/>
      <c r="O63" s="57"/>
      <c r="P63" s="58"/>
      <c r="Q63" s="59"/>
      <c r="R63" s="57"/>
      <c r="S63" s="58"/>
      <c r="T63" s="59"/>
      <c r="U63" s="57"/>
      <c r="V63" s="58"/>
      <c r="W63" s="59"/>
      <c r="X63" s="1">
        <v>116059</v>
      </c>
      <c r="Y63" s="15">
        <f>E63-X63</f>
        <v>837.8999999999942</v>
      </c>
    </row>
    <row r="64" spans="1:25" ht="56.25" customHeight="1">
      <c r="A64" s="66"/>
      <c r="B64" s="64"/>
      <c r="C64" s="66"/>
      <c r="D64" s="66"/>
      <c r="E64" s="73"/>
      <c r="F64" s="19">
        <v>12300</v>
      </c>
      <c r="G64" s="19"/>
      <c r="H64" s="19"/>
      <c r="I64" s="19">
        <v>76395.2</v>
      </c>
      <c r="J64" s="19"/>
      <c r="K64" s="19"/>
      <c r="L64" s="19">
        <v>28201.7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"/>
      <c r="Y64" s="15"/>
    </row>
    <row r="65" spans="1:25" ht="56.25" customHeight="1">
      <c r="A65" s="65" t="s">
        <v>116</v>
      </c>
      <c r="B65" s="63" t="s">
        <v>247</v>
      </c>
      <c r="C65" s="65" t="s">
        <v>294</v>
      </c>
      <c r="D65" s="65"/>
      <c r="E65" s="67">
        <f>SUM(F65:W65)</f>
        <v>1200</v>
      </c>
      <c r="F65" s="57"/>
      <c r="G65" s="58"/>
      <c r="H65" s="59"/>
      <c r="I65" s="57"/>
      <c r="J65" s="58"/>
      <c r="K65" s="59"/>
      <c r="L65" s="57">
        <v>1200</v>
      </c>
      <c r="M65" s="58"/>
      <c r="N65" s="59"/>
      <c r="O65" s="57"/>
      <c r="P65" s="58"/>
      <c r="Q65" s="59"/>
      <c r="R65" s="57"/>
      <c r="S65" s="58"/>
      <c r="T65" s="59"/>
      <c r="U65" s="57"/>
      <c r="V65" s="58"/>
      <c r="W65" s="59"/>
      <c r="X65" s="1"/>
      <c r="Y65" s="15"/>
    </row>
    <row r="66" spans="1:25" ht="56.25" customHeight="1">
      <c r="A66" s="66"/>
      <c r="B66" s="64"/>
      <c r="C66" s="66"/>
      <c r="D66" s="66"/>
      <c r="E66" s="73"/>
      <c r="F66" s="19"/>
      <c r="G66" s="19"/>
      <c r="H66" s="19"/>
      <c r="I66" s="19"/>
      <c r="J66" s="19"/>
      <c r="K66" s="19"/>
      <c r="L66" s="19"/>
      <c r="M66" s="19">
        <v>1200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"/>
      <c r="Y66" s="15"/>
    </row>
    <row r="67" spans="1:25" ht="54.75" customHeight="1">
      <c r="A67" s="112">
        <v>25</v>
      </c>
      <c r="B67" s="114" t="s">
        <v>384</v>
      </c>
      <c r="C67" s="65" t="s">
        <v>295</v>
      </c>
      <c r="D67" s="65"/>
      <c r="E67" s="67">
        <f>SUM(F67:W67)</f>
        <v>6783</v>
      </c>
      <c r="F67" s="57"/>
      <c r="G67" s="58"/>
      <c r="H67" s="59"/>
      <c r="I67" s="57"/>
      <c r="J67" s="58"/>
      <c r="K67" s="59"/>
      <c r="L67" s="57">
        <v>6783</v>
      </c>
      <c r="M67" s="58"/>
      <c r="N67" s="59"/>
      <c r="O67" s="57"/>
      <c r="P67" s="58"/>
      <c r="Q67" s="59"/>
      <c r="R67" s="57"/>
      <c r="S67" s="58"/>
      <c r="T67" s="59"/>
      <c r="U67" s="57"/>
      <c r="V67" s="58"/>
      <c r="W67" s="59"/>
      <c r="X67" s="1">
        <v>1020000</v>
      </c>
      <c r="Y67" s="15">
        <f>E67-X67</f>
        <v>-1013217</v>
      </c>
    </row>
    <row r="68" spans="1:25" ht="54" customHeight="1">
      <c r="A68" s="112"/>
      <c r="B68" s="86"/>
      <c r="C68" s="66"/>
      <c r="D68" s="66"/>
      <c r="E68" s="73"/>
      <c r="F68" s="19"/>
      <c r="G68" s="19"/>
      <c r="H68" s="19"/>
      <c r="I68" s="19"/>
      <c r="J68" s="19"/>
      <c r="K68" s="19"/>
      <c r="L68" s="19">
        <v>6783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"/>
      <c r="Y68" s="15"/>
    </row>
    <row r="69" spans="1:25" ht="65.25" customHeight="1">
      <c r="A69" s="112"/>
      <c r="B69" s="86"/>
      <c r="C69" s="65" t="s">
        <v>256</v>
      </c>
      <c r="D69" s="65"/>
      <c r="E69" s="67">
        <f>SUM(F69:W69)</f>
        <v>1020000</v>
      </c>
      <c r="F69" s="57"/>
      <c r="G69" s="58"/>
      <c r="H69" s="59"/>
      <c r="I69" s="57"/>
      <c r="J69" s="58"/>
      <c r="K69" s="59"/>
      <c r="L69" s="57"/>
      <c r="M69" s="58"/>
      <c r="N69" s="59"/>
      <c r="O69" s="57">
        <v>1020000</v>
      </c>
      <c r="P69" s="58"/>
      <c r="Q69" s="59"/>
      <c r="R69" s="57"/>
      <c r="S69" s="58"/>
      <c r="T69" s="59"/>
      <c r="U69" s="57"/>
      <c r="V69" s="58"/>
      <c r="W69" s="59"/>
      <c r="X69" s="1"/>
      <c r="Y69" s="15"/>
    </row>
    <row r="70" spans="1:25" ht="180" customHeight="1">
      <c r="A70" s="113"/>
      <c r="B70" s="87"/>
      <c r="C70" s="66"/>
      <c r="D70" s="66"/>
      <c r="E70" s="7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1020000</v>
      </c>
      <c r="Q70" s="19"/>
      <c r="R70" s="19"/>
      <c r="S70" s="19"/>
      <c r="T70" s="19"/>
      <c r="U70" s="19"/>
      <c r="V70" s="19"/>
      <c r="W70" s="19"/>
      <c r="X70" s="1"/>
      <c r="Y70" s="15"/>
    </row>
    <row r="71" spans="1:25" ht="45" customHeight="1">
      <c r="A71" s="65" t="s">
        <v>364</v>
      </c>
      <c r="B71" s="63" t="s">
        <v>69</v>
      </c>
      <c r="C71" s="65" t="s">
        <v>315</v>
      </c>
      <c r="D71" s="65">
        <v>1</v>
      </c>
      <c r="E71" s="67">
        <f>SUM(F71:W71)</f>
        <v>118923.7</v>
      </c>
      <c r="F71" s="57">
        <v>3800</v>
      </c>
      <c r="G71" s="58"/>
      <c r="H71" s="59"/>
      <c r="I71" s="57"/>
      <c r="J71" s="58"/>
      <c r="K71" s="59"/>
      <c r="L71" s="57">
        <v>115123.7</v>
      </c>
      <c r="M71" s="58"/>
      <c r="N71" s="59"/>
      <c r="O71" s="57"/>
      <c r="P71" s="58"/>
      <c r="Q71" s="59"/>
      <c r="R71" s="57"/>
      <c r="S71" s="58"/>
      <c r="T71" s="59"/>
      <c r="U71" s="57"/>
      <c r="V71" s="58"/>
      <c r="W71" s="59"/>
      <c r="X71" s="1">
        <v>52100</v>
      </c>
      <c r="Y71" s="15">
        <f>E71-X71</f>
        <v>66823.7</v>
      </c>
    </row>
    <row r="72" spans="1:25" ht="45" customHeight="1">
      <c r="A72" s="66"/>
      <c r="B72" s="64"/>
      <c r="C72" s="66"/>
      <c r="D72" s="66"/>
      <c r="E72" s="73"/>
      <c r="F72" s="19">
        <v>3800</v>
      </c>
      <c r="G72" s="19"/>
      <c r="H72" s="19"/>
      <c r="I72" s="19"/>
      <c r="J72" s="19"/>
      <c r="K72" s="19"/>
      <c r="L72" s="19"/>
      <c r="M72" s="19"/>
      <c r="N72" s="19">
        <v>115123.7</v>
      </c>
      <c r="O72" s="19"/>
      <c r="P72" s="19"/>
      <c r="Q72" s="19"/>
      <c r="R72" s="19"/>
      <c r="S72" s="19"/>
      <c r="T72" s="19"/>
      <c r="U72" s="19"/>
      <c r="V72" s="19"/>
      <c r="W72" s="19"/>
      <c r="X72" s="1"/>
      <c r="Y72" s="15"/>
    </row>
    <row r="73" spans="1:25" ht="45" customHeight="1">
      <c r="A73" s="65" t="s">
        <v>45</v>
      </c>
      <c r="B73" s="63" t="s">
        <v>285</v>
      </c>
      <c r="C73" s="65" t="s">
        <v>316</v>
      </c>
      <c r="D73" s="65">
        <v>1</v>
      </c>
      <c r="E73" s="67">
        <f>SUM(F73:W73)</f>
        <v>51821.7</v>
      </c>
      <c r="F73" s="57">
        <v>3000</v>
      </c>
      <c r="G73" s="58"/>
      <c r="H73" s="59"/>
      <c r="I73" s="57"/>
      <c r="J73" s="58"/>
      <c r="K73" s="59"/>
      <c r="L73" s="57">
        <v>48821.7</v>
      </c>
      <c r="M73" s="58"/>
      <c r="N73" s="59"/>
      <c r="O73" s="57"/>
      <c r="P73" s="58"/>
      <c r="Q73" s="59"/>
      <c r="R73" s="57"/>
      <c r="S73" s="58"/>
      <c r="T73" s="59"/>
      <c r="U73" s="57"/>
      <c r="V73" s="58"/>
      <c r="W73" s="59"/>
      <c r="X73" s="1">
        <v>30600</v>
      </c>
      <c r="Y73" s="15">
        <f>E73-X73</f>
        <v>21221.699999999997</v>
      </c>
    </row>
    <row r="74" spans="1:25" ht="45" customHeight="1">
      <c r="A74" s="66"/>
      <c r="B74" s="64"/>
      <c r="C74" s="66"/>
      <c r="D74" s="66"/>
      <c r="E74" s="73"/>
      <c r="F74" s="19">
        <v>3000</v>
      </c>
      <c r="G74" s="19"/>
      <c r="H74" s="19"/>
      <c r="I74" s="19"/>
      <c r="J74" s="19"/>
      <c r="K74" s="19"/>
      <c r="L74" s="19"/>
      <c r="M74" s="19"/>
      <c r="N74" s="19">
        <v>48821.7</v>
      </c>
      <c r="O74" s="19"/>
      <c r="P74" s="19"/>
      <c r="Q74" s="19"/>
      <c r="R74" s="19"/>
      <c r="S74" s="19"/>
      <c r="T74" s="19"/>
      <c r="U74" s="19"/>
      <c r="V74" s="19"/>
      <c r="W74" s="19"/>
      <c r="X74" s="1"/>
      <c r="Y74" s="15"/>
    </row>
    <row r="75" spans="1:25" ht="45" customHeight="1">
      <c r="A75" s="65" t="s">
        <v>46</v>
      </c>
      <c r="B75" s="65" t="s">
        <v>382</v>
      </c>
      <c r="C75" s="65" t="s">
        <v>306</v>
      </c>
      <c r="D75" s="65" t="s">
        <v>282</v>
      </c>
      <c r="E75" s="80">
        <f>SUM(F75:W75,F77:W77)</f>
        <v>32442.5</v>
      </c>
      <c r="F75" s="57">
        <v>598</v>
      </c>
      <c r="G75" s="58"/>
      <c r="H75" s="59"/>
      <c r="I75" s="57"/>
      <c r="J75" s="58"/>
      <c r="K75" s="59"/>
      <c r="L75" s="57"/>
      <c r="M75" s="58"/>
      <c r="N75" s="59"/>
      <c r="O75" s="57"/>
      <c r="P75" s="58"/>
      <c r="Q75" s="59"/>
      <c r="R75" s="57"/>
      <c r="S75" s="58"/>
      <c r="T75" s="59"/>
      <c r="U75" s="57"/>
      <c r="V75" s="58"/>
      <c r="W75" s="59"/>
      <c r="X75" s="1">
        <v>12800</v>
      </c>
      <c r="Y75" s="15">
        <f>E75-X75</f>
        <v>19642.5</v>
      </c>
    </row>
    <row r="76" spans="1:25" ht="45" customHeight="1">
      <c r="A76" s="83"/>
      <c r="B76" s="83"/>
      <c r="C76" s="66"/>
      <c r="D76" s="83"/>
      <c r="E76" s="81"/>
      <c r="F76" s="19">
        <v>598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"/>
      <c r="Y76" s="15"/>
    </row>
    <row r="77" spans="1:25" ht="45" customHeight="1">
      <c r="A77" s="83"/>
      <c r="B77" s="83"/>
      <c r="C77" s="65" t="s">
        <v>317</v>
      </c>
      <c r="D77" s="83"/>
      <c r="E77" s="81"/>
      <c r="F77" s="57"/>
      <c r="G77" s="58"/>
      <c r="H77" s="59"/>
      <c r="I77" s="57">
        <v>8000</v>
      </c>
      <c r="J77" s="58"/>
      <c r="K77" s="59"/>
      <c r="L77" s="57">
        <v>23844.5</v>
      </c>
      <c r="M77" s="58"/>
      <c r="N77" s="59"/>
      <c r="O77" s="57"/>
      <c r="P77" s="58"/>
      <c r="Q77" s="59"/>
      <c r="R77" s="57"/>
      <c r="S77" s="58"/>
      <c r="T77" s="59"/>
      <c r="U77" s="57"/>
      <c r="V77" s="58"/>
      <c r="W77" s="59"/>
      <c r="X77" s="1"/>
      <c r="Y77" s="15"/>
    </row>
    <row r="78" spans="1:25" ht="45" customHeight="1">
      <c r="A78" s="83"/>
      <c r="B78" s="83"/>
      <c r="C78" s="66"/>
      <c r="D78" s="83"/>
      <c r="E78" s="81"/>
      <c r="F78" s="19"/>
      <c r="G78" s="19"/>
      <c r="H78" s="19"/>
      <c r="I78" s="19">
        <v>8000</v>
      </c>
      <c r="J78" s="19"/>
      <c r="K78" s="19"/>
      <c r="L78" s="19">
        <v>23844.5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"/>
      <c r="Y78" s="15"/>
    </row>
    <row r="79" spans="1:25" ht="45" customHeight="1">
      <c r="A79" s="66"/>
      <c r="B79" s="66"/>
      <c r="C79" s="45" t="s">
        <v>381</v>
      </c>
      <c r="D79" s="66"/>
      <c r="E79" s="82"/>
      <c r="F79" s="19"/>
      <c r="G79" s="19"/>
      <c r="H79" s="19"/>
      <c r="I79" s="19"/>
      <c r="J79" s="19"/>
      <c r="K79" s="19"/>
      <c r="L79" s="19">
        <v>8000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"/>
      <c r="Y79" s="15"/>
    </row>
    <row r="80" spans="1:25" ht="45" customHeight="1">
      <c r="A80" s="65" t="s">
        <v>117</v>
      </c>
      <c r="B80" s="63" t="s">
        <v>51</v>
      </c>
      <c r="C80" s="65" t="s">
        <v>63</v>
      </c>
      <c r="D80" s="65" t="s">
        <v>76</v>
      </c>
      <c r="E80" s="67">
        <f>SUM(F80:W80)</f>
        <v>20000</v>
      </c>
      <c r="F80" s="57"/>
      <c r="G80" s="58"/>
      <c r="H80" s="59"/>
      <c r="I80" s="57"/>
      <c r="J80" s="58"/>
      <c r="K80" s="59"/>
      <c r="L80" s="57"/>
      <c r="M80" s="58"/>
      <c r="N80" s="59"/>
      <c r="O80" s="57">
        <v>20000</v>
      </c>
      <c r="P80" s="58"/>
      <c r="Q80" s="59"/>
      <c r="R80" s="57"/>
      <c r="S80" s="58"/>
      <c r="T80" s="59"/>
      <c r="U80" s="57"/>
      <c r="V80" s="58"/>
      <c r="W80" s="59"/>
      <c r="X80" s="1">
        <v>20000</v>
      </c>
      <c r="Y80" s="15">
        <f>E80-X80</f>
        <v>0</v>
      </c>
    </row>
    <row r="81" spans="1:25" ht="45" customHeight="1">
      <c r="A81" s="66"/>
      <c r="B81" s="64"/>
      <c r="C81" s="66"/>
      <c r="D81" s="66"/>
      <c r="E81" s="73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20000</v>
      </c>
      <c r="R81" s="19"/>
      <c r="S81" s="19"/>
      <c r="T81" s="19"/>
      <c r="U81" s="19"/>
      <c r="V81" s="19"/>
      <c r="W81" s="19"/>
      <c r="X81" s="1"/>
      <c r="Y81" s="15"/>
    </row>
    <row r="82" spans="1:25" ht="45" customHeight="1">
      <c r="A82" s="65" t="s">
        <v>118</v>
      </c>
      <c r="B82" s="63" t="s">
        <v>52</v>
      </c>
      <c r="C82" s="65" t="s">
        <v>63</v>
      </c>
      <c r="D82" s="65" t="s">
        <v>76</v>
      </c>
      <c r="E82" s="67">
        <f>SUM(F82:W82)</f>
        <v>10000</v>
      </c>
      <c r="F82" s="57"/>
      <c r="G82" s="58"/>
      <c r="H82" s="59"/>
      <c r="I82" s="57"/>
      <c r="J82" s="58"/>
      <c r="K82" s="59"/>
      <c r="L82" s="57"/>
      <c r="M82" s="58"/>
      <c r="N82" s="59"/>
      <c r="O82" s="57">
        <v>10000</v>
      </c>
      <c r="P82" s="58"/>
      <c r="Q82" s="59"/>
      <c r="R82" s="57"/>
      <c r="S82" s="58"/>
      <c r="T82" s="59"/>
      <c r="U82" s="57"/>
      <c r="V82" s="58"/>
      <c r="W82" s="59"/>
      <c r="X82" s="1">
        <v>10000</v>
      </c>
      <c r="Y82" s="15">
        <f>E82-X82</f>
        <v>0</v>
      </c>
    </row>
    <row r="83" spans="1:25" ht="45" customHeight="1">
      <c r="A83" s="66"/>
      <c r="B83" s="64"/>
      <c r="C83" s="66"/>
      <c r="D83" s="66"/>
      <c r="E83" s="73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10000</v>
      </c>
      <c r="R83" s="19"/>
      <c r="S83" s="19"/>
      <c r="T83" s="19"/>
      <c r="U83" s="19"/>
      <c r="V83" s="19"/>
      <c r="W83" s="19"/>
      <c r="X83" s="1"/>
      <c r="Y83" s="15"/>
    </row>
    <row r="84" spans="1:25" ht="45" customHeight="1">
      <c r="A84" s="65" t="s">
        <v>119</v>
      </c>
      <c r="B84" s="63" t="s">
        <v>53</v>
      </c>
      <c r="C84" s="65" t="s">
        <v>63</v>
      </c>
      <c r="D84" s="65" t="s">
        <v>77</v>
      </c>
      <c r="E84" s="67">
        <f>SUM(F84:W84)</f>
        <v>30000</v>
      </c>
      <c r="F84" s="57"/>
      <c r="G84" s="58"/>
      <c r="H84" s="59"/>
      <c r="I84" s="57"/>
      <c r="J84" s="58"/>
      <c r="K84" s="59"/>
      <c r="L84" s="57">
        <v>30000</v>
      </c>
      <c r="M84" s="58"/>
      <c r="N84" s="59"/>
      <c r="O84" s="57"/>
      <c r="P84" s="58"/>
      <c r="Q84" s="59"/>
      <c r="R84" s="57"/>
      <c r="S84" s="58"/>
      <c r="T84" s="59"/>
      <c r="U84" s="57"/>
      <c r="V84" s="58"/>
      <c r="W84" s="59"/>
      <c r="X84" s="1">
        <v>200000</v>
      </c>
      <c r="Y84" s="15">
        <f>E84-X84</f>
        <v>-170000</v>
      </c>
    </row>
    <row r="85" spans="1:25" ht="45" customHeight="1">
      <c r="A85" s="66"/>
      <c r="B85" s="64"/>
      <c r="C85" s="66"/>
      <c r="D85" s="66"/>
      <c r="E85" s="73"/>
      <c r="F85" s="19"/>
      <c r="G85" s="19"/>
      <c r="H85" s="19"/>
      <c r="I85" s="19"/>
      <c r="J85" s="19"/>
      <c r="K85" s="19"/>
      <c r="L85" s="19"/>
      <c r="M85" s="19"/>
      <c r="N85" s="19">
        <v>30000</v>
      </c>
      <c r="O85" s="19"/>
      <c r="P85" s="19"/>
      <c r="Q85" s="19"/>
      <c r="R85" s="19"/>
      <c r="S85" s="19"/>
      <c r="T85" s="19"/>
      <c r="U85" s="19"/>
      <c r="V85" s="19"/>
      <c r="W85" s="19"/>
      <c r="X85" s="1"/>
      <c r="Y85" s="15"/>
    </row>
    <row r="86" spans="1:25" ht="45" customHeight="1">
      <c r="A86" s="65" t="s">
        <v>120</v>
      </c>
      <c r="B86" s="63" t="s">
        <v>54</v>
      </c>
      <c r="C86" s="65" t="s">
        <v>63</v>
      </c>
      <c r="D86" s="65" t="s">
        <v>55</v>
      </c>
      <c r="E86" s="67">
        <f>SUM(F86:W86)</f>
        <v>24000</v>
      </c>
      <c r="F86" s="57"/>
      <c r="G86" s="58"/>
      <c r="H86" s="59"/>
      <c r="I86" s="57"/>
      <c r="J86" s="58"/>
      <c r="K86" s="59"/>
      <c r="L86" s="57"/>
      <c r="M86" s="58"/>
      <c r="N86" s="59"/>
      <c r="O86" s="57">
        <v>24000</v>
      </c>
      <c r="P86" s="58"/>
      <c r="Q86" s="59"/>
      <c r="R86" s="57"/>
      <c r="S86" s="58"/>
      <c r="T86" s="59"/>
      <c r="U86" s="57"/>
      <c r="V86" s="58"/>
      <c r="W86" s="59"/>
      <c r="X86" s="1">
        <v>24000</v>
      </c>
      <c r="Y86" s="15">
        <f>E86-X86</f>
        <v>0</v>
      </c>
    </row>
    <row r="87" spans="1:25" ht="45" customHeight="1">
      <c r="A87" s="66"/>
      <c r="B87" s="64"/>
      <c r="C87" s="66"/>
      <c r="D87" s="66"/>
      <c r="E87" s="73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v>24000</v>
      </c>
      <c r="Q87" s="19"/>
      <c r="R87" s="19"/>
      <c r="S87" s="19"/>
      <c r="T87" s="19"/>
      <c r="U87" s="19"/>
      <c r="V87" s="19"/>
      <c r="W87" s="19"/>
      <c r="X87" s="1"/>
      <c r="Y87" s="15"/>
    </row>
    <row r="88" spans="1:25" ht="45" customHeight="1">
      <c r="A88" s="65" t="s">
        <v>121</v>
      </c>
      <c r="B88" s="63" t="s">
        <v>261</v>
      </c>
      <c r="C88" s="65" t="s">
        <v>63</v>
      </c>
      <c r="D88" s="65" t="s">
        <v>57</v>
      </c>
      <c r="E88" s="67">
        <f>SUM(F88:W88)</f>
        <v>1540000</v>
      </c>
      <c r="F88" s="57"/>
      <c r="G88" s="58"/>
      <c r="H88" s="59"/>
      <c r="I88" s="57"/>
      <c r="J88" s="58"/>
      <c r="K88" s="59"/>
      <c r="L88" s="57"/>
      <c r="M88" s="58"/>
      <c r="N88" s="59"/>
      <c r="O88" s="57">
        <v>154000</v>
      </c>
      <c r="P88" s="58"/>
      <c r="Q88" s="59"/>
      <c r="R88" s="57">
        <v>693000</v>
      </c>
      <c r="S88" s="58"/>
      <c r="T88" s="59"/>
      <c r="U88" s="57">
        <v>693000</v>
      </c>
      <c r="V88" s="58"/>
      <c r="W88" s="59"/>
      <c r="X88" s="14">
        <v>1540000</v>
      </c>
      <c r="Y88" s="15">
        <f>E88-X88</f>
        <v>0</v>
      </c>
    </row>
    <row r="89" spans="1:25" ht="58.5" customHeight="1">
      <c r="A89" s="66"/>
      <c r="B89" s="64"/>
      <c r="C89" s="66"/>
      <c r="D89" s="66"/>
      <c r="E89" s="73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154000</v>
      </c>
      <c r="Q89" s="19"/>
      <c r="R89" s="19"/>
      <c r="S89" s="19"/>
      <c r="T89" s="19">
        <v>693000</v>
      </c>
      <c r="U89" s="19">
        <f>U88*0.5</f>
        <v>346500</v>
      </c>
      <c r="V89" s="19"/>
      <c r="W89" s="19">
        <f>U88*0.5</f>
        <v>346500</v>
      </c>
      <c r="X89" s="14"/>
      <c r="Y89" s="15"/>
    </row>
    <row r="90" spans="1:25" ht="56.25" customHeight="1">
      <c r="A90" s="65" t="s">
        <v>122</v>
      </c>
      <c r="B90" s="63" t="s">
        <v>221</v>
      </c>
      <c r="C90" s="65" t="s">
        <v>63</v>
      </c>
      <c r="D90" s="65"/>
      <c r="E90" s="67">
        <v>200000</v>
      </c>
      <c r="F90" s="57"/>
      <c r="G90" s="58"/>
      <c r="H90" s="59"/>
      <c r="I90" s="57"/>
      <c r="J90" s="58"/>
      <c r="K90" s="59"/>
      <c r="L90" s="57">
        <v>200000</v>
      </c>
      <c r="M90" s="58"/>
      <c r="N90" s="59"/>
      <c r="O90" s="57"/>
      <c r="P90" s="58"/>
      <c r="Q90" s="59"/>
      <c r="R90" s="57"/>
      <c r="S90" s="58"/>
      <c r="T90" s="59"/>
      <c r="U90" s="57"/>
      <c r="V90" s="58"/>
      <c r="W90" s="59"/>
      <c r="X90" s="14">
        <v>200000</v>
      </c>
      <c r="Y90" s="15">
        <f>E90-X90</f>
        <v>0</v>
      </c>
    </row>
    <row r="91" spans="1:25" ht="63.75" customHeight="1">
      <c r="A91" s="66"/>
      <c r="B91" s="64"/>
      <c r="C91" s="66"/>
      <c r="D91" s="66"/>
      <c r="E91" s="73"/>
      <c r="F91" s="19"/>
      <c r="G91" s="19"/>
      <c r="H91" s="19"/>
      <c r="I91" s="19"/>
      <c r="J91" s="19"/>
      <c r="K91" s="19"/>
      <c r="L91" s="19"/>
      <c r="M91" s="19">
        <v>200000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4"/>
      <c r="Y91" s="15"/>
    </row>
    <row r="92" spans="1:25" ht="72" customHeight="1">
      <c r="A92" s="65" t="s">
        <v>123</v>
      </c>
      <c r="B92" s="63" t="s">
        <v>25</v>
      </c>
      <c r="C92" s="65" t="s">
        <v>63</v>
      </c>
      <c r="D92" s="65"/>
      <c r="E92" s="67">
        <f>SUM(F92:W92)</f>
        <v>434166</v>
      </c>
      <c r="F92" s="57"/>
      <c r="G92" s="58"/>
      <c r="H92" s="59"/>
      <c r="I92" s="57"/>
      <c r="J92" s="58"/>
      <c r="K92" s="59"/>
      <c r="L92" s="57"/>
      <c r="M92" s="58"/>
      <c r="N92" s="59"/>
      <c r="O92" s="57">
        <v>434166</v>
      </c>
      <c r="P92" s="58"/>
      <c r="Q92" s="59"/>
      <c r="R92" s="57"/>
      <c r="S92" s="58"/>
      <c r="T92" s="59"/>
      <c r="U92" s="57"/>
      <c r="V92" s="58"/>
      <c r="W92" s="59"/>
      <c r="X92" s="1">
        <v>434166</v>
      </c>
      <c r="Y92" s="15">
        <f>E92-X92</f>
        <v>0</v>
      </c>
    </row>
    <row r="93" spans="1:25" ht="76.5" customHeight="1">
      <c r="A93" s="66"/>
      <c r="B93" s="64"/>
      <c r="C93" s="66"/>
      <c r="D93" s="66"/>
      <c r="E93" s="73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v>434166</v>
      </c>
      <c r="Q93" s="19"/>
      <c r="R93" s="19"/>
      <c r="S93" s="19"/>
      <c r="T93" s="19"/>
      <c r="U93" s="19"/>
      <c r="V93" s="19"/>
      <c r="W93" s="19"/>
      <c r="X93" s="1"/>
      <c r="Y93" s="15"/>
    </row>
    <row r="94" spans="1:25" ht="49.5" customHeight="1">
      <c r="A94" s="47" t="s">
        <v>124</v>
      </c>
      <c r="B94" s="63" t="s">
        <v>358</v>
      </c>
      <c r="C94" s="65" t="s">
        <v>303</v>
      </c>
      <c r="D94" s="65" t="s">
        <v>375</v>
      </c>
      <c r="E94" s="67">
        <f>SUM(F94:W94)</f>
        <v>5233.2</v>
      </c>
      <c r="F94" s="57"/>
      <c r="G94" s="58"/>
      <c r="H94" s="59"/>
      <c r="I94" s="57"/>
      <c r="J94" s="58"/>
      <c r="K94" s="59"/>
      <c r="L94" s="57">
        <v>5233.2</v>
      </c>
      <c r="M94" s="58"/>
      <c r="N94" s="59"/>
      <c r="O94" s="57"/>
      <c r="P94" s="58"/>
      <c r="Q94" s="59"/>
      <c r="R94" s="57"/>
      <c r="S94" s="58"/>
      <c r="T94" s="59"/>
      <c r="U94" s="57"/>
      <c r="V94" s="58"/>
      <c r="W94" s="59"/>
      <c r="X94" s="1"/>
      <c r="Y94" s="15"/>
    </row>
    <row r="95" spans="1:25" ht="84.75" customHeight="1">
      <c r="A95" s="48"/>
      <c r="B95" s="85"/>
      <c r="C95" s="66"/>
      <c r="D95" s="66"/>
      <c r="E95" s="73"/>
      <c r="F95" s="19"/>
      <c r="G95" s="19"/>
      <c r="H95" s="19"/>
      <c r="I95" s="19"/>
      <c r="J95" s="19"/>
      <c r="K95" s="19"/>
      <c r="L95" s="19">
        <v>5233.2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"/>
      <c r="Y95" s="15"/>
    </row>
    <row r="96" spans="1:25" ht="45" customHeight="1">
      <c r="A96" s="84"/>
      <c r="B96" s="86"/>
      <c r="C96" s="65" t="s">
        <v>287</v>
      </c>
      <c r="D96" s="65" t="s">
        <v>375</v>
      </c>
      <c r="E96" s="67">
        <f>SUM(F96:W96)</f>
        <v>16680</v>
      </c>
      <c r="F96" s="57"/>
      <c r="G96" s="58"/>
      <c r="H96" s="59"/>
      <c r="I96" s="57"/>
      <c r="J96" s="58"/>
      <c r="K96" s="59"/>
      <c r="L96" s="57">
        <v>16680</v>
      </c>
      <c r="M96" s="58"/>
      <c r="N96" s="59"/>
      <c r="O96" s="57"/>
      <c r="P96" s="58"/>
      <c r="Q96" s="59"/>
      <c r="R96" s="57"/>
      <c r="S96" s="58"/>
      <c r="T96" s="59"/>
      <c r="U96" s="57"/>
      <c r="V96" s="58"/>
      <c r="W96" s="59"/>
      <c r="X96" s="1"/>
      <c r="Y96" s="15"/>
    </row>
    <row r="97" spans="1:25" ht="45" customHeight="1">
      <c r="A97" s="56"/>
      <c r="B97" s="87"/>
      <c r="C97" s="66"/>
      <c r="D97" s="66"/>
      <c r="E97" s="73"/>
      <c r="F97" s="19"/>
      <c r="G97" s="19"/>
      <c r="H97" s="19"/>
      <c r="I97" s="19"/>
      <c r="J97" s="19"/>
      <c r="K97" s="19"/>
      <c r="L97" s="19"/>
      <c r="M97" s="19"/>
      <c r="N97" s="19">
        <v>16680</v>
      </c>
      <c r="O97" s="19"/>
      <c r="P97" s="19"/>
      <c r="Q97" s="19"/>
      <c r="R97" s="19"/>
      <c r="S97" s="19"/>
      <c r="T97" s="19"/>
      <c r="U97" s="19"/>
      <c r="V97" s="19"/>
      <c r="W97" s="19"/>
      <c r="X97" s="1"/>
      <c r="Y97" s="15"/>
    </row>
    <row r="98" spans="1:25" ht="73.5" customHeight="1">
      <c r="A98" s="78" t="s">
        <v>125</v>
      </c>
      <c r="B98" s="63" t="s">
        <v>392</v>
      </c>
      <c r="C98" s="65" t="s">
        <v>304</v>
      </c>
      <c r="D98" s="65" t="s">
        <v>255</v>
      </c>
      <c r="E98" s="67">
        <f>SUM(F98:W98)</f>
        <v>9500</v>
      </c>
      <c r="F98" s="57"/>
      <c r="G98" s="58"/>
      <c r="H98" s="59"/>
      <c r="I98" s="57"/>
      <c r="J98" s="58"/>
      <c r="K98" s="59"/>
      <c r="L98" s="57">
        <v>9500</v>
      </c>
      <c r="M98" s="58"/>
      <c r="N98" s="59"/>
      <c r="O98" s="57"/>
      <c r="P98" s="58"/>
      <c r="Q98" s="59"/>
      <c r="R98" s="57"/>
      <c r="S98" s="58"/>
      <c r="T98" s="59"/>
      <c r="U98" s="57"/>
      <c r="V98" s="58"/>
      <c r="W98" s="59"/>
      <c r="X98" s="1"/>
      <c r="Y98" s="15"/>
    </row>
    <row r="99" spans="1:25" ht="109.5" customHeight="1">
      <c r="A99" s="79"/>
      <c r="B99" s="64"/>
      <c r="C99" s="66"/>
      <c r="D99" s="66"/>
      <c r="E99" s="73"/>
      <c r="F99" s="19"/>
      <c r="G99" s="19"/>
      <c r="H99" s="19"/>
      <c r="I99" s="19"/>
      <c r="J99" s="19"/>
      <c r="K99" s="19"/>
      <c r="L99" s="19">
        <v>1446.2</v>
      </c>
      <c r="M99" s="19"/>
      <c r="N99" s="19">
        <v>8053.8</v>
      </c>
      <c r="O99" s="19"/>
      <c r="P99" s="19"/>
      <c r="Q99" s="19"/>
      <c r="R99" s="19"/>
      <c r="S99" s="19"/>
      <c r="T99" s="19"/>
      <c r="U99" s="19"/>
      <c r="V99" s="19"/>
      <c r="W99" s="19"/>
      <c r="X99" s="1"/>
      <c r="Y99" s="15"/>
    </row>
    <row r="100" spans="1:25" ht="54" customHeight="1">
      <c r="A100" s="78" t="s">
        <v>126</v>
      </c>
      <c r="B100" s="63" t="s">
        <v>26</v>
      </c>
      <c r="C100" s="65" t="s">
        <v>63</v>
      </c>
      <c r="D100" s="65" t="s">
        <v>27</v>
      </c>
      <c r="E100" s="67">
        <f>SUM(F100:W100)</f>
        <v>225000</v>
      </c>
      <c r="F100" s="57"/>
      <c r="G100" s="58"/>
      <c r="H100" s="59"/>
      <c r="I100" s="57"/>
      <c r="J100" s="58"/>
      <c r="K100" s="59"/>
      <c r="L100" s="57"/>
      <c r="M100" s="58"/>
      <c r="N100" s="59"/>
      <c r="O100" s="57"/>
      <c r="P100" s="58"/>
      <c r="Q100" s="59"/>
      <c r="R100" s="57">
        <v>225000</v>
      </c>
      <c r="S100" s="58"/>
      <c r="T100" s="59"/>
      <c r="U100" s="57"/>
      <c r="V100" s="58"/>
      <c r="W100" s="59"/>
      <c r="X100" s="1">
        <v>225000</v>
      </c>
      <c r="Y100" s="15">
        <f>E100-X100</f>
        <v>0</v>
      </c>
    </row>
    <row r="101" spans="1:25" ht="65.25" customHeight="1">
      <c r="A101" s="79"/>
      <c r="B101" s="64"/>
      <c r="C101" s="66"/>
      <c r="D101" s="66"/>
      <c r="E101" s="73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>
        <v>225000</v>
      </c>
      <c r="U101" s="19"/>
      <c r="V101" s="19"/>
      <c r="W101" s="19"/>
      <c r="X101" s="1"/>
      <c r="Y101" s="15"/>
    </row>
    <row r="102" spans="1:25" ht="53.25" customHeight="1">
      <c r="A102" s="78" t="s">
        <v>127</v>
      </c>
      <c r="B102" s="63" t="s">
        <v>248</v>
      </c>
      <c r="C102" s="65" t="s">
        <v>63</v>
      </c>
      <c r="D102" s="65" t="s">
        <v>111</v>
      </c>
      <c r="E102" s="67">
        <v>1995000</v>
      </c>
      <c r="F102" s="57"/>
      <c r="G102" s="58"/>
      <c r="H102" s="59"/>
      <c r="I102" s="57"/>
      <c r="J102" s="58"/>
      <c r="K102" s="59"/>
      <c r="L102" s="57"/>
      <c r="M102" s="58"/>
      <c r="N102" s="59"/>
      <c r="O102" s="57">
        <v>665000</v>
      </c>
      <c r="P102" s="58"/>
      <c r="Q102" s="59"/>
      <c r="R102" s="57">
        <v>665000</v>
      </c>
      <c r="S102" s="58"/>
      <c r="T102" s="59"/>
      <c r="U102" s="57">
        <v>665000</v>
      </c>
      <c r="V102" s="58"/>
      <c r="W102" s="59"/>
      <c r="X102" s="14">
        <v>1995000</v>
      </c>
      <c r="Y102" s="15">
        <f>E102-X102</f>
        <v>0</v>
      </c>
    </row>
    <row r="103" spans="1:25" ht="51" customHeight="1">
      <c r="A103" s="79"/>
      <c r="B103" s="64"/>
      <c r="C103" s="66"/>
      <c r="D103" s="66"/>
      <c r="E103" s="7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v>665000</v>
      </c>
      <c r="Q103" s="19"/>
      <c r="R103" s="19"/>
      <c r="S103" s="19"/>
      <c r="T103" s="19">
        <v>665000</v>
      </c>
      <c r="U103" s="19">
        <f>U102*0.5</f>
        <v>332500</v>
      </c>
      <c r="V103" s="19"/>
      <c r="W103" s="19">
        <f>U102*0.5</f>
        <v>332500</v>
      </c>
      <c r="X103" s="14"/>
      <c r="Y103" s="15"/>
    </row>
    <row r="104" spans="1:25" ht="63.75" customHeight="1">
      <c r="A104" s="78" t="s">
        <v>128</v>
      </c>
      <c r="B104" s="63" t="s">
        <v>200</v>
      </c>
      <c r="C104" s="65" t="s">
        <v>63</v>
      </c>
      <c r="D104" s="65" t="s">
        <v>201</v>
      </c>
      <c r="E104" s="67">
        <f>SUM(F104:W104)</f>
        <v>78360</v>
      </c>
      <c r="F104" s="57">
        <v>47480</v>
      </c>
      <c r="G104" s="58"/>
      <c r="H104" s="59"/>
      <c r="I104" s="57">
        <v>24080</v>
      </c>
      <c r="J104" s="58"/>
      <c r="K104" s="59"/>
      <c r="L104" s="57">
        <v>6800</v>
      </c>
      <c r="M104" s="58"/>
      <c r="N104" s="59"/>
      <c r="O104" s="57"/>
      <c r="P104" s="58"/>
      <c r="Q104" s="59"/>
      <c r="R104" s="57"/>
      <c r="S104" s="58"/>
      <c r="T104" s="59"/>
      <c r="U104" s="57"/>
      <c r="V104" s="58"/>
      <c r="W104" s="59"/>
      <c r="X104" s="14">
        <v>53910</v>
      </c>
      <c r="Y104" s="15">
        <f>E104-X104</f>
        <v>24450</v>
      </c>
    </row>
    <row r="105" spans="1:25" ht="60.75" customHeight="1">
      <c r="A105" s="79"/>
      <c r="B105" s="64"/>
      <c r="C105" s="66"/>
      <c r="D105" s="66"/>
      <c r="E105" s="73"/>
      <c r="F105" s="19"/>
      <c r="G105" s="19"/>
      <c r="H105" s="19">
        <v>47480</v>
      </c>
      <c r="I105" s="19"/>
      <c r="J105" s="19"/>
      <c r="K105" s="19">
        <v>24080</v>
      </c>
      <c r="L105" s="19"/>
      <c r="M105" s="19"/>
      <c r="N105" s="19">
        <v>6800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4"/>
      <c r="Y105" s="15"/>
    </row>
    <row r="106" spans="1:25" ht="60.75" customHeight="1">
      <c r="A106" s="78" t="s">
        <v>129</v>
      </c>
      <c r="B106" s="63" t="s">
        <v>202</v>
      </c>
      <c r="C106" s="65" t="s">
        <v>63</v>
      </c>
      <c r="D106" s="65"/>
      <c r="E106" s="67">
        <f>SUM(F106:W106)</f>
        <v>62680</v>
      </c>
      <c r="F106" s="57">
        <v>11870</v>
      </c>
      <c r="G106" s="58"/>
      <c r="H106" s="59"/>
      <c r="I106" s="57">
        <v>17100</v>
      </c>
      <c r="J106" s="58"/>
      <c r="K106" s="59"/>
      <c r="L106" s="57">
        <v>18110</v>
      </c>
      <c r="M106" s="58"/>
      <c r="N106" s="59"/>
      <c r="O106" s="57">
        <v>15600</v>
      </c>
      <c r="P106" s="58"/>
      <c r="Q106" s="59"/>
      <c r="R106" s="57"/>
      <c r="S106" s="58"/>
      <c r="T106" s="59"/>
      <c r="U106" s="57"/>
      <c r="V106" s="58"/>
      <c r="W106" s="59"/>
      <c r="X106" s="14">
        <v>58090</v>
      </c>
      <c r="Y106" s="15">
        <f>E106-X106</f>
        <v>4590</v>
      </c>
    </row>
    <row r="107" spans="1:25" ht="54" customHeight="1">
      <c r="A107" s="79"/>
      <c r="B107" s="64"/>
      <c r="C107" s="66"/>
      <c r="D107" s="66"/>
      <c r="E107" s="73"/>
      <c r="F107" s="19"/>
      <c r="G107" s="19"/>
      <c r="H107" s="19">
        <v>11870</v>
      </c>
      <c r="I107" s="19"/>
      <c r="J107" s="19"/>
      <c r="K107" s="19">
        <v>17100</v>
      </c>
      <c r="L107" s="19"/>
      <c r="M107" s="19"/>
      <c r="N107" s="19">
        <v>18110</v>
      </c>
      <c r="O107" s="19"/>
      <c r="P107" s="19"/>
      <c r="Q107" s="19">
        <v>15600</v>
      </c>
      <c r="R107" s="19"/>
      <c r="S107" s="19"/>
      <c r="T107" s="19"/>
      <c r="U107" s="19"/>
      <c r="V107" s="19"/>
      <c r="W107" s="19"/>
      <c r="X107" s="14"/>
      <c r="Y107" s="15"/>
    </row>
    <row r="108" spans="1:25" ht="45" customHeight="1">
      <c r="A108" s="78" t="s">
        <v>130</v>
      </c>
      <c r="B108" s="63" t="s">
        <v>296</v>
      </c>
      <c r="C108" s="65" t="s">
        <v>63</v>
      </c>
      <c r="D108" s="65" t="s">
        <v>297</v>
      </c>
      <c r="E108" s="67">
        <f>SUM(F108:W108)</f>
        <v>6000</v>
      </c>
      <c r="F108" s="57"/>
      <c r="G108" s="58"/>
      <c r="H108" s="59"/>
      <c r="I108" s="57">
        <v>6000</v>
      </c>
      <c r="J108" s="58"/>
      <c r="K108" s="59"/>
      <c r="L108" s="57"/>
      <c r="M108" s="58"/>
      <c r="N108" s="59"/>
      <c r="O108" s="57"/>
      <c r="P108" s="58"/>
      <c r="Q108" s="59"/>
      <c r="R108" s="57"/>
      <c r="S108" s="58"/>
      <c r="T108" s="59"/>
      <c r="U108" s="57"/>
      <c r="V108" s="58"/>
      <c r="W108" s="59"/>
      <c r="X108" s="14"/>
      <c r="Y108" s="15"/>
    </row>
    <row r="109" spans="1:25" ht="45" customHeight="1">
      <c r="A109" s="79"/>
      <c r="B109" s="64"/>
      <c r="C109" s="66"/>
      <c r="D109" s="66"/>
      <c r="E109" s="73"/>
      <c r="F109" s="19"/>
      <c r="G109" s="19"/>
      <c r="H109" s="19"/>
      <c r="I109" s="19"/>
      <c r="J109" s="19"/>
      <c r="K109" s="19">
        <v>6000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4"/>
      <c r="Y109" s="15"/>
    </row>
    <row r="110" spans="1:25" ht="45" customHeight="1">
      <c r="A110" s="78" t="s">
        <v>131</v>
      </c>
      <c r="B110" s="63" t="s">
        <v>320</v>
      </c>
      <c r="C110" s="65" t="s">
        <v>318</v>
      </c>
      <c r="D110" s="65" t="s">
        <v>319</v>
      </c>
      <c r="E110" s="80">
        <f>SUM(F110:W110,F112:W112)</f>
        <v>7150</v>
      </c>
      <c r="F110" s="57"/>
      <c r="G110" s="58">
        <f>SUM(F111:H111)</f>
        <v>0</v>
      </c>
      <c r="H110" s="59"/>
      <c r="I110" s="57"/>
      <c r="J110" s="58">
        <f>SUM(I111:K111)</f>
        <v>0</v>
      </c>
      <c r="K110" s="59"/>
      <c r="L110" s="57">
        <f>SUM(L111:N111)</f>
        <v>650</v>
      </c>
      <c r="M110" s="58"/>
      <c r="N110" s="59"/>
      <c r="O110" s="57"/>
      <c r="P110" s="58">
        <f>SUM(O111:Q111)</f>
        <v>0</v>
      </c>
      <c r="Q110" s="59"/>
      <c r="R110" s="57"/>
      <c r="S110" s="58">
        <f>SUM(R111:T111)</f>
        <v>0</v>
      </c>
      <c r="T110" s="59"/>
      <c r="U110" s="57"/>
      <c r="V110" s="58">
        <f>SUM(U111:W111)</f>
        <v>0</v>
      </c>
      <c r="W110" s="59"/>
      <c r="X110" s="14"/>
      <c r="Y110" s="15"/>
    </row>
    <row r="111" spans="1:25" ht="45" customHeight="1">
      <c r="A111" s="84"/>
      <c r="B111" s="86"/>
      <c r="C111" s="56"/>
      <c r="D111" s="83"/>
      <c r="E111" s="81"/>
      <c r="F111" s="19"/>
      <c r="G111" s="19"/>
      <c r="H111" s="19"/>
      <c r="I111" s="19"/>
      <c r="J111" s="19"/>
      <c r="K111" s="19"/>
      <c r="L111" s="19"/>
      <c r="M111" s="19"/>
      <c r="N111" s="19">
        <v>650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4"/>
      <c r="Y111" s="15"/>
    </row>
    <row r="112" spans="1:25" ht="45" customHeight="1">
      <c r="A112" s="84"/>
      <c r="B112" s="86"/>
      <c r="C112" s="65" t="s">
        <v>287</v>
      </c>
      <c r="D112" s="83"/>
      <c r="E112" s="81"/>
      <c r="F112" s="57"/>
      <c r="G112" s="58">
        <f>SUM(F113:H113)</f>
        <v>0</v>
      </c>
      <c r="H112" s="59"/>
      <c r="I112" s="57"/>
      <c r="J112" s="58">
        <f>SUM(I113:K113)</f>
        <v>0</v>
      </c>
      <c r="K112" s="59"/>
      <c r="L112" s="57">
        <f>SUM(L113:N113)</f>
        <v>6500</v>
      </c>
      <c r="M112" s="58"/>
      <c r="N112" s="59"/>
      <c r="O112" s="57"/>
      <c r="P112" s="58">
        <f>SUM(O113:Q113)</f>
        <v>0</v>
      </c>
      <c r="Q112" s="59"/>
      <c r="R112" s="57"/>
      <c r="S112" s="58">
        <f>SUM(R113:T113)</f>
        <v>0</v>
      </c>
      <c r="T112" s="59"/>
      <c r="U112" s="57"/>
      <c r="V112" s="58">
        <f>SUM(U113:W113)</f>
        <v>0</v>
      </c>
      <c r="W112" s="59"/>
      <c r="X112" s="14"/>
      <c r="Y112" s="15"/>
    </row>
    <row r="113" spans="1:25" ht="45" customHeight="1">
      <c r="A113" s="56"/>
      <c r="B113" s="87"/>
      <c r="C113" s="66"/>
      <c r="D113" s="66"/>
      <c r="E113" s="82"/>
      <c r="F113" s="19"/>
      <c r="G113" s="19"/>
      <c r="H113" s="19"/>
      <c r="I113" s="19"/>
      <c r="J113" s="19"/>
      <c r="K113" s="19"/>
      <c r="L113" s="19"/>
      <c r="M113" s="19"/>
      <c r="N113" s="19">
        <v>6500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4"/>
      <c r="Y113" s="15"/>
    </row>
    <row r="114" spans="1:25" ht="45" customHeight="1">
      <c r="A114" s="78" t="s">
        <v>105</v>
      </c>
      <c r="B114" s="63" t="s">
        <v>359</v>
      </c>
      <c r="C114" s="65" t="s">
        <v>307</v>
      </c>
      <c r="D114" s="65" t="s">
        <v>321</v>
      </c>
      <c r="E114" s="80">
        <f>SUM(F114:W114,F116:W116)</f>
        <v>7500</v>
      </c>
      <c r="F114" s="57"/>
      <c r="G114" s="58">
        <f>SUM(F115:H115)</f>
        <v>0</v>
      </c>
      <c r="H114" s="59"/>
      <c r="I114" s="57"/>
      <c r="J114" s="58">
        <f>SUM(I115:K115)</f>
        <v>0</v>
      </c>
      <c r="K114" s="59"/>
      <c r="L114" s="57">
        <f>SUM(L115:N115)</f>
        <v>1000</v>
      </c>
      <c r="M114" s="58"/>
      <c r="N114" s="59"/>
      <c r="O114" s="57"/>
      <c r="P114" s="58">
        <f>SUM(O115:Q115)</f>
        <v>0</v>
      </c>
      <c r="Q114" s="59"/>
      <c r="R114" s="57"/>
      <c r="S114" s="58">
        <f>SUM(R115:T115)</f>
        <v>0</v>
      </c>
      <c r="T114" s="59"/>
      <c r="U114" s="57"/>
      <c r="V114" s="58">
        <f>SUM(U115:W115)</f>
        <v>0</v>
      </c>
      <c r="W114" s="59"/>
      <c r="X114" s="14"/>
      <c r="Y114" s="15"/>
    </row>
    <row r="115" spans="1:25" ht="87.75" customHeight="1">
      <c r="A115" s="84" t="s">
        <v>105</v>
      </c>
      <c r="B115" s="86" t="s">
        <v>322</v>
      </c>
      <c r="C115" s="66"/>
      <c r="D115" s="83"/>
      <c r="E115" s="81"/>
      <c r="F115" s="19"/>
      <c r="G115" s="19"/>
      <c r="H115" s="19"/>
      <c r="I115" s="19"/>
      <c r="J115" s="19"/>
      <c r="K115" s="19"/>
      <c r="L115" s="19"/>
      <c r="M115" s="19"/>
      <c r="N115" s="19">
        <v>1000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4"/>
      <c r="Y115" s="15"/>
    </row>
    <row r="116" spans="1:25" ht="45" customHeight="1">
      <c r="A116" s="84"/>
      <c r="B116" s="86"/>
      <c r="C116" s="65" t="s">
        <v>323</v>
      </c>
      <c r="D116" s="83"/>
      <c r="E116" s="81"/>
      <c r="F116" s="57"/>
      <c r="G116" s="58">
        <f>SUM(F117:H117)</f>
        <v>0</v>
      </c>
      <c r="H116" s="59"/>
      <c r="I116" s="57"/>
      <c r="J116" s="58">
        <f>SUM(I117:K117)</f>
        <v>0</v>
      </c>
      <c r="K116" s="59"/>
      <c r="L116" s="57">
        <f>SUM(L117:N117)</f>
        <v>6500</v>
      </c>
      <c r="M116" s="58"/>
      <c r="N116" s="59"/>
      <c r="O116" s="57"/>
      <c r="P116" s="58">
        <f>SUM(O117:Q117)</f>
        <v>0</v>
      </c>
      <c r="Q116" s="59"/>
      <c r="R116" s="57"/>
      <c r="S116" s="58">
        <f>SUM(R117:T117)</f>
        <v>0</v>
      </c>
      <c r="T116" s="59"/>
      <c r="U116" s="57"/>
      <c r="V116" s="58">
        <f>SUM(U117:W117)</f>
        <v>0</v>
      </c>
      <c r="W116" s="59"/>
      <c r="X116" s="14"/>
      <c r="Y116" s="15"/>
    </row>
    <row r="117" spans="1:25" ht="45" customHeight="1">
      <c r="A117" s="56"/>
      <c r="B117" s="87"/>
      <c r="C117" s="49"/>
      <c r="D117" s="66"/>
      <c r="E117" s="82"/>
      <c r="F117" s="19"/>
      <c r="G117" s="19"/>
      <c r="H117" s="19"/>
      <c r="I117" s="19"/>
      <c r="J117" s="19"/>
      <c r="K117" s="19"/>
      <c r="L117" s="19"/>
      <c r="M117" s="19"/>
      <c r="N117" s="19">
        <v>6500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4"/>
      <c r="Y117" s="15"/>
    </row>
    <row r="118" spans="1:25" ht="45" customHeight="1">
      <c r="A118" s="104" t="s">
        <v>106</v>
      </c>
      <c r="B118" s="83" t="s">
        <v>298</v>
      </c>
      <c r="C118" s="65" t="s">
        <v>304</v>
      </c>
      <c r="D118" s="65" t="s">
        <v>282</v>
      </c>
      <c r="E118" s="80">
        <f>SUM(F118:W118,F120:W120)</f>
        <v>22887.7</v>
      </c>
      <c r="F118" s="57"/>
      <c r="G118" s="58"/>
      <c r="H118" s="59"/>
      <c r="I118" s="57">
        <v>992.7</v>
      </c>
      <c r="J118" s="58"/>
      <c r="K118" s="59"/>
      <c r="L118" s="57"/>
      <c r="M118" s="58"/>
      <c r="N118" s="59"/>
      <c r="O118" s="57"/>
      <c r="P118" s="58"/>
      <c r="Q118" s="59"/>
      <c r="R118" s="57"/>
      <c r="S118" s="58"/>
      <c r="T118" s="59"/>
      <c r="U118" s="57"/>
      <c r="V118" s="58"/>
      <c r="W118" s="59"/>
      <c r="X118" s="14"/>
      <c r="Y118" s="15"/>
    </row>
    <row r="119" spans="1:25" ht="90" customHeight="1">
      <c r="A119" s="104"/>
      <c r="B119" s="83"/>
      <c r="C119" s="66"/>
      <c r="D119" s="83"/>
      <c r="E119" s="81"/>
      <c r="F119" s="19"/>
      <c r="G119" s="19"/>
      <c r="H119" s="19"/>
      <c r="I119" s="19">
        <v>992.7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4"/>
      <c r="Y119" s="15"/>
    </row>
    <row r="120" spans="1:25" ht="45" customHeight="1">
      <c r="A120" s="104"/>
      <c r="B120" s="83"/>
      <c r="C120" s="54" t="s">
        <v>287</v>
      </c>
      <c r="D120" s="83"/>
      <c r="E120" s="81"/>
      <c r="F120" s="57"/>
      <c r="G120" s="58"/>
      <c r="H120" s="59"/>
      <c r="I120" s="57">
        <v>10500</v>
      </c>
      <c r="J120" s="58"/>
      <c r="K120" s="59"/>
      <c r="L120" s="57">
        <v>11395</v>
      </c>
      <c r="M120" s="58"/>
      <c r="N120" s="59"/>
      <c r="O120" s="57"/>
      <c r="P120" s="58"/>
      <c r="Q120" s="59"/>
      <c r="R120" s="57"/>
      <c r="S120" s="58"/>
      <c r="T120" s="59"/>
      <c r="U120" s="57"/>
      <c r="V120" s="58"/>
      <c r="W120" s="59"/>
      <c r="X120" s="14"/>
      <c r="Y120" s="15"/>
    </row>
    <row r="121" spans="1:25" ht="45" customHeight="1">
      <c r="A121" s="79"/>
      <c r="B121" s="66"/>
      <c r="C121" s="55"/>
      <c r="D121" s="66"/>
      <c r="E121" s="82"/>
      <c r="F121" s="19"/>
      <c r="G121" s="19"/>
      <c r="H121" s="19"/>
      <c r="I121" s="19">
        <v>10500</v>
      </c>
      <c r="J121" s="19"/>
      <c r="K121" s="19"/>
      <c r="L121" s="19">
        <v>11395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4"/>
      <c r="Y121" s="15"/>
    </row>
    <row r="122" spans="1:25" ht="45" customHeight="1">
      <c r="A122" s="78" t="s">
        <v>107</v>
      </c>
      <c r="B122" s="63" t="s">
        <v>360</v>
      </c>
      <c r="C122" s="65" t="s">
        <v>63</v>
      </c>
      <c r="D122" s="65" t="s">
        <v>361</v>
      </c>
      <c r="E122" s="67">
        <f>SUM(F122:W122)</f>
        <v>2800</v>
      </c>
      <c r="F122" s="57"/>
      <c r="G122" s="58"/>
      <c r="H122" s="59"/>
      <c r="I122" s="57"/>
      <c r="J122" s="58"/>
      <c r="K122" s="59"/>
      <c r="L122" s="57">
        <v>2800</v>
      </c>
      <c r="M122" s="58"/>
      <c r="N122" s="59"/>
      <c r="O122" s="57"/>
      <c r="P122" s="58"/>
      <c r="Q122" s="59"/>
      <c r="R122" s="57"/>
      <c r="S122" s="58"/>
      <c r="T122" s="59"/>
      <c r="U122" s="57"/>
      <c r="V122" s="58"/>
      <c r="W122" s="59"/>
      <c r="X122" s="14"/>
      <c r="Y122" s="15"/>
    </row>
    <row r="123" spans="1:25" ht="45" customHeight="1">
      <c r="A123" s="79"/>
      <c r="B123" s="64"/>
      <c r="C123" s="66"/>
      <c r="D123" s="66"/>
      <c r="E123" s="73"/>
      <c r="F123" s="19"/>
      <c r="G123" s="19"/>
      <c r="H123" s="19"/>
      <c r="I123" s="19"/>
      <c r="J123" s="19"/>
      <c r="K123" s="19"/>
      <c r="L123" s="19"/>
      <c r="M123" s="19"/>
      <c r="N123" s="19">
        <v>2800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4"/>
      <c r="Y123" s="15"/>
    </row>
    <row r="124" spans="1:25" ht="45" customHeight="1">
      <c r="A124" s="78" t="s">
        <v>108</v>
      </c>
      <c r="B124" s="63" t="s">
        <v>362</v>
      </c>
      <c r="C124" s="65" t="s">
        <v>63</v>
      </c>
      <c r="D124" s="65" t="s">
        <v>282</v>
      </c>
      <c r="E124" s="67">
        <v>14000</v>
      </c>
      <c r="F124" s="57"/>
      <c r="G124" s="58"/>
      <c r="H124" s="59"/>
      <c r="I124" s="57"/>
      <c r="J124" s="58"/>
      <c r="K124" s="59"/>
      <c r="L124" s="57">
        <v>14000</v>
      </c>
      <c r="M124" s="58"/>
      <c r="N124" s="59"/>
      <c r="O124" s="57"/>
      <c r="P124" s="58"/>
      <c r="Q124" s="59"/>
      <c r="R124" s="57"/>
      <c r="S124" s="58"/>
      <c r="T124" s="59"/>
      <c r="U124" s="57"/>
      <c r="V124" s="58"/>
      <c r="W124" s="59"/>
      <c r="X124" s="14"/>
      <c r="Y124" s="15"/>
    </row>
    <row r="125" spans="1:25" ht="45" customHeight="1">
      <c r="A125" s="79"/>
      <c r="B125" s="64"/>
      <c r="C125" s="66"/>
      <c r="D125" s="66"/>
      <c r="E125" s="73"/>
      <c r="F125" s="19"/>
      <c r="G125" s="19"/>
      <c r="H125" s="19"/>
      <c r="I125" s="19"/>
      <c r="J125" s="19"/>
      <c r="K125" s="19"/>
      <c r="L125" s="19"/>
      <c r="M125" s="19"/>
      <c r="N125" s="19">
        <v>14000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4"/>
      <c r="Y125" s="15"/>
    </row>
    <row r="126" spans="1:25" ht="45" customHeight="1">
      <c r="A126" s="78" t="s">
        <v>109</v>
      </c>
      <c r="B126" s="63" t="s">
        <v>354</v>
      </c>
      <c r="C126" s="65" t="s">
        <v>63</v>
      </c>
      <c r="D126" s="65" t="s">
        <v>355</v>
      </c>
      <c r="E126" s="67">
        <v>3600</v>
      </c>
      <c r="F126" s="57"/>
      <c r="G126" s="58"/>
      <c r="H126" s="59"/>
      <c r="I126" s="57"/>
      <c r="J126" s="58"/>
      <c r="K126" s="59"/>
      <c r="L126" s="57">
        <v>3600</v>
      </c>
      <c r="M126" s="58"/>
      <c r="N126" s="59"/>
      <c r="O126" s="57"/>
      <c r="P126" s="58"/>
      <c r="Q126" s="59"/>
      <c r="R126" s="57"/>
      <c r="S126" s="58"/>
      <c r="T126" s="59"/>
      <c r="U126" s="57"/>
      <c r="V126" s="58"/>
      <c r="W126" s="59"/>
      <c r="X126" s="14"/>
      <c r="Y126" s="15"/>
    </row>
    <row r="127" spans="1:25" ht="45" customHeight="1">
      <c r="A127" s="79"/>
      <c r="B127" s="64"/>
      <c r="C127" s="66"/>
      <c r="D127" s="66"/>
      <c r="E127" s="73"/>
      <c r="F127" s="19"/>
      <c r="G127" s="19"/>
      <c r="H127" s="19"/>
      <c r="I127" s="19"/>
      <c r="J127" s="19"/>
      <c r="K127" s="19"/>
      <c r="L127" s="19"/>
      <c r="M127" s="19"/>
      <c r="N127" s="19">
        <v>3600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4"/>
      <c r="Y127" s="15"/>
    </row>
    <row r="128" spans="1:25" ht="35.25" customHeight="1">
      <c r="A128" s="65" t="s">
        <v>110</v>
      </c>
      <c r="B128" s="65" t="s">
        <v>380</v>
      </c>
      <c r="C128" s="146" t="s">
        <v>307</v>
      </c>
      <c r="D128" s="65" t="s">
        <v>329</v>
      </c>
      <c r="E128" s="80">
        <f>SUM(F128:W128,F130:W130)</f>
        <v>8635.2</v>
      </c>
      <c r="F128" s="57"/>
      <c r="G128" s="58">
        <f>SUM(F129:H129)</f>
        <v>0</v>
      </c>
      <c r="H128" s="59"/>
      <c r="I128" s="57"/>
      <c r="J128" s="58">
        <f>SUM(I129:K129)</f>
        <v>0</v>
      </c>
      <c r="K128" s="59"/>
      <c r="L128" s="57">
        <v>680</v>
      </c>
      <c r="M128" s="58"/>
      <c r="N128" s="59"/>
      <c r="O128" s="57"/>
      <c r="P128" s="58">
        <f>SUM(O129:Q129)</f>
        <v>0</v>
      </c>
      <c r="Q128" s="59"/>
      <c r="R128" s="57"/>
      <c r="S128" s="58">
        <f>SUM(R129:T129)</f>
        <v>0</v>
      </c>
      <c r="T128" s="59"/>
      <c r="U128" s="57"/>
      <c r="V128" s="58">
        <f>SUM(U129:W129)</f>
        <v>0</v>
      </c>
      <c r="W128" s="59"/>
      <c r="X128" s="10"/>
      <c r="Y128" s="15"/>
    </row>
    <row r="129" spans="1:25" ht="50.25" customHeight="1">
      <c r="A129" s="83" t="s">
        <v>148</v>
      </c>
      <c r="B129" s="83" t="s">
        <v>330</v>
      </c>
      <c r="C129" s="145"/>
      <c r="D129" s="83"/>
      <c r="E129" s="81"/>
      <c r="F129" s="19"/>
      <c r="G129" s="19"/>
      <c r="H129" s="19"/>
      <c r="I129" s="19"/>
      <c r="J129" s="19"/>
      <c r="K129" s="19"/>
      <c r="L129" s="19">
        <v>680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0"/>
      <c r="Y129" s="15"/>
    </row>
    <row r="130" spans="1:25" ht="24" customHeight="1">
      <c r="A130" s="83"/>
      <c r="B130" s="83"/>
      <c r="C130" s="144" t="s">
        <v>323</v>
      </c>
      <c r="D130" s="83"/>
      <c r="E130" s="81"/>
      <c r="F130" s="57"/>
      <c r="G130" s="58">
        <f>SUM(F131:H131)</f>
        <v>0</v>
      </c>
      <c r="H130" s="59"/>
      <c r="I130" s="57"/>
      <c r="J130" s="58">
        <f>SUM(I131:K131)</f>
        <v>0</v>
      </c>
      <c r="K130" s="59"/>
      <c r="L130" s="57">
        <v>7955.2</v>
      </c>
      <c r="M130" s="58"/>
      <c r="N130" s="59"/>
      <c r="O130" s="57"/>
      <c r="P130" s="58">
        <f>SUM(O131:Q131)</f>
        <v>0</v>
      </c>
      <c r="Q130" s="59"/>
      <c r="R130" s="57"/>
      <c r="S130" s="58">
        <f>SUM(R131:T131)</f>
        <v>0</v>
      </c>
      <c r="T130" s="59"/>
      <c r="U130" s="57"/>
      <c r="V130" s="58">
        <f>SUM(U131:W131)</f>
        <v>0</v>
      </c>
      <c r="W130" s="59"/>
      <c r="X130" s="10"/>
      <c r="Y130" s="15"/>
    </row>
    <row r="131" spans="1:25" ht="33" customHeight="1">
      <c r="A131" s="66"/>
      <c r="B131" s="66"/>
      <c r="C131" s="145"/>
      <c r="D131" s="66"/>
      <c r="E131" s="82"/>
      <c r="F131" s="19"/>
      <c r="G131" s="19"/>
      <c r="H131" s="19"/>
      <c r="I131" s="19"/>
      <c r="J131" s="19"/>
      <c r="K131" s="19"/>
      <c r="L131" s="19">
        <v>7955.2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0"/>
      <c r="Y131" s="15"/>
    </row>
    <row r="132" spans="1:25" ht="43.5" customHeight="1">
      <c r="A132" s="100" t="s">
        <v>242</v>
      </c>
      <c r="B132" s="101"/>
      <c r="C132" s="65"/>
      <c r="D132" s="65"/>
      <c r="E132" s="72">
        <f>SUM(E63:E131)</f>
        <v>6071259.9</v>
      </c>
      <c r="F132" s="69">
        <f>F63+F67+F71+F73+F75+F80+F82+F84+F86+F88+F90+F92+F96+F100+F102+F104+F106+F108+F94+F98+F120+F69+F65+F77+F110+F112+F114+F116+F118+F126+F122+F124</f>
        <v>79048</v>
      </c>
      <c r="G132" s="70"/>
      <c r="H132" s="71"/>
      <c r="I132" s="69">
        <f>I63+I67+I71+I73+I75+I80+I82+I84+I86+I88+I90+I92+I96+I100+I102+I104+I106+I108+I94+I98+I120+I69+I65+I77+I110+I112+I114+I116+I118+I126+I122+I124</f>
        <v>143067.90000000002</v>
      </c>
      <c r="J132" s="70"/>
      <c r="K132" s="71"/>
      <c r="L132" s="69">
        <f>L63+L67+L71+L73+L75+L80+L82+L84+L86+L88+L90+L92+L96+L100+L102+L104+L106+L108+L94+L98+L120+L69+L65+L77+L110+L112+L114+L116+L118+L126+L122+L124+L128+L130</f>
        <v>565378</v>
      </c>
      <c r="M132" s="70"/>
      <c r="N132" s="71"/>
      <c r="O132" s="69">
        <f>O63+O67+O71+O73+O75+O80+O82+O84+O86+O88+O90+O92+O96+O100+O102+O104+O106+O108+O94+O98+O120+O69+O65+O77+O110+O112+O114+O116+O118+O126+O122+O124</f>
        <v>2342766</v>
      </c>
      <c r="P132" s="70"/>
      <c r="Q132" s="71"/>
      <c r="R132" s="69">
        <f>R63+R67+R71+R73+R75+R80+R82+R84+R86+R88+R90+R92+R96+R100+R102+R104+R106+R108+R94+R98+R120+R69+R65+R77+R110+R112+R114+R116+R118+R126+R122+R124</f>
        <v>1583000</v>
      </c>
      <c r="S132" s="70"/>
      <c r="T132" s="71"/>
      <c r="U132" s="69">
        <f>U63+U67+U71+U73+U75+U80+U82+U84+U86+U88+U90+U92+U96+U100+U102+U104+U106+U108+U94+U98+U120+U69+U65+U77+U110+U112+U114+U116+U118+U126+U122+U124</f>
        <v>1358000</v>
      </c>
      <c r="V132" s="70"/>
      <c r="W132" s="71"/>
      <c r="X132" s="11">
        <v>6246422.8</v>
      </c>
      <c r="Y132" s="15">
        <f>E132-X132</f>
        <v>-175162.89999999944</v>
      </c>
    </row>
    <row r="133" spans="1:25" ht="45" customHeight="1">
      <c r="A133" s="102"/>
      <c r="B133" s="103"/>
      <c r="C133" s="66"/>
      <c r="D133" s="66"/>
      <c r="E133" s="111"/>
      <c r="F133" s="20">
        <f aca="true" t="shared" si="2" ref="F133:L133">F64+F68+F72+F74+F76+F81+F83+F85+F87+F89+F91+F93+F97+F101+F103+F105+F107+F70+F95+F99+F109+F121+F66+F78+F111+F113+F115+F117+F119+F127+F123+F125+F129+F131</f>
        <v>19698</v>
      </c>
      <c r="G133" s="20">
        <f t="shared" si="2"/>
        <v>0</v>
      </c>
      <c r="H133" s="20">
        <f t="shared" si="2"/>
        <v>59350</v>
      </c>
      <c r="I133" s="20">
        <f t="shared" si="2"/>
        <v>95887.9</v>
      </c>
      <c r="J133" s="20">
        <f t="shared" si="2"/>
        <v>0</v>
      </c>
      <c r="K133" s="20">
        <f t="shared" si="2"/>
        <v>47180</v>
      </c>
      <c r="L133" s="20">
        <f t="shared" si="2"/>
        <v>85538.79999999999</v>
      </c>
      <c r="M133" s="20">
        <f aca="true" t="shared" si="3" ref="M133:W133">M64+M68+M72+M74+M76+M81+M83+M85+M87+M89+M91+M93+M97+M101+M103+M105+M107+M70+M95+M99+M109+M121+M66+M78+M111+M113+M115+M117+M119+M127+M123+M125+M129+M131</f>
        <v>201200</v>
      </c>
      <c r="N133" s="20">
        <f t="shared" si="3"/>
        <v>278639.19999999995</v>
      </c>
      <c r="O133" s="20">
        <f>O64+O68+O72+O74+O76+O81+O83+O85+O87+O89+O91+O93+O97+O101+O103+O105+O107+O70+O95+O99+O109+O121+O66+O78+O111+O113+O115+O117+O119+O127+O123+O125+O129+O131</f>
        <v>0</v>
      </c>
      <c r="P133" s="20">
        <f t="shared" si="3"/>
        <v>2297166</v>
      </c>
      <c r="Q133" s="20">
        <f t="shared" si="3"/>
        <v>45600</v>
      </c>
      <c r="R133" s="20">
        <f t="shared" si="3"/>
        <v>0</v>
      </c>
      <c r="S133" s="20">
        <f t="shared" si="3"/>
        <v>0</v>
      </c>
      <c r="T133" s="20">
        <f t="shared" si="3"/>
        <v>1583000</v>
      </c>
      <c r="U133" s="20">
        <f t="shared" si="3"/>
        <v>679000</v>
      </c>
      <c r="V133" s="20">
        <f t="shared" si="3"/>
        <v>0</v>
      </c>
      <c r="W133" s="20">
        <f t="shared" si="3"/>
        <v>679000</v>
      </c>
      <c r="X133" s="11"/>
      <c r="Y133" s="15"/>
    </row>
    <row r="134" spans="1:25" s="32" customFormat="1" ht="27" customHeight="1">
      <c r="A134" s="115" t="s">
        <v>381</v>
      </c>
      <c r="B134" s="116"/>
      <c r="C134" s="28"/>
      <c r="D134" s="28"/>
      <c r="E134" s="29"/>
      <c r="F134" s="20"/>
      <c r="G134" s="20"/>
      <c r="H134" s="20"/>
      <c r="I134" s="20"/>
      <c r="J134" s="20"/>
      <c r="K134" s="20"/>
      <c r="L134" s="20">
        <f>L79</f>
        <v>8000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11"/>
      <c r="Y134" s="38"/>
    </row>
    <row r="135" spans="1:25" ht="27" customHeight="1">
      <c r="A135" s="50" t="s">
        <v>65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37"/>
      <c r="Y135" s="15">
        <f>E135-X135</f>
        <v>0</v>
      </c>
    </row>
    <row r="136" spans="1:25" ht="45" customHeight="1">
      <c r="A136" s="65" t="s">
        <v>110</v>
      </c>
      <c r="B136" s="63" t="s">
        <v>220</v>
      </c>
      <c r="C136" s="65" t="s">
        <v>99</v>
      </c>
      <c r="D136" s="65"/>
      <c r="E136" s="67">
        <v>34491.9</v>
      </c>
      <c r="F136" s="57"/>
      <c r="G136" s="58"/>
      <c r="H136" s="59"/>
      <c r="I136" s="60"/>
      <c r="J136" s="61"/>
      <c r="K136" s="62"/>
      <c r="L136" s="60">
        <v>34491.9</v>
      </c>
      <c r="M136" s="61"/>
      <c r="N136" s="62"/>
      <c r="O136" s="57"/>
      <c r="P136" s="58"/>
      <c r="Q136" s="59"/>
      <c r="R136" s="57"/>
      <c r="S136" s="58"/>
      <c r="T136" s="59"/>
      <c r="U136" s="57"/>
      <c r="V136" s="58"/>
      <c r="W136" s="59"/>
      <c r="X136" s="1">
        <v>34491.9</v>
      </c>
      <c r="Y136" s="15">
        <f>E136-X136</f>
        <v>0</v>
      </c>
    </row>
    <row r="137" spans="1:25" ht="45" customHeight="1">
      <c r="A137" s="66"/>
      <c r="B137" s="64"/>
      <c r="C137" s="66"/>
      <c r="D137" s="66"/>
      <c r="E137" s="73"/>
      <c r="F137" s="19"/>
      <c r="G137" s="19"/>
      <c r="H137" s="19"/>
      <c r="I137" s="25"/>
      <c r="J137" s="25"/>
      <c r="K137" s="25"/>
      <c r="L137" s="25"/>
      <c r="M137" s="25"/>
      <c r="N137" s="25">
        <v>34491.9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"/>
      <c r="Y137" s="15"/>
    </row>
    <row r="138" spans="1:25" ht="45" customHeight="1">
      <c r="A138" s="65" t="s">
        <v>132</v>
      </c>
      <c r="B138" s="63" t="s">
        <v>286</v>
      </c>
      <c r="C138" s="65" t="s">
        <v>67</v>
      </c>
      <c r="D138" s="65"/>
      <c r="E138" s="67">
        <f>SUM(F138:W138)</f>
        <v>121607.09999999999</v>
      </c>
      <c r="F138" s="57">
        <v>18719.6</v>
      </c>
      <c r="G138" s="58"/>
      <c r="H138" s="59"/>
      <c r="I138" s="60">
        <v>7750.8</v>
      </c>
      <c r="J138" s="61"/>
      <c r="K138" s="62"/>
      <c r="L138" s="60">
        <v>95136.7</v>
      </c>
      <c r="M138" s="61"/>
      <c r="N138" s="62"/>
      <c r="O138" s="57"/>
      <c r="P138" s="58"/>
      <c r="Q138" s="59"/>
      <c r="R138" s="57"/>
      <c r="S138" s="58"/>
      <c r="T138" s="59"/>
      <c r="U138" s="57"/>
      <c r="V138" s="58"/>
      <c r="W138" s="59"/>
      <c r="X138" s="1">
        <v>35100</v>
      </c>
      <c r="Y138" s="15">
        <f>E138-X138</f>
        <v>86507.09999999999</v>
      </c>
    </row>
    <row r="139" spans="1:25" ht="45" customHeight="1">
      <c r="A139" s="66"/>
      <c r="B139" s="64"/>
      <c r="C139" s="66"/>
      <c r="D139" s="66"/>
      <c r="E139" s="73"/>
      <c r="F139" s="19">
        <v>18719.6</v>
      </c>
      <c r="G139" s="19"/>
      <c r="H139" s="19"/>
      <c r="I139" s="25">
        <v>7750.8</v>
      </c>
      <c r="J139" s="25"/>
      <c r="K139" s="25"/>
      <c r="L139" s="25">
        <v>1550.1</v>
      </c>
      <c r="M139" s="25">
        <v>93586.6</v>
      </c>
      <c r="N139" s="25"/>
      <c r="O139" s="19"/>
      <c r="P139" s="19"/>
      <c r="Q139" s="19"/>
      <c r="R139" s="19"/>
      <c r="S139" s="19"/>
      <c r="T139" s="19"/>
      <c r="U139" s="19"/>
      <c r="V139" s="19"/>
      <c r="W139" s="19"/>
      <c r="X139" s="1"/>
      <c r="Y139" s="15"/>
    </row>
    <row r="140" spans="1:25" ht="45" customHeight="1">
      <c r="A140" s="65" t="s">
        <v>365</v>
      </c>
      <c r="B140" s="63" t="s">
        <v>288</v>
      </c>
      <c r="C140" s="65" t="s">
        <v>310</v>
      </c>
      <c r="D140" s="65"/>
      <c r="E140" s="67">
        <f>SUM(F140:W140)</f>
        <v>8048.78</v>
      </c>
      <c r="F140" s="57">
        <v>7473.58</v>
      </c>
      <c r="G140" s="58"/>
      <c r="H140" s="59"/>
      <c r="I140" s="60"/>
      <c r="J140" s="61"/>
      <c r="K140" s="62"/>
      <c r="L140" s="60">
        <v>575.2</v>
      </c>
      <c r="M140" s="61"/>
      <c r="N140" s="62"/>
      <c r="O140" s="57"/>
      <c r="P140" s="58"/>
      <c r="Q140" s="59"/>
      <c r="R140" s="57"/>
      <c r="S140" s="58"/>
      <c r="T140" s="59"/>
      <c r="U140" s="57"/>
      <c r="V140" s="58"/>
      <c r="W140" s="59"/>
      <c r="X140" s="1"/>
      <c r="Y140" s="15"/>
    </row>
    <row r="141" spans="1:25" ht="45" customHeight="1">
      <c r="A141" s="66"/>
      <c r="B141" s="64"/>
      <c r="C141" s="66"/>
      <c r="D141" s="66"/>
      <c r="E141" s="73"/>
      <c r="F141" s="19">
        <v>7473.6</v>
      </c>
      <c r="G141" s="19"/>
      <c r="H141" s="19"/>
      <c r="I141" s="25"/>
      <c r="J141" s="25"/>
      <c r="K141" s="25"/>
      <c r="L141" s="25"/>
      <c r="M141" s="25">
        <v>575.2</v>
      </c>
      <c r="N141" s="25"/>
      <c r="O141" s="19"/>
      <c r="P141" s="19"/>
      <c r="Q141" s="19"/>
      <c r="R141" s="19"/>
      <c r="S141" s="19"/>
      <c r="T141" s="19"/>
      <c r="U141" s="19"/>
      <c r="V141" s="19"/>
      <c r="W141" s="19"/>
      <c r="X141" s="1"/>
      <c r="Y141" s="15"/>
    </row>
    <row r="142" spans="1:25" ht="35.25" customHeight="1">
      <c r="A142" s="65" t="s">
        <v>366</v>
      </c>
      <c r="B142" s="63" t="s">
        <v>383</v>
      </c>
      <c r="C142" s="96" t="s">
        <v>310</v>
      </c>
      <c r="D142" s="65"/>
      <c r="E142" s="80">
        <f>SUM(F142:W142)</f>
        <v>6783.9</v>
      </c>
      <c r="F142" s="57">
        <v>1923.6</v>
      </c>
      <c r="G142" s="58"/>
      <c r="H142" s="59"/>
      <c r="I142" s="60">
        <v>3422.1</v>
      </c>
      <c r="J142" s="61"/>
      <c r="K142" s="62"/>
      <c r="L142" s="60">
        <v>1438.2</v>
      </c>
      <c r="M142" s="61"/>
      <c r="N142" s="62"/>
      <c r="O142" s="57"/>
      <c r="P142" s="58"/>
      <c r="Q142" s="59"/>
      <c r="R142" s="57"/>
      <c r="S142" s="58"/>
      <c r="T142" s="59"/>
      <c r="U142" s="57"/>
      <c r="V142" s="58"/>
      <c r="W142" s="59"/>
      <c r="X142" s="1"/>
      <c r="Y142" s="15"/>
    </row>
    <row r="143" spans="1:25" ht="47.25" customHeight="1">
      <c r="A143" s="83"/>
      <c r="B143" s="85"/>
      <c r="C143" s="96"/>
      <c r="D143" s="83"/>
      <c r="E143" s="81"/>
      <c r="F143" s="19">
        <v>1923.6</v>
      </c>
      <c r="G143" s="19"/>
      <c r="H143" s="19"/>
      <c r="I143" s="25">
        <v>3422.1</v>
      </c>
      <c r="J143" s="25"/>
      <c r="K143" s="25"/>
      <c r="L143" s="25">
        <v>593.1</v>
      </c>
      <c r="M143" s="25">
        <v>845.1</v>
      </c>
      <c r="N143" s="25"/>
      <c r="O143" s="19"/>
      <c r="P143" s="19"/>
      <c r="Q143" s="19"/>
      <c r="R143" s="19"/>
      <c r="S143" s="19"/>
      <c r="T143" s="19"/>
      <c r="U143" s="19"/>
      <c r="V143" s="19"/>
      <c r="W143" s="19"/>
      <c r="X143" s="1"/>
      <c r="Y143" s="15"/>
    </row>
    <row r="144" spans="1:25" ht="47.25" customHeight="1">
      <c r="A144" s="66"/>
      <c r="B144" s="64"/>
      <c r="C144" s="46" t="s">
        <v>381</v>
      </c>
      <c r="D144" s="66"/>
      <c r="E144" s="82"/>
      <c r="F144" s="19"/>
      <c r="G144" s="19"/>
      <c r="H144" s="19"/>
      <c r="I144" s="25"/>
      <c r="J144" s="25"/>
      <c r="K144" s="25"/>
      <c r="L144" s="25">
        <v>593.1</v>
      </c>
      <c r="M144" s="25"/>
      <c r="N144" s="25"/>
      <c r="O144" s="19"/>
      <c r="P144" s="19"/>
      <c r="Q144" s="19"/>
      <c r="R144" s="19"/>
      <c r="S144" s="19"/>
      <c r="T144" s="19"/>
      <c r="U144" s="19"/>
      <c r="V144" s="19"/>
      <c r="W144" s="19"/>
      <c r="X144" s="1"/>
      <c r="Y144" s="15"/>
    </row>
    <row r="145" spans="1:25" ht="42" customHeight="1">
      <c r="A145" s="65" t="s">
        <v>367</v>
      </c>
      <c r="B145" s="63" t="s">
        <v>289</v>
      </c>
      <c r="C145" s="65" t="s">
        <v>310</v>
      </c>
      <c r="D145" s="65"/>
      <c r="E145" s="67">
        <f>SUM(F145:W145)</f>
        <v>1873.9</v>
      </c>
      <c r="F145" s="57">
        <v>1463.5</v>
      </c>
      <c r="G145" s="58"/>
      <c r="H145" s="59"/>
      <c r="I145" s="60"/>
      <c r="J145" s="61"/>
      <c r="K145" s="62"/>
      <c r="L145" s="60">
        <v>410.4</v>
      </c>
      <c r="M145" s="61"/>
      <c r="N145" s="62"/>
      <c r="O145" s="57"/>
      <c r="P145" s="58"/>
      <c r="Q145" s="59"/>
      <c r="R145" s="57"/>
      <c r="S145" s="58"/>
      <c r="T145" s="59"/>
      <c r="U145" s="57"/>
      <c r="V145" s="58"/>
      <c r="W145" s="59"/>
      <c r="X145" s="1"/>
      <c r="Y145" s="15"/>
    </row>
    <row r="146" spans="1:25" ht="56.25" customHeight="1">
      <c r="A146" s="68"/>
      <c r="B146" s="68"/>
      <c r="C146" s="68"/>
      <c r="D146" s="68"/>
      <c r="E146" s="68"/>
      <c r="F146" s="19">
        <v>1463.5</v>
      </c>
      <c r="G146" s="19"/>
      <c r="H146" s="19"/>
      <c r="I146" s="19"/>
      <c r="J146" s="19"/>
      <c r="K146" s="19"/>
      <c r="L146" s="25"/>
      <c r="M146" s="25">
        <v>410.4</v>
      </c>
      <c r="N146" s="25"/>
      <c r="O146" s="19"/>
      <c r="P146" s="19"/>
      <c r="Q146" s="19"/>
      <c r="R146" s="19"/>
      <c r="S146" s="19"/>
      <c r="T146" s="19"/>
      <c r="U146" s="19"/>
      <c r="V146" s="19"/>
      <c r="W146" s="19"/>
      <c r="X146" s="1"/>
      <c r="Y146" s="15"/>
    </row>
    <row r="147" spans="1:25" ht="39.75" customHeight="1">
      <c r="A147" s="65" t="s">
        <v>368</v>
      </c>
      <c r="B147" s="63" t="s">
        <v>290</v>
      </c>
      <c r="C147" s="65" t="s">
        <v>310</v>
      </c>
      <c r="D147" s="65"/>
      <c r="E147" s="67">
        <f>SUM(F147:W147)</f>
        <v>19630.3</v>
      </c>
      <c r="F147" s="57">
        <v>5569.4</v>
      </c>
      <c r="G147" s="58"/>
      <c r="H147" s="59"/>
      <c r="I147" s="57"/>
      <c r="J147" s="58"/>
      <c r="K147" s="59"/>
      <c r="L147" s="60">
        <v>14060.9</v>
      </c>
      <c r="M147" s="61"/>
      <c r="N147" s="62"/>
      <c r="O147" s="57"/>
      <c r="P147" s="58"/>
      <c r="Q147" s="59"/>
      <c r="R147" s="57"/>
      <c r="S147" s="58"/>
      <c r="T147" s="59"/>
      <c r="U147" s="57"/>
      <c r="V147" s="58"/>
      <c r="W147" s="59"/>
      <c r="X147" s="1"/>
      <c r="Y147" s="15"/>
    </row>
    <row r="148" spans="1:25" ht="48" customHeight="1">
      <c r="A148" s="66"/>
      <c r="B148" s="64"/>
      <c r="C148" s="66"/>
      <c r="D148" s="66"/>
      <c r="E148" s="73"/>
      <c r="F148" s="19">
        <v>5569.4</v>
      </c>
      <c r="G148" s="19"/>
      <c r="H148" s="19"/>
      <c r="I148" s="19"/>
      <c r="J148" s="19"/>
      <c r="K148" s="19"/>
      <c r="L148" s="25"/>
      <c r="M148" s="25">
        <v>14060.9</v>
      </c>
      <c r="N148" s="25"/>
      <c r="O148" s="19"/>
      <c r="P148" s="19"/>
      <c r="Q148" s="19"/>
      <c r="R148" s="19"/>
      <c r="S148" s="19"/>
      <c r="T148" s="19"/>
      <c r="U148" s="19"/>
      <c r="V148" s="19"/>
      <c r="W148" s="19"/>
      <c r="X148" s="1"/>
      <c r="Y148" s="15"/>
    </row>
    <row r="149" spans="1:25" ht="53.25" customHeight="1">
      <c r="A149" s="65" t="s">
        <v>369</v>
      </c>
      <c r="B149" s="63" t="s">
        <v>291</v>
      </c>
      <c r="C149" s="65" t="s">
        <v>307</v>
      </c>
      <c r="D149" s="65"/>
      <c r="E149" s="67">
        <f>SUM(F149:W149,F151:W151)</f>
        <v>25536</v>
      </c>
      <c r="F149" s="57">
        <v>850</v>
      </c>
      <c r="G149" s="58"/>
      <c r="H149" s="59"/>
      <c r="I149" s="57"/>
      <c r="J149" s="58"/>
      <c r="K149" s="59"/>
      <c r="L149" s="60"/>
      <c r="M149" s="61"/>
      <c r="N149" s="62"/>
      <c r="O149" s="57"/>
      <c r="P149" s="58"/>
      <c r="Q149" s="59"/>
      <c r="R149" s="57"/>
      <c r="S149" s="58"/>
      <c r="T149" s="59"/>
      <c r="U149" s="57"/>
      <c r="V149" s="58"/>
      <c r="W149" s="59"/>
      <c r="X149" s="1"/>
      <c r="Y149" s="15"/>
    </row>
    <row r="150" spans="1:25" ht="70.5" customHeight="1">
      <c r="A150" s="83"/>
      <c r="B150" s="85"/>
      <c r="C150" s="66"/>
      <c r="D150" s="83"/>
      <c r="E150" s="117"/>
      <c r="F150" s="19">
        <v>850</v>
      </c>
      <c r="G150" s="19"/>
      <c r="H150" s="19"/>
      <c r="I150" s="19"/>
      <c r="J150" s="19"/>
      <c r="K150" s="19"/>
      <c r="L150" s="25"/>
      <c r="M150" s="25"/>
      <c r="N150" s="25"/>
      <c r="O150" s="19"/>
      <c r="P150" s="19"/>
      <c r="Q150" s="19"/>
      <c r="R150" s="19"/>
      <c r="S150" s="19"/>
      <c r="T150" s="19"/>
      <c r="U150" s="19"/>
      <c r="V150" s="19"/>
      <c r="W150" s="19"/>
      <c r="X150" s="1"/>
      <c r="Y150" s="15"/>
    </row>
    <row r="151" spans="1:25" ht="57.75" customHeight="1">
      <c r="A151" s="84"/>
      <c r="B151" s="86"/>
      <c r="C151" s="65" t="s">
        <v>287</v>
      </c>
      <c r="D151" s="84"/>
      <c r="E151" s="118"/>
      <c r="F151" s="57"/>
      <c r="G151" s="58"/>
      <c r="H151" s="59"/>
      <c r="I151" s="57"/>
      <c r="J151" s="58"/>
      <c r="K151" s="59"/>
      <c r="L151" s="60">
        <v>24686</v>
      </c>
      <c r="M151" s="61"/>
      <c r="N151" s="62"/>
      <c r="O151" s="57"/>
      <c r="P151" s="58"/>
      <c r="Q151" s="59"/>
      <c r="R151" s="57"/>
      <c r="S151" s="58"/>
      <c r="T151" s="59"/>
      <c r="U151" s="57"/>
      <c r="V151" s="58"/>
      <c r="W151" s="59"/>
      <c r="X151" s="1"/>
      <c r="Y151" s="15"/>
    </row>
    <row r="152" spans="1:25" ht="54" customHeight="1">
      <c r="A152" s="56"/>
      <c r="B152" s="87"/>
      <c r="C152" s="66"/>
      <c r="D152" s="56"/>
      <c r="E152" s="119"/>
      <c r="F152" s="19"/>
      <c r="G152" s="19"/>
      <c r="H152" s="19"/>
      <c r="I152" s="19"/>
      <c r="J152" s="19"/>
      <c r="K152" s="19"/>
      <c r="L152" s="25"/>
      <c r="M152" s="25">
        <v>24686</v>
      </c>
      <c r="N152" s="25"/>
      <c r="O152" s="19"/>
      <c r="P152" s="19"/>
      <c r="Q152" s="19"/>
      <c r="R152" s="19"/>
      <c r="S152" s="19"/>
      <c r="T152" s="19"/>
      <c r="U152" s="19"/>
      <c r="V152" s="19"/>
      <c r="W152" s="19"/>
      <c r="X152" s="1"/>
      <c r="Y152" s="15"/>
    </row>
    <row r="153" spans="1:25" ht="54" customHeight="1">
      <c r="A153" s="65" t="s">
        <v>370</v>
      </c>
      <c r="B153" s="149" t="s">
        <v>393</v>
      </c>
      <c r="C153" s="65" t="s">
        <v>308</v>
      </c>
      <c r="D153" s="65"/>
      <c r="E153" s="80">
        <f>SUM(F153:W153,F155:W155)</f>
        <v>4842.099999999999</v>
      </c>
      <c r="F153" s="57">
        <v>799.5</v>
      </c>
      <c r="G153" s="58"/>
      <c r="H153" s="59"/>
      <c r="I153" s="57"/>
      <c r="J153" s="58"/>
      <c r="K153" s="59"/>
      <c r="L153" s="60"/>
      <c r="M153" s="61"/>
      <c r="N153" s="62"/>
      <c r="O153" s="57"/>
      <c r="P153" s="58"/>
      <c r="Q153" s="59"/>
      <c r="R153" s="57"/>
      <c r="S153" s="58"/>
      <c r="T153" s="59"/>
      <c r="U153" s="57"/>
      <c r="V153" s="58"/>
      <c r="W153" s="59"/>
      <c r="X153" s="1"/>
      <c r="Y153" s="15"/>
    </row>
    <row r="154" spans="1:25" ht="82.5" customHeight="1">
      <c r="A154" s="83"/>
      <c r="B154" s="150"/>
      <c r="C154" s="66"/>
      <c r="D154" s="83"/>
      <c r="E154" s="81"/>
      <c r="F154" s="19">
        <v>799.5</v>
      </c>
      <c r="G154" s="19"/>
      <c r="H154" s="19"/>
      <c r="I154" s="19"/>
      <c r="J154" s="19"/>
      <c r="K154" s="19"/>
      <c r="L154" s="25"/>
      <c r="M154" s="25"/>
      <c r="N154" s="25"/>
      <c r="O154" s="19"/>
      <c r="P154" s="19"/>
      <c r="Q154" s="19"/>
      <c r="R154" s="19"/>
      <c r="S154" s="19"/>
      <c r="T154" s="19"/>
      <c r="U154" s="19"/>
      <c r="V154" s="19"/>
      <c r="W154" s="19"/>
      <c r="X154" s="1"/>
      <c r="Y154" s="15"/>
    </row>
    <row r="155" spans="1:25" ht="42" customHeight="1">
      <c r="A155" s="83"/>
      <c r="B155" s="150"/>
      <c r="C155" s="65" t="s">
        <v>309</v>
      </c>
      <c r="D155" s="83"/>
      <c r="E155" s="81"/>
      <c r="F155" s="57"/>
      <c r="G155" s="58"/>
      <c r="H155" s="59"/>
      <c r="I155" s="57">
        <v>3457.7</v>
      </c>
      <c r="J155" s="58"/>
      <c r="K155" s="59"/>
      <c r="L155" s="60">
        <v>584.9</v>
      </c>
      <c r="M155" s="61"/>
      <c r="N155" s="62"/>
      <c r="O155" s="57"/>
      <c r="P155" s="58"/>
      <c r="Q155" s="59"/>
      <c r="R155" s="57"/>
      <c r="S155" s="58"/>
      <c r="T155" s="59"/>
      <c r="U155" s="57"/>
      <c r="V155" s="58"/>
      <c r="W155" s="59"/>
      <c r="X155" s="1"/>
      <c r="Y155" s="15"/>
    </row>
    <row r="156" spans="1:25" ht="35.25" customHeight="1">
      <c r="A156" s="83"/>
      <c r="B156" s="150"/>
      <c r="C156" s="66"/>
      <c r="D156" s="83"/>
      <c r="E156" s="81"/>
      <c r="F156" s="19"/>
      <c r="G156" s="19"/>
      <c r="H156" s="19"/>
      <c r="I156" s="19">
        <v>3457.7</v>
      </c>
      <c r="J156" s="19"/>
      <c r="K156" s="19"/>
      <c r="L156" s="25">
        <v>584.9</v>
      </c>
      <c r="M156" s="25"/>
      <c r="N156" s="25"/>
      <c r="O156" s="19"/>
      <c r="P156" s="19"/>
      <c r="Q156" s="19"/>
      <c r="R156" s="19"/>
      <c r="S156" s="19"/>
      <c r="T156" s="19"/>
      <c r="U156" s="19"/>
      <c r="V156" s="19"/>
      <c r="W156" s="19"/>
      <c r="X156" s="1"/>
      <c r="Y156" s="15"/>
    </row>
    <row r="157" spans="1:25" ht="54.75" customHeight="1">
      <c r="A157" s="66"/>
      <c r="B157" s="153"/>
      <c r="C157" s="46" t="s">
        <v>381</v>
      </c>
      <c r="D157" s="66"/>
      <c r="E157" s="82"/>
      <c r="F157" s="19"/>
      <c r="G157" s="19"/>
      <c r="H157" s="19"/>
      <c r="I157" s="19"/>
      <c r="J157" s="19"/>
      <c r="K157" s="19"/>
      <c r="L157" s="25">
        <v>584.9</v>
      </c>
      <c r="M157" s="25"/>
      <c r="N157" s="25"/>
      <c r="O157" s="19"/>
      <c r="P157" s="19"/>
      <c r="Q157" s="19"/>
      <c r="R157" s="19"/>
      <c r="S157" s="19"/>
      <c r="T157" s="19"/>
      <c r="U157" s="19"/>
      <c r="V157" s="19"/>
      <c r="W157" s="19"/>
      <c r="X157" s="1"/>
      <c r="Y157" s="15"/>
    </row>
    <row r="158" spans="1:25" ht="54" customHeight="1">
      <c r="A158" s="65" t="s">
        <v>371</v>
      </c>
      <c r="B158" s="149" t="s">
        <v>324</v>
      </c>
      <c r="C158" s="65" t="s">
        <v>311</v>
      </c>
      <c r="D158" s="65"/>
      <c r="E158" s="67">
        <f>SUM(F158:W158,F160:W160)</f>
        <v>22242.6</v>
      </c>
      <c r="F158" s="57">
        <v>640</v>
      </c>
      <c r="G158" s="58"/>
      <c r="H158" s="59"/>
      <c r="I158" s="57"/>
      <c r="J158" s="58"/>
      <c r="K158" s="59"/>
      <c r="L158" s="60"/>
      <c r="M158" s="61"/>
      <c r="N158" s="62"/>
      <c r="O158" s="57"/>
      <c r="P158" s="58"/>
      <c r="Q158" s="59"/>
      <c r="R158" s="57"/>
      <c r="S158" s="58"/>
      <c r="T158" s="59"/>
      <c r="U158" s="57"/>
      <c r="V158" s="58"/>
      <c r="W158" s="59"/>
      <c r="X158" s="1"/>
      <c r="Y158" s="15"/>
    </row>
    <row r="159" spans="1:25" ht="76.5" customHeight="1">
      <c r="A159" s="83"/>
      <c r="B159" s="150"/>
      <c r="C159" s="66"/>
      <c r="D159" s="83"/>
      <c r="E159" s="117"/>
      <c r="F159" s="19">
        <v>640</v>
      </c>
      <c r="G159" s="19"/>
      <c r="H159" s="19"/>
      <c r="I159" s="19"/>
      <c r="J159" s="19"/>
      <c r="K159" s="19"/>
      <c r="L159" s="25"/>
      <c r="M159" s="25"/>
      <c r="N159" s="25"/>
      <c r="O159" s="19"/>
      <c r="P159" s="19"/>
      <c r="Q159" s="19"/>
      <c r="R159" s="19"/>
      <c r="S159" s="19"/>
      <c r="T159" s="19"/>
      <c r="U159" s="19"/>
      <c r="V159" s="19"/>
      <c r="W159" s="19"/>
      <c r="X159" s="1"/>
      <c r="Y159" s="15"/>
    </row>
    <row r="160" spans="1:25" ht="45.75" customHeight="1">
      <c r="A160" s="84"/>
      <c r="B160" s="151"/>
      <c r="C160" s="65" t="s">
        <v>309</v>
      </c>
      <c r="D160" s="84"/>
      <c r="E160" s="118"/>
      <c r="F160" s="57"/>
      <c r="G160" s="58"/>
      <c r="H160" s="59"/>
      <c r="I160" s="57"/>
      <c r="J160" s="58"/>
      <c r="K160" s="59"/>
      <c r="L160" s="60">
        <v>21602.6</v>
      </c>
      <c r="M160" s="61"/>
      <c r="N160" s="62"/>
      <c r="O160" s="57"/>
      <c r="P160" s="58"/>
      <c r="Q160" s="59"/>
      <c r="R160" s="57"/>
      <c r="S160" s="58"/>
      <c r="T160" s="59"/>
      <c r="U160" s="57"/>
      <c r="V160" s="58"/>
      <c r="W160" s="59"/>
      <c r="X160" s="1"/>
      <c r="Y160" s="15"/>
    </row>
    <row r="161" spans="1:25" ht="57" customHeight="1">
      <c r="A161" s="56"/>
      <c r="B161" s="152"/>
      <c r="C161" s="66"/>
      <c r="D161" s="56"/>
      <c r="E161" s="119"/>
      <c r="F161" s="19"/>
      <c r="G161" s="19"/>
      <c r="H161" s="19"/>
      <c r="I161" s="19"/>
      <c r="J161" s="19"/>
      <c r="K161" s="19"/>
      <c r="L161" s="25"/>
      <c r="M161" s="25">
        <v>21602.6</v>
      </c>
      <c r="N161" s="25"/>
      <c r="O161" s="19"/>
      <c r="P161" s="19"/>
      <c r="Q161" s="19"/>
      <c r="R161" s="19"/>
      <c r="S161" s="19"/>
      <c r="T161" s="19"/>
      <c r="U161" s="19"/>
      <c r="V161" s="19"/>
      <c r="W161" s="19"/>
      <c r="X161" s="1"/>
      <c r="Y161" s="15"/>
    </row>
    <row r="162" spans="1:25" ht="75" customHeight="1">
      <c r="A162" s="65" t="s">
        <v>372</v>
      </c>
      <c r="B162" s="76" t="s">
        <v>394</v>
      </c>
      <c r="C162" s="65" t="s">
        <v>311</v>
      </c>
      <c r="D162" s="65"/>
      <c r="E162" s="80">
        <f>SUM(F162:W162)</f>
        <v>1843.1</v>
      </c>
      <c r="F162" s="57"/>
      <c r="G162" s="58"/>
      <c r="H162" s="59"/>
      <c r="I162" s="57">
        <v>871</v>
      </c>
      <c r="J162" s="58"/>
      <c r="K162" s="59"/>
      <c r="L162" s="60">
        <v>972.1</v>
      </c>
      <c r="M162" s="61"/>
      <c r="N162" s="62"/>
      <c r="O162" s="57"/>
      <c r="P162" s="58"/>
      <c r="Q162" s="59"/>
      <c r="R162" s="57"/>
      <c r="S162" s="58"/>
      <c r="T162" s="59"/>
      <c r="U162" s="57"/>
      <c r="V162" s="58"/>
      <c r="W162" s="59"/>
      <c r="X162" s="1"/>
      <c r="Y162" s="15"/>
    </row>
    <row r="163" spans="1:25" ht="81.75" customHeight="1">
      <c r="A163" s="77"/>
      <c r="B163" s="77"/>
      <c r="C163" s="66"/>
      <c r="D163" s="83"/>
      <c r="E163" s="81"/>
      <c r="F163" s="19"/>
      <c r="G163" s="19"/>
      <c r="H163" s="19"/>
      <c r="I163" s="19">
        <v>871</v>
      </c>
      <c r="J163" s="19"/>
      <c r="K163" s="19"/>
      <c r="L163" s="25">
        <v>372.1</v>
      </c>
      <c r="M163" s="25">
        <v>600</v>
      </c>
      <c r="N163" s="25"/>
      <c r="O163" s="19"/>
      <c r="P163" s="19"/>
      <c r="Q163" s="19"/>
      <c r="R163" s="19"/>
      <c r="S163" s="19"/>
      <c r="T163" s="19"/>
      <c r="U163" s="19"/>
      <c r="V163" s="19"/>
      <c r="W163" s="19"/>
      <c r="X163" s="1"/>
      <c r="Y163" s="15"/>
    </row>
    <row r="164" spans="1:25" ht="81.75" customHeight="1">
      <c r="A164" s="77"/>
      <c r="B164" s="77"/>
      <c r="C164" s="46" t="s">
        <v>381</v>
      </c>
      <c r="D164" s="66"/>
      <c r="E164" s="82"/>
      <c r="F164" s="19"/>
      <c r="G164" s="19"/>
      <c r="H164" s="19"/>
      <c r="I164" s="19"/>
      <c r="J164" s="19"/>
      <c r="K164" s="19"/>
      <c r="L164" s="25">
        <v>372.1</v>
      </c>
      <c r="M164" s="25"/>
      <c r="N164" s="25"/>
      <c r="O164" s="19"/>
      <c r="P164" s="19"/>
      <c r="Q164" s="19"/>
      <c r="R164" s="19"/>
      <c r="S164" s="19"/>
      <c r="T164" s="19"/>
      <c r="U164" s="19"/>
      <c r="V164" s="19"/>
      <c r="W164" s="19"/>
      <c r="X164" s="1"/>
      <c r="Y164" s="15"/>
    </row>
    <row r="165" spans="1:25" ht="52.5" customHeight="1">
      <c r="A165" s="77"/>
      <c r="B165" s="77"/>
      <c r="C165" s="65" t="s">
        <v>309</v>
      </c>
      <c r="D165" s="65"/>
      <c r="E165" s="67">
        <f>SUM(F165:W165)</f>
        <v>19634.4</v>
      </c>
      <c r="F165" s="57"/>
      <c r="G165" s="58"/>
      <c r="H165" s="59"/>
      <c r="I165" s="57"/>
      <c r="J165" s="58"/>
      <c r="K165" s="59"/>
      <c r="L165" s="60">
        <v>19634.4</v>
      </c>
      <c r="M165" s="61"/>
      <c r="N165" s="62"/>
      <c r="O165" s="57"/>
      <c r="P165" s="58"/>
      <c r="Q165" s="59"/>
      <c r="R165" s="57"/>
      <c r="S165" s="58"/>
      <c r="T165" s="59"/>
      <c r="U165" s="57"/>
      <c r="V165" s="58"/>
      <c r="W165" s="59"/>
      <c r="X165" s="1"/>
      <c r="Y165" s="15"/>
    </row>
    <row r="166" spans="1:25" ht="46.5" customHeight="1">
      <c r="A166" s="68"/>
      <c r="B166" s="68"/>
      <c r="C166" s="66"/>
      <c r="D166" s="68"/>
      <c r="E166" s="68"/>
      <c r="F166" s="19"/>
      <c r="G166" s="19"/>
      <c r="H166" s="19"/>
      <c r="I166" s="19"/>
      <c r="J166" s="19"/>
      <c r="K166" s="19"/>
      <c r="L166" s="25"/>
      <c r="M166" s="25">
        <v>19634.4</v>
      </c>
      <c r="N166" s="25"/>
      <c r="O166" s="19"/>
      <c r="P166" s="19"/>
      <c r="Q166" s="19"/>
      <c r="R166" s="19"/>
      <c r="S166" s="19"/>
      <c r="T166" s="19"/>
      <c r="U166" s="19"/>
      <c r="V166" s="19"/>
      <c r="W166" s="19"/>
      <c r="X166" s="1"/>
      <c r="Y166" s="15"/>
    </row>
    <row r="167" spans="1:25" ht="46.5" customHeight="1">
      <c r="A167" s="65" t="s">
        <v>389</v>
      </c>
      <c r="B167" s="63" t="s">
        <v>390</v>
      </c>
      <c r="C167" s="65" t="s">
        <v>309</v>
      </c>
      <c r="D167" s="65"/>
      <c r="E167" s="67">
        <f>SUM(F167:W167)</f>
        <v>11172</v>
      </c>
      <c r="F167" s="57"/>
      <c r="G167" s="58"/>
      <c r="H167" s="59"/>
      <c r="I167" s="57"/>
      <c r="J167" s="58"/>
      <c r="K167" s="59"/>
      <c r="L167" s="57">
        <v>11172</v>
      </c>
      <c r="M167" s="58"/>
      <c r="N167" s="59"/>
      <c r="O167" s="57"/>
      <c r="P167" s="58"/>
      <c r="Q167" s="59"/>
      <c r="R167" s="57"/>
      <c r="S167" s="58"/>
      <c r="T167" s="59"/>
      <c r="U167" s="57"/>
      <c r="V167" s="58"/>
      <c r="W167" s="59"/>
      <c r="X167" s="1"/>
      <c r="Y167" s="15"/>
    </row>
    <row r="168" spans="1:25" ht="46.5" customHeight="1">
      <c r="A168" s="66"/>
      <c r="B168" s="64"/>
      <c r="C168" s="66"/>
      <c r="D168" s="66"/>
      <c r="E168" s="68"/>
      <c r="F168" s="19"/>
      <c r="G168" s="19"/>
      <c r="H168" s="19"/>
      <c r="I168" s="19"/>
      <c r="J168" s="19"/>
      <c r="K168" s="19"/>
      <c r="L168" s="19"/>
      <c r="M168" s="25">
        <v>11172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"/>
      <c r="Y168" s="15"/>
    </row>
    <row r="169" spans="1:25" ht="63" customHeight="1">
      <c r="A169" s="65" t="s">
        <v>133</v>
      </c>
      <c r="B169" s="63" t="s">
        <v>292</v>
      </c>
      <c r="C169" s="65" t="s">
        <v>67</v>
      </c>
      <c r="D169" s="65" t="s">
        <v>58</v>
      </c>
      <c r="E169" s="67">
        <f>SUM(F169:W169)</f>
        <v>3500</v>
      </c>
      <c r="F169" s="57"/>
      <c r="G169" s="58"/>
      <c r="H169" s="59"/>
      <c r="I169" s="57"/>
      <c r="J169" s="58"/>
      <c r="K169" s="59"/>
      <c r="L169" s="57">
        <v>3500</v>
      </c>
      <c r="M169" s="58"/>
      <c r="N169" s="59"/>
      <c r="O169" s="57"/>
      <c r="P169" s="58"/>
      <c r="Q169" s="59"/>
      <c r="R169" s="57"/>
      <c r="S169" s="58"/>
      <c r="T169" s="59"/>
      <c r="U169" s="57"/>
      <c r="V169" s="58"/>
      <c r="W169" s="59"/>
      <c r="X169" s="1">
        <v>3500</v>
      </c>
      <c r="Y169" s="15">
        <f>E169-X169</f>
        <v>0</v>
      </c>
    </row>
    <row r="170" spans="1:25" ht="49.5" customHeight="1">
      <c r="A170" s="66"/>
      <c r="B170" s="64"/>
      <c r="C170" s="66"/>
      <c r="D170" s="66"/>
      <c r="E170" s="73"/>
      <c r="F170" s="19"/>
      <c r="G170" s="19"/>
      <c r="H170" s="19"/>
      <c r="I170" s="19"/>
      <c r="J170" s="19"/>
      <c r="K170" s="19"/>
      <c r="L170" s="19"/>
      <c r="M170" s="19">
        <v>3500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"/>
      <c r="Y170" s="15"/>
    </row>
    <row r="171" spans="1:25" ht="57" customHeight="1">
      <c r="A171" s="65" t="s">
        <v>134</v>
      </c>
      <c r="B171" s="63" t="s">
        <v>70</v>
      </c>
      <c r="C171" s="65" t="s">
        <v>67</v>
      </c>
      <c r="D171" s="65" t="s">
        <v>20</v>
      </c>
      <c r="E171" s="67">
        <f>SUM(F171:W171)</f>
        <v>4000</v>
      </c>
      <c r="F171" s="57"/>
      <c r="G171" s="58"/>
      <c r="H171" s="59"/>
      <c r="I171" s="57"/>
      <c r="J171" s="58"/>
      <c r="K171" s="59"/>
      <c r="L171" s="57">
        <v>4000</v>
      </c>
      <c r="M171" s="58"/>
      <c r="N171" s="59"/>
      <c r="O171" s="57"/>
      <c r="P171" s="58"/>
      <c r="Q171" s="59"/>
      <c r="R171" s="57"/>
      <c r="S171" s="58"/>
      <c r="T171" s="59"/>
      <c r="U171" s="57"/>
      <c r="V171" s="58"/>
      <c r="W171" s="59"/>
      <c r="X171" s="1">
        <v>4000</v>
      </c>
      <c r="Y171" s="15">
        <f>E171-X171</f>
        <v>0</v>
      </c>
    </row>
    <row r="172" spans="1:25" ht="54.75" customHeight="1">
      <c r="A172" s="66"/>
      <c r="B172" s="64"/>
      <c r="C172" s="66"/>
      <c r="D172" s="66"/>
      <c r="E172" s="73"/>
      <c r="F172" s="19"/>
      <c r="G172" s="19"/>
      <c r="H172" s="19"/>
      <c r="I172" s="19"/>
      <c r="J172" s="19"/>
      <c r="K172" s="19"/>
      <c r="L172" s="19"/>
      <c r="M172" s="19">
        <v>4000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"/>
      <c r="Y172" s="15"/>
    </row>
    <row r="173" spans="1:25" ht="58.5" customHeight="1">
      <c r="A173" s="65" t="s">
        <v>135</v>
      </c>
      <c r="B173" s="52" t="s">
        <v>29</v>
      </c>
      <c r="C173" s="65" t="s">
        <v>67</v>
      </c>
      <c r="D173" s="65" t="s">
        <v>30</v>
      </c>
      <c r="E173" s="67">
        <f>SUM(F173:W173)</f>
        <v>1380</v>
      </c>
      <c r="F173" s="57"/>
      <c r="G173" s="58"/>
      <c r="H173" s="59"/>
      <c r="I173" s="57"/>
      <c r="J173" s="58"/>
      <c r="K173" s="59"/>
      <c r="L173" s="57">
        <v>1380</v>
      </c>
      <c r="M173" s="58"/>
      <c r="N173" s="59"/>
      <c r="O173" s="57"/>
      <c r="P173" s="58"/>
      <c r="Q173" s="59"/>
      <c r="R173" s="57"/>
      <c r="S173" s="58"/>
      <c r="T173" s="59"/>
      <c r="U173" s="57"/>
      <c r="V173" s="58"/>
      <c r="W173" s="59"/>
      <c r="X173" s="1">
        <v>1380</v>
      </c>
      <c r="Y173" s="15">
        <f>E173-X173</f>
        <v>0</v>
      </c>
    </row>
    <row r="174" spans="1:25" ht="59.25" customHeight="1">
      <c r="A174" s="66"/>
      <c r="B174" s="53"/>
      <c r="C174" s="66"/>
      <c r="D174" s="66"/>
      <c r="E174" s="73"/>
      <c r="F174" s="19"/>
      <c r="G174" s="19"/>
      <c r="H174" s="19"/>
      <c r="I174" s="19"/>
      <c r="J174" s="19"/>
      <c r="K174" s="19"/>
      <c r="L174" s="19"/>
      <c r="M174" s="19">
        <v>1380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"/>
      <c r="Y174" s="15"/>
    </row>
    <row r="175" spans="1:25" ht="45" customHeight="1">
      <c r="A175" s="65" t="s">
        <v>136</v>
      </c>
      <c r="B175" s="63" t="s">
        <v>71</v>
      </c>
      <c r="C175" s="65" t="s">
        <v>63</v>
      </c>
      <c r="D175" s="65" t="s">
        <v>59</v>
      </c>
      <c r="E175" s="67">
        <f>SUM(F175:W175)</f>
        <v>60000</v>
      </c>
      <c r="F175" s="57"/>
      <c r="G175" s="58"/>
      <c r="H175" s="59"/>
      <c r="I175" s="57"/>
      <c r="J175" s="58"/>
      <c r="K175" s="59"/>
      <c r="L175" s="57">
        <v>60000</v>
      </c>
      <c r="M175" s="58"/>
      <c r="N175" s="59"/>
      <c r="O175" s="57"/>
      <c r="P175" s="58"/>
      <c r="Q175" s="59"/>
      <c r="R175" s="57"/>
      <c r="S175" s="58"/>
      <c r="T175" s="59"/>
      <c r="U175" s="57"/>
      <c r="V175" s="58"/>
      <c r="W175" s="59"/>
      <c r="X175" s="1">
        <v>60000</v>
      </c>
      <c r="Y175" s="15">
        <f>E175-X175</f>
        <v>0</v>
      </c>
    </row>
    <row r="176" spans="1:25" ht="45" customHeight="1">
      <c r="A176" s="66"/>
      <c r="B176" s="64"/>
      <c r="C176" s="66"/>
      <c r="D176" s="66"/>
      <c r="E176" s="73"/>
      <c r="F176" s="19"/>
      <c r="G176" s="19"/>
      <c r="H176" s="19"/>
      <c r="I176" s="19"/>
      <c r="J176" s="19"/>
      <c r="K176" s="19"/>
      <c r="L176" s="19"/>
      <c r="M176" s="19">
        <v>60000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"/>
      <c r="Y176" s="15"/>
    </row>
    <row r="177" spans="1:25" ht="45" customHeight="1">
      <c r="A177" s="65" t="s">
        <v>137</v>
      </c>
      <c r="B177" s="63" t="s">
        <v>31</v>
      </c>
      <c r="C177" s="65" t="s">
        <v>63</v>
      </c>
      <c r="D177" s="65" t="s">
        <v>22</v>
      </c>
      <c r="E177" s="67">
        <f>SUM(F177:W177)</f>
        <v>1500</v>
      </c>
      <c r="F177" s="57"/>
      <c r="G177" s="58"/>
      <c r="H177" s="59"/>
      <c r="I177" s="57"/>
      <c r="J177" s="58"/>
      <c r="K177" s="59"/>
      <c r="L177" s="57">
        <v>1500</v>
      </c>
      <c r="M177" s="58"/>
      <c r="N177" s="59"/>
      <c r="O177" s="57"/>
      <c r="P177" s="58"/>
      <c r="Q177" s="59"/>
      <c r="R177" s="57"/>
      <c r="S177" s="58"/>
      <c r="T177" s="59"/>
      <c r="U177" s="57"/>
      <c r="V177" s="58"/>
      <c r="W177" s="59"/>
      <c r="X177" s="1">
        <v>1500</v>
      </c>
      <c r="Y177" s="15">
        <f>E177-X177</f>
        <v>0</v>
      </c>
    </row>
    <row r="178" spans="1:25" ht="60" customHeight="1">
      <c r="A178" s="66"/>
      <c r="B178" s="64"/>
      <c r="C178" s="66"/>
      <c r="D178" s="66"/>
      <c r="E178" s="73"/>
      <c r="F178" s="19"/>
      <c r="G178" s="19"/>
      <c r="H178" s="19"/>
      <c r="I178" s="19"/>
      <c r="J178" s="19"/>
      <c r="K178" s="19"/>
      <c r="L178" s="19"/>
      <c r="M178" s="19"/>
      <c r="N178" s="19">
        <v>1500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"/>
      <c r="Y178" s="15"/>
    </row>
    <row r="179" spans="1:25" ht="56.25" customHeight="1">
      <c r="A179" s="65" t="s">
        <v>138</v>
      </c>
      <c r="B179" s="63" t="s">
        <v>48</v>
      </c>
      <c r="C179" s="65" t="s">
        <v>67</v>
      </c>
      <c r="D179" s="65" t="s">
        <v>18</v>
      </c>
      <c r="E179" s="67">
        <f>SUM(F179:W179)</f>
        <v>60000</v>
      </c>
      <c r="F179" s="57"/>
      <c r="G179" s="58"/>
      <c r="H179" s="59"/>
      <c r="I179" s="57"/>
      <c r="J179" s="58"/>
      <c r="K179" s="59"/>
      <c r="L179" s="57">
        <v>6000</v>
      </c>
      <c r="M179" s="58"/>
      <c r="N179" s="59"/>
      <c r="O179" s="57">
        <v>54000</v>
      </c>
      <c r="P179" s="58"/>
      <c r="Q179" s="59"/>
      <c r="R179" s="57"/>
      <c r="S179" s="58"/>
      <c r="T179" s="59"/>
      <c r="U179" s="57"/>
      <c r="V179" s="58"/>
      <c r="W179" s="59"/>
      <c r="X179" s="1">
        <v>60000</v>
      </c>
      <c r="Y179" s="15">
        <f>E179-X179</f>
        <v>0</v>
      </c>
    </row>
    <row r="180" spans="1:25" ht="58.5" customHeight="1">
      <c r="A180" s="66"/>
      <c r="B180" s="64"/>
      <c r="C180" s="66"/>
      <c r="D180" s="66"/>
      <c r="E180" s="73"/>
      <c r="F180" s="19"/>
      <c r="G180" s="19"/>
      <c r="H180" s="19"/>
      <c r="I180" s="19"/>
      <c r="J180" s="19"/>
      <c r="K180" s="19"/>
      <c r="L180" s="19"/>
      <c r="M180" s="19">
        <v>6000</v>
      </c>
      <c r="N180" s="19"/>
      <c r="O180" s="19"/>
      <c r="P180" s="19">
        <v>54000</v>
      </c>
      <c r="Q180" s="19"/>
      <c r="R180" s="19"/>
      <c r="S180" s="19"/>
      <c r="T180" s="19"/>
      <c r="U180" s="19"/>
      <c r="V180" s="19"/>
      <c r="W180" s="19"/>
      <c r="X180" s="1"/>
      <c r="Y180" s="15"/>
    </row>
    <row r="181" spans="1:25" ht="40.5" customHeight="1">
      <c r="A181" s="65" t="s">
        <v>139</v>
      </c>
      <c r="B181" s="63" t="s">
        <v>180</v>
      </c>
      <c r="C181" s="65" t="s">
        <v>67</v>
      </c>
      <c r="D181" s="65" t="s">
        <v>181</v>
      </c>
      <c r="E181" s="67">
        <v>87819.25</v>
      </c>
      <c r="F181" s="57"/>
      <c r="G181" s="58"/>
      <c r="H181" s="59"/>
      <c r="I181" s="57"/>
      <c r="J181" s="58"/>
      <c r="K181" s="59"/>
      <c r="L181" s="57"/>
      <c r="M181" s="58"/>
      <c r="N181" s="59"/>
      <c r="O181" s="57">
        <v>87819.3</v>
      </c>
      <c r="P181" s="58"/>
      <c r="Q181" s="59"/>
      <c r="R181" s="57"/>
      <c r="S181" s="58"/>
      <c r="T181" s="59"/>
      <c r="U181" s="57"/>
      <c r="V181" s="58"/>
      <c r="W181" s="59"/>
      <c r="X181" s="1">
        <v>87819.25</v>
      </c>
      <c r="Y181" s="15">
        <f>E181-X181</f>
        <v>0</v>
      </c>
    </row>
    <row r="182" spans="1:25" ht="36.75" customHeight="1">
      <c r="A182" s="66"/>
      <c r="B182" s="64"/>
      <c r="C182" s="66"/>
      <c r="D182" s="66"/>
      <c r="E182" s="73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87819.3</v>
      </c>
      <c r="Q182" s="19"/>
      <c r="R182" s="19"/>
      <c r="S182" s="19"/>
      <c r="T182" s="19"/>
      <c r="U182" s="19"/>
      <c r="V182" s="19"/>
      <c r="W182" s="19"/>
      <c r="X182" s="1"/>
      <c r="Y182" s="15"/>
    </row>
    <row r="183" spans="1:25" ht="35.25" customHeight="1">
      <c r="A183" s="65" t="s">
        <v>140</v>
      </c>
      <c r="B183" s="63" t="s">
        <v>32</v>
      </c>
      <c r="C183" s="65" t="s">
        <v>63</v>
      </c>
      <c r="D183" s="65" t="s">
        <v>33</v>
      </c>
      <c r="E183" s="67">
        <f>SUM(F183:W183)</f>
        <v>50000</v>
      </c>
      <c r="F183" s="57"/>
      <c r="G183" s="58"/>
      <c r="H183" s="59"/>
      <c r="I183" s="57"/>
      <c r="J183" s="58"/>
      <c r="K183" s="59"/>
      <c r="L183" s="57">
        <v>50000</v>
      </c>
      <c r="M183" s="58"/>
      <c r="N183" s="59"/>
      <c r="O183" s="57"/>
      <c r="P183" s="58"/>
      <c r="Q183" s="59"/>
      <c r="R183" s="57"/>
      <c r="S183" s="58"/>
      <c r="T183" s="59"/>
      <c r="U183" s="57"/>
      <c r="V183" s="58"/>
      <c r="W183" s="59"/>
      <c r="X183" s="1">
        <v>50000</v>
      </c>
      <c r="Y183" s="15">
        <f>E183-X183</f>
        <v>0</v>
      </c>
    </row>
    <row r="184" spans="1:25" ht="36.75" customHeight="1">
      <c r="A184" s="66"/>
      <c r="B184" s="64"/>
      <c r="C184" s="66"/>
      <c r="D184" s="66"/>
      <c r="E184" s="73"/>
      <c r="F184" s="19"/>
      <c r="G184" s="19"/>
      <c r="H184" s="19"/>
      <c r="I184" s="19"/>
      <c r="J184" s="19"/>
      <c r="K184" s="19"/>
      <c r="L184" s="19"/>
      <c r="M184" s="19"/>
      <c r="N184" s="19">
        <v>50000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"/>
      <c r="Y184" s="15"/>
    </row>
    <row r="185" spans="1:25" ht="36.75" customHeight="1">
      <c r="A185" s="65" t="s">
        <v>141</v>
      </c>
      <c r="B185" s="63" t="s">
        <v>34</v>
      </c>
      <c r="C185" s="65" t="s">
        <v>63</v>
      </c>
      <c r="D185" s="65" t="s">
        <v>21</v>
      </c>
      <c r="E185" s="67">
        <f>SUM(F185:W185)</f>
        <v>8500</v>
      </c>
      <c r="F185" s="57"/>
      <c r="G185" s="58"/>
      <c r="H185" s="59"/>
      <c r="I185" s="57"/>
      <c r="J185" s="58"/>
      <c r="K185" s="59"/>
      <c r="L185" s="57"/>
      <c r="M185" s="58"/>
      <c r="N185" s="59"/>
      <c r="O185" s="57">
        <v>8500</v>
      </c>
      <c r="P185" s="58"/>
      <c r="Q185" s="59"/>
      <c r="R185" s="57"/>
      <c r="S185" s="58"/>
      <c r="T185" s="59"/>
      <c r="U185" s="57"/>
      <c r="V185" s="58"/>
      <c r="W185" s="59"/>
      <c r="X185" s="1">
        <v>8500</v>
      </c>
      <c r="Y185" s="15">
        <f>E185-X185</f>
        <v>0</v>
      </c>
    </row>
    <row r="186" spans="1:25" ht="38.25" customHeight="1">
      <c r="A186" s="66"/>
      <c r="B186" s="64"/>
      <c r="C186" s="66"/>
      <c r="D186" s="66"/>
      <c r="E186" s="73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>
        <v>8500</v>
      </c>
      <c r="Q186" s="19"/>
      <c r="R186" s="19"/>
      <c r="S186" s="19"/>
      <c r="T186" s="19"/>
      <c r="U186" s="19"/>
      <c r="V186" s="19"/>
      <c r="W186" s="19"/>
      <c r="X186" s="1"/>
      <c r="Y186" s="15"/>
    </row>
    <row r="187" spans="1:25" ht="45" customHeight="1">
      <c r="A187" s="65" t="s">
        <v>142</v>
      </c>
      <c r="B187" s="63" t="s">
        <v>35</v>
      </c>
      <c r="C187" s="65" t="s">
        <v>63</v>
      </c>
      <c r="D187" s="65" t="s">
        <v>44</v>
      </c>
      <c r="E187" s="67">
        <v>11500</v>
      </c>
      <c r="F187" s="57"/>
      <c r="G187" s="58"/>
      <c r="H187" s="59"/>
      <c r="I187" s="57"/>
      <c r="J187" s="58"/>
      <c r="K187" s="59"/>
      <c r="L187" s="57"/>
      <c r="M187" s="58"/>
      <c r="N187" s="59"/>
      <c r="O187" s="57">
        <v>11500</v>
      </c>
      <c r="P187" s="58"/>
      <c r="Q187" s="59"/>
      <c r="R187" s="57"/>
      <c r="S187" s="58"/>
      <c r="T187" s="59"/>
      <c r="U187" s="57"/>
      <c r="V187" s="58"/>
      <c r="W187" s="59"/>
      <c r="X187" s="1">
        <v>11500</v>
      </c>
      <c r="Y187" s="15">
        <f>E187-X187</f>
        <v>0</v>
      </c>
    </row>
    <row r="188" spans="1:25" ht="45" customHeight="1">
      <c r="A188" s="66"/>
      <c r="B188" s="64"/>
      <c r="C188" s="66"/>
      <c r="D188" s="66"/>
      <c r="E188" s="73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>
        <v>11500</v>
      </c>
      <c r="Q188" s="19"/>
      <c r="R188" s="19"/>
      <c r="S188" s="19"/>
      <c r="T188" s="19"/>
      <c r="U188" s="19"/>
      <c r="V188" s="19"/>
      <c r="W188" s="19"/>
      <c r="X188" s="1"/>
      <c r="Y188" s="15"/>
    </row>
    <row r="189" spans="1:25" ht="45" customHeight="1">
      <c r="A189" s="65" t="s">
        <v>143</v>
      </c>
      <c r="B189" s="63" t="s">
        <v>36</v>
      </c>
      <c r="C189" s="65" t="s">
        <v>63</v>
      </c>
      <c r="D189" s="65" t="s">
        <v>59</v>
      </c>
      <c r="E189" s="67">
        <f>SUM(F189:W189)</f>
        <v>60000</v>
      </c>
      <c r="F189" s="57"/>
      <c r="G189" s="58"/>
      <c r="H189" s="59"/>
      <c r="I189" s="57"/>
      <c r="J189" s="58"/>
      <c r="K189" s="59"/>
      <c r="L189" s="57">
        <v>60000</v>
      </c>
      <c r="M189" s="58"/>
      <c r="N189" s="59"/>
      <c r="O189" s="57"/>
      <c r="P189" s="58"/>
      <c r="Q189" s="59"/>
      <c r="R189" s="57"/>
      <c r="S189" s="58"/>
      <c r="T189" s="59"/>
      <c r="U189" s="57"/>
      <c r="V189" s="58"/>
      <c r="W189" s="59"/>
      <c r="X189" s="1">
        <v>60000</v>
      </c>
      <c r="Y189" s="15">
        <f>E189-X189</f>
        <v>0</v>
      </c>
    </row>
    <row r="190" spans="1:25" ht="45" customHeight="1">
      <c r="A190" s="66"/>
      <c r="B190" s="64"/>
      <c r="C190" s="66"/>
      <c r="D190" s="66"/>
      <c r="E190" s="73"/>
      <c r="F190" s="19"/>
      <c r="G190" s="19"/>
      <c r="H190" s="19"/>
      <c r="I190" s="19"/>
      <c r="J190" s="19"/>
      <c r="K190" s="19"/>
      <c r="L190" s="19"/>
      <c r="M190" s="19"/>
      <c r="N190" s="19">
        <v>60000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"/>
      <c r="Y190" s="15"/>
    </row>
    <row r="191" spans="1:25" ht="45" customHeight="1">
      <c r="A191" s="65" t="s">
        <v>144</v>
      </c>
      <c r="B191" s="63" t="s">
        <v>37</v>
      </c>
      <c r="C191" s="65" t="s">
        <v>63</v>
      </c>
      <c r="D191" s="65" t="s">
        <v>38</v>
      </c>
      <c r="E191" s="67">
        <f>SUM(F191:W191)</f>
        <v>52000</v>
      </c>
      <c r="F191" s="57"/>
      <c r="G191" s="58"/>
      <c r="H191" s="59"/>
      <c r="I191" s="57"/>
      <c r="J191" s="58"/>
      <c r="K191" s="59"/>
      <c r="L191" s="57"/>
      <c r="M191" s="58"/>
      <c r="N191" s="59"/>
      <c r="O191" s="57"/>
      <c r="P191" s="58"/>
      <c r="Q191" s="59"/>
      <c r="R191" s="57">
        <v>52000</v>
      </c>
      <c r="S191" s="58"/>
      <c r="T191" s="59"/>
      <c r="U191" s="57"/>
      <c r="V191" s="58"/>
      <c r="W191" s="59"/>
      <c r="X191" s="1">
        <v>52000</v>
      </c>
      <c r="Y191" s="15">
        <f>E191-X191</f>
        <v>0</v>
      </c>
    </row>
    <row r="192" spans="1:25" ht="45" customHeight="1">
      <c r="A192" s="66"/>
      <c r="B192" s="64"/>
      <c r="C192" s="66"/>
      <c r="D192" s="66"/>
      <c r="E192" s="73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>
        <v>52000</v>
      </c>
      <c r="U192" s="19"/>
      <c r="V192" s="19"/>
      <c r="W192" s="19"/>
      <c r="X192" s="1"/>
      <c r="Y192" s="15"/>
    </row>
    <row r="193" spans="1:25" ht="55.5" customHeight="1">
      <c r="A193" s="65" t="s">
        <v>145</v>
      </c>
      <c r="B193" s="63" t="s">
        <v>274</v>
      </c>
      <c r="C193" s="65" t="s">
        <v>63</v>
      </c>
      <c r="D193" s="65" t="s">
        <v>21</v>
      </c>
      <c r="E193" s="67">
        <f>SUM(F193:W193)</f>
        <v>7500</v>
      </c>
      <c r="F193" s="57"/>
      <c r="G193" s="58"/>
      <c r="H193" s="59"/>
      <c r="I193" s="57"/>
      <c r="J193" s="58"/>
      <c r="K193" s="59"/>
      <c r="L193" s="57"/>
      <c r="M193" s="58"/>
      <c r="N193" s="59"/>
      <c r="O193" s="57"/>
      <c r="P193" s="58"/>
      <c r="Q193" s="59"/>
      <c r="R193" s="57">
        <v>7500</v>
      </c>
      <c r="S193" s="58"/>
      <c r="T193" s="59"/>
      <c r="U193" s="57"/>
      <c r="V193" s="58"/>
      <c r="W193" s="59"/>
      <c r="X193" s="1">
        <v>7500</v>
      </c>
      <c r="Y193" s="15">
        <f>E193-X193</f>
        <v>0</v>
      </c>
    </row>
    <row r="194" spans="1:25" ht="61.5" customHeight="1">
      <c r="A194" s="66"/>
      <c r="B194" s="64"/>
      <c r="C194" s="66"/>
      <c r="D194" s="66"/>
      <c r="E194" s="73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>
        <v>7500</v>
      </c>
      <c r="U194" s="19"/>
      <c r="V194" s="19"/>
      <c r="W194" s="19"/>
      <c r="X194" s="1"/>
      <c r="Y194" s="15"/>
    </row>
    <row r="195" spans="1:25" ht="69.75" customHeight="1">
      <c r="A195" s="65" t="s">
        <v>146</v>
      </c>
      <c r="B195" s="63" t="s">
        <v>40</v>
      </c>
      <c r="C195" s="65" t="s">
        <v>63</v>
      </c>
      <c r="D195" s="65"/>
      <c r="E195" s="67">
        <f>SUM(F195:W195)</f>
        <v>203000</v>
      </c>
      <c r="F195" s="57"/>
      <c r="G195" s="58"/>
      <c r="H195" s="59"/>
      <c r="I195" s="57"/>
      <c r="J195" s="58"/>
      <c r="K195" s="59"/>
      <c r="L195" s="57">
        <v>53110</v>
      </c>
      <c r="M195" s="58"/>
      <c r="N195" s="59"/>
      <c r="O195" s="57">
        <v>149890</v>
      </c>
      <c r="P195" s="58"/>
      <c r="Q195" s="59"/>
      <c r="R195" s="57"/>
      <c r="S195" s="58"/>
      <c r="T195" s="59"/>
      <c r="U195" s="57"/>
      <c r="V195" s="58"/>
      <c r="W195" s="59"/>
      <c r="X195" s="10">
        <v>200000</v>
      </c>
      <c r="Y195" s="15">
        <f>E195-X195</f>
        <v>3000</v>
      </c>
    </row>
    <row r="196" spans="1:25" ht="59.25" customHeight="1">
      <c r="A196" s="66"/>
      <c r="B196" s="64"/>
      <c r="C196" s="66"/>
      <c r="D196" s="66"/>
      <c r="E196" s="73"/>
      <c r="F196" s="19"/>
      <c r="G196" s="19"/>
      <c r="H196" s="19"/>
      <c r="I196" s="19"/>
      <c r="J196" s="19"/>
      <c r="K196" s="19"/>
      <c r="L196" s="19"/>
      <c r="M196" s="19"/>
      <c r="N196" s="19">
        <v>53110</v>
      </c>
      <c r="O196" s="19"/>
      <c r="P196" s="19"/>
      <c r="Q196" s="19">
        <v>149890</v>
      </c>
      <c r="R196" s="19"/>
      <c r="S196" s="19"/>
      <c r="T196" s="19"/>
      <c r="U196" s="19"/>
      <c r="V196" s="19"/>
      <c r="W196" s="19"/>
      <c r="X196" s="10"/>
      <c r="Y196" s="15"/>
    </row>
    <row r="197" spans="1:25" ht="45" customHeight="1">
      <c r="A197" s="65" t="s">
        <v>349</v>
      </c>
      <c r="B197" s="63" t="s">
        <v>391</v>
      </c>
      <c r="C197" s="65" t="s">
        <v>63</v>
      </c>
      <c r="D197" s="65" t="s">
        <v>47</v>
      </c>
      <c r="E197" s="67">
        <f>SUM(F197:W197)</f>
        <v>1650</v>
      </c>
      <c r="F197" s="57"/>
      <c r="G197" s="58"/>
      <c r="H197" s="59"/>
      <c r="I197" s="57"/>
      <c r="J197" s="58"/>
      <c r="K197" s="59"/>
      <c r="L197" s="57"/>
      <c r="M197" s="58"/>
      <c r="N197" s="59"/>
      <c r="O197" s="57"/>
      <c r="P197" s="58"/>
      <c r="Q197" s="59"/>
      <c r="R197" s="57">
        <v>1650</v>
      </c>
      <c r="S197" s="58"/>
      <c r="T197" s="59"/>
      <c r="U197" s="57"/>
      <c r="V197" s="58"/>
      <c r="W197" s="59"/>
      <c r="X197" s="1">
        <v>1650</v>
      </c>
      <c r="Y197" s="15">
        <f>E197-X197</f>
        <v>0</v>
      </c>
    </row>
    <row r="198" spans="1:25" ht="59.25" customHeight="1">
      <c r="A198" s="66"/>
      <c r="B198" s="64"/>
      <c r="C198" s="66"/>
      <c r="D198" s="66"/>
      <c r="E198" s="73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>
        <v>1650</v>
      </c>
      <c r="U198" s="19"/>
      <c r="V198" s="19"/>
      <c r="W198" s="19"/>
      <c r="X198" s="1"/>
      <c r="Y198" s="15"/>
    </row>
    <row r="199" spans="1:25" ht="81" customHeight="1">
      <c r="A199" s="65" t="s">
        <v>147</v>
      </c>
      <c r="B199" s="63" t="s">
        <v>39</v>
      </c>
      <c r="C199" s="65" t="s">
        <v>63</v>
      </c>
      <c r="D199" s="65" t="s">
        <v>59</v>
      </c>
      <c r="E199" s="67">
        <f>SUM(F199:W199)</f>
        <v>60000</v>
      </c>
      <c r="F199" s="57"/>
      <c r="G199" s="58"/>
      <c r="H199" s="59"/>
      <c r="I199" s="57"/>
      <c r="J199" s="58"/>
      <c r="K199" s="59"/>
      <c r="L199" s="57"/>
      <c r="M199" s="58"/>
      <c r="N199" s="59"/>
      <c r="O199" s="57"/>
      <c r="P199" s="58"/>
      <c r="Q199" s="59"/>
      <c r="R199" s="57"/>
      <c r="S199" s="58"/>
      <c r="T199" s="59"/>
      <c r="U199" s="57">
        <v>60000</v>
      </c>
      <c r="V199" s="58"/>
      <c r="W199" s="59"/>
      <c r="X199" s="10">
        <v>60000</v>
      </c>
      <c r="Y199" s="15">
        <f>E199-X199</f>
        <v>0</v>
      </c>
    </row>
    <row r="200" spans="1:25" ht="90" customHeight="1">
      <c r="A200" s="66"/>
      <c r="B200" s="64"/>
      <c r="C200" s="66"/>
      <c r="D200" s="66"/>
      <c r="E200" s="73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>
        <v>60000</v>
      </c>
      <c r="V200" s="19"/>
      <c r="W200" s="19"/>
      <c r="X200" s="10"/>
      <c r="Y200" s="15"/>
    </row>
    <row r="201" spans="1:25" ht="75.75" customHeight="1">
      <c r="A201" s="65" t="s">
        <v>148</v>
      </c>
      <c r="B201" s="63" t="s">
        <v>363</v>
      </c>
      <c r="C201" s="65" t="s">
        <v>63</v>
      </c>
      <c r="D201" s="65" t="s">
        <v>59</v>
      </c>
      <c r="E201" s="67">
        <f>SUM(F201:W201)</f>
        <v>5400</v>
      </c>
      <c r="F201" s="57"/>
      <c r="G201" s="58"/>
      <c r="H201" s="59"/>
      <c r="I201" s="57"/>
      <c r="J201" s="58"/>
      <c r="K201" s="59"/>
      <c r="L201" s="57">
        <v>5400</v>
      </c>
      <c r="M201" s="58"/>
      <c r="N201" s="59"/>
      <c r="O201" s="57"/>
      <c r="P201" s="58"/>
      <c r="Q201" s="59"/>
      <c r="R201" s="57"/>
      <c r="S201" s="58"/>
      <c r="T201" s="59"/>
      <c r="U201" s="57"/>
      <c r="V201" s="58"/>
      <c r="W201" s="59"/>
      <c r="X201" s="10"/>
      <c r="Y201" s="15"/>
    </row>
    <row r="202" spans="1:25" ht="75.75" customHeight="1">
      <c r="A202" s="66"/>
      <c r="B202" s="64"/>
      <c r="C202" s="66"/>
      <c r="D202" s="66"/>
      <c r="E202" s="73"/>
      <c r="F202" s="19"/>
      <c r="G202" s="19"/>
      <c r="H202" s="19"/>
      <c r="I202" s="19"/>
      <c r="J202" s="19"/>
      <c r="K202" s="19"/>
      <c r="L202" s="19"/>
      <c r="M202" s="19"/>
      <c r="N202" s="19">
        <v>5400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0"/>
      <c r="Y202" s="15"/>
    </row>
    <row r="203" spans="1:25" ht="59.25" customHeight="1">
      <c r="A203" s="65" t="s">
        <v>149</v>
      </c>
      <c r="B203" s="63" t="s">
        <v>257</v>
      </c>
      <c r="C203" s="65" t="s">
        <v>63</v>
      </c>
      <c r="D203" s="65"/>
      <c r="E203" s="67">
        <f>SUM(F203:W203)</f>
        <v>2926.23</v>
      </c>
      <c r="F203" s="57"/>
      <c r="G203" s="58"/>
      <c r="H203" s="59"/>
      <c r="I203" s="57"/>
      <c r="J203" s="58"/>
      <c r="K203" s="59"/>
      <c r="L203" s="57">
        <v>2926.23</v>
      </c>
      <c r="M203" s="58"/>
      <c r="N203" s="59"/>
      <c r="O203" s="57"/>
      <c r="P203" s="58"/>
      <c r="Q203" s="59"/>
      <c r="R203" s="57"/>
      <c r="S203" s="58"/>
      <c r="T203" s="59"/>
      <c r="U203" s="57"/>
      <c r="V203" s="58"/>
      <c r="W203" s="59"/>
      <c r="X203" s="10"/>
      <c r="Y203" s="15"/>
    </row>
    <row r="204" spans="1:25" ht="73.5" customHeight="1">
      <c r="A204" s="66"/>
      <c r="B204" s="64"/>
      <c r="C204" s="66"/>
      <c r="D204" s="66"/>
      <c r="E204" s="73"/>
      <c r="F204" s="19"/>
      <c r="G204" s="19"/>
      <c r="H204" s="19"/>
      <c r="I204" s="19"/>
      <c r="J204" s="19"/>
      <c r="K204" s="19"/>
      <c r="L204" s="19"/>
      <c r="M204" s="19">
        <v>2926.23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0"/>
      <c r="Y204" s="15"/>
    </row>
    <row r="205" spans="1:25" ht="47.25" customHeight="1">
      <c r="A205" s="65" t="s">
        <v>150</v>
      </c>
      <c r="B205" s="65" t="s">
        <v>325</v>
      </c>
      <c r="C205" s="65" t="s">
        <v>307</v>
      </c>
      <c r="D205" s="65" t="s">
        <v>326</v>
      </c>
      <c r="E205" s="80">
        <f>SUM(F205:W205,F207:W207)</f>
        <v>5495.3</v>
      </c>
      <c r="F205" s="57">
        <f>SUM(F206:H206)</f>
        <v>0</v>
      </c>
      <c r="G205" s="58"/>
      <c r="H205" s="59"/>
      <c r="I205" s="57">
        <f>SUM(I206:K206)</f>
        <v>0</v>
      </c>
      <c r="J205" s="58"/>
      <c r="K205" s="59"/>
      <c r="L205" s="57">
        <f>SUM(L206:N206)</f>
        <v>995.3</v>
      </c>
      <c r="M205" s="58"/>
      <c r="N205" s="59"/>
      <c r="O205" s="57">
        <f>SUM(O206:Q206)</f>
        <v>0</v>
      </c>
      <c r="P205" s="58"/>
      <c r="Q205" s="59"/>
      <c r="R205" s="57">
        <f>SUM(R206:T206)</f>
        <v>0</v>
      </c>
      <c r="S205" s="58"/>
      <c r="T205" s="59"/>
      <c r="U205" s="57">
        <f>SUM(U206:W206)</f>
        <v>0</v>
      </c>
      <c r="V205" s="58"/>
      <c r="W205" s="59"/>
      <c r="X205" s="10"/>
      <c r="Y205" s="15"/>
    </row>
    <row r="206" spans="1:25" ht="59.25" customHeight="1">
      <c r="A206" s="83"/>
      <c r="B206" s="83"/>
      <c r="C206" s="66"/>
      <c r="D206" s="83"/>
      <c r="E206" s="81"/>
      <c r="F206" s="19"/>
      <c r="G206" s="19"/>
      <c r="H206" s="19"/>
      <c r="I206" s="19"/>
      <c r="J206" s="19"/>
      <c r="K206" s="19"/>
      <c r="L206" s="19"/>
      <c r="M206" s="19"/>
      <c r="N206" s="19">
        <v>995.3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0"/>
      <c r="Y206" s="15"/>
    </row>
    <row r="207" spans="1:25" ht="54.75" customHeight="1">
      <c r="A207" s="83"/>
      <c r="B207" s="83"/>
      <c r="C207" s="65" t="s">
        <v>323</v>
      </c>
      <c r="D207" s="83"/>
      <c r="E207" s="81"/>
      <c r="F207" s="57">
        <f>SUM(F208:H208)</f>
        <v>0</v>
      </c>
      <c r="G207" s="58"/>
      <c r="H207" s="59"/>
      <c r="I207" s="57">
        <f>SUM(I208:K208)</f>
        <v>0</v>
      </c>
      <c r="J207" s="58"/>
      <c r="K207" s="59"/>
      <c r="L207" s="57">
        <f>SUM(L208:N208)</f>
        <v>4500</v>
      </c>
      <c r="M207" s="58"/>
      <c r="N207" s="59"/>
      <c r="O207" s="57">
        <f>SUM(O208:Q208)</f>
        <v>0</v>
      </c>
      <c r="P207" s="58"/>
      <c r="Q207" s="59"/>
      <c r="R207" s="57">
        <f>SUM(R208:T208)</f>
        <v>0</v>
      </c>
      <c r="S207" s="58"/>
      <c r="T207" s="59"/>
      <c r="U207" s="57">
        <f>SUM(U208:W208)</f>
        <v>0</v>
      </c>
      <c r="V207" s="58"/>
      <c r="W207" s="59"/>
      <c r="X207" s="10"/>
      <c r="Y207" s="15"/>
    </row>
    <row r="208" spans="1:25" ht="48" customHeight="1">
      <c r="A208" s="66"/>
      <c r="B208" s="66"/>
      <c r="C208" s="66"/>
      <c r="D208" s="66"/>
      <c r="E208" s="82"/>
      <c r="F208" s="19"/>
      <c r="G208" s="19"/>
      <c r="H208" s="19"/>
      <c r="I208" s="19"/>
      <c r="J208" s="19"/>
      <c r="K208" s="19"/>
      <c r="L208" s="19"/>
      <c r="M208" s="19"/>
      <c r="N208" s="19">
        <v>4500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0"/>
      <c r="Y208" s="15"/>
    </row>
    <row r="209" spans="1:25" ht="33.75" customHeight="1">
      <c r="A209" s="65" t="s">
        <v>151</v>
      </c>
      <c r="B209" s="65" t="s">
        <v>328</v>
      </c>
      <c r="C209" s="146" t="s">
        <v>307</v>
      </c>
      <c r="D209" s="65" t="s">
        <v>327</v>
      </c>
      <c r="E209" s="80">
        <f>SUM(F209:W209,F211:W211)</f>
        <v>9668</v>
      </c>
      <c r="F209" s="57"/>
      <c r="G209" s="58">
        <f>SUM(F210:H210)</f>
        <v>0</v>
      </c>
      <c r="H209" s="59"/>
      <c r="I209" s="57"/>
      <c r="J209" s="58">
        <f>SUM(I210:K210)</f>
        <v>0</v>
      </c>
      <c r="K209" s="59"/>
      <c r="L209" s="57">
        <f>SUM(L210:N210)</f>
        <v>1168</v>
      </c>
      <c r="M209" s="58"/>
      <c r="N209" s="59"/>
      <c r="O209" s="57"/>
      <c r="P209" s="58">
        <f>SUM(O210:Q210)</f>
        <v>0</v>
      </c>
      <c r="Q209" s="59"/>
      <c r="R209" s="57"/>
      <c r="S209" s="58">
        <f>SUM(R210:T210)</f>
        <v>0</v>
      </c>
      <c r="T209" s="59"/>
      <c r="U209" s="57"/>
      <c r="V209" s="58">
        <f>SUM(U210:W210)</f>
        <v>0</v>
      </c>
      <c r="W209" s="59"/>
      <c r="X209" s="10"/>
      <c r="Y209" s="15"/>
    </row>
    <row r="210" spans="1:25" ht="108.75" customHeight="1">
      <c r="A210" s="83" t="s">
        <v>147</v>
      </c>
      <c r="B210" s="83" t="s">
        <v>328</v>
      </c>
      <c r="C210" s="145"/>
      <c r="D210" s="83"/>
      <c r="E210" s="81"/>
      <c r="F210" s="25"/>
      <c r="G210" s="25"/>
      <c r="H210" s="25"/>
      <c r="I210" s="25"/>
      <c r="J210" s="25"/>
      <c r="K210" s="25"/>
      <c r="L210" s="25"/>
      <c r="M210" s="25"/>
      <c r="N210" s="25">
        <v>1168</v>
      </c>
      <c r="O210" s="25"/>
      <c r="P210" s="25"/>
      <c r="Q210" s="25"/>
      <c r="R210" s="25"/>
      <c r="S210" s="25"/>
      <c r="T210" s="25"/>
      <c r="U210" s="25"/>
      <c r="V210" s="25"/>
      <c r="W210" s="25"/>
      <c r="X210" s="10"/>
      <c r="Y210" s="15"/>
    </row>
    <row r="211" spans="1:25" ht="42" customHeight="1">
      <c r="A211" s="83"/>
      <c r="B211" s="83"/>
      <c r="C211" s="144" t="s">
        <v>323</v>
      </c>
      <c r="D211" s="83"/>
      <c r="E211" s="81"/>
      <c r="F211" s="57"/>
      <c r="G211" s="58">
        <f>SUM(F212:H212)</f>
        <v>0</v>
      </c>
      <c r="H211" s="59"/>
      <c r="I211" s="57"/>
      <c r="J211" s="58">
        <f>SUM(I212:K212)</f>
        <v>0</v>
      </c>
      <c r="K211" s="59"/>
      <c r="L211" s="57">
        <f>SUM(L212:N212)</f>
        <v>8500</v>
      </c>
      <c r="M211" s="58"/>
      <c r="N211" s="59"/>
      <c r="O211" s="57"/>
      <c r="P211" s="58">
        <f>SUM(O212:Q212)</f>
        <v>0</v>
      </c>
      <c r="Q211" s="59"/>
      <c r="R211" s="57"/>
      <c r="S211" s="58">
        <f>SUM(R212:T212)</f>
        <v>0</v>
      </c>
      <c r="T211" s="59"/>
      <c r="U211" s="57"/>
      <c r="V211" s="58">
        <f>SUM(U212:W212)</f>
        <v>0</v>
      </c>
      <c r="W211" s="59"/>
      <c r="X211" s="10"/>
      <c r="Y211" s="15"/>
    </row>
    <row r="212" spans="1:25" ht="42.75" customHeight="1">
      <c r="A212" s="66"/>
      <c r="B212" s="66"/>
      <c r="C212" s="145"/>
      <c r="D212" s="66"/>
      <c r="E212" s="82"/>
      <c r="F212" s="19"/>
      <c r="G212" s="19"/>
      <c r="H212" s="19"/>
      <c r="I212" s="19"/>
      <c r="J212" s="19"/>
      <c r="K212" s="19"/>
      <c r="L212" s="19"/>
      <c r="M212" s="19"/>
      <c r="N212" s="19">
        <v>8500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0"/>
      <c r="Y212" s="15"/>
    </row>
    <row r="213" spans="1:25" ht="45" customHeight="1">
      <c r="A213" s="121" t="s">
        <v>43</v>
      </c>
      <c r="B213" s="122"/>
      <c r="C213" s="65"/>
      <c r="D213" s="65"/>
      <c r="E213" s="72">
        <f>E136+E138+E169+E171+E173+E175+E177+E179+E181+E183+E185+E187+E189+E191+E193+E195+E197+E199+E203+E205+E209+E201</f>
        <v>851937.78</v>
      </c>
      <c r="F213" s="69">
        <f>F136+F138+F169+F171+F173+F175+F177+F179+F181+F183+F185+F187+F189+F191+F193+F195+F197+F199+F203+F205+F207+F209+F211+F128+F130+F201</f>
        <v>18719.6</v>
      </c>
      <c r="G213" s="70"/>
      <c r="H213" s="71"/>
      <c r="I213" s="69">
        <f>I136+I138+I169+I171+I173+I175+I177+I179+I181+I183+I185+I187+I189+I191+I193+I195+I197+I199+I203+I205+I207+I209+I211+I128+I130+I201</f>
        <v>7750.8</v>
      </c>
      <c r="J213" s="70"/>
      <c r="K213" s="71"/>
      <c r="L213" s="69">
        <f>L136+L138+L169+L171+L173+L175+L177+L179+L181+L183+L185+L187+L189+L191+L193+L195+L197+L199+L203+L205+L207+L209+L211+L201</f>
        <v>392608.12999999995</v>
      </c>
      <c r="M213" s="70"/>
      <c r="N213" s="71"/>
      <c r="O213" s="69">
        <f>O136+O138+O169+O171+O173+O175+O177+O179+O181+O183+O185+O187+O189+O191+O193+O195+O197+O199+O203+O205+O207+O209+O211+O128+O130+O201</f>
        <v>311709.3</v>
      </c>
      <c r="P213" s="70"/>
      <c r="Q213" s="71"/>
      <c r="R213" s="69">
        <f>R136+R138+R169+R171+R173+R175+R177+R179+R181+R183+R185+R187+R189+R191+R193+R195+R197+R199+R203+R205+R207+R209+R211+R128+R130+R201</f>
        <v>61150</v>
      </c>
      <c r="S213" s="70"/>
      <c r="T213" s="71"/>
      <c r="U213" s="69">
        <f>U136+U138+U169+U171+U173+U175+U177+U179+U181+U183+U185+U187+U189+U191+U193+U195+U197+U199+U203+U205+U207+U209+U211+U128+U130+U201</f>
        <v>60000</v>
      </c>
      <c r="V213" s="70"/>
      <c r="W213" s="71"/>
      <c r="X213" s="11">
        <v>738941.15</v>
      </c>
      <c r="Y213" s="15">
        <f>E213-X213</f>
        <v>112996.63</v>
      </c>
    </row>
    <row r="214" spans="1:25" ht="57" customHeight="1">
      <c r="A214" s="123"/>
      <c r="B214" s="124"/>
      <c r="C214" s="66"/>
      <c r="D214" s="66"/>
      <c r="E214" s="68"/>
      <c r="F214" s="20">
        <f aca="true" t="shared" si="4" ref="F214:W214">F137+F139+F170+F172+F174+F176+F178+F180+F182+F184+F186+F188+F190+F192+F194+F196+F198+F200+F204+F206+F208+F210+F212+F202</f>
        <v>18719.6</v>
      </c>
      <c r="G214" s="20">
        <f t="shared" si="4"/>
        <v>0</v>
      </c>
      <c r="H214" s="20">
        <f t="shared" si="4"/>
        <v>0</v>
      </c>
      <c r="I214" s="20">
        <f t="shared" si="4"/>
        <v>7750.8</v>
      </c>
      <c r="J214" s="20">
        <f t="shared" si="4"/>
        <v>0</v>
      </c>
      <c r="K214" s="20">
        <f t="shared" si="4"/>
        <v>0</v>
      </c>
      <c r="L214" s="20">
        <f t="shared" si="4"/>
        <v>1550.1</v>
      </c>
      <c r="M214" s="20">
        <f t="shared" si="4"/>
        <v>171392.83000000002</v>
      </c>
      <c r="N214" s="20">
        <f t="shared" si="4"/>
        <v>219665.19999999998</v>
      </c>
      <c r="O214" s="20">
        <f t="shared" si="4"/>
        <v>0</v>
      </c>
      <c r="P214" s="20">
        <f t="shared" si="4"/>
        <v>161819.3</v>
      </c>
      <c r="Q214" s="20">
        <f t="shared" si="4"/>
        <v>149890</v>
      </c>
      <c r="R214" s="20">
        <f t="shared" si="4"/>
        <v>0</v>
      </c>
      <c r="S214" s="20">
        <f t="shared" si="4"/>
        <v>0</v>
      </c>
      <c r="T214" s="20">
        <f t="shared" si="4"/>
        <v>61150</v>
      </c>
      <c r="U214" s="20">
        <f t="shared" si="4"/>
        <v>60000</v>
      </c>
      <c r="V214" s="20">
        <f t="shared" si="4"/>
        <v>0</v>
      </c>
      <c r="W214" s="20">
        <f t="shared" si="4"/>
        <v>0</v>
      </c>
      <c r="X214" s="17">
        <f>X137+X139+X170+X172+X174+X176+X178+X180+X182+X184+X186+X188+X190+X192+X194+X196+X198+X200+X204</f>
        <v>0</v>
      </c>
      <c r="Y214" s="17">
        <f>Y137+Y139+Y170+Y172+Y174+Y176+Y178+Y180+Y182+Y184+Y186+Y188+Y190+Y192+Y194+Y196+Y198+Y200+Y204</f>
        <v>0</v>
      </c>
    </row>
    <row r="215" spans="1:25" s="32" customFormat="1" ht="35.25" customHeight="1">
      <c r="A215" s="115" t="s">
        <v>381</v>
      </c>
      <c r="B215" s="116"/>
      <c r="C215" s="28"/>
      <c r="D215" s="28"/>
      <c r="E215" s="31"/>
      <c r="F215" s="20"/>
      <c r="G215" s="20"/>
      <c r="H215" s="20"/>
      <c r="I215" s="20"/>
      <c r="J215" s="20"/>
      <c r="K215" s="20"/>
      <c r="L215" s="20">
        <f>L144+L157+L164</f>
        <v>1550.1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11"/>
      <c r="Y215" s="11"/>
    </row>
    <row r="216" spans="1:25" ht="69" customHeight="1">
      <c r="A216" s="50" t="s">
        <v>56</v>
      </c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37"/>
      <c r="Y216" s="15">
        <f>E216-X216</f>
        <v>0</v>
      </c>
    </row>
    <row r="217" spans="1:25" ht="51.75" customHeight="1">
      <c r="A217" s="65" t="s">
        <v>152</v>
      </c>
      <c r="B217" s="63" t="s">
        <v>79</v>
      </c>
      <c r="C217" s="65"/>
      <c r="D217" s="65"/>
      <c r="E217" s="67">
        <f>SUM(F217:W217)</f>
        <v>28000</v>
      </c>
      <c r="F217" s="57">
        <v>10000</v>
      </c>
      <c r="G217" s="58"/>
      <c r="H217" s="59"/>
      <c r="I217" s="57">
        <v>18000</v>
      </c>
      <c r="J217" s="58"/>
      <c r="K217" s="59"/>
      <c r="L217" s="57"/>
      <c r="M217" s="58"/>
      <c r="N217" s="59"/>
      <c r="O217" s="57"/>
      <c r="P217" s="58"/>
      <c r="Q217" s="59"/>
      <c r="R217" s="57"/>
      <c r="S217" s="58"/>
      <c r="T217" s="59"/>
      <c r="U217" s="57"/>
      <c r="V217" s="58"/>
      <c r="W217" s="59"/>
      <c r="X217" s="15">
        <v>32610.92</v>
      </c>
      <c r="Y217" s="15">
        <f>E217-X217</f>
        <v>-4610.919999999998</v>
      </c>
    </row>
    <row r="218" spans="1:25" ht="45" customHeight="1">
      <c r="A218" s="66"/>
      <c r="B218" s="64"/>
      <c r="C218" s="66"/>
      <c r="D218" s="66"/>
      <c r="E218" s="73"/>
      <c r="F218" s="19">
        <v>10000</v>
      </c>
      <c r="G218" s="19"/>
      <c r="H218" s="19"/>
      <c r="I218" s="19">
        <v>18000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5"/>
      <c r="Y218" s="15"/>
    </row>
    <row r="219" spans="1:25" ht="45" customHeight="1">
      <c r="A219" s="65" t="s">
        <v>153</v>
      </c>
      <c r="B219" s="88" t="s">
        <v>346</v>
      </c>
      <c r="C219" s="47"/>
      <c r="D219" s="47" t="s">
        <v>89</v>
      </c>
      <c r="E219" s="74">
        <f>SUM(F219:W219)</f>
        <v>44972.4</v>
      </c>
      <c r="F219" s="60"/>
      <c r="G219" s="61"/>
      <c r="H219" s="62"/>
      <c r="I219" s="60">
        <v>44972.4</v>
      </c>
      <c r="J219" s="61"/>
      <c r="K219" s="62"/>
      <c r="L219" s="60"/>
      <c r="M219" s="61"/>
      <c r="N219" s="62"/>
      <c r="O219" s="57"/>
      <c r="P219" s="58"/>
      <c r="Q219" s="59"/>
      <c r="R219" s="57"/>
      <c r="S219" s="58"/>
      <c r="T219" s="59"/>
      <c r="U219" s="57"/>
      <c r="V219" s="58"/>
      <c r="W219" s="59"/>
      <c r="X219" s="1">
        <v>41268.1</v>
      </c>
      <c r="Y219" s="15">
        <f>E219-X219</f>
        <v>3704.300000000003</v>
      </c>
    </row>
    <row r="220" spans="1:25" ht="45" customHeight="1">
      <c r="A220" s="66"/>
      <c r="B220" s="89"/>
      <c r="C220" s="120"/>
      <c r="D220" s="120"/>
      <c r="E220" s="75"/>
      <c r="F220" s="25"/>
      <c r="G220" s="25"/>
      <c r="H220" s="25"/>
      <c r="I220" s="25">
        <v>44972.4</v>
      </c>
      <c r="J220" s="25"/>
      <c r="K220" s="25"/>
      <c r="L220" s="25"/>
      <c r="M220" s="25"/>
      <c r="N220" s="25"/>
      <c r="O220" s="19"/>
      <c r="P220" s="19"/>
      <c r="Q220" s="19"/>
      <c r="R220" s="19"/>
      <c r="S220" s="19"/>
      <c r="T220" s="19"/>
      <c r="U220" s="19"/>
      <c r="V220" s="19"/>
      <c r="W220" s="19"/>
      <c r="X220" s="1"/>
      <c r="Y220" s="15"/>
    </row>
    <row r="221" spans="1:25" ht="45" customHeight="1">
      <c r="A221" s="65" t="s">
        <v>154</v>
      </c>
      <c r="B221" s="63" t="s">
        <v>275</v>
      </c>
      <c r="C221" s="65" t="s">
        <v>295</v>
      </c>
      <c r="D221" s="65" t="s">
        <v>59</v>
      </c>
      <c r="E221" s="67">
        <f>SUM(F221:W221,F223:W223)</f>
        <v>7192.6</v>
      </c>
      <c r="F221" s="57">
        <v>425</v>
      </c>
      <c r="G221" s="58"/>
      <c r="H221" s="59"/>
      <c r="I221" s="57"/>
      <c r="J221" s="58"/>
      <c r="K221" s="59"/>
      <c r="L221" s="57"/>
      <c r="M221" s="58"/>
      <c r="N221" s="59"/>
      <c r="O221" s="57"/>
      <c r="P221" s="58"/>
      <c r="Q221" s="59"/>
      <c r="R221" s="57"/>
      <c r="S221" s="58"/>
      <c r="T221" s="59"/>
      <c r="U221" s="57"/>
      <c r="V221" s="58"/>
      <c r="W221" s="59"/>
      <c r="X221" s="1"/>
      <c r="Y221" s="15"/>
    </row>
    <row r="222" spans="1:25" ht="45" customHeight="1">
      <c r="A222" s="83"/>
      <c r="B222" s="85"/>
      <c r="C222" s="66"/>
      <c r="D222" s="83"/>
      <c r="E222" s="117"/>
      <c r="F222" s="19">
        <v>425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"/>
      <c r="Y222" s="15"/>
    </row>
    <row r="223" spans="1:25" ht="45" customHeight="1">
      <c r="A223" s="83"/>
      <c r="B223" s="85"/>
      <c r="C223" s="65" t="s">
        <v>287</v>
      </c>
      <c r="D223" s="83"/>
      <c r="E223" s="117"/>
      <c r="F223" s="57">
        <v>6767.6</v>
      </c>
      <c r="G223" s="58"/>
      <c r="H223" s="59"/>
      <c r="I223" s="57"/>
      <c r="J223" s="58"/>
      <c r="K223" s="59"/>
      <c r="L223" s="57"/>
      <c r="M223" s="58"/>
      <c r="N223" s="59"/>
      <c r="O223" s="57"/>
      <c r="P223" s="58"/>
      <c r="Q223" s="59"/>
      <c r="R223" s="57"/>
      <c r="S223" s="58"/>
      <c r="T223" s="59"/>
      <c r="U223" s="57"/>
      <c r="V223" s="58"/>
      <c r="W223" s="59"/>
      <c r="X223" s="1"/>
      <c r="Y223" s="15"/>
    </row>
    <row r="224" spans="1:25" ht="45" customHeight="1">
      <c r="A224" s="66"/>
      <c r="B224" s="64"/>
      <c r="C224" s="66"/>
      <c r="D224" s="66"/>
      <c r="E224" s="73"/>
      <c r="F224" s="19">
        <v>6767.6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"/>
      <c r="Y224" s="15"/>
    </row>
    <row r="225" spans="1:25" ht="39" customHeight="1">
      <c r="A225" s="65" t="s">
        <v>155</v>
      </c>
      <c r="B225" s="88" t="s">
        <v>387</v>
      </c>
      <c r="C225" s="65" t="s">
        <v>323</v>
      </c>
      <c r="D225" s="65"/>
      <c r="E225" s="67">
        <f>SUM(F225:W225)</f>
        <v>608.8</v>
      </c>
      <c r="F225" s="57"/>
      <c r="G225" s="58"/>
      <c r="H225" s="59"/>
      <c r="I225" s="57"/>
      <c r="J225" s="58"/>
      <c r="K225" s="59"/>
      <c r="L225" s="57">
        <v>608.8</v>
      </c>
      <c r="M225" s="58"/>
      <c r="N225" s="59"/>
      <c r="O225" s="57"/>
      <c r="P225" s="58"/>
      <c r="Q225" s="59"/>
      <c r="R225" s="57"/>
      <c r="S225" s="58"/>
      <c r="T225" s="59"/>
      <c r="U225" s="57"/>
      <c r="V225" s="58"/>
      <c r="W225" s="59"/>
      <c r="X225" s="1"/>
      <c r="Y225" s="15"/>
    </row>
    <row r="226" spans="1:25" ht="44.25" customHeight="1">
      <c r="A226" s="66"/>
      <c r="B226" s="89"/>
      <c r="C226" s="66"/>
      <c r="D226" s="66"/>
      <c r="E226" s="73"/>
      <c r="F226" s="19"/>
      <c r="G226" s="19"/>
      <c r="H226" s="19"/>
      <c r="I226" s="19"/>
      <c r="J226" s="19"/>
      <c r="K226" s="19"/>
      <c r="L226" s="19">
        <v>608.8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"/>
      <c r="Y226" s="15"/>
    </row>
    <row r="227" spans="1:25" s="24" customFormat="1" ht="45" customHeight="1">
      <c r="A227" s="65" t="s">
        <v>156</v>
      </c>
      <c r="B227" s="88" t="s">
        <v>352</v>
      </c>
      <c r="C227" s="65"/>
      <c r="D227" s="65" t="s">
        <v>76</v>
      </c>
      <c r="E227" s="67">
        <f>SUM(F227:W227)</f>
        <v>15168.4</v>
      </c>
      <c r="F227" s="57"/>
      <c r="G227" s="58"/>
      <c r="H227" s="59"/>
      <c r="I227" s="57">
        <f>I228</f>
        <v>15168.4</v>
      </c>
      <c r="J227" s="58"/>
      <c r="K227" s="59"/>
      <c r="L227" s="57"/>
      <c r="M227" s="58"/>
      <c r="N227" s="59"/>
      <c r="O227" s="57"/>
      <c r="P227" s="58"/>
      <c r="Q227" s="59"/>
      <c r="R227" s="57"/>
      <c r="S227" s="58"/>
      <c r="T227" s="59"/>
      <c r="U227" s="57"/>
      <c r="V227" s="58"/>
      <c r="W227" s="59"/>
      <c r="X227" s="22">
        <v>11000</v>
      </c>
      <c r="Y227" s="23">
        <f>E227-X227</f>
        <v>4168.4</v>
      </c>
    </row>
    <row r="228" spans="1:25" s="24" customFormat="1" ht="45" customHeight="1">
      <c r="A228" s="66"/>
      <c r="B228" s="89"/>
      <c r="C228" s="66"/>
      <c r="D228" s="66"/>
      <c r="E228" s="73"/>
      <c r="F228" s="19"/>
      <c r="G228" s="19"/>
      <c r="H228" s="19"/>
      <c r="I228" s="19">
        <v>15168.4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22"/>
      <c r="Y228" s="23"/>
    </row>
    <row r="229" spans="1:25" s="24" customFormat="1" ht="45" customHeight="1">
      <c r="A229" s="65" t="s">
        <v>157</v>
      </c>
      <c r="B229" s="88" t="s">
        <v>353</v>
      </c>
      <c r="C229" s="65"/>
      <c r="D229" s="65" t="s">
        <v>76</v>
      </c>
      <c r="E229" s="67">
        <f>SUM(F229:W229)</f>
        <v>20832.2</v>
      </c>
      <c r="F229" s="57"/>
      <c r="G229" s="58"/>
      <c r="H229" s="59"/>
      <c r="I229" s="57">
        <v>20832.2</v>
      </c>
      <c r="J229" s="58"/>
      <c r="K229" s="59"/>
      <c r="L229" s="57"/>
      <c r="M229" s="58"/>
      <c r="N229" s="59"/>
      <c r="O229" s="57"/>
      <c r="P229" s="58"/>
      <c r="Q229" s="59"/>
      <c r="R229" s="57"/>
      <c r="S229" s="58"/>
      <c r="T229" s="59"/>
      <c r="U229" s="57"/>
      <c r="V229" s="58"/>
      <c r="W229" s="59"/>
      <c r="X229" s="22">
        <v>10978.5</v>
      </c>
      <c r="Y229" s="23">
        <f>E229-X229</f>
        <v>9853.7</v>
      </c>
    </row>
    <row r="230" spans="1:25" s="24" customFormat="1" ht="45" customHeight="1">
      <c r="A230" s="66"/>
      <c r="B230" s="89"/>
      <c r="C230" s="66"/>
      <c r="D230" s="66"/>
      <c r="E230" s="73"/>
      <c r="F230" s="19"/>
      <c r="G230" s="19"/>
      <c r="H230" s="19"/>
      <c r="I230" s="19">
        <v>20832.2</v>
      </c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22"/>
      <c r="Y230" s="23"/>
    </row>
    <row r="231" spans="1:25" s="24" customFormat="1" ht="45" customHeight="1">
      <c r="A231" s="65" t="s">
        <v>158</v>
      </c>
      <c r="B231" s="88" t="s">
        <v>351</v>
      </c>
      <c r="C231" s="65" t="s">
        <v>67</v>
      </c>
      <c r="D231" s="65" t="s">
        <v>312</v>
      </c>
      <c r="E231" s="67">
        <f>SUM(F231:W231)</f>
        <v>15661.8</v>
      </c>
      <c r="F231" s="57"/>
      <c r="G231" s="58"/>
      <c r="H231" s="59"/>
      <c r="I231" s="57"/>
      <c r="J231" s="58"/>
      <c r="K231" s="59"/>
      <c r="L231" s="57">
        <v>15661.8</v>
      </c>
      <c r="M231" s="58"/>
      <c r="N231" s="59"/>
      <c r="O231" s="57"/>
      <c r="P231" s="58"/>
      <c r="Q231" s="59"/>
      <c r="R231" s="57"/>
      <c r="S231" s="58"/>
      <c r="T231" s="59"/>
      <c r="U231" s="57"/>
      <c r="V231" s="58"/>
      <c r="W231" s="59"/>
      <c r="X231" s="22"/>
      <c r="Y231" s="23"/>
    </row>
    <row r="232" spans="1:25" s="24" customFormat="1" ht="45" customHeight="1">
      <c r="A232" s="66"/>
      <c r="B232" s="89"/>
      <c r="C232" s="66"/>
      <c r="D232" s="66"/>
      <c r="E232" s="73"/>
      <c r="F232" s="19"/>
      <c r="G232" s="19"/>
      <c r="H232" s="19"/>
      <c r="I232" s="19"/>
      <c r="J232" s="19"/>
      <c r="K232" s="19"/>
      <c r="L232" s="19">
        <v>15661.8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22"/>
      <c r="Y232" s="23"/>
    </row>
    <row r="233" spans="1:25" s="24" customFormat="1" ht="51.75" customHeight="1">
      <c r="A233" s="65" t="s">
        <v>159</v>
      </c>
      <c r="B233" s="63" t="s">
        <v>262</v>
      </c>
      <c r="C233" s="65" t="s">
        <v>67</v>
      </c>
      <c r="D233" s="65" t="s">
        <v>76</v>
      </c>
      <c r="E233" s="67">
        <f>SUM(F233:W233)</f>
        <v>2200</v>
      </c>
      <c r="F233" s="57"/>
      <c r="G233" s="58"/>
      <c r="H233" s="59"/>
      <c r="I233" s="57"/>
      <c r="J233" s="58"/>
      <c r="K233" s="59"/>
      <c r="L233" s="57">
        <v>2200</v>
      </c>
      <c r="M233" s="58"/>
      <c r="N233" s="59"/>
      <c r="O233" s="57"/>
      <c r="P233" s="58"/>
      <c r="Q233" s="59"/>
      <c r="R233" s="57"/>
      <c r="S233" s="58"/>
      <c r="T233" s="59"/>
      <c r="U233" s="57"/>
      <c r="V233" s="58"/>
      <c r="W233" s="59"/>
      <c r="X233" s="22">
        <v>2200</v>
      </c>
      <c r="Y233" s="23">
        <f>E233-X233</f>
        <v>0</v>
      </c>
    </row>
    <row r="234" spans="1:25" s="24" customFormat="1" ht="55.5" customHeight="1">
      <c r="A234" s="66"/>
      <c r="B234" s="64"/>
      <c r="C234" s="66"/>
      <c r="D234" s="66"/>
      <c r="E234" s="73"/>
      <c r="F234" s="19"/>
      <c r="G234" s="19"/>
      <c r="H234" s="19"/>
      <c r="I234" s="19"/>
      <c r="J234" s="19"/>
      <c r="K234" s="19"/>
      <c r="L234" s="19"/>
      <c r="M234" s="19"/>
      <c r="N234" s="19">
        <v>2200</v>
      </c>
      <c r="O234" s="19"/>
      <c r="P234" s="19"/>
      <c r="Q234" s="19"/>
      <c r="R234" s="19"/>
      <c r="S234" s="19"/>
      <c r="T234" s="19"/>
      <c r="U234" s="19"/>
      <c r="V234" s="19"/>
      <c r="W234" s="19"/>
      <c r="X234" s="22"/>
      <c r="Y234" s="23"/>
    </row>
    <row r="235" spans="1:25" s="24" customFormat="1" ht="66" customHeight="1">
      <c r="A235" s="65" t="s">
        <v>100</v>
      </c>
      <c r="B235" s="63" t="s">
        <v>90</v>
      </c>
      <c r="C235" s="65" t="s">
        <v>303</v>
      </c>
      <c r="D235" s="65" t="s">
        <v>76</v>
      </c>
      <c r="E235" s="67">
        <f>F235+I235+L235+O235+R235+U235+U237+R237+O237+L237+I237+F237</f>
        <v>37558.6</v>
      </c>
      <c r="F235" s="57"/>
      <c r="G235" s="58"/>
      <c r="H235" s="59"/>
      <c r="I235" s="57"/>
      <c r="J235" s="58"/>
      <c r="K235" s="59"/>
      <c r="L235" s="57">
        <v>2558.6</v>
      </c>
      <c r="M235" s="58"/>
      <c r="N235" s="59"/>
      <c r="O235" s="57"/>
      <c r="P235" s="58"/>
      <c r="Q235" s="59"/>
      <c r="R235" s="57"/>
      <c r="S235" s="58"/>
      <c r="T235" s="59"/>
      <c r="U235" s="57"/>
      <c r="V235" s="58"/>
      <c r="W235" s="59"/>
      <c r="X235" s="22">
        <v>15000</v>
      </c>
      <c r="Y235" s="23">
        <f>E235-X235</f>
        <v>22558.6</v>
      </c>
    </row>
    <row r="236" spans="1:25" s="24" customFormat="1" ht="74.25" customHeight="1">
      <c r="A236" s="83"/>
      <c r="B236" s="85"/>
      <c r="C236" s="66"/>
      <c r="D236" s="83"/>
      <c r="E236" s="117"/>
      <c r="F236" s="19"/>
      <c r="G236" s="19"/>
      <c r="H236" s="19"/>
      <c r="I236" s="19"/>
      <c r="J236" s="19"/>
      <c r="K236" s="19"/>
      <c r="L236" s="19">
        <v>2558.6</v>
      </c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22"/>
      <c r="Y236" s="23"/>
    </row>
    <row r="237" spans="1:25" s="24" customFormat="1" ht="45" customHeight="1">
      <c r="A237" s="84"/>
      <c r="B237" s="86"/>
      <c r="C237" s="47" t="s">
        <v>287</v>
      </c>
      <c r="D237" s="84"/>
      <c r="E237" s="118"/>
      <c r="F237" s="57"/>
      <c r="G237" s="58"/>
      <c r="H237" s="59"/>
      <c r="I237" s="57"/>
      <c r="J237" s="58"/>
      <c r="K237" s="59"/>
      <c r="L237" s="57">
        <v>35000</v>
      </c>
      <c r="M237" s="58"/>
      <c r="N237" s="59"/>
      <c r="O237" s="57"/>
      <c r="P237" s="58"/>
      <c r="Q237" s="59"/>
      <c r="R237" s="57"/>
      <c r="S237" s="58"/>
      <c r="T237" s="59"/>
      <c r="U237" s="57"/>
      <c r="V237" s="58"/>
      <c r="W237" s="59"/>
      <c r="X237" s="22"/>
      <c r="Y237" s="23"/>
    </row>
    <row r="238" spans="1:25" s="24" customFormat="1" ht="45" customHeight="1">
      <c r="A238" s="56"/>
      <c r="B238" s="87"/>
      <c r="C238" s="120"/>
      <c r="D238" s="56"/>
      <c r="E238" s="119"/>
      <c r="F238" s="19"/>
      <c r="G238" s="19"/>
      <c r="H238" s="19"/>
      <c r="I238" s="19"/>
      <c r="J238" s="19"/>
      <c r="K238" s="19"/>
      <c r="L238" s="19">
        <v>12441.4</v>
      </c>
      <c r="M238" s="19"/>
      <c r="N238" s="19">
        <v>22558.6</v>
      </c>
      <c r="O238" s="19"/>
      <c r="P238" s="19"/>
      <c r="Q238" s="19"/>
      <c r="R238" s="19"/>
      <c r="S238" s="19"/>
      <c r="T238" s="19"/>
      <c r="U238" s="19"/>
      <c r="V238" s="19"/>
      <c r="W238" s="19"/>
      <c r="X238" s="22"/>
      <c r="Y238" s="23"/>
    </row>
    <row r="239" spans="1:25" ht="45" customHeight="1">
      <c r="A239" s="65" t="s">
        <v>203</v>
      </c>
      <c r="B239" s="63" t="s">
        <v>91</v>
      </c>
      <c r="C239" s="65" t="s">
        <v>67</v>
      </c>
      <c r="D239" s="65" t="s">
        <v>76</v>
      </c>
      <c r="E239" s="67">
        <f>SUM(F239:W239)</f>
        <v>5000</v>
      </c>
      <c r="F239" s="57"/>
      <c r="G239" s="58"/>
      <c r="H239" s="59"/>
      <c r="I239" s="57"/>
      <c r="J239" s="58"/>
      <c r="K239" s="59"/>
      <c r="L239" s="57">
        <v>5000</v>
      </c>
      <c r="M239" s="58"/>
      <c r="N239" s="59"/>
      <c r="O239" s="57"/>
      <c r="P239" s="58"/>
      <c r="Q239" s="59"/>
      <c r="R239" s="57"/>
      <c r="S239" s="58"/>
      <c r="T239" s="59"/>
      <c r="U239" s="57"/>
      <c r="V239" s="58"/>
      <c r="W239" s="59"/>
      <c r="X239" s="1">
        <v>5000</v>
      </c>
      <c r="Y239" s="15">
        <f>E239-X239</f>
        <v>0</v>
      </c>
    </row>
    <row r="240" spans="1:25" ht="45" customHeight="1">
      <c r="A240" s="66"/>
      <c r="B240" s="64"/>
      <c r="C240" s="66"/>
      <c r="D240" s="66"/>
      <c r="E240" s="73"/>
      <c r="F240" s="19"/>
      <c r="G240" s="19"/>
      <c r="H240" s="19"/>
      <c r="I240" s="19"/>
      <c r="J240" s="19"/>
      <c r="K240" s="19"/>
      <c r="L240" s="19"/>
      <c r="M240" s="19"/>
      <c r="N240" s="19">
        <v>5000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"/>
      <c r="Y240" s="15"/>
    </row>
    <row r="241" spans="1:25" ht="45" customHeight="1">
      <c r="A241" s="65" t="s">
        <v>101</v>
      </c>
      <c r="B241" s="63" t="s">
        <v>92</v>
      </c>
      <c r="C241" s="65" t="s">
        <v>67</v>
      </c>
      <c r="D241" s="65" t="s">
        <v>76</v>
      </c>
      <c r="E241" s="67">
        <f>SUM(F241:W241)</f>
        <v>5000</v>
      </c>
      <c r="F241" s="57"/>
      <c r="G241" s="58"/>
      <c r="H241" s="59"/>
      <c r="I241" s="57"/>
      <c r="J241" s="58"/>
      <c r="K241" s="59"/>
      <c r="L241" s="57">
        <v>5000</v>
      </c>
      <c r="M241" s="58"/>
      <c r="N241" s="59"/>
      <c r="O241" s="57"/>
      <c r="P241" s="58"/>
      <c r="Q241" s="59"/>
      <c r="R241" s="57"/>
      <c r="S241" s="58"/>
      <c r="T241" s="59"/>
      <c r="U241" s="57"/>
      <c r="V241" s="58"/>
      <c r="W241" s="59"/>
      <c r="X241" s="1">
        <v>5000</v>
      </c>
      <c r="Y241" s="15">
        <f>E241-X241</f>
        <v>0</v>
      </c>
    </row>
    <row r="242" spans="1:25" ht="45" customHeight="1">
      <c r="A242" s="66"/>
      <c r="B242" s="64"/>
      <c r="C242" s="66"/>
      <c r="D242" s="66"/>
      <c r="E242" s="73"/>
      <c r="F242" s="19"/>
      <c r="G242" s="19"/>
      <c r="H242" s="19"/>
      <c r="I242" s="19"/>
      <c r="J242" s="19"/>
      <c r="K242" s="19"/>
      <c r="L242" s="19"/>
      <c r="M242" s="19"/>
      <c r="N242" s="19">
        <v>5000</v>
      </c>
      <c r="O242" s="19"/>
      <c r="P242" s="19"/>
      <c r="Q242" s="19"/>
      <c r="R242" s="19"/>
      <c r="S242" s="19"/>
      <c r="T242" s="19"/>
      <c r="U242" s="19"/>
      <c r="V242" s="19"/>
      <c r="W242" s="19"/>
      <c r="X242" s="1"/>
      <c r="Y242" s="15"/>
    </row>
    <row r="243" spans="1:25" ht="56.25" customHeight="1">
      <c r="A243" s="65" t="s">
        <v>102</v>
      </c>
      <c r="B243" s="63" t="s">
        <v>93</v>
      </c>
      <c r="C243" s="65" t="s">
        <v>67</v>
      </c>
      <c r="D243" s="65" t="s">
        <v>76</v>
      </c>
      <c r="E243" s="67">
        <f>SUM(F243:W243)</f>
        <v>1240</v>
      </c>
      <c r="F243" s="57"/>
      <c r="G243" s="58"/>
      <c r="H243" s="59"/>
      <c r="I243" s="57"/>
      <c r="J243" s="58"/>
      <c r="K243" s="59"/>
      <c r="L243" s="57">
        <v>1240</v>
      </c>
      <c r="M243" s="58"/>
      <c r="N243" s="59"/>
      <c r="O243" s="57"/>
      <c r="P243" s="58"/>
      <c r="Q243" s="59"/>
      <c r="R243" s="57"/>
      <c r="S243" s="58"/>
      <c r="T243" s="59"/>
      <c r="U243" s="57"/>
      <c r="V243" s="58"/>
      <c r="W243" s="59"/>
      <c r="X243" s="1">
        <v>1240</v>
      </c>
      <c r="Y243" s="15">
        <f>E243-X243</f>
        <v>0</v>
      </c>
    </row>
    <row r="244" spans="1:25" ht="56.25" customHeight="1">
      <c r="A244" s="66"/>
      <c r="B244" s="64"/>
      <c r="C244" s="66"/>
      <c r="D244" s="66"/>
      <c r="E244" s="73"/>
      <c r="F244" s="19"/>
      <c r="G244" s="19"/>
      <c r="H244" s="19"/>
      <c r="I244" s="19"/>
      <c r="J244" s="19"/>
      <c r="K244" s="19"/>
      <c r="L244" s="19"/>
      <c r="M244" s="19">
        <v>1240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"/>
      <c r="Y244" s="15"/>
    </row>
    <row r="245" spans="1:25" ht="55.5" customHeight="1">
      <c r="A245" s="65" t="s">
        <v>103</v>
      </c>
      <c r="B245" s="63" t="s">
        <v>41</v>
      </c>
      <c r="C245" s="65" t="s">
        <v>67</v>
      </c>
      <c r="D245" s="65"/>
      <c r="E245" s="67">
        <f>SUM(F245:W245)</f>
        <v>30600</v>
      </c>
      <c r="F245" s="57"/>
      <c r="G245" s="58"/>
      <c r="H245" s="59"/>
      <c r="I245" s="57"/>
      <c r="J245" s="58"/>
      <c r="K245" s="59"/>
      <c r="L245" s="57">
        <v>30600</v>
      </c>
      <c r="M245" s="58"/>
      <c r="N245" s="59"/>
      <c r="O245" s="57"/>
      <c r="P245" s="58"/>
      <c r="Q245" s="59"/>
      <c r="R245" s="57"/>
      <c r="S245" s="58"/>
      <c r="T245" s="59"/>
      <c r="U245" s="57"/>
      <c r="V245" s="58"/>
      <c r="W245" s="59"/>
      <c r="X245" s="1">
        <v>11000</v>
      </c>
      <c r="Y245" s="15">
        <f>E245-X245</f>
        <v>19600</v>
      </c>
    </row>
    <row r="246" spans="1:25" ht="58.5" customHeight="1">
      <c r="A246" s="66"/>
      <c r="B246" s="64"/>
      <c r="C246" s="66"/>
      <c r="D246" s="66"/>
      <c r="E246" s="73"/>
      <c r="F246" s="19"/>
      <c r="G246" s="19"/>
      <c r="H246" s="19"/>
      <c r="I246" s="19"/>
      <c r="J246" s="19"/>
      <c r="K246" s="19"/>
      <c r="L246" s="19"/>
      <c r="M246" s="19"/>
      <c r="N246" s="19">
        <v>30600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"/>
      <c r="Y246" s="15"/>
    </row>
    <row r="247" spans="1:25" s="24" customFormat="1" ht="63.75" customHeight="1">
      <c r="A247" s="65" t="s">
        <v>104</v>
      </c>
      <c r="B247" s="63" t="s">
        <v>88</v>
      </c>
      <c r="C247" s="65" t="s">
        <v>303</v>
      </c>
      <c r="D247" s="65"/>
      <c r="E247" s="80">
        <f>SUM(F247:W247,F249:W249)</f>
        <v>51382.1</v>
      </c>
      <c r="F247" s="57"/>
      <c r="G247" s="58"/>
      <c r="H247" s="59"/>
      <c r="I247" s="57"/>
      <c r="J247" s="58"/>
      <c r="K247" s="59"/>
      <c r="L247" s="57">
        <v>3382.1</v>
      </c>
      <c r="M247" s="58"/>
      <c r="N247" s="59"/>
      <c r="O247" s="57"/>
      <c r="P247" s="58"/>
      <c r="Q247" s="59"/>
      <c r="R247" s="57"/>
      <c r="S247" s="58"/>
      <c r="T247" s="59"/>
      <c r="U247" s="57"/>
      <c r="V247" s="58"/>
      <c r="W247" s="59"/>
      <c r="X247" s="22">
        <v>25000</v>
      </c>
      <c r="Y247" s="23">
        <f>E247-X247</f>
        <v>26382.1</v>
      </c>
    </row>
    <row r="248" spans="1:25" s="24" customFormat="1" ht="70.5" customHeight="1">
      <c r="A248" s="83"/>
      <c r="B248" s="85"/>
      <c r="C248" s="66"/>
      <c r="D248" s="83"/>
      <c r="E248" s="81"/>
      <c r="F248" s="19"/>
      <c r="G248" s="19"/>
      <c r="H248" s="19"/>
      <c r="I248" s="19"/>
      <c r="J248" s="19"/>
      <c r="K248" s="19"/>
      <c r="L248" s="19">
        <v>3382.1</v>
      </c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22"/>
      <c r="Y248" s="23"/>
    </row>
    <row r="249" spans="1:25" s="24" customFormat="1" ht="45" customHeight="1">
      <c r="A249" s="84"/>
      <c r="B249" s="86"/>
      <c r="C249" s="65" t="s">
        <v>256</v>
      </c>
      <c r="D249" s="83"/>
      <c r="E249" s="81"/>
      <c r="F249" s="57"/>
      <c r="G249" s="58"/>
      <c r="H249" s="59"/>
      <c r="I249" s="57"/>
      <c r="J249" s="58"/>
      <c r="K249" s="59"/>
      <c r="L249" s="57">
        <v>48000</v>
      </c>
      <c r="M249" s="58"/>
      <c r="N249" s="59"/>
      <c r="O249" s="57"/>
      <c r="P249" s="58"/>
      <c r="Q249" s="59"/>
      <c r="R249" s="57"/>
      <c r="S249" s="58"/>
      <c r="T249" s="59"/>
      <c r="U249" s="57"/>
      <c r="V249" s="58"/>
      <c r="W249" s="59"/>
      <c r="X249" s="22"/>
      <c r="Y249" s="23"/>
    </row>
    <row r="250" spans="1:25" s="24" customFormat="1" ht="54.75" customHeight="1">
      <c r="A250" s="56"/>
      <c r="B250" s="87"/>
      <c r="C250" s="66"/>
      <c r="D250" s="66"/>
      <c r="E250" s="82"/>
      <c r="F250" s="19"/>
      <c r="G250" s="19"/>
      <c r="H250" s="19"/>
      <c r="I250" s="19"/>
      <c r="J250" s="19"/>
      <c r="K250" s="19"/>
      <c r="L250" s="19">
        <v>18000.5</v>
      </c>
      <c r="M250" s="19"/>
      <c r="N250" s="19">
        <v>29999.5</v>
      </c>
      <c r="O250" s="19"/>
      <c r="P250" s="19"/>
      <c r="Q250" s="19"/>
      <c r="R250" s="19"/>
      <c r="S250" s="19"/>
      <c r="T250" s="19"/>
      <c r="U250" s="19"/>
      <c r="V250" s="19"/>
      <c r="W250" s="19"/>
      <c r="X250" s="22"/>
      <c r="Y250" s="23"/>
    </row>
    <row r="251" spans="1:25" s="24" customFormat="1" ht="54.75" customHeight="1">
      <c r="A251" s="96" t="s">
        <v>160</v>
      </c>
      <c r="B251" s="130" t="s">
        <v>337</v>
      </c>
      <c r="C251" s="96"/>
      <c r="D251" s="96"/>
      <c r="E251" s="125">
        <f>SUM(F251:W251)</f>
        <v>11773.9</v>
      </c>
      <c r="F251" s="127"/>
      <c r="G251" s="127"/>
      <c r="H251" s="127"/>
      <c r="I251" s="127"/>
      <c r="J251" s="127"/>
      <c r="K251" s="127"/>
      <c r="L251" s="127">
        <v>11773.9</v>
      </c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22">
        <v>2750</v>
      </c>
      <c r="Y251" s="23">
        <f>E251-X251</f>
        <v>9023.9</v>
      </c>
    </row>
    <row r="252" spans="1:25" s="24" customFormat="1" ht="54" customHeight="1">
      <c r="A252" s="132"/>
      <c r="B252" s="131"/>
      <c r="C252" s="132"/>
      <c r="D252" s="132"/>
      <c r="E252" s="126"/>
      <c r="F252" s="26"/>
      <c r="G252" s="26"/>
      <c r="H252" s="26"/>
      <c r="I252" s="26"/>
      <c r="J252" s="26"/>
      <c r="K252" s="26"/>
      <c r="L252" s="26">
        <v>11773.9</v>
      </c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2"/>
      <c r="Y252" s="23"/>
    </row>
    <row r="253" spans="1:25" s="24" customFormat="1" ht="56.25" customHeight="1">
      <c r="A253" s="96" t="s">
        <v>376</v>
      </c>
      <c r="B253" s="133" t="s">
        <v>338</v>
      </c>
      <c r="C253" s="96" t="s">
        <v>307</v>
      </c>
      <c r="D253" s="96" t="s">
        <v>342</v>
      </c>
      <c r="E253" s="128">
        <f>SUM(F253:W253,F255:W255)</f>
        <v>4550.4</v>
      </c>
      <c r="F253" s="127"/>
      <c r="G253" s="127"/>
      <c r="H253" s="127"/>
      <c r="I253" s="127"/>
      <c r="J253" s="127"/>
      <c r="K253" s="127"/>
      <c r="L253" s="127">
        <v>417.7</v>
      </c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22"/>
      <c r="Y253" s="23"/>
    </row>
    <row r="254" spans="1:25" s="24" customFormat="1" ht="72.75" customHeight="1">
      <c r="A254" s="132"/>
      <c r="B254" s="51"/>
      <c r="C254" s="96"/>
      <c r="D254" s="132"/>
      <c r="E254" s="129"/>
      <c r="F254" s="26"/>
      <c r="G254" s="26"/>
      <c r="H254" s="26"/>
      <c r="I254" s="26"/>
      <c r="J254" s="26"/>
      <c r="K254" s="26"/>
      <c r="L254" s="26">
        <v>417.7</v>
      </c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2"/>
      <c r="Y254" s="23"/>
    </row>
    <row r="255" spans="1:25" s="24" customFormat="1" ht="45" customHeight="1">
      <c r="A255" s="132"/>
      <c r="B255" s="51"/>
      <c r="C255" s="96" t="s">
        <v>287</v>
      </c>
      <c r="D255" s="132"/>
      <c r="E255" s="129"/>
      <c r="F255" s="127"/>
      <c r="G255" s="127"/>
      <c r="H255" s="127"/>
      <c r="I255" s="127"/>
      <c r="J255" s="127"/>
      <c r="K255" s="127"/>
      <c r="L255" s="127">
        <v>4132.7</v>
      </c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22"/>
      <c r="Y255" s="23"/>
    </row>
    <row r="256" spans="1:25" s="24" customFormat="1" ht="45" customHeight="1">
      <c r="A256" s="132"/>
      <c r="B256" s="51"/>
      <c r="C256" s="96"/>
      <c r="D256" s="132"/>
      <c r="E256" s="129"/>
      <c r="F256" s="19"/>
      <c r="G256" s="19"/>
      <c r="H256" s="19"/>
      <c r="I256" s="19"/>
      <c r="J256" s="19"/>
      <c r="K256" s="19"/>
      <c r="L256" s="19">
        <v>4132.7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22"/>
      <c r="Y256" s="23"/>
    </row>
    <row r="257" spans="1:25" s="24" customFormat="1" ht="45" customHeight="1">
      <c r="A257" s="65" t="s">
        <v>377</v>
      </c>
      <c r="B257" s="133" t="s">
        <v>339</v>
      </c>
      <c r="C257" s="134" t="s">
        <v>340</v>
      </c>
      <c r="D257" s="96" t="s">
        <v>341</v>
      </c>
      <c r="E257" s="128">
        <f>SUM(F257:W257,F259:W259)</f>
        <v>7223.5</v>
      </c>
      <c r="F257" s="127"/>
      <c r="G257" s="127"/>
      <c r="H257" s="127"/>
      <c r="I257" s="127"/>
      <c r="J257" s="127"/>
      <c r="K257" s="127"/>
      <c r="L257" s="127">
        <v>414.8</v>
      </c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22"/>
      <c r="Y257" s="23"/>
    </row>
    <row r="258" spans="1:25" s="24" customFormat="1" ht="45" customHeight="1">
      <c r="A258" s="83"/>
      <c r="B258" s="51"/>
      <c r="C258" s="134"/>
      <c r="D258" s="96"/>
      <c r="E258" s="128"/>
      <c r="F258" s="19"/>
      <c r="G258" s="19"/>
      <c r="H258" s="19"/>
      <c r="I258" s="19"/>
      <c r="J258" s="19"/>
      <c r="K258" s="19"/>
      <c r="L258" s="19">
        <v>414.8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22"/>
      <c r="Y258" s="23"/>
    </row>
    <row r="259" spans="1:25" s="24" customFormat="1" ht="45" customHeight="1">
      <c r="A259" s="83"/>
      <c r="B259" s="51"/>
      <c r="C259" s="134" t="s">
        <v>287</v>
      </c>
      <c r="D259" s="96"/>
      <c r="E259" s="128"/>
      <c r="F259" s="127"/>
      <c r="G259" s="127"/>
      <c r="H259" s="127"/>
      <c r="I259" s="127"/>
      <c r="J259" s="127"/>
      <c r="K259" s="127"/>
      <c r="L259" s="127">
        <v>6808.7</v>
      </c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22"/>
      <c r="Y259" s="23"/>
    </row>
    <row r="260" spans="1:25" s="24" customFormat="1" ht="45" customHeight="1">
      <c r="A260" s="66"/>
      <c r="B260" s="51"/>
      <c r="C260" s="134"/>
      <c r="D260" s="96"/>
      <c r="E260" s="128"/>
      <c r="F260" s="19"/>
      <c r="G260" s="19"/>
      <c r="H260" s="19"/>
      <c r="I260" s="19"/>
      <c r="J260" s="19"/>
      <c r="K260" s="19"/>
      <c r="L260" s="19">
        <v>6808.7</v>
      </c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22"/>
      <c r="Y260" s="23"/>
    </row>
    <row r="261" spans="1:25" ht="45" customHeight="1">
      <c r="A261" s="65" t="s">
        <v>161</v>
      </c>
      <c r="B261" s="63" t="s">
        <v>263</v>
      </c>
      <c r="C261" s="65" t="s">
        <v>67</v>
      </c>
      <c r="D261" s="65" t="s">
        <v>76</v>
      </c>
      <c r="E261" s="67">
        <f>SUM(F261:W261)</f>
        <v>1240</v>
      </c>
      <c r="F261" s="57"/>
      <c r="G261" s="58"/>
      <c r="H261" s="59"/>
      <c r="I261" s="57"/>
      <c r="J261" s="58"/>
      <c r="K261" s="59"/>
      <c r="L261" s="57">
        <v>1240</v>
      </c>
      <c r="M261" s="58"/>
      <c r="N261" s="59"/>
      <c r="O261" s="57"/>
      <c r="P261" s="58"/>
      <c r="Q261" s="59"/>
      <c r="R261" s="57"/>
      <c r="S261" s="58"/>
      <c r="T261" s="59"/>
      <c r="U261" s="57"/>
      <c r="V261" s="58"/>
      <c r="W261" s="59"/>
      <c r="X261" s="1">
        <v>1240</v>
      </c>
      <c r="Y261" s="15">
        <f>E261-X261</f>
        <v>0</v>
      </c>
    </row>
    <row r="262" spans="1:25" ht="45" customHeight="1">
      <c r="A262" s="66"/>
      <c r="B262" s="64"/>
      <c r="C262" s="66"/>
      <c r="D262" s="66"/>
      <c r="E262" s="73"/>
      <c r="F262" s="19"/>
      <c r="G262" s="19"/>
      <c r="H262" s="19"/>
      <c r="I262" s="19"/>
      <c r="J262" s="19"/>
      <c r="K262" s="19"/>
      <c r="L262" s="19"/>
      <c r="M262" s="19">
        <v>1240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"/>
      <c r="Y262" s="15"/>
    </row>
    <row r="263" spans="1:25" ht="45" customHeight="1">
      <c r="A263" s="65" t="s">
        <v>162</v>
      </c>
      <c r="B263" s="63" t="s">
        <v>251</v>
      </c>
      <c r="C263" s="65" t="s">
        <v>67</v>
      </c>
      <c r="D263" s="65" t="s">
        <v>76</v>
      </c>
      <c r="E263" s="67">
        <f>SUM(F263:W263)</f>
        <v>1240</v>
      </c>
      <c r="F263" s="57"/>
      <c r="G263" s="58"/>
      <c r="H263" s="59"/>
      <c r="I263" s="57"/>
      <c r="J263" s="58"/>
      <c r="K263" s="59"/>
      <c r="L263" s="57">
        <v>1240</v>
      </c>
      <c r="M263" s="58"/>
      <c r="N263" s="59"/>
      <c r="O263" s="57"/>
      <c r="P263" s="58"/>
      <c r="Q263" s="59"/>
      <c r="R263" s="57"/>
      <c r="S263" s="58"/>
      <c r="T263" s="59"/>
      <c r="U263" s="57"/>
      <c r="V263" s="58"/>
      <c r="W263" s="59"/>
      <c r="X263" s="1">
        <v>1240</v>
      </c>
      <c r="Y263" s="15">
        <f>E263-X263</f>
        <v>0</v>
      </c>
    </row>
    <row r="264" spans="1:25" ht="45" customHeight="1">
      <c r="A264" s="66"/>
      <c r="B264" s="64"/>
      <c r="C264" s="66"/>
      <c r="D264" s="66"/>
      <c r="E264" s="73"/>
      <c r="F264" s="19"/>
      <c r="G264" s="19"/>
      <c r="H264" s="19"/>
      <c r="I264" s="19"/>
      <c r="J264" s="19"/>
      <c r="K264" s="19"/>
      <c r="L264" s="19"/>
      <c r="M264" s="19">
        <v>1240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"/>
      <c r="Y264" s="15"/>
    </row>
    <row r="265" spans="1:25" ht="45" customHeight="1">
      <c r="A265" s="65" t="s">
        <v>163</v>
      </c>
      <c r="B265" s="63" t="s">
        <v>41</v>
      </c>
      <c r="C265" s="65" t="s">
        <v>67</v>
      </c>
      <c r="D265" s="65"/>
      <c r="E265" s="67">
        <f>SUM(F265:W265)</f>
        <v>19600</v>
      </c>
      <c r="F265" s="57"/>
      <c r="G265" s="58"/>
      <c r="H265" s="59"/>
      <c r="I265" s="57"/>
      <c r="J265" s="58"/>
      <c r="K265" s="59"/>
      <c r="L265" s="57">
        <v>19600</v>
      </c>
      <c r="M265" s="58"/>
      <c r="N265" s="59"/>
      <c r="O265" s="57"/>
      <c r="P265" s="58"/>
      <c r="Q265" s="59"/>
      <c r="R265" s="57"/>
      <c r="S265" s="58"/>
      <c r="T265" s="59"/>
      <c r="U265" s="57"/>
      <c r="V265" s="58"/>
      <c r="W265" s="59"/>
      <c r="X265" s="1">
        <v>19600</v>
      </c>
      <c r="Y265" s="15">
        <f>E265-X265</f>
        <v>0</v>
      </c>
    </row>
    <row r="266" spans="1:25" ht="45" customHeight="1">
      <c r="A266" s="66"/>
      <c r="B266" s="64"/>
      <c r="C266" s="66"/>
      <c r="D266" s="66"/>
      <c r="E266" s="73"/>
      <c r="F266" s="19"/>
      <c r="G266" s="19"/>
      <c r="H266" s="19"/>
      <c r="I266" s="19"/>
      <c r="J266" s="19"/>
      <c r="K266" s="19"/>
      <c r="L266" s="19"/>
      <c r="M266" s="19">
        <v>19600</v>
      </c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"/>
      <c r="Y266" s="15"/>
    </row>
    <row r="267" spans="1:25" ht="42.75" customHeight="1">
      <c r="A267" s="65" t="s">
        <v>164</v>
      </c>
      <c r="B267" s="63" t="s">
        <v>343</v>
      </c>
      <c r="C267" s="65" t="s">
        <v>303</v>
      </c>
      <c r="D267" s="65" t="s">
        <v>344</v>
      </c>
      <c r="E267" s="67">
        <f>SUM(F267:W267,F269:W269)</f>
        <v>2267.5</v>
      </c>
      <c r="F267" s="57"/>
      <c r="G267" s="58"/>
      <c r="H267" s="59"/>
      <c r="I267" s="57"/>
      <c r="J267" s="58"/>
      <c r="K267" s="59"/>
      <c r="L267" s="57">
        <v>1700</v>
      </c>
      <c r="M267" s="58"/>
      <c r="N267" s="59"/>
      <c r="O267" s="57"/>
      <c r="P267" s="58"/>
      <c r="Q267" s="59"/>
      <c r="R267" s="57"/>
      <c r="S267" s="58"/>
      <c r="T267" s="59"/>
      <c r="U267" s="57"/>
      <c r="V267" s="58"/>
      <c r="W267" s="59"/>
      <c r="X267" s="1">
        <v>2000</v>
      </c>
      <c r="Y267" s="15">
        <f>E267-X267</f>
        <v>267.5</v>
      </c>
    </row>
    <row r="268" spans="1:25" ht="35.25" customHeight="1">
      <c r="A268" s="83"/>
      <c r="B268" s="85"/>
      <c r="C268" s="66"/>
      <c r="D268" s="83"/>
      <c r="E268" s="118"/>
      <c r="F268" s="19"/>
      <c r="G268" s="19"/>
      <c r="H268" s="19"/>
      <c r="I268" s="19"/>
      <c r="J268" s="19"/>
      <c r="K268" s="19"/>
      <c r="L268" s="19">
        <v>1700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"/>
      <c r="Y268" s="15"/>
    </row>
    <row r="269" spans="1:25" ht="33.75" customHeight="1">
      <c r="A269" s="84"/>
      <c r="B269" s="86"/>
      <c r="C269" s="65" t="s">
        <v>287</v>
      </c>
      <c r="D269" s="84"/>
      <c r="E269" s="118"/>
      <c r="F269" s="57"/>
      <c r="G269" s="58"/>
      <c r="H269" s="59"/>
      <c r="I269" s="57"/>
      <c r="J269" s="58"/>
      <c r="K269" s="59"/>
      <c r="L269" s="57">
        <v>567.5</v>
      </c>
      <c r="M269" s="58"/>
      <c r="N269" s="59"/>
      <c r="O269" s="57"/>
      <c r="P269" s="58"/>
      <c r="Q269" s="59"/>
      <c r="R269" s="57"/>
      <c r="S269" s="58"/>
      <c r="T269" s="59"/>
      <c r="U269" s="57"/>
      <c r="V269" s="58"/>
      <c r="W269" s="59"/>
      <c r="X269" s="1"/>
      <c r="Y269" s="15"/>
    </row>
    <row r="270" spans="1:25" ht="45" customHeight="1">
      <c r="A270" s="56"/>
      <c r="B270" s="87"/>
      <c r="C270" s="66"/>
      <c r="D270" s="56"/>
      <c r="E270" s="119"/>
      <c r="F270" s="19"/>
      <c r="G270" s="19"/>
      <c r="H270" s="19"/>
      <c r="I270" s="19"/>
      <c r="J270" s="19"/>
      <c r="K270" s="19"/>
      <c r="L270" s="19">
        <v>567.5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"/>
      <c r="Y270" s="15"/>
    </row>
    <row r="271" spans="1:25" ht="45" customHeight="1">
      <c r="A271" s="65" t="s">
        <v>165</v>
      </c>
      <c r="B271" s="63" t="s">
        <v>345</v>
      </c>
      <c r="C271" s="65" t="s">
        <v>295</v>
      </c>
      <c r="D271" s="65"/>
      <c r="E271" s="67">
        <f>SUM(F271:W271)</f>
        <v>3878.1</v>
      </c>
      <c r="F271" s="57"/>
      <c r="G271" s="58"/>
      <c r="H271" s="59"/>
      <c r="I271" s="57"/>
      <c r="J271" s="58"/>
      <c r="K271" s="59"/>
      <c r="L271" s="57">
        <v>3878.1</v>
      </c>
      <c r="M271" s="58"/>
      <c r="N271" s="59"/>
      <c r="O271" s="57"/>
      <c r="P271" s="58"/>
      <c r="Q271" s="59"/>
      <c r="R271" s="57"/>
      <c r="S271" s="58"/>
      <c r="T271" s="59"/>
      <c r="U271" s="57"/>
      <c r="V271" s="58"/>
      <c r="W271" s="59"/>
      <c r="X271" s="1">
        <v>2000</v>
      </c>
      <c r="Y271" s="15">
        <f>E271-X271</f>
        <v>1878.1</v>
      </c>
    </row>
    <row r="272" spans="1:25" ht="45" customHeight="1">
      <c r="A272" s="66"/>
      <c r="B272" s="64"/>
      <c r="C272" s="66"/>
      <c r="D272" s="66"/>
      <c r="E272" s="73"/>
      <c r="F272" s="19"/>
      <c r="G272" s="19"/>
      <c r="H272" s="19"/>
      <c r="I272" s="19"/>
      <c r="J272" s="19"/>
      <c r="K272" s="19"/>
      <c r="L272" s="19">
        <v>3878.1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"/>
      <c r="Y272" s="15"/>
    </row>
    <row r="273" spans="1:25" ht="45" customHeight="1">
      <c r="A273" s="65" t="s">
        <v>166</v>
      </c>
      <c r="B273" s="63" t="s">
        <v>80</v>
      </c>
      <c r="C273" s="65" t="s">
        <v>67</v>
      </c>
      <c r="D273" s="65" t="s">
        <v>81</v>
      </c>
      <c r="E273" s="67">
        <f>SUM(F273:W273)</f>
        <v>27000</v>
      </c>
      <c r="F273" s="57"/>
      <c r="G273" s="58"/>
      <c r="H273" s="59"/>
      <c r="I273" s="57"/>
      <c r="J273" s="58"/>
      <c r="K273" s="59"/>
      <c r="L273" s="57">
        <v>27000</v>
      </c>
      <c r="M273" s="58"/>
      <c r="N273" s="59"/>
      <c r="O273" s="57"/>
      <c r="P273" s="58"/>
      <c r="Q273" s="59"/>
      <c r="R273" s="57"/>
      <c r="S273" s="58"/>
      <c r="T273" s="59"/>
      <c r="U273" s="57"/>
      <c r="V273" s="58"/>
      <c r="W273" s="59"/>
      <c r="X273" s="1">
        <v>27000</v>
      </c>
      <c r="Y273" s="15">
        <f>E273-X273</f>
        <v>0</v>
      </c>
    </row>
    <row r="274" spans="1:25" ht="45" customHeight="1">
      <c r="A274" s="66"/>
      <c r="B274" s="64"/>
      <c r="C274" s="66"/>
      <c r="D274" s="66"/>
      <c r="E274" s="73"/>
      <c r="F274" s="19"/>
      <c r="G274" s="19"/>
      <c r="H274" s="19"/>
      <c r="I274" s="19"/>
      <c r="J274" s="19"/>
      <c r="K274" s="19"/>
      <c r="L274" s="19"/>
      <c r="M274" s="19"/>
      <c r="N274" s="19">
        <v>27000</v>
      </c>
      <c r="O274" s="19"/>
      <c r="P274" s="19"/>
      <c r="Q274" s="19"/>
      <c r="R274" s="19"/>
      <c r="S274" s="19"/>
      <c r="T274" s="19"/>
      <c r="U274" s="19"/>
      <c r="V274" s="19"/>
      <c r="W274" s="19"/>
      <c r="X274" s="1"/>
      <c r="Y274" s="15"/>
    </row>
    <row r="275" spans="1:25" ht="45" customHeight="1">
      <c r="A275" s="65" t="s">
        <v>167</v>
      </c>
      <c r="B275" s="63" t="s">
        <v>82</v>
      </c>
      <c r="C275" s="65" t="s">
        <v>99</v>
      </c>
      <c r="D275" s="65"/>
      <c r="E275" s="67">
        <f>SUM(F275:W275)</f>
        <v>136060</v>
      </c>
      <c r="F275" s="57"/>
      <c r="G275" s="58"/>
      <c r="H275" s="59"/>
      <c r="I275" s="57"/>
      <c r="J275" s="58"/>
      <c r="K275" s="59"/>
      <c r="L275" s="57">
        <v>6803</v>
      </c>
      <c r="M275" s="58"/>
      <c r="N275" s="59"/>
      <c r="O275" s="57">
        <v>129257</v>
      </c>
      <c r="P275" s="58"/>
      <c r="Q275" s="59"/>
      <c r="R275" s="57"/>
      <c r="S275" s="58"/>
      <c r="T275" s="59"/>
      <c r="U275" s="57"/>
      <c r="V275" s="58"/>
      <c r="W275" s="59"/>
      <c r="X275" s="1">
        <v>136060</v>
      </c>
      <c r="Y275" s="15">
        <f>E275-X275</f>
        <v>0</v>
      </c>
    </row>
    <row r="276" spans="1:25" ht="45" customHeight="1">
      <c r="A276" s="66"/>
      <c r="B276" s="64"/>
      <c r="C276" s="66"/>
      <c r="D276" s="66"/>
      <c r="E276" s="73"/>
      <c r="F276" s="19"/>
      <c r="G276" s="19"/>
      <c r="H276" s="19"/>
      <c r="I276" s="19"/>
      <c r="J276" s="19"/>
      <c r="K276" s="19"/>
      <c r="L276" s="19"/>
      <c r="M276" s="19"/>
      <c r="N276" s="19">
        <v>6803</v>
      </c>
      <c r="O276" s="19"/>
      <c r="P276" s="19"/>
      <c r="Q276" s="19">
        <v>129257</v>
      </c>
      <c r="R276" s="19"/>
      <c r="S276" s="19"/>
      <c r="T276" s="19"/>
      <c r="U276" s="19"/>
      <c r="V276" s="19"/>
      <c r="W276" s="19"/>
      <c r="X276" s="1"/>
      <c r="Y276" s="15"/>
    </row>
    <row r="277" spans="1:25" ht="45" customHeight="1">
      <c r="A277" s="65" t="s">
        <v>168</v>
      </c>
      <c r="B277" s="63" t="s">
        <v>83</v>
      </c>
      <c r="C277" s="65" t="s">
        <v>99</v>
      </c>
      <c r="D277" s="65"/>
      <c r="E277" s="67">
        <f>SUM(F277:W277)</f>
        <v>118551</v>
      </c>
      <c r="F277" s="57"/>
      <c r="G277" s="58"/>
      <c r="H277" s="59"/>
      <c r="I277" s="57"/>
      <c r="J277" s="58"/>
      <c r="K277" s="59"/>
      <c r="L277" s="57">
        <v>5928</v>
      </c>
      <c r="M277" s="58"/>
      <c r="N277" s="59"/>
      <c r="O277" s="57">
        <v>112623</v>
      </c>
      <c r="P277" s="58"/>
      <c r="Q277" s="59"/>
      <c r="R277" s="57"/>
      <c r="S277" s="58"/>
      <c r="T277" s="59"/>
      <c r="U277" s="57"/>
      <c r="V277" s="58"/>
      <c r="W277" s="59"/>
      <c r="X277" s="1">
        <v>118551</v>
      </c>
      <c r="Y277" s="15">
        <f>E277-X277</f>
        <v>0</v>
      </c>
    </row>
    <row r="278" spans="1:25" ht="45" customHeight="1">
      <c r="A278" s="66"/>
      <c r="B278" s="64"/>
      <c r="C278" s="66"/>
      <c r="D278" s="66"/>
      <c r="E278" s="73"/>
      <c r="F278" s="19"/>
      <c r="G278" s="19"/>
      <c r="H278" s="19"/>
      <c r="I278" s="19"/>
      <c r="J278" s="19"/>
      <c r="K278" s="19"/>
      <c r="L278" s="19"/>
      <c r="M278" s="19"/>
      <c r="N278" s="19">
        <v>5928</v>
      </c>
      <c r="O278" s="19"/>
      <c r="P278" s="19"/>
      <c r="Q278" s="19">
        <v>112623</v>
      </c>
      <c r="R278" s="19"/>
      <c r="S278" s="19"/>
      <c r="T278" s="19"/>
      <c r="U278" s="19"/>
      <c r="V278" s="19"/>
      <c r="W278" s="19"/>
      <c r="X278" s="1"/>
      <c r="Y278" s="15"/>
    </row>
    <row r="279" spans="1:25" ht="45" customHeight="1">
      <c r="A279" s="65" t="s">
        <v>169</v>
      </c>
      <c r="B279" s="63" t="s">
        <v>84</v>
      </c>
      <c r="C279" s="65" t="s">
        <v>99</v>
      </c>
      <c r="D279" s="65" t="s">
        <v>85</v>
      </c>
      <c r="E279" s="67">
        <f>SUM(F279:W279)</f>
        <v>30000</v>
      </c>
      <c r="F279" s="57"/>
      <c r="G279" s="58"/>
      <c r="H279" s="59"/>
      <c r="I279" s="57"/>
      <c r="J279" s="58"/>
      <c r="K279" s="59"/>
      <c r="L279" s="57">
        <v>1500</v>
      </c>
      <c r="M279" s="58"/>
      <c r="N279" s="59"/>
      <c r="O279" s="57">
        <v>28500</v>
      </c>
      <c r="P279" s="58"/>
      <c r="Q279" s="59"/>
      <c r="R279" s="57"/>
      <c r="S279" s="58"/>
      <c r="T279" s="59"/>
      <c r="U279" s="57"/>
      <c r="V279" s="58"/>
      <c r="W279" s="59"/>
      <c r="X279" s="1">
        <v>30000</v>
      </c>
      <c r="Y279" s="15">
        <f>E279-X279</f>
        <v>0</v>
      </c>
    </row>
    <row r="280" spans="1:25" ht="45" customHeight="1">
      <c r="A280" s="66"/>
      <c r="B280" s="64"/>
      <c r="C280" s="66"/>
      <c r="D280" s="66"/>
      <c r="E280" s="73"/>
      <c r="F280" s="19"/>
      <c r="G280" s="19"/>
      <c r="H280" s="19"/>
      <c r="I280" s="19"/>
      <c r="J280" s="19"/>
      <c r="K280" s="19"/>
      <c r="L280" s="19"/>
      <c r="M280" s="19"/>
      <c r="N280" s="19">
        <v>1500</v>
      </c>
      <c r="O280" s="19"/>
      <c r="P280" s="19"/>
      <c r="Q280" s="19">
        <v>28500</v>
      </c>
      <c r="R280" s="19"/>
      <c r="S280" s="19"/>
      <c r="T280" s="19"/>
      <c r="U280" s="19"/>
      <c r="V280" s="19"/>
      <c r="W280" s="19"/>
      <c r="X280" s="1"/>
      <c r="Y280" s="15"/>
    </row>
    <row r="281" spans="1:25" ht="45" customHeight="1">
      <c r="A281" s="65" t="s">
        <v>170</v>
      </c>
      <c r="B281" s="63" t="s">
        <v>86</v>
      </c>
      <c r="C281" s="65" t="s">
        <v>99</v>
      </c>
      <c r="D281" s="65" t="s">
        <v>87</v>
      </c>
      <c r="E281" s="67">
        <f>SUM(F281:W281)</f>
        <v>43096</v>
      </c>
      <c r="F281" s="57"/>
      <c r="G281" s="58"/>
      <c r="H281" s="59"/>
      <c r="I281" s="57"/>
      <c r="J281" s="58"/>
      <c r="K281" s="59"/>
      <c r="L281" s="57">
        <v>2155</v>
      </c>
      <c r="M281" s="58"/>
      <c r="N281" s="59"/>
      <c r="O281" s="57">
        <v>40941</v>
      </c>
      <c r="P281" s="58"/>
      <c r="Q281" s="59"/>
      <c r="R281" s="57"/>
      <c r="S281" s="58"/>
      <c r="T281" s="59"/>
      <c r="U281" s="57"/>
      <c r="V281" s="58"/>
      <c r="W281" s="59"/>
      <c r="X281" s="1">
        <v>43096</v>
      </c>
      <c r="Y281" s="15">
        <f>E281-X281</f>
        <v>0</v>
      </c>
    </row>
    <row r="282" spans="1:25" ht="45" customHeight="1">
      <c r="A282" s="66"/>
      <c r="B282" s="64"/>
      <c r="C282" s="66"/>
      <c r="D282" s="66"/>
      <c r="E282" s="73"/>
      <c r="F282" s="19"/>
      <c r="G282" s="19"/>
      <c r="H282" s="19"/>
      <c r="I282" s="19"/>
      <c r="J282" s="19"/>
      <c r="K282" s="19"/>
      <c r="L282" s="19"/>
      <c r="M282" s="19"/>
      <c r="N282" s="19">
        <v>2155</v>
      </c>
      <c r="O282" s="19"/>
      <c r="P282" s="19"/>
      <c r="Q282" s="19">
        <v>40941</v>
      </c>
      <c r="R282" s="19"/>
      <c r="S282" s="19"/>
      <c r="T282" s="19"/>
      <c r="U282" s="19"/>
      <c r="V282" s="19"/>
      <c r="W282" s="19"/>
      <c r="X282" s="1"/>
      <c r="Y282" s="15"/>
    </row>
    <row r="283" spans="1:25" ht="45" customHeight="1">
      <c r="A283" s="65" t="s">
        <v>204</v>
      </c>
      <c r="B283" s="63" t="s">
        <v>264</v>
      </c>
      <c r="C283" s="65" t="s">
        <v>67</v>
      </c>
      <c r="D283" s="65"/>
      <c r="E283" s="67">
        <f>SUM(F283:W283)</f>
        <v>10000</v>
      </c>
      <c r="F283" s="57"/>
      <c r="G283" s="58"/>
      <c r="H283" s="59"/>
      <c r="I283" s="57"/>
      <c r="J283" s="58"/>
      <c r="K283" s="59"/>
      <c r="L283" s="57"/>
      <c r="M283" s="58"/>
      <c r="N283" s="59"/>
      <c r="O283" s="57">
        <v>10000</v>
      </c>
      <c r="P283" s="58"/>
      <c r="Q283" s="59"/>
      <c r="R283" s="57"/>
      <c r="S283" s="58"/>
      <c r="T283" s="59"/>
      <c r="U283" s="57"/>
      <c r="V283" s="58"/>
      <c r="W283" s="59"/>
      <c r="X283" s="1">
        <v>10000</v>
      </c>
      <c r="Y283" s="15">
        <f>E283-X283</f>
        <v>0</v>
      </c>
    </row>
    <row r="284" spans="1:25" ht="45" customHeight="1">
      <c r="A284" s="66"/>
      <c r="B284" s="64"/>
      <c r="C284" s="66"/>
      <c r="D284" s="66"/>
      <c r="E284" s="73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>
        <v>10000</v>
      </c>
      <c r="R284" s="19"/>
      <c r="S284" s="19"/>
      <c r="T284" s="19"/>
      <c r="U284" s="19"/>
      <c r="V284" s="19"/>
      <c r="W284" s="19"/>
      <c r="X284" s="1"/>
      <c r="Y284" s="15"/>
    </row>
    <row r="285" spans="1:25" ht="45" customHeight="1">
      <c r="A285" s="65" t="s">
        <v>205</v>
      </c>
      <c r="B285" s="63" t="s">
        <v>96</v>
      </c>
      <c r="C285" s="65" t="s">
        <v>67</v>
      </c>
      <c r="D285" s="65"/>
      <c r="E285" s="67">
        <f>SUM(F285:W285)</f>
        <v>7500</v>
      </c>
      <c r="F285" s="57"/>
      <c r="G285" s="58"/>
      <c r="H285" s="59"/>
      <c r="I285" s="57"/>
      <c r="J285" s="58"/>
      <c r="K285" s="59"/>
      <c r="L285" s="57"/>
      <c r="M285" s="58"/>
      <c r="N285" s="59"/>
      <c r="O285" s="57">
        <v>7500</v>
      </c>
      <c r="P285" s="58"/>
      <c r="Q285" s="59"/>
      <c r="R285" s="57"/>
      <c r="S285" s="58"/>
      <c r="T285" s="59"/>
      <c r="U285" s="57"/>
      <c r="V285" s="58"/>
      <c r="W285" s="59"/>
      <c r="X285" s="1">
        <v>7500</v>
      </c>
      <c r="Y285" s="15">
        <f>E285-X285</f>
        <v>0</v>
      </c>
    </row>
    <row r="286" spans="1:25" ht="45" customHeight="1">
      <c r="A286" s="66"/>
      <c r="B286" s="64"/>
      <c r="C286" s="66"/>
      <c r="D286" s="66"/>
      <c r="E286" s="73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>
        <v>7500</v>
      </c>
      <c r="R286" s="19"/>
      <c r="S286" s="19"/>
      <c r="T286" s="19"/>
      <c r="U286" s="19"/>
      <c r="V286" s="19"/>
      <c r="W286" s="19"/>
      <c r="X286" s="1"/>
      <c r="Y286" s="15"/>
    </row>
    <row r="287" spans="1:25" ht="45" customHeight="1">
      <c r="A287" s="65" t="s">
        <v>206</v>
      </c>
      <c r="B287" s="63" t="s">
        <v>94</v>
      </c>
      <c r="C287" s="65" t="s">
        <v>67</v>
      </c>
      <c r="D287" s="65" t="s">
        <v>76</v>
      </c>
      <c r="E287" s="67">
        <f>SUM(F287:W287)</f>
        <v>12000</v>
      </c>
      <c r="F287" s="57"/>
      <c r="G287" s="58"/>
      <c r="H287" s="59"/>
      <c r="I287" s="57"/>
      <c r="J287" s="58"/>
      <c r="K287" s="59"/>
      <c r="L287" s="57"/>
      <c r="M287" s="58"/>
      <c r="N287" s="59"/>
      <c r="O287" s="57"/>
      <c r="P287" s="58"/>
      <c r="Q287" s="59"/>
      <c r="R287" s="57">
        <v>12000</v>
      </c>
      <c r="S287" s="58"/>
      <c r="T287" s="59"/>
      <c r="U287" s="57"/>
      <c r="V287" s="58"/>
      <c r="W287" s="59"/>
      <c r="X287" s="1">
        <v>12000</v>
      </c>
      <c r="Y287" s="15">
        <f>E287-X287</f>
        <v>0</v>
      </c>
    </row>
    <row r="288" spans="1:25" ht="45" customHeight="1">
      <c r="A288" s="66"/>
      <c r="B288" s="64"/>
      <c r="C288" s="66"/>
      <c r="D288" s="66"/>
      <c r="E288" s="73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>
        <v>12000</v>
      </c>
      <c r="U288" s="19"/>
      <c r="V288" s="19"/>
      <c r="W288" s="19"/>
      <c r="X288" s="1"/>
      <c r="Y288" s="15"/>
    </row>
    <row r="289" spans="1:25" ht="45" customHeight="1">
      <c r="A289" s="65" t="s">
        <v>207</v>
      </c>
      <c r="B289" s="63" t="s">
        <v>95</v>
      </c>
      <c r="C289" s="65" t="s">
        <v>67</v>
      </c>
      <c r="D289" s="65" t="s">
        <v>76</v>
      </c>
      <c r="E289" s="67">
        <f>SUM(F289:W289)</f>
        <v>7680</v>
      </c>
      <c r="F289" s="57"/>
      <c r="G289" s="58"/>
      <c r="H289" s="59"/>
      <c r="I289" s="57"/>
      <c r="J289" s="58"/>
      <c r="K289" s="59"/>
      <c r="L289" s="57"/>
      <c r="M289" s="58"/>
      <c r="N289" s="59"/>
      <c r="O289" s="57"/>
      <c r="P289" s="58"/>
      <c r="Q289" s="59"/>
      <c r="R289" s="57">
        <v>7680</v>
      </c>
      <c r="S289" s="58"/>
      <c r="T289" s="59"/>
      <c r="U289" s="57"/>
      <c r="V289" s="58"/>
      <c r="W289" s="59"/>
      <c r="X289" s="1">
        <v>7680</v>
      </c>
      <c r="Y289" s="15">
        <f>E289-X289</f>
        <v>0</v>
      </c>
    </row>
    <row r="290" spans="1:25" ht="45" customHeight="1">
      <c r="A290" s="66"/>
      <c r="B290" s="64"/>
      <c r="C290" s="66"/>
      <c r="D290" s="66"/>
      <c r="E290" s="7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>
        <v>7680</v>
      </c>
      <c r="U290" s="19"/>
      <c r="V290" s="19"/>
      <c r="W290" s="19"/>
      <c r="X290" s="1"/>
      <c r="Y290" s="15"/>
    </row>
    <row r="291" spans="1:25" ht="45" customHeight="1">
      <c r="A291" s="65" t="s">
        <v>208</v>
      </c>
      <c r="B291" s="63" t="s">
        <v>97</v>
      </c>
      <c r="C291" s="65" t="s">
        <v>67</v>
      </c>
      <c r="D291" s="65" t="s">
        <v>76</v>
      </c>
      <c r="E291" s="67">
        <f>SUM(F291:W291)</f>
        <v>7500</v>
      </c>
      <c r="F291" s="57"/>
      <c r="G291" s="58"/>
      <c r="H291" s="59"/>
      <c r="I291" s="57"/>
      <c r="J291" s="58"/>
      <c r="K291" s="59"/>
      <c r="L291" s="57"/>
      <c r="M291" s="58"/>
      <c r="N291" s="59"/>
      <c r="O291" s="57"/>
      <c r="P291" s="58"/>
      <c r="Q291" s="59"/>
      <c r="R291" s="57">
        <v>7500</v>
      </c>
      <c r="S291" s="58"/>
      <c r="T291" s="59"/>
      <c r="U291" s="57"/>
      <c r="V291" s="58"/>
      <c r="W291" s="59"/>
      <c r="X291" s="1">
        <v>7500</v>
      </c>
      <c r="Y291" s="15">
        <f>E291-X291</f>
        <v>0</v>
      </c>
    </row>
    <row r="292" spans="1:25" ht="45" customHeight="1">
      <c r="A292" s="66"/>
      <c r="B292" s="64"/>
      <c r="C292" s="66"/>
      <c r="D292" s="66"/>
      <c r="E292" s="73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>
        <v>7500</v>
      </c>
      <c r="U292" s="19"/>
      <c r="V292" s="19"/>
      <c r="W292" s="19"/>
      <c r="X292" s="1"/>
      <c r="Y292" s="15"/>
    </row>
    <row r="293" spans="1:25" ht="45" customHeight="1">
      <c r="A293" s="65" t="s">
        <v>209</v>
      </c>
      <c r="B293" s="63" t="s">
        <v>98</v>
      </c>
      <c r="C293" s="65" t="s">
        <v>67</v>
      </c>
      <c r="D293" s="65" t="s">
        <v>76</v>
      </c>
      <c r="E293" s="67">
        <f>SUM(F293:W293)</f>
        <v>5000</v>
      </c>
      <c r="F293" s="57"/>
      <c r="G293" s="58"/>
      <c r="H293" s="59"/>
      <c r="I293" s="57"/>
      <c r="J293" s="58"/>
      <c r="K293" s="59"/>
      <c r="L293" s="57"/>
      <c r="M293" s="58"/>
      <c r="N293" s="59"/>
      <c r="O293" s="57"/>
      <c r="P293" s="58"/>
      <c r="Q293" s="59"/>
      <c r="R293" s="57">
        <v>5000</v>
      </c>
      <c r="S293" s="58"/>
      <c r="T293" s="59"/>
      <c r="U293" s="57"/>
      <c r="V293" s="58"/>
      <c r="W293" s="59"/>
      <c r="X293" s="1">
        <v>5000</v>
      </c>
      <c r="Y293" s="15">
        <f>E293-X293</f>
        <v>0</v>
      </c>
    </row>
    <row r="294" spans="1:25" ht="45" customHeight="1">
      <c r="A294" s="66"/>
      <c r="B294" s="64"/>
      <c r="C294" s="66"/>
      <c r="D294" s="66"/>
      <c r="E294" s="7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>
        <v>5000</v>
      </c>
      <c r="U294" s="19"/>
      <c r="V294" s="19"/>
      <c r="W294" s="19"/>
      <c r="X294" s="1"/>
      <c r="Y294" s="15"/>
    </row>
    <row r="295" spans="1:25" ht="45" customHeight="1">
      <c r="A295" s="65" t="s">
        <v>210</v>
      </c>
      <c r="B295" s="63" t="s">
        <v>265</v>
      </c>
      <c r="C295" s="65" t="s">
        <v>67</v>
      </c>
      <c r="D295" s="65" t="s">
        <v>76</v>
      </c>
      <c r="E295" s="67">
        <f>SUM(F295:W295)</f>
        <v>7000</v>
      </c>
      <c r="F295" s="57"/>
      <c r="G295" s="58"/>
      <c r="H295" s="59"/>
      <c r="I295" s="57"/>
      <c r="J295" s="58"/>
      <c r="K295" s="59"/>
      <c r="L295" s="57"/>
      <c r="M295" s="58"/>
      <c r="N295" s="59"/>
      <c r="O295" s="57"/>
      <c r="P295" s="58"/>
      <c r="Q295" s="59"/>
      <c r="R295" s="57"/>
      <c r="S295" s="58"/>
      <c r="T295" s="59"/>
      <c r="U295" s="57">
        <v>7000</v>
      </c>
      <c r="V295" s="58"/>
      <c r="W295" s="59"/>
      <c r="X295" s="10">
        <v>7000</v>
      </c>
      <c r="Y295" s="15">
        <f>E295-X295</f>
        <v>0</v>
      </c>
    </row>
    <row r="296" spans="1:25" ht="45" customHeight="1">
      <c r="A296" s="66"/>
      <c r="B296" s="64"/>
      <c r="C296" s="66"/>
      <c r="D296" s="66"/>
      <c r="E296" s="73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7000</v>
      </c>
      <c r="V296" s="19"/>
      <c r="W296" s="19"/>
      <c r="X296" s="10"/>
      <c r="Y296" s="15"/>
    </row>
    <row r="297" spans="1:25" ht="45" customHeight="1">
      <c r="A297" s="65" t="s">
        <v>211</v>
      </c>
      <c r="B297" s="63" t="s">
        <v>266</v>
      </c>
      <c r="C297" s="65" t="s">
        <v>67</v>
      </c>
      <c r="D297" s="65" t="s">
        <v>76</v>
      </c>
      <c r="E297" s="67">
        <f>SUM(F297:W297)</f>
        <v>5000</v>
      </c>
      <c r="F297" s="57"/>
      <c r="G297" s="58"/>
      <c r="H297" s="59"/>
      <c r="I297" s="57"/>
      <c r="J297" s="58"/>
      <c r="K297" s="59"/>
      <c r="L297" s="57"/>
      <c r="M297" s="58"/>
      <c r="N297" s="59"/>
      <c r="O297" s="57"/>
      <c r="P297" s="58"/>
      <c r="Q297" s="59"/>
      <c r="R297" s="57"/>
      <c r="S297" s="58"/>
      <c r="T297" s="59"/>
      <c r="U297" s="57">
        <v>5000</v>
      </c>
      <c r="V297" s="58"/>
      <c r="W297" s="59"/>
      <c r="X297" s="10">
        <v>5000</v>
      </c>
      <c r="Y297" s="15">
        <f>E297-X297</f>
        <v>0</v>
      </c>
    </row>
    <row r="298" spans="1:25" ht="45" customHeight="1">
      <c r="A298" s="66"/>
      <c r="B298" s="64"/>
      <c r="C298" s="66"/>
      <c r="D298" s="66"/>
      <c r="E298" s="7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5000</v>
      </c>
      <c r="V298" s="19"/>
      <c r="W298" s="19"/>
      <c r="X298" s="10"/>
      <c r="Y298" s="15"/>
    </row>
    <row r="299" spans="1:25" ht="45" customHeight="1">
      <c r="A299" s="65" t="s">
        <v>212</v>
      </c>
      <c r="B299" s="63" t="s">
        <v>185</v>
      </c>
      <c r="C299" s="65" t="s">
        <v>67</v>
      </c>
      <c r="D299" s="65"/>
      <c r="E299" s="67">
        <f>SUM(F299:W299)</f>
        <v>334080</v>
      </c>
      <c r="F299" s="57">
        <v>334080</v>
      </c>
      <c r="G299" s="58"/>
      <c r="H299" s="59"/>
      <c r="I299" s="57"/>
      <c r="J299" s="58"/>
      <c r="K299" s="59"/>
      <c r="L299" s="57"/>
      <c r="M299" s="58"/>
      <c r="N299" s="59"/>
      <c r="O299" s="57"/>
      <c r="P299" s="58"/>
      <c r="Q299" s="59"/>
      <c r="R299" s="57"/>
      <c r="S299" s="58"/>
      <c r="T299" s="59"/>
      <c r="U299" s="57"/>
      <c r="V299" s="58"/>
      <c r="W299" s="59"/>
      <c r="X299" s="10">
        <v>334080</v>
      </c>
      <c r="Y299" s="15">
        <f>E299-X299</f>
        <v>0</v>
      </c>
    </row>
    <row r="300" spans="1:25" ht="45" customHeight="1">
      <c r="A300" s="66"/>
      <c r="B300" s="64"/>
      <c r="C300" s="66"/>
      <c r="D300" s="66"/>
      <c r="E300" s="73"/>
      <c r="F300" s="19"/>
      <c r="G300" s="19"/>
      <c r="H300" s="19">
        <v>334080</v>
      </c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0"/>
      <c r="Y300" s="15"/>
    </row>
    <row r="301" spans="1:25" ht="45" customHeight="1">
      <c r="A301" s="65" t="s">
        <v>213</v>
      </c>
      <c r="B301" s="63" t="s">
        <v>186</v>
      </c>
      <c r="C301" s="65" t="s">
        <v>67</v>
      </c>
      <c r="D301" s="65"/>
      <c r="E301" s="67">
        <f>SUM(F301:W301)</f>
        <v>329470</v>
      </c>
      <c r="F301" s="57">
        <v>329470</v>
      </c>
      <c r="G301" s="58"/>
      <c r="H301" s="59"/>
      <c r="I301" s="57"/>
      <c r="J301" s="58"/>
      <c r="K301" s="59"/>
      <c r="L301" s="57"/>
      <c r="M301" s="58"/>
      <c r="N301" s="59"/>
      <c r="O301" s="57"/>
      <c r="P301" s="58"/>
      <c r="Q301" s="59"/>
      <c r="R301" s="57"/>
      <c r="S301" s="58"/>
      <c r="T301" s="59"/>
      <c r="U301" s="57"/>
      <c r="V301" s="58"/>
      <c r="W301" s="59"/>
      <c r="X301" s="10">
        <v>329470</v>
      </c>
      <c r="Y301" s="15">
        <f>E301-X301</f>
        <v>0</v>
      </c>
    </row>
    <row r="302" spans="1:25" ht="45" customHeight="1">
      <c r="A302" s="66"/>
      <c r="B302" s="64"/>
      <c r="C302" s="66"/>
      <c r="D302" s="66"/>
      <c r="E302" s="73"/>
      <c r="F302" s="19"/>
      <c r="G302" s="19"/>
      <c r="H302" s="19">
        <v>329470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0"/>
      <c r="Y302" s="15"/>
    </row>
    <row r="303" spans="1:25" ht="45" customHeight="1">
      <c r="A303" s="65" t="s">
        <v>214</v>
      </c>
      <c r="B303" s="63" t="s">
        <v>187</v>
      </c>
      <c r="C303" s="65" t="s">
        <v>67</v>
      </c>
      <c r="D303" s="65"/>
      <c r="E303" s="67">
        <f>SUM(F303:W303)</f>
        <v>647000</v>
      </c>
      <c r="F303" s="57">
        <v>220200</v>
      </c>
      <c r="G303" s="58"/>
      <c r="H303" s="59"/>
      <c r="I303" s="57">
        <v>426800</v>
      </c>
      <c r="J303" s="58"/>
      <c r="K303" s="59"/>
      <c r="L303" s="57"/>
      <c r="M303" s="58"/>
      <c r="N303" s="59"/>
      <c r="O303" s="57"/>
      <c r="P303" s="58"/>
      <c r="Q303" s="59"/>
      <c r="R303" s="57"/>
      <c r="S303" s="58"/>
      <c r="T303" s="59"/>
      <c r="U303" s="57"/>
      <c r="V303" s="58"/>
      <c r="W303" s="59"/>
      <c r="X303" s="10">
        <v>647000</v>
      </c>
      <c r="Y303" s="15">
        <f>E303-X303</f>
        <v>0</v>
      </c>
    </row>
    <row r="304" spans="1:25" ht="54.75" customHeight="1">
      <c r="A304" s="66"/>
      <c r="B304" s="64"/>
      <c r="C304" s="66"/>
      <c r="D304" s="66"/>
      <c r="E304" s="73"/>
      <c r="F304" s="19"/>
      <c r="G304" s="19"/>
      <c r="H304" s="19">
        <v>220200</v>
      </c>
      <c r="I304" s="19"/>
      <c r="J304" s="19"/>
      <c r="K304" s="19">
        <v>426800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0"/>
      <c r="Y304" s="15"/>
    </row>
    <row r="305" spans="1:25" ht="45.75" customHeight="1">
      <c r="A305" s="65" t="s">
        <v>215</v>
      </c>
      <c r="B305" s="63" t="s">
        <v>188</v>
      </c>
      <c r="C305" s="65" t="s">
        <v>67</v>
      </c>
      <c r="D305" s="65" t="s">
        <v>192</v>
      </c>
      <c r="E305" s="67">
        <f>SUM(F305:W305)</f>
        <v>65600</v>
      </c>
      <c r="F305" s="57">
        <v>6560</v>
      </c>
      <c r="G305" s="58"/>
      <c r="H305" s="59"/>
      <c r="I305" s="57">
        <v>59040</v>
      </c>
      <c r="J305" s="58"/>
      <c r="K305" s="59"/>
      <c r="L305" s="57"/>
      <c r="M305" s="58"/>
      <c r="N305" s="59"/>
      <c r="O305" s="57"/>
      <c r="P305" s="58"/>
      <c r="Q305" s="59"/>
      <c r="R305" s="57"/>
      <c r="S305" s="58"/>
      <c r="T305" s="59"/>
      <c r="U305" s="57"/>
      <c r="V305" s="58"/>
      <c r="W305" s="59"/>
      <c r="X305" s="10">
        <v>65600</v>
      </c>
      <c r="Y305" s="15">
        <f>E305-X305</f>
        <v>0</v>
      </c>
    </row>
    <row r="306" spans="1:25" ht="45" customHeight="1">
      <c r="A306" s="66"/>
      <c r="B306" s="64"/>
      <c r="C306" s="66"/>
      <c r="D306" s="66"/>
      <c r="E306" s="73"/>
      <c r="F306" s="19"/>
      <c r="G306" s="19"/>
      <c r="H306" s="19">
        <v>6560</v>
      </c>
      <c r="I306" s="19"/>
      <c r="J306" s="19"/>
      <c r="K306" s="19">
        <v>59040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0"/>
      <c r="Y306" s="15"/>
    </row>
    <row r="307" spans="1:25" ht="45" customHeight="1">
      <c r="A307" s="65" t="s">
        <v>216</v>
      </c>
      <c r="B307" s="63" t="s">
        <v>189</v>
      </c>
      <c r="C307" s="65" t="s">
        <v>67</v>
      </c>
      <c r="D307" s="65" t="s">
        <v>191</v>
      </c>
      <c r="E307" s="67">
        <f>SUM(F307:W307)</f>
        <v>284980</v>
      </c>
      <c r="F307" s="57">
        <v>28500</v>
      </c>
      <c r="G307" s="58"/>
      <c r="H307" s="59"/>
      <c r="I307" s="57">
        <v>256480</v>
      </c>
      <c r="J307" s="58"/>
      <c r="K307" s="59"/>
      <c r="L307" s="57"/>
      <c r="M307" s="58"/>
      <c r="N307" s="59"/>
      <c r="O307" s="57"/>
      <c r="P307" s="58"/>
      <c r="Q307" s="59"/>
      <c r="R307" s="57"/>
      <c r="S307" s="58"/>
      <c r="T307" s="59"/>
      <c r="U307" s="57"/>
      <c r="V307" s="58"/>
      <c r="W307" s="59"/>
      <c r="X307" s="10">
        <v>284980</v>
      </c>
      <c r="Y307" s="15">
        <f>E307-X307</f>
        <v>0</v>
      </c>
    </row>
    <row r="308" spans="1:25" ht="38.25" customHeight="1">
      <c r="A308" s="66"/>
      <c r="B308" s="64"/>
      <c r="C308" s="66"/>
      <c r="D308" s="66"/>
      <c r="E308" s="73"/>
      <c r="F308" s="19"/>
      <c r="G308" s="19"/>
      <c r="H308" s="19">
        <v>28500</v>
      </c>
      <c r="I308" s="19"/>
      <c r="J308" s="19"/>
      <c r="K308" s="19">
        <v>256480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0"/>
      <c r="Y308" s="15"/>
    </row>
    <row r="309" spans="1:25" ht="36.75" customHeight="1">
      <c r="A309" s="65" t="s">
        <v>217</v>
      </c>
      <c r="B309" s="63" t="s">
        <v>190</v>
      </c>
      <c r="C309" s="65" t="s">
        <v>67</v>
      </c>
      <c r="D309" s="65" t="s">
        <v>193</v>
      </c>
      <c r="E309" s="67">
        <f>SUM(F309:W309)</f>
        <v>189240</v>
      </c>
      <c r="F309" s="57">
        <v>18920</v>
      </c>
      <c r="G309" s="58"/>
      <c r="H309" s="59"/>
      <c r="I309" s="57">
        <v>170320</v>
      </c>
      <c r="J309" s="58"/>
      <c r="K309" s="59"/>
      <c r="L309" s="57"/>
      <c r="M309" s="58"/>
      <c r="N309" s="59"/>
      <c r="O309" s="57"/>
      <c r="P309" s="58"/>
      <c r="Q309" s="59"/>
      <c r="R309" s="57"/>
      <c r="S309" s="58"/>
      <c r="T309" s="59"/>
      <c r="U309" s="57"/>
      <c r="V309" s="58"/>
      <c r="W309" s="59"/>
      <c r="X309" s="10">
        <v>189240</v>
      </c>
      <c r="Y309" s="15">
        <f>E309-X309</f>
        <v>0</v>
      </c>
    </row>
    <row r="310" spans="1:25" ht="31.5" customHeight="1">
      <c r="A310" s="66"/>
      <c r="B310" s="64"/>
      <c r="C310" s="66"/>
      <c r="D310" s="66"/>
      <c r="E310" s="73"/>
      <c r="F310" s="19"/>
      <c r="G310" s="19"/>
      <c r="H310" s="19">
        <v>18920</v>
      </c>
      <c r="I310" s="19"/>
      <c r="J310" s="19"/>
      <c r="K310" s="19">
        <v>170320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0"/>
      <c r="Y310" s="15"/>
    </row>
    <row r="311" spans="1:25" ht="45" customHeight="1">
      <c r="A311" s="121" t="s">
        <v>243</v>
      </c>
      <c r="B311" s="122"/>
      <c r="C311" s="137"/>
      <c r="D311" s="137"/>
      <c r="E311" s="72">
        <f>SUM(E261:E310,E217:E252)</f>
        <v>2572173.4</v>
      </c>
      <c r="F311" s="69">
        <f>F309+F307+F305+F303+F301+F299+F297+F295+F293+F291+F289+F287+F285+F283+F281+F279+F277+F275+F273+F271+F269+F267+F265+F263+F261+F251+F249+F247+F245+F243+F241+F239+F237+F235+F233+F231+F229+F227+F225+F223+F221+F219+F217</f>
        <v>954922.6</v>
      </c>
      <c r="G311" s="70"/>
      <c r="H311" s="71"/>
      <c r="I311" s="69">
        <f>I309+I307+I305+I303+I301+I299+I297+I295+I293+I291+I289+I287+I285+I283+I281+I279+I277+I275+I273+I271+I269+I267+I265+I263+I261+I251+I249+I247+I245+I243+I241+I239+I237+I235+I233+I231+I229+I227+I225+I223+I221+I219+I217</f>
        <v>1011613</v>
      </c>
      <c r="J311" s="70"/>
      <c r="K311" s="71"/>
      <c r="L311" s="69">
        <f>L309+L307+L305+L303+L301+L299+L297+L295+L293+L291+L289+L287+L285+L283+L281+L279+L277+L275+L273+L271+L269+L267+L265+L263+L261+L251+L249+L247+L245+L243+L241+L239+L237+L235+L233+L231+L229+L227+L225+L223+L221+L219+L217</f>
        <v>232636.8</v>
      </c>
      <c r="M311" s="70"/>
      <c r="N311" s="71"/>
      <c r="O311" s="69">
        <f>O309+O307+O305+O303+O301+O299+O297+O295+O293+O291+O289+O287+O285+O283+O281+O279+O277+O275+O273+O271+O269+O267+O265+O263+O261+O251+O249+O247+O245+O243+O241+O239+O237+O235+O233+O231+O229+O227+O225+O223+O221+O219+O217</f>
        <v>328821</v>
      </c>
      <c r="P311" s="70"/>
      <c r="Q311" s="71"/>
      <c r="R311" s="69">
        <f>R309+R307+R305+R303+R301+R299+R297+R295+R293+R291+R289+R287+R285+R283+R281+R279+R277+R275+R273+R271+R269+R267+R265+R263+R261+R251+R249+R247+R245+R243+R241+R239+R237+R235+R233+R231+R229+R227+R225+R223+R221+R219+R217</f>
        <v>32180</v>
      </c>
      <c r="S311" s="70"/>
      <c r="T311" s="71"/>
      <c r="U311" s="69">
        <f>U309+U307+U305+U303+U301+U299+U297+U295+U293+U291+U289+U287+U285+U283+U281+U279+U277+U275+U273+U271+U269+U267+U265+U263+U261+U251+U249+U247+U245+U243+U241+U239+U237+U235+U233+U231+U229+U227+U225+U223+U221+U219+U217</f>
        <v>12000</v>
      </c>
      <c r="V311" s="70"/>
      <c r="W311" s="71"/>
      <c r="X311" s="11">
        <v>2455884.52</v>
      </c>
      <c r="Y311" s="15">
        <f>E311-X311</f>
        <v>116288.87999999989</v>
      </c>
    </row>
    <row r="312" spans="1:25" ht="45" customHeight="1">
      <c r="A312" s="135"/>
      <c r="B312" s="136"/>
      <c r="C312" s="138"/>
      <c r="D312" s="138"/>
      <c r="E312" s="111"/>
      <c r="F312" s="20">
        <f>F218+F220+F222+F224+F228+F230+F232+F234+F236+F238+F240+F242+F244+F246+F248+F250+F252+F262+F264+F266+F268+F270+F272+F274+F276+F278+F280+F282+F284+F286+F288+F290+F292+F294+F296+F298+F300+F302+F304+F306+F308+F310+F226</f>
        <v>17192.6</v>
      </c>
      <c r="G312" s="20">
        <f aca="true" t="shared" si="5" ref="G312:Y312">G218+G220+G222+G224+G228+G230+G232+G234+G236+G238+G240+G242+G244+G246+G248+G250+G252+G262+G264+G266+G268+G270+G272+G274+G276+G278+G280+G282+G284+G286+G288+G290+G292+G294+G296+G298+G300+G302+G304+G306+G308+G310+G226</f>
        <v>0</v>
      </c>
      <c r="H312" s="20">
        <f t="shared" si="5"/>
        <v>937730</v>
      </c>
      <c r="I312" s="20">
        <f t="shared" si="5"/>
        <v>98973</v>
      </c>
      <c r="J312" s="20">
        <f t="shared" si="5"/>
        <v>0</v>
      </c>
      <c r="K312" s="20">
        <f t="shared" si="5"/>
        <v>912640</v>
      </c>
      <c r="L312" s="20">
        <f>L218+L220+L222+L224+L228+L230+L232+L234+L236+L238+L240+L242+L244+L246+L248+L250+L252+L262+L264+L266+L268+L270+L272+L274+L276+L278+L280+L282+L284+L286+L288+L290+L292+L294+L296+L298+L300+L302+L304+L306+L308+L310+L226</f>
        <v>70572.7</v>
      </c>
      <c r="M312" s="20">
        <f t="shared" si="5"/>
        <v>23320</v>
      </c>
      <c r="N312" s="20">
        <f t="shared" si="5"/>
        <v>138744.1</v>
      </c>
      <c r="O312" s="20">
        <f t="shared" si="5"/>
        <v>0</v>
      </c>
      <c r="P312" s="20">
        <f t="shared" si="5"/>
        <v>0</v>
      </c>
      <c r="Q312" s="20">
        <f t="shared" si="5"/>
        <v>328821</v>
      </c>
      <c r="R312" s="20">
        <f t="shared" si="5"/>
        <v>0</v>
      </c>
      <c r="S312" s="20">
        <f t="shared" si="5"/>
        <v>0</v>
      </c>
      <c r="T312" s="20">
        <f t="shared" si="5"/>
        <v>32180</v>
      </c>
      <c r="U312" s="20">
        <f t="shared" si="5"/>
        <v>12000</v>
      </c>
      <c r="V312" s="20">
        <f t="shared" si="5"/>
        <v>0</v>
      </c>
      <c r="W312" s="20">
        <f t="shared" si="5"/>
        <v>0</v>
      </c>
      <c r="X312" s="20">
        <f t="shared" si="5"/>
        <v>0</v>
      </c>
      <c r="Y312" s="20">
        <f t="shared" si="5"/>
        <v>0</v>
      </c>
    </row>
    <row r="313" spans="1:25" ht="45" customHeight="1">
      <c r="A313" s="50" t="s">
        <v>72</v>
      </c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37"/>
      <c r="Y313" s="15">
        <f>E313-X313</f>
        <v>0</v>
      </c>
    </row>
    <row r="314" spans="1:25" ht="61.5" customHeight="1">
      <c r="A314" s="65" t="s">
        <v>218</v>
      </c>
      <c r="B314" s="63" t="s">
        <v>267</v>
      </c>
      <c r="C314" s="65" t="s">
        <v>63</v>
      </c>
      <c r="D314" s="65" t="s">
        <v>174</v>
      </c>
      <c r="E314" s="67">
        <f>SUM(F314:W314)</f>
        <v>73264.2</v>
      </c>
      <c r="F314" s="57"/>
      <c r="G314" s="58"/>
      <c r="H314" s="59"/>
      <c r="I314" s="57">
        <v>56574</v>
      </c>
      <c r="J314" s="58"/>
      <c r="K314" s="59"/>
      <c r="L314" s="57">
        <v>16690.2</v>
      </c>
      <c r="M314" s="58"/>
      <c r="N314" s="59"/>
      <c r="O314" s="57"/>
      <c r="P314" s="58"/>
      <c r="Q314" s="59"/>
      <c r="R314" s="57"/>
      <c r="S314" s="58"/>
      <c r="T314" s="59"/>
      <c r="U314" s="57"/>
      <c r="V314" s="58"/>
      <c r="W314" s="59"/>
      <c r="X314" s="1">
        <v>73264.16</v>
      </c>
      <c r="Y314" s="15">
        <f>E314-X314</f>
        <v>0.03999999999359716</v>
      </c>
    </row>
    <row r="315" spans="1:25" ht="57" customHeight="1">
      <c r="A315" s="66"/>
      <c r="B315" s="64"/>
      <c r="C315" s="66"/>
      <c r="D315" s="66"/>
      <c r="E315" s="73"/>
      <c r="F315" s="19"/>
      <c r="G315" s="19"/>
      <c r="H315" s="19"/>
      <c r="I315" s="19"/>
      <c r="J315" s="19"/>
      <c r="K315" s="19">
        <v>56574</v>
      </c>
      <c r="L315" s="19"/>
      <c r="M315" s="19"/>
      <c r="N315" s="19">
        <v>16690.2</v>
      </c>
      <c r="O315" s="19"/>
      <c r="P315" s="19"/>
      <c r="Q315" s="19"/>
      <c r="R315" s="19"/>
      <c r="S315" s="19"/>
      <c r="T315" s="19"/>
      <c r="U315" s="19"/>
      <c r="V315" s="19"/>
      <c r="W315" s="19"/>
      <c r="X315" s="1"/>
      <c r="Y315" s="15"/>
    </row>
    <row r="316" spans="1:25" ht="45" customHeight="1">
      <c r="A316" s="65" t="s">
        <v>219</v>
      </c>
      <c r="B316" s="63" t="s">
        <v>176</v>
      </c>
      <c r="C316" s="65" t="s">
        <v>63</v>
      </c>
      <c r="D316" s="65" t="s">
        <v>175</v>
      </c>
      <c r="E316" s="67">
        <f>SUM(F316:W316)</f>
        <v>31129.5</v>
      </c>
      <c r="F316" s="57"/>
      <c r="G316" s="58"/>
      <c r="H316" s="59"/>
      <c r="I316" s="57">
        <v>16283.1</v>
      </c>
      <c r="J316" s="58"/>
      <c r="K316" s="59"/>
      <c r="L316" s="57">
        <v>14846.4</v>
      </c>
      <c r="M316" s="58"/>
      <c r="N316" s="59"/>
      <c r="O316" s="57"/>
      <c r="P316" s="58"/>
      <c r="Q316" s="59"/>
      <c r="R316" s="57"/>
      <c r="S316" s="58"/>
      <c r="T316" s="59"/>
      <c r="U316" s="57"/>
      <c r="V316" s="58"/>
      <c r="W316" s="59"/>
      <c r="X316" s="1">
        <v>31129.44</v>
      </c>
      <c r="Y316" s="15">
        <f>E316-X316</f>
        <v>0.06000000000130967</v>
      </c>
    </row>
    <row r="317" spans="1:25" ht="45" customHeight="1">
      <c r="A317" s="66"/>
      <c r="B317" s="64"/>
      <c r="C317" s="66"/>
      <c r="D317" s="66"/>
      <c r="E317" s="73"/>
      <c r="F317" s="19"/>
      <c r="G317" s="19"/>
      <c r="H317" s="19"/>
      <c r="I317" s="19"/>
      <c r="J317" s="19"/>
      <c r="K317" s="19">
        <v>16283.1</v>
      </c>
      <c r="L317" s="19"/>
      <c r="M317" s="19"/>
      <c r="N317" s="19">
        <v>14846.4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"/>
      <c r="Y317" s="15"/>
    </row>
    <row r="318" spans="1:25" ht="45" customHeight="1">
      <c r="A318" s="65" t="s">
        <v>252</v>
      </c>
      <c r="B318" s="63" t="s">
        <v>268</v>
      </c>
      <c r="C318" s="65" t="s">
        <v>63</v>
      </c>
      <c r="D318" s="65" t="s">
        <v>177</v>
      </c>
      <c r="E318" s="67">
        <f>SUM(F318:W318)</f>
        <v>110474.8</v>
      </c>
      <c r="F318" s="57"/>
      <c r="G318" s="58"/>
      <c r="H318" s="59"/>
      <c r="I318" s="57">
        <v>43484.3</v>
      </c>
      <c r="J318" s="58"/>
      <c r="K318" s="59"/>
      <c r="L318" s="57">
        <v>18669.2</v>
      </c>
      <c r="M318" s="58"/>
      <c r="N318" s="59"/>
      <c r="O318" s="57">
        <v>22966.6</v>
      </c>
      <c r="P318" s="58"/>
      <c r="Q318" s="59"/>
      <c r="R318" s="57">
        <v>25354.7</v>
      </c>
      <c r="S318" s="58"/>
      <c r="T318" s="59"/>
      <c r="U318" s="57"/>
      <c r="V318" s="58"/>
      <c r="W318" s="59"/>
      <c r="X318" s="1">
        <v>110474.92</v>
      </c>
      <c r="Y318" s="15">
        <f>E318-X318</f>
        <v>-0.11999999999534339</v>
      </c>
    </row>
    <row r="319" spans="1:25" ht="45" customHeight="1">
      <c r="A319" s="66"/>
      <c r="B319" s="64"/>
      <c r="C319" s="66"/>
      <c r="D319" s="66"/>
      <c r="E319" s="73"/>
      <c r="F319" s="19"/>
      <c r="G319" s="19"/>
      <c r="H319" s="19"/>
      <c r="I319" s="19"/>
      <c r="J319" s="19"/>
      <c r="K319" s="19">
        <v>43484.3</v>
      </c>
      <c r="L319" s="19"/>
      <c r="M319" s="19"/>
      <c r="N319" s="19">
        <v>18669.2</v>
      </c>
      <c r="O319" s="19"/>
      <c r="P319" s="19"/>
      <c r="Q319" s="19">
        <v>22966.6</v>
      </c>
      <c r="R319" s="19"/>
      <c r="S319" s="19"/>
      <c r="T319" s="19">
        <v>25354.7</v>
      </c>
      <c r="U319" s="19"/>
      <c r="V319" s="19"/>
      <c r="W319" s="19"/>
      <c r="X319" s="1"/>
      <c r="Y319" s="15"/>
    </row>
    <row r="320" spans="1:25" ht="45" customHeight="1">
      <c r="A320" s="65" t="s">
        <v>254</v>
      </c>
      <c r="B320" s="63" t="s">
        <v>269</v>
      </c>
      <c r="C320" s="65" t="s">
        <v>63</v>
      </c>
      <c r="D320" s="65" t="s">
        <v>178</v>
      </c>
      <c r="E320" s="67">
        <f>SUM(F320:W320)</f>
        <v>23404.300000000003</v>
      </c>
      <c r="F320" s="57"/>
      <c r="G320" s="58"/>
      <c r="H320" s="59"/>
      <c r="I320" s="57">
        <v>7344.1</v>
      </c>
      <c r="J320" s="58"/>
      <c r="K320" s="59"/>
      <c r="L320" s="57">
        <v>5191.3</v>
      </c>
      <c r="M320" s="58"/>
      <c r="N320" s="59"/>
      <c r="O320" s="57">
        <v>5214.7</v>
      </c>
      <c r="P320" s="58"/>
      <c r="Q320" s="59"/>
      <c r="R320" s="57">
        <v>5654.2</v>
      </c>
      <c r="S320" s="58"/>
      <c r="T320" s="59"/>
      <c r="U320" s="57"/>
      <c r="V320" s="58"/>
      <c r="W320" s="59"/>
      <c r="X320" s="1">
        <v>23404.35</v>
      </c>
      <c r="Y320" s="15">
        <f>E320-X320</f>
        <v>-0.049999999995634425</v>
      </c>
    </row>
    <row r="321" spans="1:25" ht="45" customHeight="1">
      <c r="A321" s="66"/>
      <c r="B321" s="64"/>
      <c r="C321" s="66"/>
      <c r="D321" s="66"/>
      <c r="E321" s="73"/>
      <c r="F321" s="19"/>
      <c r="G321" s="19"/>
      <c r="H321" s="19"/>
      <c r="I321" s="19"/>
      <c r="J321" s="19"/>
      <c r="K321" s="19">
        <v>7344.1</v>
      </c>
      <c r="L321" s="19"/>
      <c r="M321" s="19"/>
      <c r="N321" s="19">
        <v>5191.3</v>
      </c>
      <c r="O321" s="19"/>
      <c r="P321" s="19"/>
      <c r="Q321" s="19">
        <v>5214.7</v>
      </c>
      <c r="R321" s="19"/>
      <c r="S321" s="19"/>
      <c r="T321" s="19">
        <v>5654.2</v>
      </c>
      <c r="U321" s="19"/>
      <c r="V321" s="19"/>
      <c r="W321" s="19"/>
      <c r="X321" s="1"/>
      <c r="Y321" s="15"/>
    </row>
    <row r="322" spans="1:25" ht="45" customHeight="1">
      <c r="A322" s="65" t="s">
        <v>258</v>
      </c>
      <c r="B322" s="63" t="s">
        <v>249</v>
      </c>
      <c r="C322" s="65" t="s">
        <v>63</v>
      </c>
      <c r="D322" s="65" t="s">
        <v>173</v>
      </c>
      <c r="E322" s="67">
        <f>SUM(F322:W322)</f>
        <v>127799.2</v>
      </c>
      <c r="F322" s="57"/>
      <c r="G322" s="58"/>
      <c r="H322" s="59"/>
      <c r="I322" s="57">
        <v>102840.2</v>
      </c>
      <c r="J322" s="58"/>
      <c r="K322" s="59"/>
      <c r="L322" s="57">
        <v>24959</v>
      </c>
      <c r="M322" s="58"/>
      <c r="N322" s="59"/>
      <c r="O322" s="57"/>
      <c r="P322" s="58"/>
      <c r="Q322" s="59"/>
      <c r="R322" s="57"/>
      <c r="S322" s="58"/>
      <c r="T322" s="59"/>
      <c r="U322" s="57"/>
      <c r="V322" s="58"/>
      <c r="W322" s="59"/>
      <c r="X322" s="1">
        <v>127799.2</v>
      </c>
      <c r="Y322" s="15">
        <f>E322-X322</f>
        <v>0</v>
      </c>
    </row>
    <row r="323" spans="1:25" ht="45" customHeight="1">
      <c r="A323" s="66"/>
      <c r="B323" s="64"/>
      <c r="C323" s="66"/>
      <c r="D323" s="66"/>
      <c r="E323" s="73"/>
      <c r="F323" s="19"/>
      <c r="G323" s="19"/>
      <c r="H323" s="19"/>
      <c r="I323" s="19"/>
      <c r="J323" s="19"/>
      <c r="K323" s="19">
        <v>102840.2</v>
      </c>
      <c r="L323" s="19"/>
      <c r="M323" s="19">
        <v>24959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"/>
      <c r="Y323" s="15"/>
    </row>
    <row r="324" spans="1:25" ht="45" customHeight="1">
      <c r="A324" s="65" t="s">
        <v>299</v>
      </c>
      <c r="B324" s="63" t="s">
        <v>283</v>
      </c>
      <c r="C324" s="65" t="s">
        <v>63</v>
      </c>
      <c r="D324" s="65" t="s">
        <v>179</v>
      </c>
      <c r="E324" s="67">
        <f>SUM(F324:W324)</f>
        <v>182738.6</v>
      </c>
      <c r="F324" s="57"/>
      <c r="G324" s="58"/>
      <c r="H324" s="59"/>
      <c r="I324" s="57">
        <v>34416.5</v>
      </c>
      <c r="J324" s="58"/>
      <c r="K324" s="59"/>
      <c r="L324" s="57">
        <v>73800</v>
      </c>
      <c r="M324" s="58"/>
      <c r="N324" s="59"/>
      <c r="O324" s="57">
        <v>74522.1</v>
      </c>
      <c r="P324" s="58"/>
      <c r="Q324" s="59"/>
      <c r="R324" s="57"/>
      <c r="S324" s="58"/>
      <c r="T324" s="59"/>
      <c r="U324" s="57"/>
      <c r="V324" s="58"/>
      <c r="W324" s="59"/>
      <c r="X324" s="1">
        <v>208818.4</v>
      </c>
      <c r="Y324" s="15">
        <f>E324-X324</f>
        <v>-26079.79999999999</v>
      </c>
    </row>
    <row r="325" spans="1:25" ht="45" customHeight="1">
      <c r="A325" s="66"/>
      <c r="B325" s="64"/>
      <c r="C325" s="66"/>
      <c r="D325" s="66"/>
      <c r="E325" s="73"/>
      <c r="F325" s="19"/>
      <c r="G325" s="19"/>
      <c r="H325" s="19"/>
      <c r="I325" s="19"/>
      <c r="J325" s="19"/>
      <c r="K325" s="19">
        <v>34416.5</v>
      </c>
      <c r="L325" s="19"/>
      <c r="M325" s="19"/>
      <c r="N325" s="19">
        <v>73800</v>
      </c>
      <c r="O325" s="19"/>
      <c r="P325" s="19"/>
      <c r="Q325" s="19">
        <v>74522.1</v>
      </c>
      <c r="R325" s="19"/>
      <c r="S325" s="19"/>
      <c r="T325" s="19"/>
      <c r="U325" s="19"/>
      <c r="V325" s="19"/>
      <c r="W325" s="19"/>
      <c r="X325" s="1"/>
      <c r="Y325" s="15"/>
    </row>
    <row r="326" spans="1:25" ht="45" customHeight="1">
      <c r="A326" s="65" t="s">
        <v>300</v>
      </c>
      <c r="B326" s="63" t="s">
        <v>253</v>
      </c>
      <c r="C326" s="65" t="s">
        <v>63</v>
      </c>
      <c r="D326" s="65" t="s">
        <v>76</v>
      </c>
      <c r="E326" s="67">
        <v>5000</v>
      </c>
      <c r="F326" s="57">
        <v>5000</v>
      </c>
      <c r="G326" s="58"/>
      <c r="H326" s="59"/>
      <c r="I326" s="57"/>
      <c r="J326" s="58"/>
      <c r="K326" s="59"/>
      <c r="L326" s="57"/>
      <c r="M326" s="58"/>
      <c r="N326" s="59"/>
      <c r="O326" s="57"/>
      <c r="P326" s="58"/>
      <c r="Q326" s="59"/>
      <c r="R326" s="57"/>
      <c r="S326" s="58"/>
      <c r="T326" s="59"/>
      <c r="U326" s="57"/>
      <c r="V326" s="58"/>
      <c r="W326" s="59"/>
      <c r="X326" s="1"/>
      <c r="Y326" s="15"/>
    </row>
    <row r="327" spans="1:25" ht="45" customHeight="1">
      <c r="A327" s="66"/>
      <c r="B327" s="64"/>
      <c r="C327" s="66"/>
      <c r="D327" s="66"/>
      <c r="E327" s="73"/>
      <c r="F327" s="19">
        <v>5000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"/>
      <c r="Y327" s="15"/>
    </row>
    <row r="328" spans="1:25" ht="45" customHeight="1">
      <c r="A328" s="65" t="s">
        <v>301</v>
      </c>
      <c r="B328" s="63" t="s">
        <v>0</v>
      </c>
      <c r="C328" s="65" t="s">
        <v>63</v>
      </c>
      <c r="D328" s="65" t="s">
        <v>1</v>
      </c>
      <c r="E328" s="67">
        <f>SUM(F328:W328)</f>
        <v>29316</v>
      </c>
      <c r="F328" s="57"/>
      <c r="G328" s="58"/>
      <c r="H328" s="59"/>
      <c r="I328" s="57"/>
      <c r="J328" s="58"/>
      <c r="K328" s="59"/>
      <c r="L328" s="57">
        <v>29316</v>
      </c>
      <c r="M328" s="58"/>
      <c r="N328" s="59"/>
      <c r="O328" s="57"/>
      <c r="P328" s="58"/>
      <c r="Q328" s="59"/>
      <c r="R328" s="57"/>
      <c r="S328" s="58"/>
      <c r="T328" s="59"/>
      <c r="U328" s="57"/>
      <c r="V328" s="58"/>
      <c r="W328" s="59"/>
      <c r="X328" s="1">
        <v>29316</v>
      </c>
      <c r="Y328" s="15">
        <f>E328-X328</f>
        <v>0</v>
      </c>
    </row>
    <row r="329" spans="1:25" ht="45" customHeight="1">
      <c r="A329" s="66"/>
      <c r="B329" s="64"/>
      <c r="C329" s="66"/>
      <c r="D329" s="66"/>
      <c r="E329" s="73"/>
      <c r="F329" s="19"/>
      <c r="G329" s="19"/>
      <c r="H329" s="19"/>
      <c r="I329" s="19"/>
      <c r="J329" s="19"/>
      <c r="K329" s="19"/>
      <c r="L329" s="19"/>
      <c r="M329" s="19"/>
      <c r="N329" s="19">
        <v>29316</v>
      </c>
      <c r="O329" s="19"/>
      <c r="P329" s="19"/>
      <c r="Q329" s="19"/>
      <c r="R329" s="19"/>
      <c r="S329" s="19"/>
      <c r="T329" s="19"/>
      <c r="U329" s="19"/>
      <c r="V329" s="19"/>
      <c r="W329" s="19"/>
      <c r="X329" s="1"/>
      <c r="Y329" s="15"/>
    </row>
    <row r="330" spans="1:25" ht="45" customHeight="1">
      <c r="A330" s="65" t="s">
        <v>302</v>
      </c>
      <c r="B330" s="63" t="s">
        <v>3</v>
      </c>
      <c r="C330" s="65" t="s">
        <v>63</v>
      </c>
      <c r="D330" s="65" t="s">
        <v>2</v>
      </c>
      <c r="E330" s="67">
        <f>SUM(F330:W330)</f>
        <v>19424</v>
      </c>
      <c r="F330" s="57"/>
      <c r="G330" s="58"/>
      <c r="H330" s="59"/>
      <c r="I330" s="57"/>
      <c r="J330" s="58"/>
      <c r="K330" s="59"/>
      <c r="L330" s="57">
        <v>19424</v>
      </c>
      <c r="M330" s="58"/>
      <c r="N330" s="59"/>
      <c r="O330" s="57"/>
      <c r="P330" s="58"/>
      <c r="Q330" s="59"/>
      <c r="R330" s="57"/>
      <c r="S330" s="58"/>
      <c r="T330" s="59"/>
      <c r="U330" s="57"/>
      <c r="V330" s="58"/>
      <c r="W330" s="59"/>
      <c r="X330" s="1">
        <v>19424</v>
      </c>
      <c r="Y330" s="15">
        <f>E330-X330</f>
        <v>0</v>
      </c>
    </row>
    <row r="331" spans="1:25" ht="45" customHeight="1">
      <c r="A331" s="66"/>
      <c r="B331" s="64"/>
      <c r="C331" s="66"/>
      <c r="D331" s="66"/>
      <c r="E331" s="73"/>
      <c r="F331" s="19"/>
      <c r="G331" s="19"/>
      <c r="H331" s="19"/>
      <c r="I331" s="19"/>
      <c r="J331" s="19"/>
      <c r="K331" s="19"/>
      <c r="L331" s="19"/>
      <c r="M331" s="19"/>
      <c r="N331" s="19">
        <v>19424</v>
      </c>
      <c r="O331" s="19"/>
      <c r="P331" s="19"/>
      <c r="Q331" s="19"/>
      <c r="R331" s="19"/>
      <c r="S331" s="19"/>
      <c r="T331" s="19"/>
      <c r="U331" s="19"/>
      <c r="V331" s="19"/>
      <c r="W331" s="19"/>
      <c r="X331" s="1"/>
      <c r="Y331" s="15"/>
    </row>
    <row r="332" spans="1:25" ht="55.5" customHeight="1">
      <c r="A332" s="65" t="s">
        <v>331</v>
      </c>
      <c r="B332" s="63" t="s">
        <v>276</v>
      </c>
      <c r="C332" s="65" t="s">
        <v>63</v>
      </c>
      <c r="D332" s="65" t="s">
        <v>76</v>
      </c>
      <c r="E332" s="67">
        <f>SUM(F332:W332)</f>
        <v>300000</v>
      </c>
      <c r="F332" s="57"/>
      <c r="G332" s="58"/>
      <c r="H332" s="59"/>
      <c r="I332" s="57"/>
      <c r="J332" s="58"/>
      <c r="K332" s="59"/>
      <c r="L332" s="57">
        <v>12000</v>
      </c>
      <c r="M332" s="58"/>
      <c r="N332" s="59"/>
      <c r="O332" s="57">
        <v>20200</v>
      </c>
      <c r="P332" s="58"/>
      <c r="Q332" s="59"/>
      <c r="R332" s="57">
        <v>267800</v>
      </c>
      <c r="S332" s="58"/>
      <c r="T332" s="59"/>
      <c r="U332" s="57"/>
      <c r="V332" s="58"/>
      <c r="W332" s="59"/>
      <c r="X332" s="1">
        <v>300000</v>
      </c>
      <c r="Y332" s="15">
        <f>E332-X332</f>
        <v>0</v>
      </c>
    </row>
    <row r="333" spans="1:25" ht="45" customHeight="1">
      <c r="A333" s="66"/>
      <c r="B333" s="64"/>
      <c r="C333" s="66"/>
      <c r="D333" s="66"/>
      <c r="E333" s="73"/>
      <c r="F333" s="19"/>
      <c r="G333" s="19"/>
      <c r="H333" s="19"/>
      <c r="I333" s="19"/>
      <c r="J333" s="19"/>
      <c r="K333" s="19"/>
      <c r="L333" s="19"/>
      <c r="M333" s="19"/>
      <c r="N333" s="19">
        <v>12000</v>
      </c>
      <c r="O333" s="19"/>
      <c r="P333" s="19"/>
      <c r="Q333" s="19">
        <v>20200</v>
      </c>
      <c r="R333" s="19"/>
      <c r="S333" s="19"/>
      <c r="T333" s="19">
        <v>267800</v>
      </c>
      <c r="U333" s="19"/>
      <c r="V333" s="19"/>
      <c r="W333" s="19"/>
      <c r="X333" s="1"/>
      <c r="Y333" s="15"/>
    </row>
    <row r="334" spans="1:25" ht="45" customHeight="1">
      <c r="A334" s="65" t="s">
        <v>332</v>
      </c>
      <c r="B334" s="63" t="s">
        <v>73</v>
      </c>
      <c r="C334" s="65" t="s">
        <v>63</v>
      </c>
      <c r="D334" s="65" t="s">
        <v>74</v>
      </c>
      <c r="E334" s="67">
        <f>SUM(F334:W334)</f>
        <v>170661</v>
      </c>
      <c r="F334" s="57"/>
      <c r="G334" s="58"/>
      <c r="H334" s="59"/>
      <c r="I334" s="57"/>
      <c r="J334" s="58"/>
      <c r="K334" s="59"/>
      <c r="L334" s="57">
        <v>85330.5</v>
      </c>
      <c r="M334" s="58"/>
      <c r="N334" s="59"/>
      <c r="O334" s="57">
        <v>85330.5</v>
      </c>
      <c r="P334" s="58"/>
      <c r="Q334" s="59"/>
      <c r="R334" s="57"/>
      <c r="S334" s="58"/>
      <c r="T334" s="59"/>
      <c r="U334" s="57"/>
      <c r="V334" s="58"/>
      <c r="W334" s="59"/>
      <c r="X334" s="1">
        <v>170661</v>
      </c>
      <c r="Y334" s="15">
        <f>E334-X334</f>
        <v>0</v>
      </c>
    </row>
    <row r="335" spans="1:25" ht="45" customHeight="1">
      <c r="A335" s="66"/>
      <c r="B335" s="64"/>
      <c r="C335" s="66"/>
      <c r="D335" s="66"/>
      <c r="E335" s="73"/>
      <c r="F335" s="19"/>
      <c r="G335" s="19"/>
      <c r="H335" s="19"/>
      <c r="I335" s="19"/>
      <c r="J335" s="19"/>
      <c r="K335" s="19"/>
      <c r="L335" s="19"/>
      <c r="M335" s="19">
        <v>68998.7</v>
      </c>
      <c r="N335" s="19">
        <v>16331.8</v>
      </c>
      <c r="O335" s="19"/>
      <c r="P335" s="19"/>
      <c r="Q335" s="19">
        <v>85330.5</v>
      </c>
      <c r="R335" s="19"/>
      <c r="S335" s="19"/>
      <c r="T335" s="19"/>
      <c r="U335" s="19"/>
      <c r="V335" s="19"/>
      <c r="W335" s="19"/>
      <c r="X335" s="1"/>
      <c r="Y335" s="15"/>
    </row>
    <row r="336" spans="1:25" ht="45" customHeight="1">
      <c r="A336" s="65" t="s">
        <v>333</v>
      </c>
      <c r="B336" s="63" t="s">
        <v>270</v>
      </c>
      <c r="C336" s="65" t="s">
        <v>63</v>
      </c>
      <c r="D336" s="65" t="s">
        <v>75</v>
      </c>
      <c r="E336" s="67">
        <f>SUM(F336:W336)</f>
        <v>192702</v>
      </c>
      <c r="F336" s="57"/>
      <c r="G336" s="58"/>
      <c r="H336" s="59"/>
      <c r="I336" s="57"/>
      <c r="J336" s="58"/>
      <c r="K336" s="59"/>
      <c r="L336" s="57">
        <v>96351</v>
      </c>
      <c r="M336" s="58"/>
      <c r="N336" s="59"/>
      <c r="O336" s="57">
        <v>96351</v>
      </c>
      <c r="P336" s="58"/>
      <c r="Q336" s="59"/>
      <c r="R336" s="57"/>
      <c r="S336" s="58"/>
      <c r="T336" s="59"/>
      <c r="U336" s="57"/>
      <c r="V336" s="58"/>
      <c r="W336" s="59"/>
      <c r="X336" s="1">
        <v>192702</v>
      </c>
      <c r="Y336" s="15">
        <f>E336-X336</f>
        <v>0</v>
      </c>
    </row>
    <row r="337" spans="1:25" ht="57" customHeight="1">
      <c r="A337" s="66"/>
      <c r="B337" s="64"/>
      <c r="C337" s="66"/>
      <c r="D337" s="66"/>
      <c r="E337" s="73"/>
      <c r="F337" s="19"/>
      <c r="G337" s="19"/>
      <c r="H337" s="19"/>
      <c r="I337" s="19"/>
      <c r="J337" s="19"/>
      <c r="K337" s="19"/>
      <c r="L337" s="19"/>
      <c r="M337" s="19"/>
      <c r="N337" s="19">
        <v>96351</v>
      </c>
      <c r="O337" s="19"/>
      <c r="P337" s="19"/>
      <c r="Q337" s="19">
        <v>96351</v>
      </c>
      <c r="R337" s="19"/>
      <c r="S337" s="19"/>
      <c r="T337" s="19"/>
      <c r="U337" s="19"/>
      <c r="V337" s="19"/>
      <c r="W337" s="19"/>
      <c r="X337" s="1"/>
      <c r="Y337" s="15"/>
    </row>
    <row r="338" spans="1:25" ht="45" customHeight="1">
      <c r="A338" s="65" t="s">
        <v>334</v>
      </c>
      <c r="B338" s="63" t="s">
        <v>277</v>
      </c>
      <c r="C338" s="65" t="s">
        <v>278</v>
      </c>
      <c r="D338" s="65" t="s">
        <v>76</v>
      </c>
      <c r="E338" s="67">
        <f>SUM(F338:W338)</f>
        <v>300000</v>
      </c>
      <c r="F338" s="57"/>
      <c r="G338" s="58"/>
      <c r="H338" s="59"/>
      <c r="I338" s="57"/>
      <c r="J338" s="58"/>
      <c r="K338" s="59"/>
      <c r="L338" s="57"/>
      <c r="M338" s="58"/>
      <c r="N338" s="59"/>
      <c r="O338" s="57"/>
      <c r="P338" s="58"/>
      <c r="Q338" s="59"/>
      <c r="R338" s="57">
        <v>165000</v>
      </c>
      <c r="S338" s="58"/>
      <c r="T338" s="59"/>
      <c r="U338" s="57">
        <v>135000</v>
      </c>
      <c r="V338" s="58"/>
      <c r="W338" s="59"/>
      <c r="X338" s="10">
        <v>300000</v>
      </c>
      <c r="Y338" s="15">
        <f>E338-X338</f>
        <v>0</v>
      </c>
    </row>
    <row r="339" spans="1:25" ht="45" customHeight="1">
      <c r="A339" s="66"/>
      <c r="B339" s="64"/>
      <c r="C339" s="66"/>
      <c r="D339" s="66"/>
      <c r="E339" s="7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>
        <v>165000</v>
      </c>
      <c r="U339" s="19"/>
      <c r="V339" s="19"/>
      <c r="W339" s="19">
        <v>135000</v>
      </c>
      <c r="X339" s="10"/>
      <c r="Y339" s="15"/>
    </row>
    <row r="340" spans="1:25" ht="45" customHeight="1">
      <c r="A340" s="65" t="s">
        <v>335</v>
      </c>
      <c r="B340" s="63" t="s">
        <v>182</v>
      </c>
      <c r="C340" s="65" t="s">
        <v>278</v>
      </c>
      <c r="D340" s="65" t="s">
        <v>76</v>
      </c>
      <c r="E340" s="67">
        <v>250000</v>
      </c>
      <c r="F340" s="57"/>
      <c r="G340" s="58"/>
      <c r="H340" s="59"/>
      <c r="I340" s="57"/>
      <c r="J340" s="58"/>
      <c r="K340" s="59"/>
      <c r="L340" s="57"/>
      <c r="M340" s="58"/>
      <c r="N340" s="59"/>
      <c r="O340" s="57"/>
      <c r="P340" s="58"/>
      <c r="Q340" s="59"/>
      <c r="R340" s="57">
        <v>25000</v>
      </c>
      <c r="S340" s="58"/>
      <c r="T340" s="59"/>
      <c r="U340" s="57">
        <v>225000</v>
      </c>
      <c r="V340" s="58"/>
      <c r="W340" s="59"/>
      <c r="X340" s="10">
        <v>250000</v>
      </c>
      <c r="Y340" s="15">
        <f>E340-X340</f>
        <v>0</v>
      </c>
    </row>
    <row r="341" spans="1:25" ht="45" customHeight="1">
      <c r="A341" s="66"/>
      <c r="B341" s="64"/>
      <c r="C341" s="66"/>
      <c r="D341" s="66"/>
      <c r="E341" s="73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>
        <v>25000</v>
      </c>
      <c r="U341" s="19"/>
      <c r="V341" s="19"/>
      <c r="W341" s="19">
        <v>225000</v>
      </c>
      <c r="X341" s="10"/>
      <c r="Y341" s="15"/>
    </row>
    <row r="342" spans="1:25" ht="45" customHeight="1">
      <c r="A342" s="65" t="s">
        <v>336</v>
      </c>
      <c r="B342" s="63" t="s">
        <v>271</v>
      </c>
      <c r="C342" s="65" t="s">
        <v>278</v>
      </c>
      <c r="D342" s="65" t="s">
        <v>78</v>
      </c>
      <c r="E342" s="67">
        <f aca="true" t="shared" si="6" ref="E342:E352">SUM(F342:W342)</f>
        <v>350000</v>
      </c>
      <c r="F342" s="57"/>
      <c r="G342" s="58"/>
      <c r="H342" s="59"/>
      <c r="I342" s="57"/>
      <c r="J342" s="58"/>
      <c r="K342" s="59"/>
      <c r="L342" s="57"/>
      <c r="M342" s="58"/>
      <c r="N342" s="59"/>
      <c r="O342" s="57">
        <v>35000</v>
      </c>
      <c r="P342" s="58"/>
      <c r="Q342" s="59"/>
      <c r="R342" s="57">
        <v>157500</v>
      </c>
      <c r="S342" s="58"/>
      <c r="T342" s="59"/>
      <c r="U342" s="57">
        <v>157500</v>
      </c>
      <c r="V342" s="58"/>
      <c r="W342" s="59"/>
      <c r="X342" s="10">
        <v>350000</v>
      </c>
      <c r="Y342" s="15">
        <f>E342-X342</f>
        <v>0</v>
      </c>
    </row>
    <row r="343" spans="1:25" ht="45" customHeight="1">
      <c r="A343" s="66"/>
      <c r="B343" s="64"/>
      <c r="C343" s="66"/>
      <c r="D343" s="66"/>
      <c r="E343" s="7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>
        <v>35000</v>
      </c>
      <c r="R343" s="19"/>
      <c r="S343" s="19"/>
      <c r="T343" s="19">
        <v>157500</v>
      </c>
      <c r="U343" s="19"/>
      <c r="V343" s="19"/>
      <c r="W343" s="19">
        <v>157500</v>
      </c>
      <c r="X343" s="10"/>
      <c r="Y343" s="15"/>
    </row>
    <row r="344" spans="1:25" ht="45" customHeight="1">
      <c r="A344" s="65" t="s">
        <v>347</v>
      </c>
      <c r="B344" s="63" t="s">
        <v>272</v>
      </c>
      <c r="C344" s="65" t="s">
        <v>278</v>
      </c>
      <c r="D344" s="65" t="s">
        <v>77</v>
      </c>
      <c r="E344" s="67">
        <f t="shared" si="6"/>
        <v>150000</v>
      </c>
      <c r="F344" s="57"/>
      <c r="G344" s="58"/>
      <c r="H344" s="59"/>
      <c r="I344" s="57"/>
      <c r="J344" s="58"/>
      <c r="K344" s="59"/>
      <c r="L344" s="57"/>
      <c r="M344" s="58"/>
      <c r="N344" s="59"/>
      <c r="O344" s="57">
        <v>15000</v>
      </c>
      <c r="P344" s="58"/>
      <c r="Q344" s="59"/>
      <c r="R344" s="57">
        <v>67500</v>
      </c>
      <c r="S344" s="58"/>
      <c r="T344" s="59"/>
      <c r="U344" s="57">
        <v>67500</v>
      </c>
      <c r="V344" s="58"/>
      <c r="W344" s="59"/>
      <c r="X344" s="10">
        <v>150000</v>
      </c>
      <c r="Y344" s="15">
        <f>E344-X344</f>
        <v>0</v>
      </c>
    </row>
    <row r="345" spans="1:25" ht="45" customHeight="1">
      <c r="A345" s="66"/>
      <c r="B345" s="64"/>
      <c r="C345" s="66"/>
      <c r="D345" s="66"/>
      <c r="E345" s="73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>
        <v>15000</v>
      </c>
      <c r="Q345" s="19"/>
      <c r="R345" s="19"/>
      <c r="S345" s="19">
        <v>67500</v>
      </c>
      <c r="T345" s="19"/>
      <c r="U345" s="19"/>
      <c r="V345" s="19">
        <v>67500</v>
      </c>
      <c r="W345" s="19"/>
      <c r="X345" s="10"/>
      <c r="Y345" s="15"/>
    </row>
    <row r="346" spans="1:25" ht="45" customHeight="1">
      <c r="A346" s="65" t="s">
        <v>350</v>
      </c>
      <c r="B346" s="63" t="s">
        <v>6</v>
      </c>
      <c r="C346" s="65" t="s">
        <v>278</v>
      </c>
      <c r="D346" s="65" t="s">
        <v>77</v>
      </c>
      <c r="E346" s="67">
        <f t="shared" si="6"/>
        <v>50000</v>
      </c>
      <c r="F346" s="57"/>
      <c r="G346" s="58"/>
      <c r="H346" s="59"/>
      <c r="I346" s="57"/>
      <c r="J346" s="58"/>
      <c r="K346" s="59"/>
      <c r="L346" s="57"/>
      <c r="M346" s="58"/>
      <c r="N346" s="59"/>
      <c r="O346" s="57">
        <v>5000</v>
      </c>
      <c r="P346" s="58"/>
      <c r="Q346" s="59"/>
      <c r="R346" s="57">
        <v>22500</v>
      </c>
      <c r="S346" s="58"/>
      <c r="T346" s="59"/>
      <c r="U346" s="57">
        <v>22500</v>
      </c>
      <c r="V346" s="58"/>
      <c r="W346" s="59"/>
      <c r="X346" s="10">
        <v>50000</v>
      </c>
      <c r="Y346" s="15">
        <f>E346-X346</f>
        <v>0</v>
      </c>
    </row>
    <row r="347" spans="1:25" ht="45" customHeight="1">
      <c r="A347" s="66"/>
      <c r="B347" s="64"/>
      <c r="C347" s="66"/>
      <c r="D347" s="66"/>
      <c r="E347" s="7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>
        <v>5000</v>
      </c>
      <c r="R347" s="19"/>
      <c r="S347" s="19"/>
      <c r="T347" s="19">
        <v>22500</v>
      </c>
      <c r="U347" s="19"/>
      <c r="V347" s="19"/>
      <c r="W347" s="19">
        <v>22500</v>
      </c>
      <c r="X347" s="10"/>
      <c r="Y347" s="15"/>
    </row>
    <row r="348" spans="1:25" ht="45" customHeight="1">
      <c r="A348" s="65" t="s">
        <v>356</v>
      </c>
      <c r="B348" s="63" t="s">
        <v>7</v>
      </c>
      <c r="C348" s="65" t="s">
        <v>278</v>
      </c>
      <c r="D348" s="65" t="s">
        <v>8</v>
      </c>
      <c r="E348" s="67">
        <f t="shared" si="6"/>
        <v>438000</v>
      </c>
      <c r="F348" s="57"/>
      <c r="G348" s="58"/>
      <c r="H348" s="59"/>
      <c r="I348" s="57"/>
      <c r="J348" s="58"/>
      <c r="K348" s="59"/>
      <c r="L348" s="57"/>
      <c r="M348" s="58"/>
      <c r="N348" s="59"/>
      <c r="O348" s="57">
        <v>43800</v>
      </c>
      <c r="P348" s="58"/>
      <c r="Q348" s="59"/>
      <c r="R348" s="57">
        <v>197100</v>
      </c>
      <c r="S348" s="58"/>
      <c r="T348" s="59"/>
      <c r="U348" s="57">
        <v>197100</v>
      </c>
      <c r="V348" s="58"/>
      <c r="W348" s="59"/>
      <c r="X348" s="10">
        <v>438000</v>
      </c>
      <c r="Y348" s="15">
        <f>E348-X348</f>
        <v>0</v>
      </c>
    </row>
    <row r="349" spans="1:25" ht="45" customHeight="1">
      <c r="A349" s="66"/>
      <c r="B349" s="64"/>
      <c r="C349" s="66"/>
      <c r="D349" s="66"/>
      <c r="E349" s="73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>
        <v>43800</v>
      </c>
      <c r="R349" s="19"/>
      <c r="S349" s="19"/>
      <c r="T349" s="19">
        <v>197100</v>
      </c>
      <c r="U349" s="19"/>
      <c r="V349" s="19"/>
      <c r="W349" s="19">
        <v>197100</v>
      </c>
      <c r="X349" s="10"/>
      <c r="Y349" s="15"/>
    </row>
    <row r="350" spans="1:25" ht="45" customHeight="1">
      <c r="A350" s="65" t="s">
        <v>373</v>
      </c>
      <c r="B350" s="63" t="s">
        <v>183</v>
      </c>
      <c r="C350" s="65" t="s">
        <v>278</v>
      </c>
      <c r="D350" s="65" t="s">
        <v>76</v>
      </c>
      <c r="E350" s="67">
        <f t="shared" si="6"/>
        <v>119700</v>
      </c>
      <c r="F350" s="57">
        <v>36000</v>
      </c>
      <c r="G350" s="58"/>
      <c r="H350" s="59"/>
      <c r="I350" s="57">
        <v>42300</v>
      </c>
      <c r="J350" s="58"/>
      <c r="K350" s="59"/>
      <c r="L350" s="57">
        <v>41400</v>
      </c>
      <c r="M350" s="58"/>
      <c r="N350" s="59"/>
      <c r="O350" s="57"/>
      <c r="P350" s="58"/>
      <c r="Q350" s="59"/>
      <c r="R350" s="57"/>
      <c r="S350" s="58"/>
      <c r="T350" s="59"/>
      <c r="U350" s="57"/>
      <c r="V350" s="58"/>
      <c r="W350" s="59"/>
      <c r="X350" s="10">
        <v>119700</v>
      </c>
      <c r="Y350" s="15">
        <f>E350-X350</f>
        <v>0</v>
      </c>
    </row>
    <row r="351" spans="1:25" ht="45" customHeight="1">
      <c r="A351" s="66"/>
      <c r="B351" s="64"/>
      <c r="C351" s="66"/>
      <c r="D351" s="66"/>
      <c r="E351" s="73"/>
      <c r="F351" s="19"/>
      <c r="G351" s="19"/>
      <c r="H351" s="19">
        <v>36000</v>
      </c>
      <c r="I351" s="19"/>
      <c r="J351" s="19"/>
      <c r="K351" s="19">
        <v>42300</v>
      </c>
      <c r="L351" s="19"/>
      <c r="M351" s="19"/>
      <c r="N351" s="19">
        <v>41400</v>
      </c>
      <c r="O351" s="19"/>
      <c r="P351" s="19"/>
      <c r="Q351" s="19"/>
      <c r="R351" s="19"/>
      <c r="S351" s="19"/>
      <c r="T351" s="19"/>
      <c r="U351" s="19"/>
      <c r="V351" s="19"/>
      <c r="W351" s="19"/>
      <c r="X351" s="10"/>
      <c r="Y351" s="15"/>
    </row>
    <row r="352" spans="1:25" ht="45" customHeight="1">
      <c r="A352" s="65" t="s">
        <v>374</v>
      </c>
      <c r="B352" s="63" t="s">
        <v>184</v>
      </c>
      <c r="C352" s="65" t="s">
        <v>278</v>
      </c>
      <c r="D352" s="65" t="s">
        <v>76</v>
      </c>
      <c r="E352" s="67">
        <f t="shared" si="6"/>
        <v>272200</v>
      </c>
      <c r="F352" s="57">
        <v>222000</v>
      </c>
      <c r="G352" s="58"/>
      <c r="H352" s="59"/>
      <c r="I352" s="57">
        <v>29600</v>
      </c>
      <c r="J352" s="58"/>
      <c r="K352" s="59"/>
      <c r="L352" s="57">
        <v>20600</v>
      </c>
      <c r="M352" s="58"/>
      <c r="N352" s="59"/>
      <c r="O352" s="57"/>
      <c r="P352" s="58"/>
      <c r="Q352" s="59"/>
      <c r="R352" s="57"/>
      <c r="S352" s="58"/>
      <c r="T352" s="59"/>
      <c r="U352" s="57"/>
      <c r="V352" s="58"/>
      <c r="W352" s="59"/>
      <c r="X352" s="10">
        <v>272200</v>
      </c>
      <c r="Y352" s="15">
        <f>E352-X352</f>
        <v>0</v>
      </c>
    </row>
    <row r="353" spans="1:25" ht="45" customHeight="1">
      <c r="A353" s="66"/>
      <c r="B353" s="64"/>
      <c r="C353" s="66"/>
      <c r="D353" s="66"/>
      <c r="E353" s="73"/>
      <c r="F353" s="19"/>
      <c r="G353" s="19"/>
      <c r="H353" s="19">
        <v>222000</v>
      </c>
      <c r="I353" s="19"/>
      <c r="J353" s="19"/>
      <c r="K353" s="19">
        <v>29600</v>
      </c>
      <c r="L353" s="19"/>
      <c r="M353" s="19"/>
      <c r="N353" s="19">
        <v>20600</v>
      </c>
      <c r="O353" s="19"/>
      <c r="P353" s="19"/>
      <c r="Q353" s="19"/>
      <c r="R353" s="19"/>
      <c r="S353" s="19"/>
      <c r="T353" s="19"/>
      <c r="U353" s="19"/>
      <c r="V353" s="19"/>
      <c r="W353" s="19"/>
      <c r="X353" s="10"/>
      <c r="Y353" s="15"/>
    </row>
    <row r="354" spans="1:25" ht="45" customHeight="1">
      <c r="A354" s="65" t="s">
        <v>378</v>
      </c>
      <c r="B354" s="147" t="s">
        <v>348</v>
      </c>
      <c r="C354" s="47" t="s">
        <v>278</v>
      </c>
      <c r="D354" s="94"/>
      <c r="E354" s="67">
        <f>SUM(F354:W354)</f>
        <v>20000</v>
      </c>
      <c r="F354" s="57">
        <f>SUM(F355:H355)</f>
        <v>0</v>
      </c>
      <c r="G354" s="58"/>
      <c r="H354" s="59"/>
      <c r="I354" s="57">
        <f>SUM(I355:K355)</f>
        <v>0</v>
      </c>
      <c r="J354" s="58"/>
      <c r="K354" s="59"/>
      <c r="L354" s="57">
        <f>SUM(L355:N355)</f>
        <v>0</v>
      </c>
      <c r="M354" s="58"/>
      <c r="N354" s="59"/>
      <c r="O354" s="57">
        <f>SUM(O355:Q355)</f>
        <v>0</v>
      </c>
      <c r="P354" s="58"/>
      <c r="Q354" s="59"/>
      <c r="R354" s="57">
        <f>SUM(R355:T355)</f>
        <v>20000</v>
      </c>
      <c r="S354" s="58"/>
      <c r="T354" s="59"/>
      <c r="U354" s="57">
        <f>SUM(U355:W355)</f>
        <v>0</v>
      </c>
      <c r="V354" s="58"/>
      <c r="W354" s="59"/>
      <c r="X354" s="10"/>
      <c r="Y354" s="15"/>
    </row>
    <row r="355" spans="1:25" ht="57" customHeight="1">
      <c r="A355" s="66"/>
      <c r="B355" s="148"/>
      <c r="C355" s="120"/>
      <c r="D355" s="94"/>
      <c r="E355" s="7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>
        <v>20000</v>
      </c>
      <c r="U355" s="19"/>
      <c r="V355" s="19"/>
      <c r="W355" s="19"/>
      <c r="X355" s="10"/>
      <c r="Y355" s="15"/>
    </row>
    <row r="356" spans="1:25" ht="46.5" customHeight="1">
      <c r="A356" s="121" t="s">
        <v>42</v>
      </c>
      <c r="B356" s="122"/>
      <c r="C356" s="137"/>
      <c r="D356" s="137"/>
      <c r="E356" s="72">
        <f>SUM(E314:E355)</f>
        <v>3215813.6</v>
      </c>
      <c r="F356" s="69">
        <f>F314+F316+F318+F320+F322+F324+F326+F328+F330+F332+F334+F336+F338+F340+F342+F344+F346+F348+F350+F352+F354</f>
        <v>263000</v>
      </c>
      <c r="G356" s="70"/>
      <c r="H356" s="71"/>
      <c r="I356" s="69">
        <f>I314+I316+I318+I320+I322+I324+I326+I328+I330+I332+I334+I336+I338+I340+I342+I344+I346+I348+I350+I352+I354</f>
        <v>332842.2</v>
      </c>
      <c r="J356" s="70"/>
      <c r="K356" s="71"/>
      <c r="L356" s="69">
        <f>L314+L316+L318+L320+L322+L324+L326+L328+L330+L332+L334+L336+L338+L340+L342+L344+L346+L348+L350+L352+L354</f>
        <v>458577.6</v>
      </c>
      <c r="M356" s="70"/>
      <c r="N356" s="71"/>
      <c r="O356" s="69">
        <f>O314+O316+O318+O320+O322+O324+O326+O328+O330+O332+O334+O336+O338+O340+O342+O344+O346+O348+O350+O352+O354</f>
        <v>403384.9</v>
      </c>
      <c r="P356" s="70"/>
      <c r="Q356" s="71"/>
      <c r="R356" s="69">
        <f>R314+R316+R318+R320+R322+R324+R326+R328+R330+R332+R334+R336+R338+R340+R342+R344+R346+R348+R350+R352+R354</f>
        <v>953408.9</v>
      </c>
      <c r="S356" s="70"/>
      <c r="T356" s="71"/>
      <c r="U356" s="69">
        <f>U314+U316+U318+U320+U322+U324+U326+U328+U330+U332+U334+U336+U338+U340+U342+U344+U346+U348+U350+U352+U354</f>
        <v>804600</v>
      </c>
      <c r="V356" s="70"/>
      <c r="W356" s="71"/>
      <c r="X356" s="16">
        <v>3216893.47</v>
      </c>
      <c r="Y356" s="15">
        <f>E356-X356</f>
        <v>-1079.8700000001118</v>
      </c>
    </row>
    <row r="357" spans="1:25" ht="44.25" customHeight="1">
      <c r="A357" s="123"/>
      <c r="B357" s="124"/>
      <c r="C357" s="138"/>
      <c r="D357" s="138"/>
      <c r="E357" s="111"/>
      <c r="F357" s="20">
        <f>F315+F317+F319+F321+F323+F325+F327+F329+F331+F333+F335+F337+F339+F341+F343+F345+F347+F349+F351+F353+F355</f>
        <v>5000</v>
      </c>
      <c r="G357" s="20">
        <f aca="true" t="shared" si="7" ref="G357:W357">G315+G317+G319+G321+G323+G325+G327+G329+G331+G333+G335+G337+G339+G341+G343+G345+G347+G349+G351+G353+G355</f>
        <v>0</v>
      </c>
      <c r="H357" s="20">
        <f t="shared" si="7"/>
        <v>258000</v>
      </c>
      <c r="I357" s="20">
        <f t="shared" si="7"/>
        <v>0</v>
      </c>
      <c r="J357" s="20">
        <f t="shared" si="7"/>
        <v>0</v>
      </c>
      <c r="K357" s="20">
        <f t="shared" si="7"/>
        <v>332842.2</v>
      </c>
      <c r="L357" s="20">
        <f t="shared" si="7"/>
        <v>0</v>
      </c>
      <c r="M357" s="20">
        <f t="shared" si="7"/>
        <v>93957.7</v>
      </c>
      <c r="N357" s="20">
        <f t="shared" si="7"/>
        <v>364619.9</v>
      </c>
      <c r="O357" s="20">
        <f t="shared" si="7"/>
        <v>0</v>
      </c>
      <c r="P357" s="20">
        <f t="shared" si="7"/>
        <v>15000</v>
      </c>
      <c r="Q357" s="20">
        <f t="shared" si="7"/>
        <v>388384.9</v>
      </c>
      <c r="R357" s="20">
        <f t="shared" si="7"/>
        <v>0</v>
      </c>
      <c r="S357" s="20">
        <f t="shared" si="7"/>
        <v>67500</v>
      </c>
      <c r="T357" s="20">
        <f t="shared" si="7"/>
        <v>885908.9</v>
      </c>
      <c r="U357" s="20">
        <f t="shared" si="7"/>
        <v>0</v>
      </c>
      <c r="V357" s="20">
        <f t="shared" si="7"/>
        <v>67500</v>
      </c>
      <c r="W357" s="20">
        <f t="shared" si="7"/>
        <v>737100</v>
      </c>
      <c r="X357" s="11"/>
      <c r="Y357" s="15"/>
    </row>
    <row r="358" spans="1:25" ht="38.25" customHeight="1">
      <c r="A358" s="100" t="s">
        <v>66</v>
      </c>
      <c r="B358" s="101"/>
      <c r="C358" s="137"/>
      <c r="D358" s="137"/>
      <c r="E358" s="72">
        <f>E356+E59+E213+E311+E132</f>
        <v>18390685.880000003</v>
      </c>
      <c r="F358" s="69">
        <f>F356+F59+F213+F311+F132</f>
        <v>1451843.4</v>
      </c>
      <c r="G358" s="70"/>
      <c r="H358" s="71"/>
      <c r="I358" s="69">
        <f>I356+I59+I213+I311+I132</f>
        <v>1589349.2999999998</v>
      </c>
      <c r="J358" s="70"/>
      <c r="K358" s="71"/>
      <c r="L358" s="69">
        <f>L356+L59+L213+L311+L132</f>
        <v>2278846.33</v>
      </c>
      <c r="M358" s="70"/>
      <c r="N358" s="71"/>
      <c r="O358" s="69">
        <f>O356+O59+O213+O311+O132</f>
        <v>5485348.6</v>
      </c>
      <c r="P358" s="70"/>
      <c r="Q358" s="71"/>
      <c r="R358" s="69">
        <f>R356+R59+R213+R311+R132</f>
        <v>4049023.3</v>
      </c>
      <c r="S358" s="70"/>
      <c r="T358" s="71"/>
      <c r="U358" s="69">
        <f>U356+U59+U213+U311+U132</f>
        <v>3536275</v>
      </c>
      <c r="V358" s="70"/>
      <c r="W358" s="71"/>
      <c r="X358" s="11">
        <v>17849285.97</v>
      </c>
      <c r="Y358" s="15">
        <f>E358-X358</f>
        <v>541399.9100000039</v>
      </c>
    </row>
    <row r="359" spans="1:25" ht="39" customHeight="1">
      <c r="A359" s="102"/>
      <c r="B359" s="103"/>
      <c r="C359" s="138"/>
      <c r="D359" s="138"/>
      <c r="E359" s="111"/>
      <c r="F359" s="20">
        <f aca="true" t="shared" si="8" ref="F359:W359">F60+F133+F214+F312+F357</f>
        <v>134653.4</v>
      </c>
      <c r="G359" s="20">
        <f t="shared" si="8"/>
        <v>0</v>
      </c>
      <c r="H359" s="20">
        <f t="shared" si="8"/>
        <v>1317190</v>
      </c>
      <c r="I359" s="20">
        <f t="shared" si="8"/>
        <v>243377.09999999998</v>
      </c>
      <c r="J359" s="20">
        <f t="shared" si="8"/>
        <v>0</v>
      </c>
      <c r="K359" s="20">
        <f t="shared" si="8"/>
        <v>1345972.2</v>
      </c>
      <c r="L359" s="20">
        <f t="shared" si="8"/>
        <v>231544.8</v>
      </c>
      <c r="M359" s="20">
        <f t="shared" si="8"/>
        <v>653625.53</v>
      </c>
      <c r="N359" s="20">
        <f t="shared" si="8"/>
        <v>1393676</v>
      </c>
      <c r="O359" s="20">
        <f t="shared" si="8"/>
        <v>0</v>
      </c>
      <c r="P359" s="20">
        <f t="shared" si="8"/>
        <v>3991310.3</v>
      </c>
      <c r="Q359" s="20">
        <f t="shared" si="8"/>
        <v>1494038.2999999998</v>
      </c>
      <c r="R359" s="20">
        <f t="shared" si="8"/>
        <v>0</v>
      </c>
      <c r="S359" s="20">
        <f t="shared" si="8"/>
        <v>67500</v>
      </c>
      <c r="T359" s="20">
        <f t="shared" si="8"/>
        <v>3981523.3</v>
      </c>
      <c r="U359" s="20">
        <f t="shared" si="8"/>
        <v>751000</v>
      </c>
      <c r="V359" s="20">
        <f t="shared" si="8"/>
        <v>67500</v>
      </c>
      <c r="W359" s="20">
        <f t="shared" si="8"/>
        <v>2717775</v>
      </c>
      <c r="X359" s="11"/>
      <c r="Y359" s="15"/>
    </row>
    <row r="360" spans="1:25" ht="39" customHeight="1">
      <c r="A360" s="115" t="s">
        <v>381</v>
      </c>
      <c r="B360" s="116"/>
      <c r="C360" s="28"/>
      <c r="D360" s="28"/>
      <c r="E360" s="29"/>
      <c r="F360" s="20"/>
      <c r="G360" s="20"/>
      <c r="H360" s="20"/>
      <c r="I360" s="20"/>
      <c r="J360" s="20"/>
      <c r="K360" s="20"/>
      <c r="L360" s="20">
        <f>L61+L134+L215</f>
        <v>13105.4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11"/>
      <c r="Y360" s="15"/>
    </row>
  </sheetData>
  <sheetProtection/>
  <mergeCells count="1790">
    <mergeCell ref="C350:C351"/>
    <mergeCell ref="A92:A93"/>
    <mergeCell ref="A360:B360"/>
    <mergeCell ref="D350:D351"/>
    <mergeCell ref="C209:C210"/>
    <mergeCell ref="D209:D212"/>
    <mergeCell ref="A350:A351"/>
    <mergeCell ref="B350:B351"/>
    <mergeCell ref="B352:B353"/>
    <mergeCell ref="C352:C353"/>
    <mergeCell ref="D352:D353"/>
    <mergeCell ref="R223:T223"/>
    <mergeCell ref="R221:T221"/>
    <mergeCell ref="U251:W251"/>
    <mergeCell ref="A158:A161"/>
    <mergeCell ref="B158:B161"/>
    <mergeCell ref="O253:Q253"/>
    <mergeCell ref="L211:N211"/>
    <mergeCell ref="F211:H211"/>
    <mergeCell ref="I211:K211"/>
    <mergeCell ref="U354:W354"/>
    <mergeCell ref="E267:E270"/>
    <mergeCell ref="F344:H344"/>
    <mergeCell ref="I344:K344"/>
    <mergeCell ref="E354:E355"/>
    <mergeCell ref="L269:N269"/>
    <mergeCell ref="L344:N344"/>
    <mergeCell ref="F340:H340"/>
    <mergeCell ref="E338:E339"/>
    <mergeCell ref="F354:H354"/>
    <mergeCell ref="A354:A355"/>
    <mergeCell ref="B354:B355"/>
    <mergeCell ref="C354:C355"/>
    <mergeCell ref="D354:D355"/>
    <mergeCell ref="A352:A353"/>
    <mergeCell ref="E340:E341"/>
    <mergeCell ref="A348:A349"/>
    <mergeCell ref="I354:K354"/>
    <mergeCell ref="F350:H350"/>
    <mergeCell ref="E352:E353"/>
    <mergeCell ref="E350:E351"/>
    <mergeCell ref="I352:K352"/>
    <mergeCell ref="I350:K350"/>
    <mergeCell ref="F352:H352"/>
    <mergeCell ref="F338:H338"/>
    <mergeCell ref="L305:N305"/>
    <mergeCell ref="L297:N297"/>
    <mergeCell ref="L289:N289"/>
    <mergeCell ref="F336:H336"/>
    <mergeCell ref="F334:H334"/>
    <mergeCell ref="F332:H332"/>
    <mergeCell ref="F330:H330"/>
    <mergeCell ref="F328:H328"/>
    <mergeCell ref="I330:K330"/>
    <mergeCell ref="U245:W245"/>
    <mergeCell ref="L245:N245"/>
    <mergeCell ref="L259:N259"/>
    <mergeCell ref="I346:K346"/>
    <mergeCell ref="L346:N346"/>
    <mergeCell ref="L340:N340"/>
    <mergeCell ref="L342:N342"/>
    <mergeCell ref="I259:K259"/>
    <mergeCell ref="I332:K332"/>
    <mergeCell ref="L332:N332"/>
    <mergeCell ref="U237:W237"/>
    <mergeCell ref="L237:N237"/>
    <mergeCell ref="O237:Q237"/>
    <mergeCell ref="R237:T237"/>
    <mergeCell ref="C237:C238"/>
    <mergeCell ref="C235:C236"/>
    <mergeCell ref="R259:T259"/>
    <mergeCell ref="R257:T257"/>
    <mergeCell ref="O251:Q251"/>
    <mergeCell ref="O249:Q249"/>
    <mergeCell ref="O257:Q257"/>
    <mergeCell ref="F257:H257"/>
    <mergeCell ref="I257:K257"/>
    <mergeCell ref="L257:N257"/>
    <mergeCell ref="D145:D146"/>
    <mergeCell ref="D199:D200"/>
    <mergeCell ref="C145:C146"/>
    <mergeCell ref="A197:A198"/>
    <mergeCell ref="B197:B198"/>
    <mergeCell ref="C197:C198"/>
    <mergeCell ref="D197:D198"/>
    <mergeCell ref="A153:A157"/>
    <mergeCell ref="B153:B157"/>
    <mergeCell ref="E209:E212"/>
    <mergeCell ref="B209:B212"/>
    <mergeCell ref="C211:C212"/>
    <mergeCell ref="C177:C178"/>
    <mergeCell ref="E197:E198"/>
    <mergeCell ref="E205:E208"/>
    <mergeCell ref="E203:E204"/>
    <mergeCell ref="D203:D204"/>
    <mergeCell ref="E199:E200"/>
    <mergeCell ref="B187:B188"/>
    <mergeCell ref="F209:H209"/>
    <mergeCell ref="D153:D157"/>
    <mergeCell ref="C130:C131"/>
    <mergeCell ref="C128:C129"/>
    <mergeCell ref="C142:C143"/>
    <mergeCell ref="C205:C206"/>
    <mergeCell ref="C207:C208"/>
    <mergeCell ref="C155:C156"/>
    <mergeCell ref="C199:C200"/>
    <mergeCell ref="D205:D208"/>
    <mergeCell ref="O213:Q213"/>
    <mergeCell ref="R213:T213"/>
    <mergeCell ref="O209:Q209"/>
    <mergeCell ref="R209:T209"/>
    <mergeCell ref="O211:Q211"/>
    <mergeCell ref="R211:T211"/>
    <mergeCell ref="U181:W181"/>
    <mergeCell ref="U205:W205"/>
    <mergeCell ref="U207:W207"/>
    <mergeCell ref="U217:W217"/>
    <mergeCell ref="U209:W209"/>
    <mergeCell ref="U211:W211"/>
    <mergeCell ref="R217:T217"/>
    <mergeCell ref="R205:T205"/>
    <mergeCell ref="U155:W155"/>
    <mergeCell ref="U153:W153"/>
    <mergeCell ref="U203:W203"/>
    <mergeCell ref="U199:W199"/>
    <mergeCell ref="U197:W197"/>
    <mergeCell ref="U195:W195"/>
    <mergeCell ref="U158:W158"/>
    <mergeCell ref="U189:W189"/>
    <mergeCell ref="A122:A123"/>
    <mergeCell ref="B122:B123"/>
    <mergeCell ref="U193:W193"/>
    <mergeCell ref="U223:W223"/>
    <mergeCell ref="O160:Q160"/>
    <mergeCell ref="R160:T160"/>
    <mergeCell ref="U160:W160"/>
    <mergeCell ref="U221:W221"/>
    <mergeCell ref="U213:W213"/>
    <mergeCell ref="O217:Q217"/>
    <mergeCell ref="A114:A117"/>
    <mergeCell ref="B114:B117"/>
    <mergeCell ref="A118:A121"/>
    <mergeCell ref="A110:A113"/>
    <mergeCell ref="B118:B121"/>
    <mergeCell ref="B110:B113"/>
    <mergeCell ref="R193:T193"/>
    <mergeCell ref="R179:T179"/>
    <mergeCell ref="O187:Q187"/>
    <mergeCell ref="E162:E164"/>
    <mergeCell ref="F183:H183"/>
    <mergeCell ref="F191:H191"/>
    <mergeCell ref="E185:E186"/>
    <mergeCell ref="F193:H193"/>
    <mergeCell ref="R189:T189"/>
    <mergeCell ref="E183:E184"/>
    <mergeCell ref="A34:A35"/>
    <mergeCell ref="A38:A39"/>
    <mergeCell ref="L209:N209"/>
    <mergeCell ref="C46:C47"/>
    <mergeCell ref="C42:C43"/>
    <mergeCell ref="B36:B37"/>
    <mergeCell ref="C50:C51"/>
    <mergeCell ref="C44:C45"/>
    <mergeCell ref="C36:C37"/>
    <mergeCell ref="C122:C123"/>
    <mergeCell ref="C40:C41"/>
    <mergeCell ref="B46:B47"/>
    <mergeCell ref="B42:B43"/>
    <mergeCell ref="A48:A49"/>
    <mergeCell ref="B48:B49"/>
    <mergeCell ref="C48:C49"/>
    <mergeCell ref="B40:B41"/>
    <mergeCell ref="A44:A45"/>
    <mergeCell ref="B44:B45"/>
    <mergeCell ref="B63:B64"/>
    <mergeCell ref="B38:B39"/>
    <mergeCell ref="A40:A41"/>
    <mergeCell ref="A50:A51"/>
    <mergeCell ref="A42:A43"/>
    <mergeCell ref="A61:B61"/>
    <mergeCell ref="B50:B51"/>
    <mergeCell ref="A52:A53"/>
    <mergeCell ref="A46:A47"/>
    <mergeCell ref="A54:A55"/>
    <mergeCell ref="F77:H77"/>
    <mergeCell ref="O75:Q75"/>
    <mergeCell ref="D75:D79"/>
    <mergeCell ref="E75:E79"/>
    <mergeCell ref="F75:H75"/>
    <mergeCell ref="I75:K75"/>
    <mergeCell ref="A65:A66"/>
    <mergeCell ref="B65:B66"/>
    <mergeCell ref="C77:C78"/>
    <mergeCell ref="C75:C76"/>
    <mergeCell ref="A73:A74"/>
    <mergeCell ref="B73:B74"/>
    <mergeCell ref="C73:C74"/>
    <mergeCell ref="C65:C66"/>
    <mergeCell ref="A75:A79"/>
    <mergeCell ref="B75:B79"/>
    <mergeCell ref="U15:W15"/>
    <mergeCell ref="L145:N145"/>
    <mergeCell ref="R142:T142"/>
    <mergeCell ref="U142:W142"/>
    <mergeCell ref="O142:Q142"/>
    <mergeCell ref="R77:T77"/>
    <mergeCell ref="U65:W65"/>
    <mergeCell ref="U116:W116"/>
    <mergeCell ref="O77:Q77"/>
    <mergeCell ref="L75:N75"/>
    <mergeCell ref="U63:W63"/>
    <mergeCell ref="U149:W149"/>
    <mergeCell ref="R65:T65"/>
    <mergeCell ref="F145:H145"/>
    <mergeCell ref="F149:H149"/>
    <mergeCell ref="R147:T147"/>
    <mergeCell ref="O138:Q138"/>
    <mergeCell ref="R138:T138"/>
    <mergeCell ref="L138:N138"/>
    <mergeCell ref="U147:W147"/>
    <mergeCell ref="E142:E144"/>
    <mergeCell ref="F142:H142"/>
    <mergeCell ref="L147:N147"/>
    <mergeCell ref="L142:N142"/>
    <mergeCell ref="I142:K142"/>
    <mergeCell ref="I145:K145"/>
    <mergeCell ref="F147:H147"/>
    <mergeCell ref="I147:K147"/>
    <mergeCell ref="E153:E157"/>
    <mergeCell ref="E149:E152"/>
    <mergeCell ref="I151:K151"/>
    <mergeCell ref="I149:K149"/>
    <mergeCell ref="F151:H151"/>
    <mergeCell ref="F153:H153"/>
    <mergeCell ref="R195:T195"/>
    <mergeCell ref="O193:Q193"/>
    <mergeCell ref="L195:N195"/>
    <mergeCell ref="I153:K153"/>
    <mergeCell ref="I155:K155"/>
    <mergeCell ref="L155:N155"/>
    <mergeCell ref="I195:K195"/>
    <mergeCell ref="L193:N193"/>
    <mergeCell ref="I193:K193"/>
    <mergeCell ref="I189:K189"/>
    <mergeCell ref="L151:N151"/>
    <mergeCell ref="L153:N153"/>
    <mergeCell ref="O195:Q195"/>
    <mergeCell ref="O189:Q189"/>
    <mergeCell ref="L189:N189"/>
    <mergeCell ref="O185:Q185"/>
    <mergeCell ref="O173:Q173"/>
    <mergeCell ref="O162:Q162"/>
    <mergeCell ref="L162:N162"/>
    <mergeCell ref="L165:N165"/>
    <mergeCell ref="R197:T197"/>
    <mergeCell ref="R199:T199"/>
    <mergeCell ref="O201:Q201"/>
    <mergeCell ref="I203:K203"/>
    <mergeCell ref="I201:K201"/>
    <mergeCell ref="L197:N197"/>
    <mergeCell ref="L199:N199"/>
    <mergeCell ref="O199:Q199"/>
    <mergeCell ref="L201:N201"/>
    <mergeCell ref="O197:Q197"/>
    <mergeCell ref="R207:T207"/>
    <mergeCell ref="R201:T201"/>
    <mergeCell ref="L203:N203"/>
    <mergeCell ref="O203:Q203"/>
    <mergeCell ref="R203:T203"/>
    <mergeCell ref="O205:Q205"/>
    <mergeCell ref="O207:Q207"/>
    <mergeCell ref="A191:A192"/>
    <mergeCell ref="B191:B192"/>
    <mergeCell ref="C191:C192"/>
    <mergeCell ref="D191:D192"/>
    <mergeCell ref="B183:B184"/>
    <mergeCell ref="A193:A194"/>
    <mergeCell ref="F189:H189"/>
    <mergeCell ref="U358:W358"/>
    <mergeCell ref="A358:B359"/>
    <mergeCell ref="I209:K209"/>
    <mergeCell ref="L247:N247"/>
    <mergeCell ref="L253:N253"/>
    <mergeCell ref="L251:N251"/>
    <mergeCell ref="L239:N239"/>
    <mergeCell ref="R1:W3"/>
    <mergeCell ref="B4:V5"/>
    <mergeCell ref="R356:T356"/>
    <mergeCell ref="U356:W356"/>
    <mergeCell ref="B193:B194"/>
    <mergeCell ref="C193:C194"/>
    <mergeCell ref="E145:E146"/>
    <mergeCell ref="L217:N217"/>
    <mergeCell ref="I253:K253"/>
    <mergeCell ref="I205:K205"/>
    <mergeCell ref="L235:N235"/>
    <mergeCell ref="I207:K207"/>
    <mergeCell ref="E358:E359"/>
    <mergeCell ref="L356:N356"/>
    <mergeCell ref="F358:H358"/>
    <mergeCell ref="I358:K358"/>
    <mergeCell ref="L358:N358"/>
    <mergeCell ref="I336:K336"/>
    <mergeCell ref="L336:N336"/>
    <mergeCell ref="E336:E337"/>
    <mergeCell ref="O358:Q358"/>
    <mergeCell ref="A356:B357"/>
    <mergeCell ref="C356:C357"/>
    <mergeCell ref="D356:D357"/>
    <mergeCell ref="E356:E357"/>
    <mergeCell ref="O356:Q356"/>
    <mergeCell ref="F356:H356"/>
    <mergeCell ref="I356:K356"/>
    <mergeCell ref="C358:C359"/>
    <mergeCell ref="D358:D359"/>
    <mergeCell ref="O354:Q354"/>
    <mergeCell ref="L354:N354"/>
    <mergeCell ref="U352:W352"/>
    <mergeCell ref="L350:N350"/>
    <mergeCell ref="O350:Q350"/>
    <mergeCell ref="R350:T350"/>
    <mergeCell ref="U350:W350"/>
    <mergeCell ref="L352:N352"/>
    <mergeCell ref="R354:T354"/>
    <mergeCell ref="O352:Q352"/>
    <mergeCell ref="R352:T352"/>
    <mergeCell ref="U346:W346"/>
    <mergeCell ref="U344:W344"/>
    <mergeCell ref="R344:T344"/>
    <mergeCell ref="U348:W348"/>
    <mergeCell ref="O346:Q346"/>
    <mergeCell ref="R348:T348"/>
    <mergeCell ref="E348:E349"/>
    <mergeCell ref="R346:T346"/>
    <mergeCell ref="F346:H346"/>
    <mergeCell ref="F348:H348"/>
    <mergeCell ref="E346:E347"/>
    <mergeCell ref="L348:N348"/>
    <mergeCell ref="I348:K348"/>
    <mergeCell ref="B348:B349"/>
    <mergeCell ref="C348:C349"/>
    <mergeCell ref="D348:D349"/>
    <mergeCell ref="O348:Q348"/>
    <mergeCell ref="O342:Q342"/>
    <mergeCell ref="C342:C343"/>
    <mergeCell ref="D342:D343"/>
    <mergeCell ref="E342:E343"/>
    <mergeCell ref="F342:H342"/>
    <mergeCell ref="I342:K342"/>
    <mergeCell ref="A346:A347"/>
    <mergeCell ref="B346:B347"/>
    <mergeCell ref="C346:C347"/>
    <mergeCell ref="D346:D347"/>
    <mergeCell ref="R342:T342"/>
    <mergeCell ref="U342:W342"/>
    <mergeCell ref="A344:A345"/>
    <mergeCell ref="B344:B345"/>
    <mergeCell ref="C344:C345"/>
    <mergeCell ref="D344:D345"/>
    <mergeCell ref="O344:Q344"/>
    <mergeCell ref="E344:E345"/>
    <mergeCell ref="A342:A343"/>
    <mergeCell ref="B342:B343"/>
    <mergeCell ref="R340:T340"/>
    <mergeCell ref="U340:W340"/>
    <mergeCell ref="I338:K338"/>
    <mergeCell ref="L338:N338"/>
    <mergeCell ref="O338:Q338"/>
    <mergeCell ref="R338:T338"/>
    <mergeCell ref="U338:W338"/>
    <mergeCell ref="I340:K340"/>
    <mergeCell ref="O340:Q340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U336:W336"/>
    <mergeCell ref="I334:K334"/>
    <mergeCell ref="L334:N334"/>
    <mergeCell ref="O334:Q334"/>
    <mergeCell ref="R334:T334"/>
    <mergeCell ref="U334:W334"/>
    <mergeCell ref="O336:Q336"/>
    <mergeCell ref="R336:T336"/>
    <mergeCell ref="E334:E335"/>
    <mergeCell ref="A336:A337"/>
    <mergeCell ref="B336:B337"/>
    <mergeCell ref="C336:C337"/>
    <mergeCell ref="D336:D337"/>
    <mergeCell ref="A334:A335"/>
    <mergeCell ref="B334:B335"/>
    <mergeCell ref="C334:C335"/>
    <mergeCell ref="D334:D335"/>
    <mergeCell ref="U330:W330"/>
    <mergeCell ref="O332:Q332"/>
    <mergeCell ref="R332:T332"/>
    <mergeCell ref="E332:E333"/>
    <mergeCell ref="U332:W332"/>
    <mergeCell ref="L330:N330"/>
    <mergeCell ref="A332:A333"/>
    <mergeCell ref="B332:B333"/>
    <mergeCell ref="C332:C333"/>
    <mergeCell ref="D332:D333"/>
    <mergeCell ref="A330:A331"/>
    <mergeCell ref="B330:B331"/>
    <mergeCell ref="C330:C331"/>
    <mergeCell ref="D330:D331"/>
    <mergeCell ref="U328:W328"/>
    <mergeCell ref="I326:K326"/>
    <mergeCell ref="L326:N326"/>
    <mergeCell ref="O326:Q326"/>
    <mergeCell ref="R326:T326"/>
    <mergeCell ref="U326:W326"/>
    <mergeCell ref="I328:K328"/>
    <mergeCell ref="L328:N328"/>
    <mergeCell ref="O328:Q328"/>
    <mergeCell ref="R328:T328"/>
    <mergeCell ref="E328:E329"/>
    <mergeCell ref="E330:E331"/>
    <mergeCell ref="O330:Q330"/>
    <mergeCell ref="R330:T330"/>
    <mergeCell ref="A326:A327"/>
    <mergeCell ref="B326:B327"/>
    <mergeCell ref="C326:C327"/>
    <mergeCell ref="D326:D327"/>
    <mergeCell ref="A328:A329"/>
    <mergeCell ref="B328:B329"/>
    <mergeCell ref="C328:C329"/>
    <mergeCell ref="D328:D329"/>
    <mergeCell ref="F326:H326"/>
    <mergeCell ref="F324:H324"/>
    <mergeCell ref="E324:E325"/>
    <mergeCell ref="U324:W324"/>
    <mergeCell ref="E326:E327"/>
    <mergeCell ref="U322:W322"/>
    <mergeCell ref="O324:Q324"/>
    <mergeCell ref="R324:T324"/>
    <mergeCell ref="I324:K324"/>
    <mergeCell ref="L324:N324"/>
    <mergeCell ref="I322:K322"/>
    <mergeCell ref="L322:N322"/>
    <mergeCell ref="O322:Q322"/>
    <mergeCell ref="R322:T322"/>
    <mergeCell ref="A324:A325"/>
    <mergeCell ref="B324:B325"/>
    <mergeCell ref="C324:C325"/>
    <mergeCell ref="D324:D325"/>
    <mergeCell ref="E322:E323"/>
    <mergeCell ref="A322:A323"/>
    <mergeCell ref="B322:B323"/>
    <mergeCell ref="C322:C323"/>
    <mergeCell ref="D322:D323"/>
    <mergeCell ref="U320:W320"/>
    <mergeCell ref="I318:K318"/>
    <mergeCell ref="L318:N318"/>
    <mergeCell ref="O318:Q318"/>
    <mergeCell ref="R318:T318"/>
    <mergeCell ref="U318:W318"/>
    <mergeCell ref="O320:Q320"/>
    <mergeCell ref="R320:T320"/>
    <mergeCell ref="F322:H322"/>
    <mergeCell ref="F320:H320"/>
    <mergeCell ref="I320:K320"/>
    <mergeCell ref="L320:N320"/>
    <mergeCell ref="E320:E321"/>
    <mergeCell ref="A318:A319"/>
    <mergeCell ref="B318:B319"/>
    <mergeCell ref="C318:C319"/>
    <mergeCell ref="D318:D319"/>
    <mergeCell ref="E318:E319"/>
    <mergeCell ref="A320:A321"/>
    <mergeCell ref="B320:B321"/>
    <mergeCell ref="C320:C321"/>
    <mergeCell ref="D320:D321"/>
    <mergeCell ref="U316:W316"/>
    <mergeCell ref="I314:K314"/>
    <mergeCell ref="L314:N314"/>
    <mergeCell ref="O314:Q314"/>
    <mergeCell ref="R314:T314"/>
    <mergeCell ref="U314:W314"/>
    <mergeCell ref="R316:T316"/>
    <mergeCell ref="I316:K316"/>
    <mergeCell ref="O316:Q316"/>
    <mergeCell ref="L316:N316"/>
    <mergeCell ref="D314:D315"/>
    <mergeCell ref="C311:C312"/>
    <mergeCell ref="D311:D312"/>
    <mergeCell ref="F318:H318"/>
    <mergeCell ref="F316:H316"/>
    <mergeCell ref="E316:E317"/>
    <mergeCell ref="A311:B312"/>
    <mergeCell ref="A314:A315"/>
    <mergeCell ref="B314:B315"/>
    <mergeCell ref="C314:C315"/>
    <mergeCell ref="A316:A317"/>
    <mergeCell ref="B316:B317"/>
    <mergeCell ref="C316:C317"/>
    <mergeCell ref="D316:D317"/>
    <mergeCell ref="U311:W311"/>
    <mergeCell ref="E311:E312"/>
    <mergeCell ref="F311:H311"/>
    <mergeCell ref="F314:H314"/>
    <mergeCell ref="E314:E315"/>
    <mergeCell ref="L311:N311"/>
    <mergeCell ref="I311:K311"/>
    <mergeCell ref="U309:W309"/>
    <mergeCell ref="F309:H309"/>
    <mergeCell ref="I309:K309"/>
    <mergeCell ref="L309:N309"/>
    <mergeCell ref="O309:Q309"/>
    <mergeCell ref="R307:T307"/>
    <mergeCell ref="R309:T309"/>
    <mergeCell ref="O311:Q311"/>
    <mergeCell ref="R311:T311"/>
    <mergeCell ref="L307:N307"/>
    <mergeCell ref="O307:Q307"/>
    <mergeCell ref="U307:W307"/>
    <mergeCell ref="A309:A310"/>
    <mergeCell ref="B309:B310"/>
    <mergeCell ref="C309:C310"/>
    <mergeCell ref="D309:D310"/>
    <mergeCell ref="E309:E310"/>
    <mergeCell ref="A307:A308"/>
    <mergeCell ref="B307:B308"/>
    <mergeCell ref="C307:C308"/>
    <mergeCell ref="I305:K305"/>
    <mergeCell ref="I307:K307"/>
    <mergeCell ref="E305:E306"/>
    <mergeCell ref="D305:D306"/>
    <mergeCell ref="D307:D308"/>
    <mergeCell ref="E307:E308"/>
    <mergeCell ref="F307:H307"/>
    <mergeCell ref="F305:H305"/>
    <mergeCell ref="O305:Q305"/>
    <mergeCell ref="R305:T305"/>
    <mergeCell ref="U305:W305"/>
    <mergeCell ref="A303:A304"/>
    <mergeCell ref="B303:B304"/>
    <mergeCell ref="C303:C304"/>
    <mergeCell ref="D303:D304"/>
    <mergeCell ref="A305:A306"/>
    <mergeCell ref="B305:B306"/>
    <mergeCell ref="C305:C306"/>
    <mergeCell ref="U301:W301"/>
    <mergeCell ref="E303:E304"/>
    <mergeCell ref="F303:H303"/>
    <mergeCell ref="F301:H301"/>
    <mergeCell ref="I301:K301"/>
    <mergeCell ref="U303:W303"/>
    <mergeCell ref="I303:K303"/>
    <mergeCell ref="L303:N303"/>
    <mergeCell ref="O303:Q303"/>
    <mergeCell ref="R303:T303"/>
    <mergeCell ref="L299:N299"/>
    <mergeCell ref="O299:Q299"/>
    <mergeCell ref="R299:T299"/>
    <mergeCell ref="L301:N301"/>
    <mergeCell ref="O301:Q301"/>
    <mergeCell ref="R301:T301"/>
    <mergeCell ref="U299:W299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E299:E300"/>
    <mergeCell ref="F299:H299"/>
    <mergeCell ref="F297:H297"/>
    <mergeCell ref="I297:K297"/>
    <mergeCell ref="I299:K299"/>
    <mergeCell ref="E297:E298"/>
    <mergeCell ref="O297:Q297"/>
    <mergeCell ref="R297:T297"/>
    <mergeCell ref="U297:W297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U293:W293"/>
    <mergeCell ref="E295:E296"/>
    <mergeCell ref="F295:H295"/>
    <mergeCell ref="F293:H293"/>
    <mergeCell ref="I293:K293"/>
    <mergeCell ref="U295:W295"/>
    <mergeCell ref="I295:K295"/>
    <mergeCell ref="L295:N295"/>
    <mergeCell ref="O295:Q295"/>
    <mergeCell ref="R295:T295"/>
    <mergeCell ref="L291:N291"/>
    <mergeCell ref="O291:Q291"/>
    <mergeCell ref="R291:T291"/>
    <mergeCell ref="L293:N293"/>
    <mergeCell ref="O293:Q293"/>
    <mergeCell ref="R293:T293"/>
    <mergeCell ref="U291:W291"/>
    <mergeCell ref="A293:A294"/>
    <mergeCell ref="B293:B294"/>
    <mergeCell ref="C293:C294"/>
    <mergeCell ref="D293:D294"/>
    <mergeCell ref="E293:E294"/>
    <mergeCell ref="A291:A292"/>
    <mergeCell ref="B291:B292"/>
    <mergeCell ref="C291:C292"/>
    <mergeCell ref="D291:D292"/>
    <mergeCell ref="E291:E292"/>
    <mergeCell ref="F291:H291"/>
    <mergeCell ref="F289:H289"/>
    <mergeCell ref="I289:K289"/>
    <mergeCell ref="I291:K291"/>
    <mergeCell ref="E289:E290"/>
    <mergeCell ref="O289:Q289"/>
    <mergeCell ref="R289:T289"/>
    <mergeCell ref="U289:W289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U285:W285"/>
    <mergeCell ref="E287:E288"/>
    <mergeCell ref="F287:H287"/>
    <mergeCell ref="F285:H285"/>
    <mergeCell ref="I285:K285"/>
    <mergeCell ref="U287:W287"/>
    <mergeCell ref="I287:K287"/>
    <mergeCell ref="L287:N287"/>
    <mergeCell ref="O287:Q287"/>
    <mergeCell ref="R287:T287"/>
    <mergeCell ref="L283:N283"/>
    <mergeCell ref="O283:Q283"/>
    <mergeCell ref="R283:T283"/>
    <mergeCell ref="L285:N285"/>
    <mergeCell ref="O285:Q285"/>
    <mergeCell ref="R285:T285"/>
    <mergeCell ref="E285:E28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I283:K283"/>
    <mergeCell ref="E281:E282"/>
    <mergeCell ref="U283:W283"/>
    <mergeCell ref="A281:A282"/>
    <mergeCell ref="B281:B282"/>
    <mergeCell ref="E283:E284"/>
    <mergeCell ref="F283:H283"/>
    <mergeCell ref="F281:H281"/>
    <mergeCell ref="R281:T281"/>
    <mergeCell ref="U281:W281"/>
    <mergeCell ref="U277:W277"/>
    <mergeCell ref="E279:E280"/>
    <mergeCell ref="F279:H279"/>
    <mergeCell ref="F277:H277"/>
    <mergeCell ref="I277:K277"/>
    <mergeCell ref="U279:W279"/>
    <mergeCell ref="L279:N279"/>
    <mergeCell ref="O279:Q279"/>
    <mergeCell ref="R277:T277"/>
    <mergeCell ref="A279:A280"/>
    <mergeCell ref="B279:B280"/>
    <mergeCell ref="C279:C280"/>
    <mergeCell ref="D279:D280"/>
    <mergeCell ref="L281:N281"/>
    <mergeCell ref="O281:Q281"/>
    <mergeCell ref="R279:T279"/>
    <mergeCell ref="I281:K281"/>
    <mergeCell ref="C281:C282"/>
    <mergeCell ref="D281:D282"/>
    <mergeCell ref="E277:E278"/>
    <mergeCell ref="I279:K279"/>
    <mergeCell ref="B275:B276"/>
    <mergeCell ref="C275:C276"/>
    <mergeCell ref="D275:D276"/>
    <mergeCell ref="I275:K275"/>
    <mergeCell ref="A277:A278"/>
    <mergeCell ref="B277:B278"/>
    <mergeCell ref="C277:C278"/>
    <mergeCell ref="D277:D278"/>
    <mergeCell ref="L275:N275"/>
    <mergeCell ref="O275:Q275"/>
    <mergeCell ref="R275:T275"/>
    <mergeCell ref="L277:N277"/>
    <mergeCell ref="O277:Q277"/>
    <mergeCell ref="U275:W275"/>
    <mergeCell ref="A273:A274"/>
    <mergeCell ref="B273:B274"/>
    <mergeCell ref="E275:E276"/>
    <mergeCell ref="F275:H275"/>
    <mergeCell ref="F273:H273"/>
    <mergeCell ref="R273:T273"/>
    <mergeCell ref="U273:W273"/>
    <mergeCell ref="L273:N273"/>
    <mergeCell ref="A275:A276"/>
    <mergeCell ref="E271:E272"/>
    <mergeCell ref="A271:A272"/>
    <mergeCell ref="B271:B272"/>
    <mergeCell ref="C271:C272"/>
    <mergeCell ref="D271:D272"/>
    <mergeCell ref="O273:Q273"/>
    <mergeCell ref="I273:K273"/>
    <mergeCell ref="C273:C274"/>
    <mergeCell ref="D273:D274"/>
    <mergeCell ref="E273:E274"/>
    <mergeCell ref="C269:C270"/>
    <mergeCell ref="C267:C268"/>
    <mergeCell ref="U271:W271"/>
    <mergeCell ref="I271:K271"/>
    <mergeCell ref="L271:N271"/>
    <mergeCell ref="O271:Q271"/>
    <mergeCell ref="R271:T271"/>
    <mergeCell ref="U267:W267"/>
    <mergeCell ref="R269:T269"/>
    <mergeCell ref="F271:H271"/>
    <mergeCell ref="C265:C266"/>
    <mergeCell ref="D265:D266"/>
    <mergeCell ref="F265:H265"/>
    <mergeCell ref="L267:N267"/>
    <mergeCell ref="U269:W269"/>
    <mergeCell ref="F267:H267"/>
    <mergeCell ref="I267:K267"/>
    <mergeCell ref="F269:H269"/>
    <mergeCell ref="I269:K269"/>
    <mergeCell ref="O269:Q269"/>
    <mergeCell ref="R267:T267"/>
    <mergeCell ref="O267:Q267"/>
    <mergeCell ref="O263:Q263"/>
    <mergeCell ref="L265:N265"/>
    <mergeCell ref="O265:Q265"/>
    <mergeCell ref="A267:A270"/>
    <mergeCell ref="B267:B270"/>
    <mergeCell ref="D267:D270"/>
    <mergeCell ref="E265:E266"/>
    <mergeCell ref="I265:K265"/>
    <mergeCell ref="A265:A266"/>
    <mergeCell ref="B265:B266"/>
    <mergeCell ref="U261:W261"/>
    <mergeCell ref="R263:T263"/>
    <mergeCell ref="U265:W265"/>
    <mergeCell ref="R265:T265"/>
    <mergeCell ref="D263:D264"/>
    <mergeCell ref="B257:B260"/>
    <mergeCell ref="U263:W263"/>
    <mergeCell ref="R261:T261"/>
    <mergeCell ref="O261:Q261"/>
    <mergeCell ref="U257:W257"/>
    <mergeCell ref="U259:W259"/>
    <mergeCell ref="I261:K261"/>
    <mergeCell ref="L261:N261"/>
    <mergeCell ref="L263:N263"/>
    <mergeCell ref="A261:A262"/>
    <mergeCell ref="E263:E264"/>
    <mergeCell ref="F263:H263"/>
    <mergeCell ref="I263:K263"/>
    <mergeCell ref="B261:B262"/>
    <mergeCell ref="C261:C262"/>
    <mergeCell ref="D261:D262"/>
    <mergeCell ref="A263:A264"/>
    <mergeCell ref="B263:B264"/>
    <mergeCell ref="C263:C264"/>
    <mergeCell ref="A257:A260"/>
    <mergeCell ref="C257:C258"/>
    <mergeCell ref="C259:C260"/>
    <mergeCell ref="D257:D260"/>
    <mergeCell ref="A251:A252"/>
    <mergeCell ref="U253:W253"/>
    <mergeCell ref="O255:Q255"/>
    <mergeCell ref="R255:T255"/>
    <mergeCell ref="U255:W255"/>
    <mergeCell ref="R253:T253"/>
    <mergeCell ref="R251:T251"/>
    <mergeCell ref="I255:K255"/>
    <mergeCell ref="A253:A256"/>
    <mergeCell ref="C255:C256"/>
    <mergeCell ref="O259:Q259"/>
    <mergeCell ref="L255:N255"/>
    <mergeCell ref="B251:B252"/>
    <mergeCell ref="C251:C252"/>
    <mergeCell ref="D251:D252"/>
    <mergeCell ref="B253:B256"/>
    <mergeCell ref="C253:C254"/>
    <mergeCell ref="D253:D256"/>
    <mergeCell ref="F253:H253"/>
    <mergeCell ref="I251:K251"/>
    <mergeCell ref="E261:E262"/>
    <mergeCell ref="F261:H261"/>
    <mergeCell ref="E257:E260"/>
    <mergeCell ref="F255:H255"/>
    <mergeCell ref="F259:H259"/>
    <mergeCell ref="E253:E256"/>
    <mergeCell ref="E245:E246"/>
    <mergeCell ref="F245:H245"/>
    <mergeCell ref="I245:K245"/>
    <mergeCell ref="I247:K247"/>
    <mergeCell ref="F247:H247"/>
    <mergeCell ref="E251:E252"/>
    <mergeCell ref="F251:H251"/>
    <mergeCell ref="I249:K249"/>
    <mergeCell ref="L249:N249"/>
    <mergeCell ref="F249:H249"/>
    <mergeCell ref="R247:T247"/>
    <mergeCell ref="C247:C248"/>
    <mergeCell ref="R249:T249"/>
    <mergeCell ref="D247:D250"/>
    <mergeCell ref="E247:E250"/>
    <mergeCell ref="C249:C250"/>
    <mergeCell ref="O247:Q247"/>
    <mergeCell ref="A245:A246"/>
    <mergeCell ref="B245:B246"/>
    <mergeCell ref="U247:W247"/>
    <mergeCell ref="O245:Q245"/>
    <mergeCell ref="R245:T245"/>
    <mergeCell ref="A247:A250"/>
    <mergeCell ref="B247:B250"/>
    <mergeCell ref="U249:W249"/>
    <mergeCell ref="C245:C246"/>
    <mergeCell ref="D245:D246"/>
    <mergeCell ref="A243:A244"/>
    <mergeCell ref="B243:B244"/>
    <mergeCell ref="C243:C244"/>
    <mergeCell ref="D243:D244"/>
    <mergeCell ref="U241:W241"/>
    <mergeCell ref="E243:E244"/>
    <mergeCell ref="F243:H243"/>
    <mergeCell ref="F241:H241"/>
    <mergeCell ref="I241:K241"/>
    <mergeCell ref="U243:W243"/>
    <mergeCell ref="I243:K243"/>
    <mergeCell ref="L243:N243"/>
    <mergeCell ref="O243:Q243"/>
    <mergeCell ref="R243:T243"/>
    <mergeCell ref="O239:Q239"/>
    <mergeCell ref="R239:T239"/>
    <mergeCell ref="L241:N241"/>
    <mergeCell ref="O241:Q241"/>
    <mergeCell ref="R241:T241"/>
    <mergeCell ref="U239:W239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R235:T235"/>
    <mergeCell ref="U235:W235"/>
    <mergeCell ref="E239:E240"/>
    <mergeCell ref="F239:H239"/>
    <mergeCell ref="F235:H235"/>
    <mergeCell ref="I235:K235"/>
    <mergeCell ref="I239:K239"/>
    <mergeCell ref="E235:E238"/>
    <mergeCell ref="F237:H237"/>
    <mergeCell ref="I237:K237"/>
    <mergeCell ref="U233:W233"/>
    <mergeCell ref="R233:T233"/>
    <mergeCell ref="O233:Q233"/>
    <mergeCell ref="I233:K233"/>
    <mergeCell ref="L233:N233"/>
    <mergeCell ref="O235:Q235"/>
    <mergeCell ref="A233:A234"/>
    <mergeCell ref="B233:B234"/>
    <mergeCell ref="C233:C234"/>
    <mergeCell ref="D233:D234"/>
    <mergeCell ref="E233:E234"/>
    <mergeCell ref="F233:H233"/>
    <mergeCell ref="A235:A238"/>
    <mergeCell ref="B235:B238"/>
    <mergeCell ref="D235:D238"/>
    <mergeCell ref="C231:C232"/>
    <mergeCell ref="D231:D232"/>
    <mergeCell ref="E231:E232"/>
    <mergeCell ref="R229:T229"/>
    <mergeCell ref="I231:K231"/>
    <mergeCell ref="L231:N231"/>
    <mergeCell ref="F231:H231"/>
    <mergeCell ref="R231:T231"/>
    <mergeCell ref="O231:Q231"/>
    <mergeCell ref="U229:W229"/>
    <mergeCell ref="R227:T227"/>
    <mergeCell ref="U227:W227"/>
    <mergeCell ref="E229:E230"/>
    <mergeCell ref="F229:H229"/>
    <mergeCell ref="O229:Q229"/>
    <mergeCell ref="L229:N229"/>
    <mergeCell ref="I229:K229"/>
    <mergeCell ref="E227:E228"/>
    <mergeCell ref="F227:H227"/>
    <mergeCell ref="A229:A230"/>
    <mergeCell ref="B229:B230"/>
    <mergeCell ref="C229:C230"/>
    <mergeCell ref="D229:D230"/>
    <mergeCell ref="A227:A228"/>
    <mergeCell ref="B227:B228"/>
    <mergeCell ref="A225:A226"/>
    <mergeCell ref="I227:K227"/>
    <mergeCell ref="E225:E226"/>
    <mergeCell ref="B225:B226"/>
    <mergeCell ref="C227:C228"/>
    <mergeCell ref="D227:D228"/>
    <mergeCell ref="I217:K217"/>
    <mergeCell ref="D219:D220"/>
    <mergeCell ref="A221:A224"/>
    <mergeCell ref="B221:B224"/>
    <mergeCell ref="C223:C224"/>
    <mergeCell ref="E221:E224"/>
    <mergeCell ref="C221:C222"/>
    <mergeCell ref="D217:D218"/>
    <mergeCell ref="D221:D224"/>
    <mergeCell ref="F217:H217"/>
    <mergeCell ref="O221:Q221"/>
    <mergeCell ref="L221:N221"/>
    <mergeCell ref="F223:H223"/>
    <mergeCell ref="I223:K223"/>
    <mergeCell ref="I221:K221"/>
    <mergeCell ref="F221:H221"/>
    <mergeCell ref="L227:N227"/>
    <mergeCell ref="L223:N223"/>
    <mergeCell ref="O227:Q227"/>
    <mergeCell ref="O223:Q223"/>
    <mergeCell ref="A219:A220"/>
    <mergeCell ref="B219:B220"/>
    <mergeCell ref="C219:C220"/>
    <mergeCell ref="A213:B214"/>
    <mergeCell ref="C213:C214"/>
    <mergeCell ref="A217:A218"/>
    <mergeCell ref="B217:B218"/>
    <mergeCell ref="C217:C218"/>
    <mergeCell ref="A215:B215"/>
    <mergeCell ref="A199:A200"/>
    <mergeCell ref="B199:B200"/>
    <mergeCell ref="E201:E202"/>
    <mergeCell ref="D201:D202"/>
    <mergeCell ref="A201:A202"/>
    <mergeCell ref="B201:B202"/>
    <mergeCell ref="C201:C202"/>
    <mergeCell ref="A203:A204"/>
    <mergeCell ref="B203:B204"/>
    <mergeCell ref="C203:C204"/>
    <mergeCell ref="B205:B208"/>
    <mergeCell ref="A205:A208"/>
    <mergeCell ref="A209:A212"/>
    <mergeCell ref="E189:E190"/>
    <mergeCell ref="E191:E192"/>
    <mergeCell ref="B189:B190"/>
    <mergeCell ref="C189:C190"/>
    <mergeCell ref="D189:D190"/>
    <mergeCell ref="B195:B196"/>
    <mergeCell ref="C195:C196"/>
    <mergeCell ref="D195:D196"/>
    <mergeCell ref="E195:E196"/>
    <mergeCell ref="R187:T187"/>
    <mergeCell ref="L187:N187"/>
    <mergeCell ref="U191:W191"/>
    <mergeCell ref="I191:K191"/>
    <mergeCell ref="L191:N191"/>
    <mergeCell ref="O191:Q191"/>
    <mergeCell ref="R191:T191"/>
    <mergeCell ref="U187:W187"/>
    <mergeCell ref="A185:A186"/>
    <mergeCell ref="B185:B186"/>
    <mergeCell ref="C185:C186"/>
    <mergeCell ref="D185:D186"/>
    <mergeCell ref="C187:C188"/>
    <mergeCell ref="D187:D188"/>
    <mergeCell ref="E187:E188"/>
    <mergeCell ref="U179:W179"/>
    <mergeCell ref="U185:W185"/>
    <mergeCell ref="F187:H187"/>
    <mergeCell ref="F185:H185"/>
    <mergeCell ref="I185:K185"/>
    <mergeCell ref="I187:K187"/>
    <mergeCell ref="R185:T185"/>
    <mergeCell ref="B181:B182"/>
    <mergeCell ref="C181:C182"/>
    <mergeCell ref="D181:D182"/>
    <mergeCell ref="E181:E182"/>
    <mergeCell ref="U183:W183"/>
    <mergeCell ref="I183:K183"/>
    <mergeCell ref="L183:N183"/>
    <mergeCell ref="O183:Q183"/>
    <mergeCell ref="R183:T183"/>
    <mergeCell ref="B177:B178"/>
    <mergeCell ref="C179:C180"/>
    <mergeCell ref="E179:E180"/>
    <mergeCell ref="D179:D180"/>
    <mergeCell ref="D177:D178"/>
    <mergeCell ref="B179:B180"/>
    <mergeCell ref="A175:A176"/>
    <mergeCell ref="B175:B176"/>
    <mergeCell ref="C175:C176"/>
    <mergeCell ref="D175:D176"/>
    <mergeCell ref="U173:W173"/>
    <mergeCell ref="R162:T162"/>
    <mergeCell ref="L169:N169"/>
    <mergeCell ref="O169:Q169"/>
    <mergeCell ref="R169:T169"/>
    <mergeCell ref="R171:T171"/>
    <mergeCell ref="R173:T173"/>
    <mergeCell ref="O171:Q171"/>
    <mergeCell ref="L171:N171"/>
    <mergeCell ref="L173:N173"/>
    <mergeCell ref="O155:Q155"/>
    <mergeCell ref="R155:T155"/>
    <mergeCell ref="R149:T149"/>
    <mergeCell ref="O158:Q158"/>
    <mergeCell ref="O151:Q151"/>
    <mergeCell ref="R151:T151"/>
    <mergeCell ref="R153:T153"/>
    <mergeCell ref="O153:Q153"/>
    <mergeCell ref="L149:N149"/>
    <mergeCell ref="L140:N140"/>
    <mergeCell ref="I140:K140"/>
    <mergeCell ref="O147:Q147"/>
    <mergeCell ref="O149:Q149"/>
    <mergeCell ref="C165:C166"/>
    <mergeCell ref="I160:K160"/>
    <mergeCell ref="D165:D166"/>
    <mergeCell ref="I165:K165"/>
    <mergeCell ref="F162:H162"/>
    <mergeCell ref="I162:K162"/>
    <mergeCell ref="E158:E161"/>
    <mergeCell ref="C147:C148"/>
    <mergeCell ref="E147:E148"/>
    <mergeCell ref="L160:N160"/>
    <mergeCell ref="L158:N158"/>
    <mergeCell ref="D147:D148"/>
    <mergeCell ref="C158:C159"/>
    <mergeCell ref="I158:K158"/>
    <mergeCell ref="F158:H158"/>
    <mergeCell ref="F160:H160"/>
    <mergeCell ref="F155:H155"/>
    <mergeCell ref="D149:D152"/>
    <mergeCell ref="C149:C150"/>
    <mergeCell ref="C153:C154"/>
    <mergeCell ref="D162:D164"/>
    <mergeCell ref="C160:C161"/>
    <mergeCell ref="C151:C152"/>
    <mergeCell ref="D158:D161"/>
    <mergeCell ref="C162:C163"/>
    <mergeCell ref="A149:A152"/>
    <mergeCell ref="A147:A148"/>
    <mergeCell ref="A145:A146"/>
    <mergeCell ref="B145:B146"/>
    <mergeCell ref="B147:B148"/>
    <mergeCell ref="B149:B152"/>
    <mergeCell ref="E138:E139"/>
    <mergeCell ref="I138:K138"/>
    <mergeCell ref="D128:D131"/>
    <mergeCell ref="E132:E133"/>
    <mergeCell ref="F128:H128"/>
    <mergeCell ref="I128:K128"/>
    <mergeCell ref="F130:H130"/>
    <mergeCell ref="I130:K130"/>
    <mergeCell ref="E128:E131"/>
    <mergeCell ref="D136:D137"/>
    <mergeCell ref="A126:A127"/>
    <mergeCell ref="B126:B127"/>
    <mergeCell ref="A140:A141"/>
    <mergeCell ref="B140:B141"/>
    <mergeCell ref="B128:B131"/>
    <mergeCell ref="A128:A131"/>
    <mergeCell ref="B136:B137"/>
    <mergeCell ref="D132:D133"/>
    <mergeCell ref="D138:D139"/>
    <mergeCell ref="A142:A144"/>
    <mergeCell ref="B142:B144"/>
    <mergeCell ref="C140:C141"/>
    <mergeCell ref="D140:D141"/>
    <mergeCell ref="D142:D144"/>
    <mergeCell ref="A132:B133"/>
    <mergeCell ref="C132:C133"/>
    <mergeCell ref="A136:A137"/>
    <mergeCell ref="A138:A139"/>
    <mergeCell ref="B138:B139"/>
    <mergeCell ref="C138:C139"/>
    <mergeCell ref="A134:B134"/>
    <mergeCell ref="I114:K114"/>
    <mergeCell ref="I120:K120"/>
    <mergeCell ref="I112:K112"/>
    <mergeCell ref="F138:H138"/>
    <mergeCell ref="O110:Q110"/>
    <mergeCell ref="R110:T110"/>
    <mergeCell ref="F108:H108"/>
    <mergeCell ref="E108:E109"/>
    <mergeCell ref="L108:N108"/>
    <mergeCell ref="I108:K108"/>
    <mergeCell ref="E110:E113"/>
    <mergeCell ref="I110:K110"/>
    <mergeCell ref="F112:H112"/>
    <mergeCell ref="B92:B93"/>
    <mergeCell ref="C92:C93"/>
    <mergeCell ref="D92:D93"/>
    <mergeCell ref="D108:D109"/>
    <mergeCell ref="C96:C97"/>
    <mergeCell ref="D96:D97"/>
    <mergeCell ref="D102:D103"/>
    <mergeCell ref="C104:C105"/>
    <mergeCell ref="C106:C107"/>
    <mergeCell ref="D106:D107"/>
    <mergeCell ref="E96:E97"/>
    <mergeCell ref="E102:E103"/>
    <mergeCell ref="E92:E93"/>
    <mergeCell ref="C88:C89"/>
    <mergeCell ref="C100:C101"/>
    <mergeCell ref="D100:D101"/>
    <mergeCell ref="C102:C103"/>
    <mergeCell ref="E90:E91"/>
    <mergeCell ref="C94:C95"/>
    <mergeCell ref="D94:D95"/>
    <mergeCell ref="C86:C87"/>
    <mergeCell ref="D86:D87"/>
    <mergeCell ref="F86:H86"/>
    <mergeCell ref="D88:D89"/>
    <mergeCell ref="E88:E89"/>
    <mergeCell ref="F88:H88"/>
    <mergeCell ref="F90:H90"/>
    <mergeCell ref="A90:A91"/>
    <mergeCell ref="B90:B91"/>
    <mergeCell ref="C90:C91"/>
    <mergeCell ref="D90:D91"/>
    <mergeCell ref="U104:W104"/>
    <mergeCell ref="R102:T102"/>
    <mergeCell ref="R98:T98"/>
    <mergeCell ref="R106:T106"/>
    <mergeCell ref="U102:W102"/>
    <mergeCell ref="U98:W98"/>
    <mergeCell ref="R104:T104"/>
    <mergeCell ref="O90:Q90"/>
    <mergeCell ref="O94:Q94"/>
    <mergeCell ref="O92:Q92"/>
    <mergeCell ref="R90:T90"/>
    <mergeCell ref="R94:T94"/>
    <mergeCell ref="U84:W84"/>
    <mergeCell ref="E86:E87"/>
    <mergeCell ref="R92:T92"/>
    <mergeCell ref="I88:K88"/>
    <mergeCell ref="U92:W92"/>
    <mergeCell ref="L92:N92"/>
    <mergeCell ref="I92:K92"/>
    <mergeCell ref="I90:K90"/>
    <mergeCell ref="L88:N88"/>
    <mergeCell ref="L90:N90"/>
    <mergeCell ref="U94:W94"/>
    <mergeCell ref="U90:W90"/>
    <mergeCell ref="U96:W96"/>
    <mergeCell ref="R96:T96"/>
    <mergeCell ref="O84:Q84"/>
    <mergeCell ref="R84:T84"/>
    <mergeCell ref="F94:H94"/>
    <mergeCell ref="L94:N94"/>
    <mergeCell ref="F92:H92"/>
    <mergeCell ref="I84:K84"/>
    <mergeCell ref="L86:N86"/>
    <mergeCell ref="L84:N84"/>
    <mergeCell ref="I86:K86"/>
    <mergeCell ref="R88:T88"/>
    <mergeCell ref="U138:W138"/>
    <mergeCell ref="R114:T114"/>
    <mergeCell ref="R108:T108"/>
    <mergeCell ref="U124:W124"/>
    <mergeCell ref="U108:W108"/>
    <mergeCell ref="O86:Q86"/>
    <mergeCell ref="U88:W88"/>
    <mergeCell ref="U86:W86"/>
    <mergeCell ref="R86:T86"/>
    <mergeCell ref="O88:Q88"/>
    <mergeCell ref="E84:E85"/>
    <mergeCell ref="F84:H84"/>
    <mergeCell ref="F82:H82"/>
    <mergeCell ref="E82:E83"/>
    <mergeCell ref="A80:A81"/>
    <mergeCell ref="B80:B81"/>
    <mergeCell ref="E80:E81"/>
    <mergeCell ref="F80:H80"/>
    <mergeCell ref="A82:A83"/>
    <mergeCell ref="B82:B83"/>
    <mergeCell ref="C82:C83"/>
    <mergeCell ref="D82:D83"/>
    <mergeCell ref="U82:W82"/>
    <mergeCell ref="U77:W77"/>
    <mergeCell ref="U80:W80"/>
    <mergeCell ref="I80:K80"/>
    <mergeCell ref="L80:N80"/>
    <mergeCell ref="O80:Q80"/>
    <mergeCell ref="R80:T80"/>
    <mergeCell ref="O82:Q82"/>
    <mergeCell ref="R82:T82"/>
    <mergeCell ref="I77:K77"/>
    <mergeCell ref="U75:W75"/>
    <mergeCell ref="R75:T75"/>
    <mergeCell ref="R73:T73"/>
    <mergeCell ref="O73:Q73"/>
    <mergeCell ref="U73:W73"/>
    <mergeCell ref="E73:E74"/>
    <mergeCell ref="F73:H73"/>
    <mergeCell ref="I73:K73"/>
    <mergeCell ref="L73:N73"/>
    <mergeCell ref="U71:W71"/>
    <mergeCell ref="O69:Q69"/>
    <mergeCell ref="U67:W67"/>
    <mergeCell ref="R67:T67"/>
    <mergeCell ref="R71:T71"/>
    <mergeCell ref="U69:W69"/>
    <mergeCell ref="O71:Q71"/>
    <mergeCell ref="R69:T69"/>
    <mergeCell ref="O67:Q67"/>
    <mergeCell ref="L69:N69"/>
    <mergeCell ref="A67:A70"/>
    <mergeCell ref="B67:B70"/>
    <mergeCell ref="A71:A72"/>
    <mergeCell ref="B71:B72"/>
    <mergeCell ref="E67:E68"/>
    <mergeCell ref="E71:E72"/>
    <mergeCell ref="F71:H71"/>
    <mergeCell ref="E69:E70"/>
    <mergeCell ref="F69:H69"/>
    <mergeCell ref="I69:K69"/>
    <mergeCell ref="F63:H63"/>
    <mergeCell ref="I65:K65"/>
    <mergeCell ref="E65:E66"/>
    <mergeCell ref="F65:H65"/>
    <mergeCell ref="F67:H67"/>
    <mergeCell ref="I63:K63"/>
    <mergeCell ref="I67:K67"/>
    <mergeCell ref="I59:K59"/>
    <mergeCell ref="E54:E55"/>
    <mergeCell ref="F54:H54"/>
    <mergeCell ref="E63:E64"/>
    <mergeCell ref="D56:D58"/>
    <mergeCell ref="E56:E58"/>
    <mergeCell ref="E59:E60"/>
    <mergeCell ref="F59:H59"/>
    <mergeCell ref="I56:K56"/>
    <mergeCell ref="U59:W59"/>
    <mergeCell ref="A59:B60"/>
    <mergeCell ref="C59:C60"/>
    <mergeCell ref="D59:D60"/>
    <mergeCell ref="L56:N56"/>
    <mergeCell ref="O56:Q56"/>
    <mergeCell ref="R56:T56"/>
    <mergeCell ref="A56:A58"/>
    <mergeCell ref="B56:B58"/>
    <mergeCell ref="O54:Q54"/>
    <mergeCell ref="F52:H52"/>
    <mergeCell ref="I52:K52"/>
    <mergeCell ref="B54:B55"/>
    <mergeCell ref="C54:C55"/>
    <mergeCell ref="C52:C53"/>
    <mergeCell ref="B52:B53"/>
    <mergeCell ref="U48:W48"/>
    <mergeCell ref="U46:W46"/>
    <mergeCell ref="D50:D51"/>
    <mergeCell ref="U56:W56"/>
    <mergeCell ref="F56:H56"/>
    <mergeCell ref="U54:W54"/>
    <mergeCell ref="O52:Q52"/>
    <mergeCell ref="R52:T52"/>
    <mergeCell ref="U52:W52"/>
    <mergeCell ref="R54:T54"/>
    <mergeCell ref="U50:W50"/>
    <mergeCell ref="L50:N50"/>
    <mergeCell ref="O50:Q50"/>
    <mergeCell ref="R50:T50"/>
    <mergeCell ref="L52:N52"/>
    <mergeCell ref="E52:E53"/>
    <mergeCell ref="F50:H50"/>
    <mergeCell ref="R48:T48"/>
    <mergeCell ref="I50:K50"/>
    <mergeCell ref="I48:K48"/>
    <mergeCell ref="O48:Q48"/>
    <mergeCell ref="E50:E51"/>
    <mergeCell ref="E48:E49"/>
    <mergeCell ref="R46:T46"/>
    <mergeCell ref="O46:Q46"/>
    <mergeCell ref="L46:N46"/>
    <mergeCell ref="I46:K46"/>
    <mergeCell ref="L42:N42"/>
    <mergeCell ref="D48:D49"/>
    <mergeCell ref="L48:N48"/>
    <mergeCell ref="F48:H48"/>
    <mergeCell ref="E46:E47"/>
    <mergeCell ref="F46:H46"/>
    <mergeCell ref="E44:E45"/>
    <mergeCell ref="F44:H44"/>
    <mergeCell ref="I42:K42"/>
    <mergeCell ref="D46:D47"/>
    <mergeCell ref="U44:W44"/>
    <mergeCell ref="R42:T42"/>
    <mergeCell ref="O42:Q42"/>
    <mergeCell ref="O44:Q44"/>
    <mergeCell ref="R44:T44"/>
    <mergeCell ref="U42:W42"/>
    <mergeCell ref="D40:D41"/>
    <mergeCell ref="R40:T40"/>
    <mergeCell ref="D44:D45"/>
    <mergeCell ref="U40:W40"/>
    <mergeCell ref="L40:N40"/>
    <mergeCell ref="D42:D43"/>
    <mergeCell ref="E42:E43"/>
    <mergeCell ref="L44:N44"/>
    <mergeCell ref="I44:K44"/>
    <mergeCell ref="F42:H42"/>
    <mergeCell ref="B34:B35"/>
    <mergeCell ref="C34:C35"/>
    <mergeCell ref="D36:D37"/>
    <mergeCell ref="D38:D39"/>
    <mergeCell ref="C38:C39"/>
    <mergeCell ref="D34:D35"/>
    <mergeCell ref="U34:W34"/>
    <mergeCell ref="O34:Q34"/>
    <mergeCell ref="F32:H32"/>
    <mergeCell ref="I32:K32"/>
    <mergeCell ref="R32:T32"/>
    <mergeCell ref="O32:Q32"/>
    <mergeCell ref="L34:N34"/>
    <mergeCell ref="R34:T34"/>
    <mergeCell ref="D28:D29"/>
    <mergeCell ref="B30:B31"/>
    <mergeCell ref="U32:W32"/>
    <mergeCell ref="A32:A33"/>
    <mergeCell ref="B32:B33"/>
    <mergeCell ref="C32:C33"/>
    <mergeCell ref="D32:D33"/>
    <mergeCell ref="L32:N32"/>
    <mergeCell ref="U30:W30"/>
    <mergeCell ref="E32:E33"/>
    <mergeCell ref="A24:A25"/>
    <mergeCell ref="E26:E27"/>
    <mergeCell ref="F26:H26"/>
    <mergeCell ref="B24:B25"/>
    <mergeCell ref="D24:D25"/>
    <mergeCell ref="B26:B27"/>
    <mergeCell ref="C26:C27"/>
    <mergeCell ref="D26:D27"/>
    <mergeCell ref="A26:A27"/>
    <mergeCell ref="A30:A31"/>
    <mergeCell ref="B28:B29"/>
    <mergeCell ref="C30:C31"/>
    <mergeCell ref="A28:A29"/>
    <mergeCell ref="F22:H22"/>
    <mergeCell ref="L24:N24"/>
    <mergeCell ref="C24:C25"/>
    <mergeCell ref="L30:N30"/>
    <mergeCell ref="C28:C29"/>
    <mergeCell ref="D30:D31"/>
    <mergeCell ref="D22:D23"/>
    <mergeCell ref="F24:H24"/>
    <mergeCell ref="F30:H30"/>
    <mergeCell ref="E30:E31"/>
    <mergeCell ref="A18:A19"/>
    <mergeCell ref="B18:B19"/>
    <mergeCell ref="L22:N22"/>
    <mergeCell ref="E24:E25"/>
    <mergeCell ref="I24:K24"/>
    <mergeCell ref="I22:K22"/>
    <mergeCell ref="E22:E23"/>
    <mergeCell ref="F18:H18"/>
    <mergeCell ref="E20:E21"/>
    <mergeCell ref="F20:H20"/>
    <mergeCell ref="C20:C21"/>
    <mergeCell ref="D20:D21"/>
    <mergeCell ref="A20:A21"/>
    <mergeCell ref="B20:B21"/>
    <mergeCell ref="A22:A23"/>
    <mergeCell ref="B22:B23"/>
    <mergeCell ref="L15:N15"/>
    <mergeCell ref="A12:A17"/>
    <mergeCell ref="C15:C16"/>
    <mergeCell ref="B12:B17"/>
    <mergeCell ref="D12:D17"/>
    <mergeCell ref="E12:E17"/>
    <mergeCell ref="C12:C13"/>
    <mergeCell ref="I18:K18"/>
    <mergeCell ref="R10:T10"/>
    <mergeCell ref="C18:C19"/>
    <mergeCell ref="D18:D19"/>
    <mergeCell ref="E18:E19"/>
    <mergeCell ref="O15:Q15"/>
    <mergeCell ref="R15:T15"/>
    <mergeCell ref="F15:H15"/>
    <mergeCell ref="D10:D11"/>
    <mergeCell ref="E10:E11"/>
    <mergeCell ref="I15:K15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F8:H8"/>
    <mergeCell ref="D6:D8"/>
    <mergeCell ref="A6:A8"/>
    <mergeCell ref="C22:C23"/>
    <mergeCell ref="F6:W6"/>
    <mergeCell ref="O8:Q8"/>
    <mergeCell ref="R8:T8"/>
    <mergeCell ref="I10:K10"/>
    <mergeCell ref="I20:K20"/>
    <mergeCell ref="L20:N20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A94:A97"/>
    <mergeCell ref="B94:B97"/>
    <mergeCell ref="A63:A64"/>
    <mergeCell ref="B231:B232"/>
    <mergeCell ref="A84:A85"/>
    <mergeCell ref="B84:B85"/>
    <mergeCell ref="A86:A87"/>
    <mergeCell ref="B86:B87"/>
    <mergeCell ref="A88:A89"/>
    <mergeCell ref="B88:B89"/>
    <mergeCell ref="C84:C85"/>
    <mergeCell ref="C71:C72"/>
    <mergeCell ref="C67:C68"/>
    <mergeCell ref="D71:D72"/>
    <mergeCell ref="C80:C81"/>
    <mergeCell ref="D80:D81"/>
    <mergeCell ref="D84:D85"/>
    <mergeCell ref="D73:D74"/>
    <mergeCell ref="D52:D53"/>
    <mergeCell ref="D67:D68"/>
    <mergeCell ref="D65:D66"/>
    <mergeCell ref="C69:C70"/>
    <mergeCell ref="D69:D70"/>
    <mergeCell ref="D54:D55"/>
    <mergeCell ref="D63:D64"/>
    <mergeCell ref="C63:C64"/>
    <mergeCell ref="A62:W62"/>
    <mergeCell ref="I54:K54"/>
    <mergeCell ref="B173:B174"/>
    <mergeCell ref="C173:C174"/>
    <mergeCell ref="A171:A172"/>
    <mergeCell ref="B171:B172"/>
    <mergeCell ref="R358:T358"/>
    <mergeCell ref="A313:W313"/>
    <mergeCell ref="A216:W216"/>
    <mergeCell ref="R181:T181"/>
    <mergeCell ref="F225:H225"/>
    <mergeCell ref="I225:K225"/>
    <mergeCell ref="A189:A190"/>
    <mergeCell ref="A195:A196"/>
    <mergeCell ref="C183:C184"/>
    <mergeCell ref="D183:D184"/>
    <mergeCell ref="A231:A232"/>
    <mergeCell ref="A177:A178"/>
    <mergeCell ref="F165:H165"/>
    <mergeCell ref="E171:E172"/>
    <mergeCell ref="A179:A180"/>
    <mergeCell ref="A181:A182"/>
    <mergeCell ref="A183:A184"/>
    <mergeCell ref="A187:A188"/>
    <mergeCell ref="E165:E166"/>
    <mergeCell ref="A173:A174"/>
    <mergeCell ref="I171:K171"/>
    <mergeCell ref="E193:E194"/>
    <mergeCell ref="F173:H173"/>
    <mergeCell ref="E177:E178"/>
    <mergeCell ref="I175:K175"/>
    <mergeCell ref="E173:E174"/>
    <mergeCell ref="I173:K173"/>
    <mergeCell ref="E175:E176"/>
    <mergeCell ref="F181:H181"/>
    <mergeCell ref="I181:K181"/>
    <mergeCell ref="F169:H169"/>
    <mergeCell ref="L26:N26"/>
    <mergeCell ref="U24:W24"/>
    <mergeCell ref="R22:T22"/>
    <mergeCell ref="R24:T24"/>
    <mergeCell ref="O22:Q22"/>
    <mergeCell ref="U22:W22"/>
    <mergeCell ref="O24:Q24"/>
    <mergeCell ref="O30:Q30"/>
    <mergeCell ref="R30:T30"/>
    <mergeCell ref="U18:W18"/>
    <mergeCell ref="U20:W20"/>
    <mergeCell ref="R18:T18"/>
    <mergeCell ref="R20:T20"/>
    <mergeCell ref="L18:N18"/>
    <mergeCell ref="O18:Q18"/>
    <mergeCell ref="O20:Q20"/>
    <mergeCell ref="O26:Q26"/>
    <mergeCell ref="O28:Q28"/>
    <mergeCell ref="I26:K26"/>
    <mergeCell ref="U26:W26"/>
    <mergeCell ref="U28:W28"/>
    <mergeCell ref="R26:T26"/>
    <mergeCell ref="R28:T28"/>
    <mergeCell ref="I28:K28"/>
    <mergeCell ref="L28:N28"/>
    <mergeCell ref="E34:E35"/>
    <mergeCell ref="F38:H38"/>
    <mergeCell ref="I38:K38"/>
    <mergeCell ref="E28:E29"/>
    <mergeCell ref="F34:H34"/>
    <mergeCell ref="F36:H36"/>
    <mergeCell ref="I36:K36"/>
    <mergeCell ref="F28:H28"/>
    <mergeCell ref="I30:K30"/>
    <mergeCell ref="I34:K34"/>
    <mergeCell ref="A36:A37"/>
    <mergeCell ref="U36:W36"/>
    <mergeCell ref="R36:T36"/>
    <mergeCell ref="E36:E37"/>
    <mergeCell ref="O36:Q36"/>
    <mergeCell ref="L36:N36"/>
    <mergeCell ref="I40:K40"/>
    <mergeCell ref="U38:W38"/>
    <mergeCell ref="F40:H40"/>
    <mergeCell ref="E40:E41"/>
    <mergeCell ref="R38:T38"/>
    <mergeCell ref="E38:E39"/>
    <mergeCell ref="L38:N38"/>
    <mergeCell ref="O38:Q38"/>
    <mergeCell ref="O40:Q40"/>
    <mergeCell ref="L67:N67"/>
    <mergeCell ref="R59:T59"/>
    <mergeCell ref="O59:Q59"/>
    <mergeCell ref="L65:N65"/>
    <mergeCell ref="O65:Q65"/>
    <mergeCell ref="O63:Q63"/>
    <mergeCell ref="L63:N63"/>
    <mergeCell ref="R63:T63"/>
    <mergeCell ref="L54:N54"/>
    <mergeCell ref="F96:H96"/>
    <mergeCell ref="I96:K96"/>
    <mergeCell ref="I102:K102"/>
    <mergeCell ref="I71:K71"/>
    <mergeCell ref="I82:K82"/>
    <mergeCell ref="L82:N82"/>
    <mergeCell ref="L77:N77"/>
    <mergeCell ref="L71:N71"/>
    <mergeCell ref="L59:N59"/>
    <mergeCell ref="U110:W110"/>
    <mergeCell ref="O102:Q102"/>
    <mergeCell ref="L106:N106"/>
    <mergeCell ref="F102:H102"/>
    <mergeCell ref="F110:H110"/>
    <mergeCell ref="L110:N110"/>
    <mergeCell ref="O108:Q108"/>
    <mergeCell ref="O104:Q104"/>
    <mergeCell ref="O106:Q106"/>
    <mergeCell ref="U106:W106"/>
    <mergeCell ref="O122:Q122"/>
    <mergeCell ref="U112:W112"/>
    <mergeCell ref="R112:T112"/>
    <mergeCell ref="O114:Q114"/>
    <mergeCell ref="U118:W118"/>
    <mergeCell ref="R120:T120"/>
    <mergeCell ref="U122:W122"/>
    <mergeCell ref="R118:T118"/>
    <mergeCell ref="U114:W114"/>
    <mergeCell ref="O116:Q116"/>
    <mergeCell ref="R116:T116"/>
    <mergeCell ref="U120:W120"/>
    <mergeCell ref="O118:Q118"/>
    <mergeCell ref="D98:D99"/>
    <mergeCell ref="E94:E95"/>
    <mergeCell ref="L96:N96"/>
    <mergeCell ref="O100:Q100"/>
    <mergeCell ref="I94:K94"/>
    <mergeCell ref="L100:N100"/>
    <mergeCell ref="F100:H100"/>
    <mergeCell ref="I100:K100"/>
    <mergeCell ref="O98:Q98"/>
    <mergeCell ref="O96:Q96"/>
    <mergeCell ref="I98:K98"/>
    <mergeCell ref="I106:K106"/>
    <mergeCell ref="E100:E101"/>
    <mergeCell ref="E98:E99"/>
    <mergeCell ref="F106:H106"/>
    <mergeCell ref="F98:H98"/>
    <mergeCell ref="I104:K104"/>
    <mergeCell ref="F104:H104"/>
    <mergeCell ref="L124:N124"/>
    <mergeCell ref="I126:K126"/>
    <mergeCell ref="I124:K124"/>
    <mergeCell ref="D104:D105"/>
    <mergeCell ref="E104:E105"/>
    <mergeCell ref="L114:N114"/>
    <mergeCell ref="F118:H118"/>
    <mergeCell ref="F114:H114"/>
    <mergeCell ref="F116:H116"/>
    <mergeCell ref="E118:E121"/>
    <mergeCell ref="E136:E137"/>
    <mergeCell ref="E124:E125"/>
    <mergeCell ref="F124:H124"/>
    <mergeCell ref="F126:H126"/>
    <mergeCell ref="L120:N120"/>
    <mergeCell ref="L112:N112"/>
    <mergeCell ref="L116:N116"/>
    <mergeCell ref="E122:E123"/>
    <mergeCell ref="L122:N122"/>
    <mergeCell ref="L118:N118"/>
    <mergeCell ref="I116:K116"/>
    <mergeCell ref="I118:K118"/>
    <mergeCell ref="F120:H120"/>
    <mergeCell ref="F122:H122"/>
    <mergeCell ref="O120:Q120"/>
    <mergeCell ref="O112:Q112"/>
    <mergeCell ref="L104:N104"/>
    <mergeCell ref="R140:T140"/>
    <mergeCell ref="L130:N130"/>
    <mergeCell ref="L128:N128"/>
    <mergeCell ref="O128:Q128"/>
    <mergeCell ref="A135:W135"/>
    <mergeCell ref="I132:K132"/>
    <mergeCell ref="F132:H132"/>
    <mergeCell ref="L98:N98"/>
    <mergeCell ref="U100:W100"/>
    <mergeCell ref="R100:T100"/>
    <mergeCell ref="L102:N102"/>
    <mergeCell ref="A98:A99"/>
    <mergeCell ref="B98:B99"/>
    <mergeCell ref="C98:C99"/>
    <mergeCell ref="B102:B103"/>
    <mergeCell ref="A100:A101"/>
    <mergeCell ref="A102:A103"/>
    <mergeCell ref="B100:B101"/>
    <mergeCell ref="D110:D113"/>
    <mergeCell ref="A104:A105"/>
    <mergeCell ref="A106:A107"/>
    <mergeCell ref="E106:E107"/>
    <mergeCell ref="B106:B107"/>
    <mergeCell ref="B104:B105"/>
    <mergeCell ref="A108:A109"/>
    <mergeCell ref="B108:B109"/>
    <mergeCell ref="C108:C109"/>
    <mergeCell ref="C118:C119"/>
    <mergeCell ref="C114:C115"/>
    <mergeCell ref="C110:C111"/>
    <mergeCell ref="C112:C113"/>
    <mergeCell ref="C116:C117"/>
    <mergeCell ref="D171:D172"/>
    <mergeCell ref="E169:E170"/>
    <mergeCell ref="C169:C170"/>
    <mergeCell ref="C171:C172"/>
    <mergeCell ref="D169:D170"/>
    <mergeCell ref="D122:D123"/>
    <mergeCell ref="E114:E117"/>
    <mergeCell ref="E140:E141"/>
    <mergeCell ref="C126:C127"/>
    <mergeCell ref="D126:D127"/>
    <mergeCell ref="D118:D121"/>
    <mergeCell ref="D114:D117"/>
    <mergeCell ref="C120:C121"/>
    <mergeCell ref="C136:C137"/>
    <mergeCell ref="E126:E127"/>
    <mergeCell ref="L205:N205"/>
    <mergeCell ref="L207:N207"/>
    <mergeCell ref="L213:N213"/>
    <mergeCell ref="D173:D174"/>
    <mergeCell ref="F175:H175"/>
    <mergeCell ref="F179:H179"/>
    <mergeCell ref="L179:N179"/>
    <mergeCell ref="L185:N185"/>
    <mergeCell ref="D193:D194"/>
    <mergeCell ref="F195:H195"/>
    <mergeCell ref="F177:H177"/>
    <mergeCell ref="I177:K177"/>
    <mergeCell ref="I213:K213"/>
    <mergeCell ref="I179:K179"/>
    <mergeCell ref="F207:H207"/>
    <mergeCell ref="F199:H199"/>
    <mergeCell ref="F205:H205"/>
    <mergeCell ref="F203:H203"/>
    <mergeCell ref="F197:H197"/>
    <mergeCell ref="F201:H201"/>
    <mergeCell ref="R175:T175"/>
    <mergeCell ref="O175:Q175"/>
    <mergeCell ref="L175:N175"/>
    <mergeCell ref="I199:K199"/>
    <mergeCell ref="O179:Q179"/>
    <mergeCell ref="I197:K197"/>
    <mergeCell ref="L181:N181"/>
    <mergeCell ref="O181:Q181"/>
    <mergeCell ref="O177:Q177"/>
    <mergeCell ref="L177:N177"/>
    <mergeCell ref="I169:K169"/>
    <mergeCell ref="U231:W231"/>
    <mergeCell ref="O165:Q165"/>
    <mergeCell ref="R165:T165"/>
    <mergeCell ref="U165:W165"/>
    <mergeCell ref="U169:W169"/>
    <mergeCell ref="U171:W171"/>
    <mergeCell ref="U175:W175"/>
    <mergeCell ref="U177:W177"/>
    <mergeCell ref="R177:T177"/>
    <mergeCell ref="L132:N132"/>
    <mergeCell ref="R136:T136"/>
    <mergeCell ref="O126:Q126"/>
    <mergeCell ref="F140:H140"/>
    <mergeCell ref="F136:H136"/>
    <mergeCell ref="L126:N126"/>
    <mergeCell ref="O140:Q140"/>
    <mergeCell ref="A124:A125"/>
    <mergeCell ref="B124:B125"/>
    <mergeCell ref="C124:C125"/>
    <mergeCell ref="D124:D125"/>
    <mergeCell ref="B162:B166"/>
    <mergeCell ref="A169:A170"/>
    <mergeCell ref="A167:A168"/>
    <mergeCell ref="B169:B170"/>
    <mergeCell ref="A162:A166"/>
    <mergeCell ref="U140:W140"/>
    <mergeCell ref="O145:Q145"/>
    <mergeCell ref="R167:T167"/>
    <mergeCell ref="U167:W167"/>
    <mergeCell ref="O167:Q167"/>
    <mergeCell ref="R145:T145"/>
    <mergeCell ref="U162:W162"/>
    <mergeCell ref="U145:W145"/>
    <mergeCell ref="U151:W151"/>
    <mergeCell ref="R158:T158"/>
    <mergeCell ref="U126:W126"/>
    <mergeCell ref="U132:W132"/>
    <mergeCell ref="R130:T130"/>
    <mergeCell ref="O130:Q130"/>
    <mergeCell ref="R128:T128"/>
    <mergeCell ref="R126:T126"/>
    <mergeCell ref="U130:W130"/>
    <mergeCell ref="U128:W128"/>
    <mergeCell ref="U136:W136"/>
    <mergeCell ref="I122:K122"/>
    <mergeCell ref="O132:Q132"/>
    <mergeCell ref="R122:T122"/>
    <mergeCell ref="O136:Q136"/>
    <mergeCell ref="I136:K136"/>
    <mergeCell ref="L136:N136"/>
    <mergeCell ref="O124:Q124"/>
    <mergeCell ref="R124:T124"/>
    <mergeCell ref="R132:T132"/>
    <mergeCell ref="U201:W201"/>
    <mergeCell ref="F213:H213"/>
    <mergeCell ref="U219:W219"/>
    <mergeCell ref="D213:D214"/>
    <mergeCell ref="E213:E214"/>
    <mergeCell ref="R219:T219"/>
    <mergeCell ref="I219:K219"/>
    <mergeCell ref="E217:E218"/>
    <mergeCell ref="E219:E220"/>
    <mergeCell ref="F219:H219"/>
    <mergeCell ref="U225:W225"/>
    <mergeCell ref="C225:C226"/>
    <mergeCell ref="D225:D226"/>
    <mergeCell ref="L225:N225"/>
    <mergeCell ref="O225:Q225"/>
    <mergeCell ref="R225:T225"/>
    <mergeCell ref="O219:Q219"/>
    <mergeCell ref="L219:N219"/>
    <mergeCell ref="B167:B168"/>
    <mergeCell ref="C167:C168"/>
    <mergeCell ref="D167:D168"/>
    <mergeCell ref="E167:E168"/>
    <mergeCell ref="F167:H167"/>
    <mergeCell ref="I167:K167"/>
    <mergeCell ref="L167:N167"/>
    <mergeCell ref="F171:H171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3" r:id="rId1"/>
  <rowBreaks count="1" manualBreakCount="1">
    <brk id="3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Шавкунова</cp:lastModifiedBy>
  <cp:lastPrinted>2014-06-06T06:16:41Z</cp:lastPrinted>
  <dcterms:created xsi:type="dcterms:W3CDTF">2008-09-11T10:27:35Z</dcterms:created>
  <dcterms:modified xsi:type="dcterms:W3CDTF">2014-07-01T04:17:27Z</dcterms:modified>
  <cp:category/>
  <cp:version/>
  <cp:contentType/>
  <cp:contentStatus/>
</cp:coreProperties>
</file>