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</sheets>
  <definedNames>
    <definedName name="Z_262CA3BA_A6EF_40CD_A639_E517018E5E64_.wvu.PrintArea" localSheetId="0" hidden="1">'Лист1'!$A$1:$C$168</definedName>
    <definedName name="Z_262CA3BA_A6EF_40CD_A639_E517018E5E64_.wvu.PrintTitles" localSheetId="0" hidden="1">'Лист1'!$3:$3</definedName>
    <definedName name="Z_3ACB934F_FC62_488D_A826_CB933DDE4BEC_.wvu.PrintArea" localSheetId="0" hidden="1">'Лист1'!$A$1:$E$168</definedName>
    <definedName name="Z_3ACB934F_FC62_488D_A826_CB933DDE4BEC_.wvu.PrintTitles" localSheetId="0" hidden="1">'Лист1'!$3:$3</definedName>
    <definedName name="Z_5B49F443_D6B0_4835_9074_3E845B105F53_.wvu.PrintArea" localSheetId="0" hidden="1">'Лист1'!$A$1:$C$168</definedName>
    <definedName name="Z_5B49F443_D6B0_4835_9074_3E845B105F53_.wvu.PrintTitles" localSheetId="0" hidden="1">'Лист1'!$3:$3</definedName>
    <definedName name="_xlnm.Print_Titles" localSheetId="0">'Лист1'!$3:$4</definedName>
    <definedName name="_xlnm.Print_Area" localSheetId="0">'Лист1'!$A$1:$F$168</definedName>
  </definedNames>
  <calcPr fullCalcOnLoad="1" refMode="R1C1"/>
</workbook>
</file>

<file path=xl/sharedStrings.xml><?xml version="1.0" encoding="utf-8"?>
<sst xmlns="http://schemas.openxmlformats.org/spreadsheetml/2006/main" count="335" uniqueCount="335">
  <si>
    <t>Муниципальное автономное общеобразовательное учреждение, гимназия  № 24  имени  М.В. Октябрьской   г. Томска</t>
  </si>
  <si>
    <t xml:space="preserve">Муниципальное автономное общеобразовательное учреждение, средняя общеобразовательная школа № 25 г. Томска      </t>
  </si>
  <si>
    <t xml:space="preserve">Муниципальное автономное общеобразовательное учреждение, гимназия  № 29 г. Томска     </t>
  </si>
  <si>
    <t xml:space="preserve">Муниципальное бюджетное общеобразовательное учреждение средняя общеобразовательная школа № 33 г. Томска      </t>
  </si>
  <si>
    <t xml:space="preserve">Муниципальное автономное общеобразовательное учреждение средняя общеобразовательная школа № 37 г. Томска       </t>
  </si>
  <si>
    <t xml:space="preserve">Муниципальное автономное  общеобразовательное учреждение средняя общеобразовательная школа № 40 г. Томска      </t>
  </si>
  <si>
    <t xml:space="preserve">Муниципальное автономное общеобразовательное учреждение средняя общеобразовательная школа № 43 г. Томска     </t>
  </si>
  <si>
    <t xml:space="preserve">Муниципальное бюджетное общеобразовательное учреждение, средняя общеобразовательная школа № 49 г. Томска       </t>
  </si>
  <si>
    <t xml:space="preserve">Муниципальное автономное  общеобразовательное учреждение средняя общеобразовательная школа № 50 г. Томска      </t>
  </si>
  <si>
    <t xml:space="preserve">Муниципальное автономное общеобразовательное учреждение гимназия № 55 г. Томска      </t>
  </si>
  <si>
    <t xml:space="preserve">Муниципальное автономное общеобразовательное учреждение гимназия № 56 г. Томска      </t>
  </si>
  <si>
    <t xml:space="preserve">Муниципальное  казенное специальное (коррекционное)    образовательное учреждение для обучающихся,    воспитанников с ограниченными возможностями    здоровья специальная (коррекционная) общеобразовательная школа № 39 VIII вида г. Томска        </t>
  </si>
  <si>
    <t xml:space="preserve">Муниципальное  казенное специальное (коррекционное)  образовательное учреждение для обучающихся, воспитанников с ограниченными возможностями   здоровья специальная (коррекционная)   общеобразовательная школа № 45 VIII вида г. Томска          </t>
  </si>
  <si>
    <t xml:space="preserve">Муниципальное казенное специальное (коррекционное) образовательное учреждение для обучающихся, воспитанников с ограниченными возможностями    здоровья специальная (коррекционная)   общеобразовательная школа № 59 VIII вида города   Томска    </t>
  </si>
  <si>
    <t xml:space="preserve"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школа-интернат № 22 VIII вида города Томска        </t>
  </si>
  <si>
    <t xml:space="preserve">Муниципальное автономное образовательное учреждение дополнительного образования детей Детская школа искусств № 4 г.Томска </t>
  </si>
  <si>
    <t xml:space="preserve">Муниципальное бюджетное учреждение  психолого-медико-педагогическая комиссия г. Томска                 </t>
  </si>
  <si>
    <t xml:space="preserve">Муниципальное бюджетное дошкольное образовательное учреждение детский сад  № 27 г. Томска   </t>
  </si>
  <si>
    <t xml:space="preserve">Муниципальное бюджетное образовательное учреждение дополнительного образования детей Дом детского творчества "Планета" г. Томска         </t>
  </si>
  <si>
    <t xml:space="preserve">Муниципальное бюджетное образовательное учреждение   дополнительного образования детей Дом детства и   юношества "Наша гавань" г. Томска        </t>
  </si>
  <si>
    <t xml:space="preserve">Муниципальное автономное учреждение информационно-методический центр г. Томска   </t>
  </si>
  <si>
    <t>Муниципальное бюджетное общеобразовательное учреждение Академический лицей г. Томска</t>
  </si>
  <si>
    <t>Муниципальное  автономное общеобразовательное учреждение Сибирский  лицей г. Томска</t>
  </si>
  <si>
    <t>№
 п/п</t>
  </si>
  <si>
    <t>Наименование учреждения</t>
  </si>
  <si>
    <t xml:space="preserve">Итого: </t>
  </si>
  <si>
    <t>Муниципальное автономное  общеобразовательное учреждение, гимназия № 6 г. Томска</t>
  </si>
  <si>
    <t xml:space="preserve">Муниципальное автономное образовательное учреждение дополнительного образования детей детско-юношеский центр "Звездочка" г. Томска          </t>
  </si>
  <si>
    <t xml:space="preserve">Муниципальное автономное образовательное учреждение дополнительного образования детей Детско-юношеский центр "Синяя птица" г. Томска          </t>
  </si>
  <si>
    <t xml:space="preserve">Муниципальное автономное образовательное учреждение дополнительного образования детей Детско-юношеский центр "Республика бодрых" г. Томска          </t>
  </si>
  <si>
    <t xml:space="preserve">Муниципальное  автономное образовательное учреждение дополнительного образования детей Центр сибирского фольклора г. Томска          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</si>
  <si>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</t>
  </si>
  <si>
    <t>Муниципальное бюджетное образовательное учреждение для детей дошкольного и младшего школьного возраста, прогимназия "Кристина" г. Томска</t>
  </si>
  <si>
    <t xml:space="preserve">Муниципальное бюджетное общеобразовательное учреждение лицей при ТПУ г. Томска   </t>
  </si>
  <si>
    <t xml:space="preserve">Муниципальное бюджетное общеобразовательное учреждение      средняя общеобразовательная школа "Эврика-развитие" г. Томска  </t>
  </si>
  <si>
    <t xml:space="preserve">Муниципальное бюджетное образовательное учреждение дополнительного образования детей Дом детства и юношества "Кедр" города Томска          </t>
  </si>
  <si>
    <t xml:space="preserve">Муниципальное бюджетное образовательное учреждение дополнительного образования детей Дом детства и юношества "Факел" г. Томска         </t>
  </si>
  <si>
    <t xml:space="preserve">Муниципальное бюджетное образовательное учреждение дополнительного образования детей "Дом детского творчества "Искорка" города Томска       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</si>
  <si>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</si>
  <si>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</si>
  <si>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</si>
  <si>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</si>
  <si>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</si>
  <si>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</si>
  <si>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</si>
  <si>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</si>
  <si>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</si>
  <si>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</si>
  <si>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</si>
  <si>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</si>
  <si>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</si>
  <si>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</si>
  <si>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</si>
  <si>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</si>
  <si>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</si>
  <si>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</si>
  <si>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</si>
  <si>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</si>
  <si>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</si>
  <si>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</si>
  <si>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</si>
  <si>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</si>
  <si>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</si>
  <si>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</si>
  <si>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</si>
  <si>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</si>
  <si>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</si>
  <si>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</si>
  <si>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</si>
  <si>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</si>
  <si>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</si>
  <si>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</si>
  <si>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</si>
  <si>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</si>
  <si>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</si>
  <si>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</si>
  <si>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</si>
  <si>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</si>
  <si>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</si>
  <si>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</si>
  <si>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</si>
  <si>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</si>
  <si>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</si>
  <si>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</si>
  <si>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</si>
  <si>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</si>
  <si>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</si>
  <si>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</si>
  <si>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</si>
  <si>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</si>
  <si>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</si>
  <si>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</si>
  <si>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</si>
  <si>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</si>
  <si>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</si>
  <si>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</si>
  <si>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</si>
  <si>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</si>
  <si>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</si>
  <si>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</si>
  <si>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</si>
  <si>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</si>
  <si>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</si>
  <si>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</si>
  <si>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</si>
  <si>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</si>
  <si>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</si>
  <si>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</si>
  <si>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</si>
  <si>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</si>
  <si>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</si>
  <si>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</si>
  <si>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</si>
  <si>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</si>
  <si>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</si>
  <si>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</si>
  <si>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</si>
  <si>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</si>
  <si>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</si>
  <si>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</si>
  <si>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</si>
  <si>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</si>
  <si>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</si>
  <si>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</si>
  <si>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</si>
  <si>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</si>
  <si>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</si>
  <si>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</si>
  <si>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</si>
  <si>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</si>
  <si>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</si>
  <si>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</si>
  <si>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</si>
  <si>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</si>
  <si>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</si>
  <si>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</si>
  <si>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</si>
  <si>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</si>
  <si>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</si>
  <si>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</si>
  <si>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</si>
  <si>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</si>
  <si>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</si>
  <si>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</si>
  <si>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</si>
  <si>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</si>
  <si>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</si>
  <si>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</si>
  <si>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</si>
  <si>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</si>
  <si>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</si>
  <si>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</si>
  <si>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</si>
  <si>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</si>
  <si>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</si>
  <si>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</si>
  <si>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</si>
  <si>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</si>
  <si>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</si>
  <si>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</si>
  <si>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</si>
  <si>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</si>
  <si>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</si>
  <si>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</si>
  <si>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</si>
  <si>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</si>
  <si>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</si>
  <si>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</si>
  <si>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</si>
  <si>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</si>
  <si>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</si>
  <si>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</si>
  <si>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</si>
  <si>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</si>
  <si>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</si>
  <si>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</si>
  <si>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</si>
  <si>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</si>
  <si>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</si>
  <si>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</si>
  <si>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</si>
  <si>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</si>
  <si>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</si>
  <si>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</si>
  <si>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</si>
  <si>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</si>
  <si>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</si>
  <si>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</si>
  <si>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</si>
  <si>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</si>
  <si>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</si>
  <si>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</si>
  <si>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</si>
  <si>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</si>
  <si>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</si>
  <si>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</si>
  <si>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 xml:space="preserve">Муниципальное бюджетное дошкольное образовательное учреждение детский сад общеразвивающего вида № 2 г. Томска   </t>
  </si>
  <si>
    <t>Муниципальное бюджетное дошкольное образовательное учреждение центр развития ребенка - детский сад № 3 г. Томска</t>
  </si>
  <si>
    <t xml:space="preserve">Муниципальное бюджетное дошкольное образовательное учреждение
детский сад № 4 "Монтессори" г. Томска    </t>
  </si>
  <si>
    <t xml:space="preserve">Муниципальное автономное дошкольное образовательное учреждение детский сад общеразвивающего вида № 5 г. Томска </t>
  </si>
  <si>
    <t xml:space="preserve">Муниципальное автономное дошкольное образовательное учреждение детский сад комбинированного  вида № 6 г. Томска </t>
  </si>
  <si>
    <t xml:space="preserve">Муниципальное автономное дошкольное образовательное учреждение детский сад  № 8 г. Томска </t>
  </si>
  <si>
    <t xml:space="preserve">Муниципальное автономное дошкольное образовательное учреждение детский сад общеразвивающего вида № 11 г. Томска  </t>
  </si>
  <si>
    <t xml:space="preserve">Муниципальное автономное дошкольное образовательное учреждение детский сад  № 13 г. Томска </t>
  </si>
  <si>
    <t xml:space="preserve">Муниципальное автономное  дошкольное образовательное учреждение детский сад комбинированного вида  № 15 г. Томска  </t>
  </si>
  <si>
    <t xml:space="preserve">Муниципальное бюджетное дошкольное образовательное учреждение детский сад комбинированного вида № 17 г. Томска  </t>
  </si>
  <si>
    <t>Муниципальное бюджетное дошкольное образовательное учреждение детский сад комбинированного вида № 18 г. Томска</t>
  </si>
  <si>
    <t xml:space="preserve">Муниципальное бюджетное дошкольное образовательное учреждение детский сад комбинированного вида № 19 г. Томска  </t>
  </si>
  <si>
    <t>Муниципальное бюджетное дошкольное образовательное учреждение центр развития ребенка - детский сад № 20 г. Томска</t>
  </si>
  <si>
    <t>Муниципальное бюджетное дошкольное образовательное учреждение центр развития ребенка - детский сад № 21 г. Томска</t>
  </si>
  <si>
    <t>Муниципальное бюджетное дошкольное образовательное учреждение центр развития ребенка - детский сад № 23 г. Томска</t>
  </si>
  <si>
    <t xml:space="preserve">Муниципальное бюджетное дошкольное образовательное учреждение детский сад № 28 г. Томска   </t>
  </si>
  <si>
    <t>Муниципальное бюджетное дошкольное образовательное учреждение детский сад компенсирующего вида № 30 г. Томска</t>
  </si>
  <si>
    <t xml:space="preserve">Муниципальное бюджетное дошкольное образовательное учреждение детский сад общеразвивающего вида № 31   г. Томска  </t>
  </si>
  <si>
    <t xml:space="preserve">Муниципальное бюджетное дошкольное образовательное учреждение детский сад общеразвивающего вида № 33 города     Томска   </t>
  </si>
  <si>
    <t xml:space="preserve">Муниципальное бюджетное дошкольное образовательное учреждение детский сад общеразвивающего вида № 34 г. Томска  </t>
  </si>
  <si>
    <t xml:space="preserve">Муниципальное бюджетное дошкольное образовательное учреждение детский сад общеразвивающего вида № 35 </t>
  </si>
  <si>
    <t xml:space="preserve">Муниципальное автономное дошкольное образовательное учреждение детский сад № 38 г. Томска  </t>
  </si>
  <si>
    <t xml:space="preserve">Муниципальное автономное  дошкольное образовательное учреждение детский сад № 39 г. Томска   </t>
  </si>
  <si>
    <t>Муниципальное автономное дошкольное образовательное учреждение центр развития ребенка - детский сад № 40 г. Томска</t>
  </si>
  <si>
    <t xml:space="preserve">Муниципальное бюджетное дошкольное образовательное учреждение детский сад общеразвивающего вида № 41 г. Томска </t>
  </si>
  <si>
    <t xml:space="preserve">Муниципальное автономное дошкольное образовательное учреждение детский сад общеразвивающего вида № 44 г. Томска </t>
  </si>
  <si>
    <t xml:space="preserve">Муниципальное автономное дошкольное образовательное учреждение детский сад № 45 г. Томска    </t>
  </si>
  <si>
    <t xml:space="preserve">Муниципальное бюджетное дошкольное образовательное учреждение детский сад общеразвивающего вида № 46 г. Томска  </t>
  </si>
  <si>
    <t xml:space="preserve">Муниципальное автономное дошкольное образовательное учреждение детский сад № 50 г. Томска      </t>
  </si>
  <si>
    <t>Муниципальное автономное дошкольное образовательное учреждение детский сад общеразвивающего вида № 51 г. Томска</t>
  </si>
  <si>
    <t xml:space="preserve">Муниципальное автономное дошкольное образовательное учреждение детский сад комбинированного  вида № 53 г. Томска </t>
  </si>
  <si>
    <t xml:space="preserve">Муниципальное автономное дошкольное образовательное учреждение детский сад общеразвивающего вида № 56 г. Томска </t>
  </si>
  <si>
    <t xml:space="preserve">Муниципальное бюджетное дошкольное образовательное учреждение детский сад общеразвивающего вида № 57 г. Томска  </t>
  </si>
  <si>
    <t xml:space="preserve">Муниципальное автономное дошкольное образовательное учреждение детский сад комбинированного вида № 60 г. Томска  </t>
  </si>
  <si>
    <t xml:space="preserve">Муниципальное автономное  дошкольное образовательное учреждение детский сад общеразвивающего вида № 61 г. Томска  </t>
  </si>
  <si>
    <t xml:space="preserve">Муниципальное бюджетное дошкольное образовательное учреждение детский сад общеразвивающего вида № 62 г. Томска </t>
  </si>
  <si>
    <t>Муниципальное автономное дошкольное образовательное учреждение центр развития ребенка - детский сад № 63 г. Томска</t>
  </si>
  <si>
    <t xml:space="preserve">Муниципальное бюджетное дошкольное образовательное учреждение детский сад общеразвивающего вида № 65 г. Томска  </t>
  </si>
  <si>
    <t xml:space="preserve">Муниципальное бюджетное дошкольное образовательное учреждение детский сад № 66 г. Томска    </t>
  </si>
  <si>
    <t xml:space="preserve">Муниципальное бюджетное дошкольное образовательное учреждение детский сад общеразвивающего вида № 72 г. Томска  </t>
  </si>
  <si>
    <t xml:space="preserve">Муниципальное бюджетное дошкольное образовательное учреждение детский сад общеразвивающего вида № 73 г. Томска </t>
  </si>
  <si>
    <t xml:space="preserve">Муниципальное автономное дошкольное образовательное учреждение детский сад общеразвивающего вида № 77 г. Томска </t>
  </si>
  <si>
    <t xml:space="preserve">Муниципальное бюджетное дошкольное образовательное учреждение детский сад общеразвивающего вида № 79 г. Томска </t>
  </si>
  <si>
    <t xml:space="preserve">Муниципальное автономное дошкольное образовательное учреждение центр развития ребенка - детский сад № 82 г.   Томска  </t>
  </si>
  <si>
    <t xml:space="preserve">Муниципальное автономное  дошкольное образовательное учреждение центр развития ребенка - детский сад № 83 г.   Томска  </t>
  </si>
  <si>
    <t xml:space="preserve">Муниципальное автономное дошкольное образовательное учреждение центр развития ребенка - детский сад № 85 г.   Томска  </t>
  </si>
  <si>
    <t xml:space="preserve">Муниципальное автономное дошкольное образовательное учреждение детский сад общеразвивающего вида № 86 г. Томска </t>
  </si>
  <si>
    <t>Муниципальное бюджетное дошкольное образовательное учреждение детский сад общеразвивающего вида № 88 г. Томска</t>
  </si>
  <si>
    <t xml:space="preserve">Муниципальное бюджетное дошкольное образовательное учреждение детский сад общеразвивающего вида № 89 г. Томска </t>
  </si>
  <si>
    <t xml:space="preserve">Муниципальное бюджетное дошкольное образовательное учреждение детский сад общеразвивающего вида № 93 г. Томска  </t>
  </si>
  <si>
    <t xml:space="preserve">Муниципальное автономное дошкольное образовательное учреждение центр развития ребенка - детский сад № 94 г.   Томска  </t>
  </si>
  <si>
    <t xml:space="preserve">Муниципальное автономное дошкольное образовательное учреждение центр развития ребенка - детский сад № 96 г.   Томска  </t>
  </si>
  <si>
    <t xml:space="preserve">Муниципальное автономное дошкольное образовательное учреждение детский сад комбинированного вида № 99 г. Томска  </t>
  </si>
  <si>
    <t xml:space="preserve">Муниципальное бюджетное дошкольное образовательное учреждение детский сад комбинированного вида № 100 г. Томска </t>
  </si>
  <si>
    <t xml:space="preserve">Муниципальное  автономное дошкольное образовательное учреждение центр развития ребенка - детский сад № 102   Томска  </t>
  </si>
  <si>
    <t xml:space="preserve">Муниципальное бюджетное дошкольное образовательное учреждение детский сад общеразвивающего вида № 103 г. Томска </t>
  </si>
  <si>
    <t xml:space="preserve">Муниципальное бюджетное дошкольное образовательное учреждение детский сад № 104 г. Томска  </t>
  </si>
  <si>
    <t xml:space="preserve">Муниципальное бюджетное дошкольное образовательное учреждение детский сад общеразвивающего вида № 116 г. Томска </t>
  </si>
  <si>
    <t>Муниципальное бюджетное дошкольное образовательное учреждение детский сад общеразвивающего вида № 133 г. Томска</t>
  </si>
  <si>
    <t xml:space="preserve">Муниципальное автономное дошкольное образовательное учреждение детский сад общеразвивающего вида № 134 г. Томска </t>
  </si>
  <si>
    <t xml:space="preserve">Муниципальное бюджетное дошкольное образовательное учреждение детский сад общеразвивающего вида № 135 г. Томска </t>
  </si>
  <si>
    <t xml:space="preserve">Муниципальное автономное общеобразовательное учреждение    гимназия № 1 имени  А.С. Пушкина г. Томска    </t>
  </si>
  <si>
    <t xml:space="preserve">Муниципальное бюджетное общеобразовательное учреждение    Русская классическая гимназия № 2 г. Томска    </t>
  </si>
  <si>
    <t xml:space="preserve">Муниципальное автономное  общеобразовательное учреждение   средняя общеобразовательная школа № 3 г. Томска      </t>
  </si>
  <si>
    <t xml:space="preserve">Муниципальное казенное общеобразовательное учреждение      вечерняя (сменная) общеобразовательная школа № 4  г. Томска     </t>
  </si>
  <si>
    <t xml:space="preserve">Муниципальное бюджетное общеобразовательное учреждение    открытая (сменная) общеобразовательная школа № 5  г. Томска   </t>
  </si>
  <si>
    <t xml:space="preserve">Муниципальное казенное  общеобразовательное учреждение      вечерняя (сменная) полная средняя   общеобразовательная школа № 8 г. Томска    </t>
  </si>
  <si>
    <t xml:space="preserve">Муниципальное автономное общеобразовательное учреждение гимназия  № 13 г. Томска     </t>
  </si>
  <si>
    <t xml:space="preserve">Муниципальное автономное общеобразовательное учреждение Заозерная средняя общеобразовательная школа с углубленным изучением отдельных предметов № 16 г. Томска      </t>
  </si>
  <si>
    <t xml:space="preserve">Муниципальное автономное общеобразовательное учреждение гимназия  № 18 г. Томска     </t>
  </si>
  <si>
    <t xml:space="preserve">Муниципальное автономное общеобразовательное учреждение, лицей № 8  имени  Н.Н. Рукавишникова г. Томска </t>
  </si>
  <si>
    <t xml:space="preserve">Муниципальное автономное общеобразовательное учреждение Гуманитарный лицей г. Томска   </t>
  </si>
  <si>
    <t xml:space="preserve">Муниципальное автономное общеобразовательное учреждение средняя общеобразовательная школа № 19 г. Томска     </t>
  </si>
  <si>
    <t xml:space="preserve">Муниципальное автономное общеобразовательное учреждение средняя общеобразовательная школа с углубленным изучением предметов художественно-эстетического цикла № 58 г. Томска       </t>
  </si>
  <si>
    <t xml:space="preserve">Муниципальное автономное общеобразовательное учреждение средняя общеобразовательная школа № 28 г. Томска      </t>
  </si>
  <si>
    <t xml:space="preserve">Муниципальное автономное общеобразовательное учреждение средняя общеобразовательная школа № 67 г. Томска      </t>
  </si>
  <si>
    <t xml:space="preserve">Муниципальное автономное оздоровительное образовательное учреждение санаторного типа для детей, нуждающихся в длительном лечении, санаторно-лесная школа г. Томска     </t>
  </si>
  <si>
    <t xml:space="preserve">Муниципальное автономное общеобразовательное учреждение средняя общеобразовательная школа № 27 г. Томска      </t>
  </si>
  <si>
    <t xml:space="preserve">Муниципальное бюджетное учреждение "Централизованная   бухгалтерия по обслуживанию муниципальных   общеобразовательных учреждений г. Томска"     </t>
  </si>
  <si>
    <t xml:space="preserve">Муниципальное автономное общеобразовательное учреждение средняя общеобразовательная школа № 44 г. Томска      </t>
  </si>
  <si>
    <t xml:space="preserve">Муниципальное автономное общеобразовательное учреждение, средняя общеобразовательная школа № 30 г. Томска      </t>
  </si>
  <si>
    <t xml:space="preserve">Муниципальное автономное общеобразовательное учреждение средняя общеобразовательная школа № 64 г. Томска     </t>
  </si>
  <si>
    <t xml:space="preserve">Муниципальное автономное общеобразовательное учреждение лицей № 7 г. Томска   </t>
  </si>
  <si>
    <t xml:space="preserve">Муниципальное автономное общеобразовательное учреждение  средняя общеобразовательная школа № 12 г. Томска     </t>
  </si>
  <si>
    <t xml:space="preserve">Муниципальное автономное общеобразовательное учреждение средняя общеобразовательная школа № 14 г. Томска  имени А.Ф. Лебедева  </t>
  </si>
  <si>
    <t xml:space="preserve">Муниципальное автономное  общеобразовательное учреждение средняя общеобразовательная школа № 23 г. Томска       </t>
  </si>
  <si>
    <t xml:space="preserve">Муниципальное автономное  общеобразовательное учреждение средняя общеобразовательная школа № 4 имени И.С.Черных г. Томска   </t>
  </si>
  <si>
    <t xml:space="preserve">Муниципальное автономное общеобразовательное учреждение средняя общеобразовательная школа № 11 г. Томска   </t>
  </si>
  <si>
    <t xml:space="preserve">Муниципальное автономное общеобразовательное учреждение средняя общеобразовательная школа № 5 г. Томска   </t>
  </si>
  <si>
    <t xml:space="preserve">Муниципальное автономное дошкольное образовательное учреждение детский сад № 54 г. Томска   </t>
  </si>
  <si>
    <t xml:space="preserve">Муниципальное автономное общеобразовательное учреждение, средняя общеобразовательная школа № 47 г. Томска      </t>
  </si>
  <si>
    <t xml:space="preserve">Муниципальное автономное общеобразовательное учреждение средняя общеобразовательная школа № 22 г. Томска       </t>
  </si>
  <si>
    <t xml:space="preserve">Муниципальное автономное общеобразовательное учреждение средняя общеобразовательная школа № 38 г. Томска      </t>
  </si>
  <si>
    <t xml:space="preserve">Муниципальное автономное общеобразовательное учреждение средняя общеобразовательная школа № 42 г. Томска     </t>
  </si>
  <si>
    <t xml:space="preserve">Муниципальное автономное общеобразовательное учреждение средняя общеобразовательная школа № 53 г. Томска      </t>
  </si>
  <si>
    <t xml:space="preserve">Муниципальное автономное общеобразовательное учреждение средняя общеобразовательная школа № 2 г. Томска   </t>
  </si>
  <si>
    <t xml:space="preserve">Муниципальное автономное общеобразовательное учреждение средняя общеобразовательная школа № 15 им. Г.Е.Николаевой г. Томска      </t>
  </si>
  <si>
    <t xml:space="preserve">Муниципальное автономное общеобразовательное учреждение, гимназия № 26 г. Томска    </t>
  </si>
  <si>
    <t xml:space="preserve">Муниципальное автономное общеобразовательное учреждение, средняя общеобразовательная школа № 31 г. Томска     </t>
  </si>
  <si>
    <t xml:space="preserve">Муниципальное автономное общеобразовательное учреждение средняя общеобразовательная школа № 34 г. Томска     </t>
  </si>
  <si>
    <t xml:space="preserve">Муниципальное автономное общеобразовательное учреждение средняя общеобразовательная школа № 35 г. Томска      </t>
  </si>
  <si>
    <t xml:space="preserve">Муниципальное автономное общеобразовательное учреждение средняя общеобразовательная школа № 36 г. Томска      </t>
  </si>
  <si>
    <t xml:space="preserve">Муниципальное автономное общеобразовательное учреждение средняя общеобразовательная школа № 41 г. Томска      </t>
  </si>
  <si>
    <t xml:space="preserve">Муниципальное автономное общеобразовательное учреждение средняя общеобразовательная школа № 46 г. Томска       </t>
  </si>
  <si>
    <t xml:space="preserve">Муниципальное автономное общеобразовательное учреждение, средняя общеобразовательная школа № 51 города Томска      </t>
  </si>
  <si>
    <t xml:space="preserve">Муниципальное автономное общеобразовательное учреждение средняя общеобразовательная школа № 54 г. Томска     </t>
  </si>
  <si>
    <t xml:space="preserve">Муниципальное автономное общеобразовательное учреждение средняя общеобразовательная школа № 65 г. Томска        </t>
  </si>
  <si>
    <t xml:space="preserve">Муниципальное автономное образовательное учреждение дополнительного образования детей, детский оздоровительно-образовательный (профильный) центр "Юниор" г. Томска          </t>
  </si>
  <si>
    <t>107</t>
  </si>
  <si>
    <t>144</t>
  </si>
  <si>
    <t>Муниципальное автономное образовательное учреждение детский оздоровительно-образовательный лагерь "Солнечный" Города Томска</t>
  </si>
  <si>
    <t xml:space="preserve">Муниципальное автономное образовательное учреждение дополнительного образования детей Дворец творчества детей и молодежи г. Томска          </t>
  </si>
  <si>
    <t xml:space="preserve">Муниципальное автономное дошкольное образовательное учреждение детский сад общеразвивающего вида № 48  г. Томска  </t>
  </si>
  <si>
    <t xml:space="preserve">Муниципальное автономное образовательное учреждение   дополнительного образования детей Дом детского творчества "У белого озера" г. Томска        </t>
  </si>
  <si>
    <t xml:space="preserve">Муниципальное автономное дошкольное образовательное учреждение детский сад компенсирующего вида № 22 г. Томска </t>
  </si>
  <si>
    <t xml:space="preserve">Муниципальное автономное дошкольное образовательное учреждение
детский сад общеразвивающего вида № 9 г. Томска  </t>
  </si>
  <si>
    <t>в том числе:</t>
  </si>
  <si>
    <t xml:space="preserve">Предельная штатная численность </t>
  </si>
  <si>
    <t>по полномочиям местного значения</t>
  </si>
  <si>
    <t>по переданным государственным полномочиям</t>
  </si>
  <si>
    <t xml:space="preserve">Муниципальное бюджетное общеобразовательное учреждение основная общеобразовательная школа № 66 г. Томска     </t>
  </si>
  <si>
    <t xml:space="preserve">Муниципальное автономное образовательное учреждение дополнительного образования детей Центр детского творчества "Луч" города Томска          </t>
  </si>
  <si>
    <t xml:space="preserve">Муниципальное автономное дошкольное образовательное учреждение детский сад общеразвивающего вида № 76 г. Томска  </t>
  </si>
  <si>
    <t xml:space="preserve">Муниципальное бюджетное учреждение "Централизованная бухгалтерия департамента образования администрации города Томска" </t>
  </si>
  <si>
    <t xml:space="preserve">Муниципальное автономное образовательное учреждение дополнительного образования детей Дом детского творчества "Созвездие" г. Томска         </t>
  </si>
  <si>
    <t xml:space="preserve">Муниципальное автономное дошкольное образовательное учреждение детский сад комбинированного вида № 69 г. Томска  </t>
  </si>
  <si>
    <t xml:space="preserve">Муниципальное автономное дошкольное образовательное учреждение детский сад комбинированного вида № 95 г. Томска  </t>
  </si>
  <si>
    <t>32</t>
  </si>
  <si>
    <t>39</t>
  </si>
  <si>
    <t>69</t>
  </si>
  <si>
    <t xml:space="preserve">Муниципальное автономное  дошкольное образовательное учреждение детский сад общеразвивающего вида № 55 г. Томска  </t>
  </si>
  <si>
    <t xml:space="preserve">Муниципальное автономное дошкольное образовательное учреждение детский сад комбинированного вида № 24 г. Томска  </t>
  </si>
  <si>
    <t xml:space="preserve">Муниципальное бюджетное учреждение "Централизованная бухгалтерия по обслуживанию муниципальных дошкольных образовательных учреждений г. Томска"  </t>
  </si>
  <si>
    <t xml:space="preserve">Муниципальное автономное дошкольное образовательное учреждение детский сад компенсирующего вида № 1 г. Томска  </t>
  </si>
  <si>
    <t>Предельная штатная численность
муниципальных учреждений, в отношении которых функции и полномочия учредителя осуществляет департамент образования администрации Города Томска</t>
  </si>
  <si>
    <t xml:space="preserve">Муниципальное бюджетное общеобразовательное учреждение общеобразовательная школа-интернат № 1 основного общего образования г. Томска      </t>
  </si>
  <si>
    <t>Муниципальное автономное образовательное учреждение дополнительного образования детей Центр дополнительного образования детей "Планирование карьеры" г.Томска</t>
  </si>
  <si>
    <t xml:space="preserve">Муниципальное автономное общеобразовательное учреждение средняя общеобразовательная школа № 32 г. Томска       </t>
  </si>
  <si>
    <t>Приложение 2 к постановлению
администрации Города Томска
от 22.07.2014 № 698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</si>
</sst>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wrapText="1"/>
    </xf>
    <xf numFmtId="0" fontId="2" fillId="24" borderId="0" xfId="0" applyFont="1" applyFill="1" applyAlignment="1">
      <alignment/>
    </xf>
    <xf numFmtId="49" fontId="0" fillId="24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25" fillId="24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  <xf numFmtId="4" fontId="25" fillId="24" borderId="0" xfId="0" applyNumberFormat="1" applyFont="1" applyFill="1" applyAlignment="1">
      <alignment/>
    </xf>
    <xf numFmtId="4" fontId="0" fillId="24" borderId="0" xfId="0" applyNumberFormat="1" applyFill="1" applyAlignment="1">
      <alignment/>
    </xf>
    <xf numFmtId="0" fontId="0" fillId="25" borderId="0" xfId="0" applyFill="1" applyAlignment="1">
      <alignment/>
    </xf>
    <xf numFmtId="49" fontId="0" fillId="0" borderId="0" xfId="0" applyNumberForma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tabSelected="1" view="pageBreakPreview" zoomScale="90" zoomScaleSheetLayoutView="90" workbookViewId="0" topLeftCell="A1">
      <pane xSplit="1" ySplit="4" topLeftCell="B10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:E1"/>
    </sheetView>
  </sheetViews>
  <sheetFormatPr defaultColWidth="9.00390625" defaultRowHeight="12.75"/>
  <cols>
    <col min="1" max="1" width="7.375" style="4" customWidth="1"/>
    <col min="2" max="2" width="61.75390625" style="1" customWidth="1"/>
    <col min="3" max="3" width="13.125" style="5" customWidth="1"/>
    <col min="4" max="4" width="12.25390625" style="5" customWidth="1"/>
    <col min="5" max="5" width="13.00390625" style="5" customWidth="1"/>
    <col min="6" max="6" width="3.125" style="1" customWidth="1"/>
    <col min="7" max="7" width="11.875" style="1" customWidth="1"/>
    <col min="8" max="8" width="12.25390625" style="1" customWidth="1"/>
    <col min="9" max="16384" width="9.125" style="1" customWidth="1"/>
  </cols>
  <sheetData>
    <row r="1" spans="1:8" ht="55.5" customHeight="1">
      <c r="A1" s="18"/>
      <c r="B1" s="22" t="s">
        <v>334</v>
      </c>
      <c r="C1" s="22"/>
      <c r="D1" s="22"/>
      <c r="E1" s="22"/>
      <c r="H1" s="17"/>
    </row>
    <row r="2" spans="1:5" ht="57.75" customHeight="1">
      <c r="A2" s="26" t="s">
        <v>330</v>
      </c>
      <c r="B2" s="26"/>
      <c r="C2" s="26"/>
      <c r="D2" s="26"/>
      <c r="E2" s="26"/>
    </row>
    <row r="3" spans="1:6" ht="24" customHeight="1">
      <c r="A3" s="23" t="s">
        <v>23</v>
      </c>
      <c r="B3" s="24" t="s">
        <v>24</v>
      </c>
      <c r="C3" s="25" t="s">
        <v>313</v>
      </c>
      <c r="D3" s="21" t="s">
        <v>312</v>
      </c>
      <c r="E3" s="21"/>
      <c r="F3" s="3"/>
    </row>
    <row r="4" spans="1:8" ht="87.75" customHeight="1">
      <c r="A4" s="23"/>
      <c r="B4" s="24"/>
      <c r="C4" s="25"/>
      <c r="D4" s="19" t="s">
        <v>314</v>
      </c>
      <c r="E4" s="19" t="s">
        <v>315</v>
      </c>
      <c r="F4" s="3"/>
      <c r="H4" s="14"/>
    </row>
    <row r="5" spans="1:8" ht="43.5" customHeight="1">
      <c r="A5" s="9" t="s">
        <v>38</v>
      </c>
      <c r="B5" s="7" t="s">
        <v>329</v>
      </c>
      <c r="C5" s="6">
        <f>D5+E5</f>
        <v>85.93</v>
      </c>
      <c r="D5" s="6">
        <v>45.53</v>
      </c>
      <c r="E5" s="6">
        <v>40.4</v>
      </c>
      <c r="F5" s="12"/>
      <c r="G5" s="12"/>
      <c r="H5" s="12"/>
    </row>
    <row r="6" spans="1:8" ht="36" customHeight="1">
      <c r="A6" s="9" t="s">
        <v>39</v>
      </c>
      <c r="B6" s="7" t="s">
        <v>196</v>
      </c>
      <c r="C6" s="6">
        <f aca="true" t="shared" si="0" ref="C6:C69">D6+E6</f>
        <v>39.72</v>
      </c>
      <c r="D6" s="6">
        <v>20.72</v>
      </c>
      <c r="E6" s="6">
        <v>19</v>
      </c>
      <c r="F6" s="12"/>
      <c r="G6" s="12"/>
      <c r="H6" s="12"/>
    </row>
    <row r="7" spans="1:8" ht="36" customHeight="1">
      <c r="A7" s="9" t="s">
        <v>40</v>
      </c>
      <c r="B7" s="7" t="s">
        <v>197</v>
      </c>
      <c r="C7" s="6">
        <f t="shared" si="0"/>
        <v>104.32</v>
      </c>
      <c r="D7" s="6">
        <v>49.37</v>
      </c>
      <c r="E7" s="6">
        <v>54.95</v>
      </c>
      <c r="F7" s="12"/>
      <c r="G7" s="12"/>
      <c r="H7" s="12"/>
    </row>
    <row r="8" spans="1:8" ht="43.5" customHeight="1">
      <c r="A8" s="9" t="s">
        <v>41</v>
      </c>
      <c r="B8" s="7" t="s">
        <v>198</v>
      </c>
      <c r="C8" s="6">
        <f t="shared" si="0"/>
        <v>77.82</v>
      </c>
      <c r="D8" s="6">
        <v>44.95</v>
      </c>
      <c r="E8" s="6">
        <v>32.87</v>
      </c>
      <c r="F8" s="12"/>
      <c r="G8" s="12"/>
      <c r="H8" s="12"/>
    </row>
    <row r="9" spans="1:8" ht="36" customHeight="1">
      <c r="A9" s="9" t="s">
        <v>42</v>
      </c>
      <c r="B9" s="7" t="s">
        <v>199</v>
      </c>
      <c r="C9" s="6">
        <f t="shared" si="0"/>
        <v>185</v>
      </c>
      <c r="D9" s="6">
        <v>95.14</v>
      </c>
      <c r="E9" s="6">
        <v>89.86</v>
      </c>
      <c r="F9" s="12"/>
      <c r="G9" s="12"/>
      <c r="H9" s="12"/>
    </row>
    <row r="10" spans="1:8" ht="32.25" customHeight="1">
      <c r="A10" s="9" t="s">
        <v>43</v>
      </c>
      <c r="B10" s="7" t="s">
        <v>200</v>
      </c>
      <c r="C10" s="6">
        <f t="shared" si="0"/>
        <v>186.7</v>
      </c>
      <c r="D10" s="6">
        <v>98.39</v>
      </c>
      <c r="E10" s="6">
        <v>88.31</v>
      </c>
      <c r="F10" s="12"/>
      <c r="G10" s="12"/>
      <c r="H10" s="12"/>
    </row>
    <row r="11" spans="1:8" ht="36.75" customHeight="1">
      <c r="A11" s="9" t="s">
        <v>44</v>
      </c>
      <c r="B11" s="7" t="s">
        <v>201</v>
      </c>
      <c r="C11" s="6">
        <f t="shared" si="0"/>
        <v>74.68</v>
      </c>
      <c r="D11" s="6">
        <v>41.68</v>
      </c>
      <c r="E11" s="6">
        <v>33</v>
      </c>
      <c r="F11" s="12"/>
      <c r="G11" s="12"/>
      <c r="H11" s="12"/>
    </row>
    <row r="12" spans="1:8" ht="49.5" customHeight="1">
      <c r="A12" s="9" t="s">
        <v>45</v>
      </c>
      <c r="B12" s="7" t="s">
        <v>311</v>
      </c>
      <c r="C12" s="6">
        <f t="shared" si="0"/>
        <v>55.71</v>
      </c>
      <c r="D12" s="6">
        <v>25.43</v>
      </c>
      <c r="E12" s="6">
        <v>30.28</v>
      </c>
      <c r="F12" s="12"/>
      <c r="G12" s="12"/>
      <c r="H12" s="12"/>
    </row>
    <row r="13" spans="1:8" ht="33.75" customHeight="1">
      <c r="A13" s="9" t="s">
        <v>46</v>
      </c>
      <c r="B13" s="7" t="s">
        <v>202</v>
      </c>
      <c r="C13" s="6">
        <f t="shared" si="0"/>
        <v>93</v>
      </c>
      <c r="D13" s="6">
        <v>49.83</v>
      </c>
      <c r="E13" s="6">
        <v>43.17</v>
      </c>
      <c r="F13" s="12"/>
      <c r="G13" s="12"/>
      <c r="H13" s="12"/>
    </row>
    <row r="14" spans="1:8" ht="35.25" customHeight="1">
      <c r="A14" s="9" t="s">
        <v>47</v>
      </c>
      <c r="B14" s="7" t="s">
        <v>203</v>
      </c>
      <c r="C14" s="6">
        <f t="shared" si="0"/>
        <v>154.17</v>
      </c>
      <c r="D14" s="6">
        <v>74.96</v>
      </c>
      <c r="E14" s="6">
        <v>79.21</v>
      </c>
      <c r="F14" s="12"/>
      <c r="G14" s="12"/>
      <c r="H14" s="12"/>
    </row>
    <row r="15" spans="1:8" ht="33" customHeight="1">
      <c r="A15" s="9" t="s">
        <v>48</v>
      </c>
      <c r="B15" s="7" t="s">
        <v>204</v>
      </c>
      <c r="C15" s="6">
        <f t="shared" si="0"/>
        <v>120.13</v>
      </c>
      <c r="D15" s="6">
        <v>71.63</v>
      </c>
      <c r="E15" s="6">
        <v>48.5</v>
      </c>
      <c r="F15" s="12"/>
      <c r="G15" s="12"/>
      <c r="H15" s="12"/>
    </row>
    <row r="16" spans="1:8" ht="33.75" customHeight="1">
      <c r="A16" s="9" t="s">
        <v>49</v>
      </c>
      <c r="B16" s="7" t="s">
        <v>205</v>
      </c>
      <c r="C16" s="6">
        <f t="shared" si="0"/>
        <v>36.78</v>
      </c>
      <c r="D16" s="6">
        <v>20.8</v>
      </c>
      <c r="E16" s="6">
        <v>15.98</v>
      </c>
      <c r="F16" s="12"/>
      <c r="G16" s="12"/>
      <c r="H16" s="12"/>
    </row>
    <row r="17" spans="1:8" ht="37.5" customHeight="1">
      <c r="A17" s="9" t="s">
        <v>50</v>
      </c>
      <c r="B17" s="7" t="s">
        <v>206</v>
      </c>
      <c r="C17" s="6">
        <f t="shared" si="0"/>
        <v>39.1</v>
      </c>
      <c r="D17" s="6">
        <v>21.6</v>
      </c>
      <c r="E17" s="6">
        <v>17.5</v>
      </c>
      <c r="F17" s="12"/>
      <c r="G17" s="12"/>
      <c r="H17" s="12"/>
    </row>
    <row r="18" spans="1:8" ht="34.5" customHeight="1">
      <c r="A18" s="9" t="s">
        <v>51</v>
      </c>
      <c r="B18" s="7" t="s">
        <v>207</v>
      </c>
      <c r="C18" s="6">
        <f t="shared" si="0"/>
        <v>47.1</v>
      </c>
      <c r="D18" s="6">
        <v>23.35</v>
      </c>
      <c r="E18" s="6">
        <v>23.75</v>
      </c>
      <c r="F18" s="12"/>
      <c r="G18" s="12"/>
      <c r="H18" s="12"/>
    </row>
    <row r="19" spans="1:8" ht="33.75" customHeight="1">
      <c r="A19" s="9" t="s">
        <v>52</v>
      </c>
      <c r="B19" s="7" t="s">
        <v>208</v>
      </c>
      <c r="C19" s="6">
        <f t="shared" si="0"/>
        <v>94</v>
      </c>
      <c r="D19" s="6">
        <v>46.21</v>
      </c>
      <c r="E19" s="6">
        <v>47.79</v>
      </c>
      <c r="F19" s="12"/>
      <c r="G19" s="12"/>
      <c r="H19" s="12"/>
    </row>
    <row r="20" spans="1:8" ht="36" customHeight="1">
      <c r="A20" s="9" t="s">
        <v>53</v>
      </c>
      <c r="B20" s="7" t="s">
        <v>209</v>
      </c>
      <c r="C20" s="6">
        <f t="shared" si="0"/>
        <v>122.74</v>
      </c>
      <c r="D20" s="6">
        <v>65.77</v>
      </c>
      <c r="E20" s="6">
        <v>56.97</v>
      </c>
      <c r="F20" s="12"/>
      <c r="G20" s="12"/>
      <c r="H20" s="12"/>
    </row>
    <row r="21" spans="1:8" ht="34.5" customHeight="1">
      <c r="A21" s="9" t="s">
        <v>54</v>
      </c>
      <c r="B21" s="7" t="s">
        <v>310</v>
      </c>
      <c r="C21" s="6">
        <f t="shared" si="0"/>
        <v>53.09</v>
      </c>
      <c r="D21" s="6">
        <v>22.5</v>
      </c>
      <c r="E21" s="6">
        <v>30.59</v>
      </c>
      <c r="F21" s="12"/>
      <c r="G21" s="12"/>
      <c r="H21" s="12"/>
    </row>
    <row r="22" spans="1:8" ht="35.25" customHeight="1">
      <c r="A22" s="9" t="s">
        <v>55</v>
      </c>
      <c r="B22" s="7" t="s">
        <v>210</v>
      </c>
      <c r="C22" s="6">
        <f t="shared" si="0"/>
        <v>44.379999999999995</v>
      </c>
      <c r="D22" s="6">
        <v>25.38</v>
      </c>
      <c r="E22" s="20">
        <v>19</v>
      </c>
      <c r="F22" s="12"/>
      <c r="G22" s="12"/>
      <c r="H22" s="12"/>
    </row>
    <row r="23" spans="1:8" ht="36" customHeight="1">
      <c r="A23" s="9" t="s">
        <v>56</v>
      </c>
      <c r="B23" s="7" t="s">
        <v>327</v>
      </c>
      <c r="C23" s="6">
        <f t="shared" si="0"/>
        <v>76</v>
      </c>
      <c r="D23" s="6">
        <v>38.33</v>
      </c>
      <c r="E23" s="6">
        <v>37.67</v>
      </c>
      <c r="F23" s="12"/>
      <c r="G23" s="12"/>
      <c r="H23" s="12"/>
    </row>
    <row r="24" spans="1:8" ht="34.5" customHeight="1">
      <c r="A24" s="9" t="s">
        <v>57</v>
      </c>
      <c r="B24" s="7" t="s">
        <v>17</v>
      </c>
      <c r="C24" s="6">
        <f t="shared" si="0"/>
        <v>40.32</v>
      </c>
      <c r="D24" s="6">
        <v>24.65</v>
      </c>
      <c r="E24" s="6">
        <v>15.67</v>
      </c>
      <c r="F24" s="12"/>
      <c r="G24" s="12"/>
      <c r="H24" s="12"/>
    </row>
    <row r="25" spans="1:8" ht="36" customHeight="1">
      <c r="A25" s="9" t="s">
        <v>58</v>
      </c>
      <c r="B25" s="7" t="s">
        <v>211</v>
      </c>
      <c r="C25" s="6">
        <f t="shared" si="0"/>
        <v>122.50999999999999</v>
      </c>
      <c r="D25" s="6">
        <v>61.51</v>
      </c>
      <c r="E25" s="6">
        <v>61</v>
      </c>
      <c r="F25" s="12"/>
      <c r="G25" s="12"/>
      <c r="H25" s="12"/>
    </row>
    <row r="26" spans="1:8" ht="35.25" customHeight="1">
      <c r="A26" s="9" t="s">
        <v>59</v>
      </c>
      <c r="B26" s="7" t="s">
        <v>212</v>
      </c>
      <c r="C26" s="6">
        <f t="shared" si="0"/>
        <v>39.43</v>
      </c>
      <c r="D26" s="6">
        <v>17.23</v>
      </c>
      <c r="E26" s="6">
        <v>22.2</v>
      </c>
      <c r="F26" s="12"/>
      <c r="G26" s="12"/>
      <c r="H26" s="12"/>
    </row>
    <row r="27" spans="1:8" ht="33.75" customHeight="1">
      <c r="A27" s="9" t="s">
        <v>60</v>
      </c>
      <c r="B27" s="7" t="s">
        <v>213</v>
      </c>
      <c r="C27" s="6">
        <f t="shared" si="0"/>
        <v>55.1</v>
      </c>
      <c r="D27" s="6">
        <v>30.35</v>
      </c>
      <c r="E27" s="6">
        <v>24.75</v>
      </c>
      <c r="F27" s="12"/>
      <c r="G27" s="12"/>
      <c r="H27" s="12"/>
    </row>
    <row r="28" spans="1:8" ht="42" customHeight="1">
      <c r="A28" s="9" t="s">
        <v>61</v>
      </c>
      <c r="B28" s="7" t="s">
        <v>214</v>
      </c>
      <c r="C28" s="6">
        <f t="shared" si="0"/>
        <v>58.35</v>
      </c>
      <c r="D28" s="6">
        <v>32.1</v>
      </c>
      <c r="E28" s="6">
        <v>26.25</v>
      </c>
      <c r="F28" s="12"/>
      <c r="G28" s="12"/>
      <c r="H28" s="12"/>
    </row>
    <row r="29" spans="1:8" ht="35.25" customHeight="1">
      <c r="A29" s="9" t="s">
        <v>62</v>
      </c>
      <c r="B29" s="7" t="s">
        <v>215</v>
      </c>
      <c r="C29" s="6">
        <f t="shared" si="0"/>
        <v>43.55</v>
      </c>
      <c r="D29" s="6">
        <f>21.8-0.5</f>
        <v>21.3</v>
      </c>
      <c r="E29" s="6">
        <v>22.25</v>
      </c>
      <c r="F29" s="12"/>
      <c r="G29" s="12"/>
      <c r="H29" s="12"/>
    </row>
    <row r="30" spans="1:8" ht="31.5" customHeight="1">
      <c r="A30" s="9" t="s">
        <v>63</v>
      </c>
      <c r="B30" s="7" t="s">
        <v>216</v>
      </c>
      <c r="C30" s="6">
        <f t="shared" si="0"/>
        <v>38.8</v>
      </c>
      <c r="D30" s="6">
        <v>20.05</v>
      </c>
      <c r="E30" s="6">
        <v>18.75</v>
      </c>
      <c r="F30" s="12"/>
      <c r="G30" s="12"/>
      <c r="H30" s="12"/>
    </row>
    <row r="31" spans="1:8" ht="34.5" customHeight="1">
      <c r="A31" s="9" t="s">
        <v>64</v>
      </c>
      <c r="B31" s="7" t="s">
        <v>217</v>
      </c>
      <c r="C31" s="6">
        <f t="shared" si="0"/>
        <v>70.3</v>
      </c>
      <c r="D31" s="6">
        <v>33.55</v>
      </c>
      <c r="E31" s="6">
        <v>36.75</v>
      </c>
      <c r="F31" s="12"/>
      <c r="G31" s="12"/>
      <c r="H31" s="12"/>
    </row>
    <row r="32" spans="1:8" ht="35.25" customHeight="1">
      <c r="A32" s="9" t="s">
        <v>65</v>
      </c>
      <c r="B32" s="7" t="s">
        <v>218</v>
      </c>
      <c r="C32" s="6">
        <f t="shared" si="0"/>
        <v>90</v>
      </c>
      <c r="D32" s="6">
        <v>46.47</v>
      </c>
      <c r="E32" s="6">
        <v>43.53</v>
      </c>
      <c r="F32" s="12"/>
      <c r="G32" s="12"/>
      <c r="H32" s="12"/>
    </row>
    <row r="33" spans="1:8" ht="33.75" customHeight="1">
      <c r="A33" s="9" t="s">
        <v>66</v>
      </c>
      <c r="B33" s="7" t="s">
        <v>219</v>
      </c>
      <c r="C33" s="6">
        <f t="shared" si="0"/>
        <v>115.44</v>
      </c>
      <c r="D33" s="6">
        <v>58.06</v>
      </c>
      <c r="E33" s="6">
        <v>57.38</v>
      </c>
      <c r="F33" s="12"/>
      <c r="G33" s="12"/>
      <c r="H33" s="12"/>
    </row>
    <row r="34" spans="1:8" ht="36" customHeight="1">
      <c r="A34" s="9" t="s">
        <v>67</v>
      </c>
      <c r="B34" s="7" t="s">
        <v>220</v>
      </c>
      <c r="C34" s="6">
        <f t="shared" si="0"/>
        <v>56.39</v>
      </c>
      <c r="D34" s="6">
        <v>31.88</v>
      </c>
      <c r="E34" s="6">
        <v>24.51</v>
      </c>
      <c r="F34" s="12"/>
      <c r="G34" s="12"/>
      <c r="H34" s="12"/>
    </row>
    <row r="35" spans="1:8" ht="31.5" customHeight="1">
      <c r="A35" s="9" t="s">
        <v>68</v>
      </c>
      <c r="B35" s="7" t="s">
        <v>221</v>
      </c>
      <c r="C35" s="6">
        <f t="shared" si="0"/>
        <v>76.5</v>
      </c>
      <c r="D35" s="6">
        <v>33.12</v>
      </c>
      <c r="E35" s="6">
        <v>43.38</v>
      </c>
      <c r="F35" s="12"/>
      <c r="G35" s="12"/>
      <c r="H35" s="12"/>
    </row>
    <row r="36" spans="1:8" ht="30">
      <c r="A36" s="9" t="s">
        <v>323</v>
      </c>
      <c r="B36" s="7" t="s">
        <v>222</v>
      </c>
      <c r="C36" s="6">
        <f t="shared" si="0"/>
        <v>122.28999999999999</v>
      </c>
      <c r="D36" s="6">
        <v>62.91</v>
      </c>
      <c r="E36" s="6">
        <v>59.38</v>
      </c>
      <c r="F36" s="12"/>
      <c r="G36" s="12"/>
      <c r="H36" s="12"/>
    </row>
    <row r="37" spans="1:8" ht="36.75" customHeight="1">
      <c r="A37" s="9" t="s">
        <v>69</v>
      </c>
      <c r="B37" s="7" t="s">
        <v>223</v>
      </c>
      <c r="C37" s="6">
        <f t="shared" si="0"/>
        <v>88.57</v>
      </c>
      <c r="D37" s="6">
        <v>46.7</v>
      </c>
      <c r="E37" s="6">
        <v>41.87</v>
      </c>
      <c r="F37" s="12"/>
      <c r="G37" s="12"/>
      <c r="H37" s="12"/>
    </row>
    <row r="38" spans="1:8" ht="31.5" customHeight="1">
      <c r="A38" s="9" t="s">
        <v>70</v>
      </c>
      <c r="B38" s="7" t="s">
        <v>308</v>
      </c>
      <c r="C38" s="6">
        <f t="shared" si="0"/>
        <v>153.55</v>
      </c>
      <c r="D38" s="6">
        <v>74.15</v>
      </c>
      <c r="E38" s="6">
        <v>79.4</v>
      </c>
      <c r="F38" s="12"/>
      <c r="G38" s="12"/>
      <c r="H38" s="12"/>
    </row>
    <row r="39" spans="1:8" ht="30">
      <c r="A39" s="9" t="s">
        <v>71</v>
      </c>
      <c r="B39" s="7" t="s">
        <v>224</v>
      </c>
      <c r="C39" s="6">
        <f t="shared" si="0"/>
        <v>124.51</v>
      </c>
      <c r="D39" s="6">
        <v>66.76</v>
      </c>
      <c r="E39" s="6">
        <v>57.75</v>
      </c>
      <c r="F39" s="12"/>
      <c r="G39" s="12"/>
      <c r="H39" s="12"/>
    </row>
    <row r="40" spans="1:8" ht="45">
      <c r="A40" s="9" t="s">
        <v>72</v>
      </c>
      <c r="B40" s="7" t="s">
        <v>225</v>
      </c>
      <c r="C40" s="6">
        <f t="shared" si="0"/>
        <v>91.50999999999999</v>
      </c>
      <c r="D40" s="6">
        <v>43.25</v>
      </c>
      <c r="E40" s="6">
        <v>48.26</v>
      </c>
      <c r="F40" s="12"/>
      <c r="G40" s="12"/>
      <c r="H40" s="12"/>
    </row>
    <row r="41" spans="1:8" ht="30">
      <c r="A41" s="9" t="s">
        <v>73</v>
      </c>
      <c r="B41" s="7" t="s">
        <v>226</v>
      </c>
      <c r="C41" s="6">
        <f t="shared" si="0"/>
        <v>119.05</v>
      </c>
      <c r="D41" s="6">
        <v>60.3</v>
      </c>
      <c r="E41" s="6">
        <v>58.75</v>
      </c>
      <c r="F41" s="12"/>
      <c r="G41" s="12"/>
      <c r="H41" s="12"/>
    </row>
    <row r="42" spans="1:8" ht="30">
      <c r="A42" s="9" t="s">
        <v>74</v>
      </c>
      <c r="B42" s="7" t="s">
        <v>285</v>
      </c>
      <c r="C42" s="6">
        <f t="shared" si="0"/>
        <v>140.22</v>
      </c>
      <c r="D42" s="6">
        <v>71.94</v>
      </c>
      <c r="E42" s="6">
        <v>68.28</v>
      </c>
      <c r="F42" s="12"/>
      <c r="G42" s="12"/>
      <c r="H42" s="12"/>
    </row>
    <row r="43" spans="1:8" ht="39" customHeight="1">
      <c r="A43" s="9" t="s">
        <v>324</v>
      </c>
      <c r="B43" s="7" t="s">
        <v>326</v>
      </c>
      <c r="C43" s="6">
        <f t="shared" si="0"/>
        <v>82.48</v>
      </c>
      <c r="D43" s="6">
        <v>40.88</v>
      </c>
      <c r="E43" s="6">
        <v>41.6</v>
      </c>
      <c r="F43" s="12"/>
      <c r="G43" s="12"/>
      <c r="H43" s="12"/>
    </row>
    <row r="44" spans="1:8" ht="33.75" customHeight="1">
      <c r="A44" s="9" t="s">
        <v>75</v>
      </c>
      <c r="B44" s="7" t="s">
        <v>227</v>
      </c>
      <c r="C44" s="6">
        <f t="shared" si="0"/>
        <v>74.58</v>
      </c>
      <c r="D44" s="6">
        <f>41.08-3</f>
        <v>38.08</v>
      </c>
      <c r="E44" s="6">
        <v>36.5</v>
      </c>
      <c r="F44" s="12"/>
      <c r="G44" s="12"/>
      <c r="H44" s="12"/>
    </row>
    <row r="45" spans="1:8" ht="33.75" customHeight="1">
      <c r="A45" s="9" t="s">
        <v>76</v>
      </c>
      <c r="B45" s="7" t="s">
        <v>228</v>
      </c>
      <c r="C45" s="6">
        <f t="shared" si="0"/>
        <v>79.2</v>
      </c>
      <c r="D45" s="6">
        <v>38.57</v>
      </c>
      <c r="E45" s="6">
        <v>40.63</v>
      </c>
      <c r="F45" s="12"/>
      <c r="G45" s="12"/>
      <c r="H45" s="12"/>
    </row>
    <row r="46" spans="1:8" ht="34.5" customHeight="1">
      <c r="A46" s="9" t="s">
        <v>77</v>
      </c>
      <c r="B46" s="7" t="s">
        <v>229</v>
      </c>
      <c r="C46" s="6">
        <f t="shared" si="0"/>
        <v>85.41</v>
      </c>
      <c r="D46" s="6">
        <v>41.06</v>
      </c>
      <c r="E46" s="6">
        <v>44.35</v>
      </c>
      <c r="F46" s="12"/>
      <c r="G46" s="12"/>
      <c r="H46" s="12"/>
    </row>
    <row r="47" spans="1:8" ht="33" customHeight="1">
      <c r="A47" s="9" t="s">
        <v>78</v>
      </c>
      <c r="B47" s="7" t="s">
        <v>230</v>
      </c>
      <c r="C47" s="6">
        <f t="shared" si="0"/>
        <v>107.85</v>
      </c>
      <c r="D47" s="6">
        <v>58.85</v>
      </c>
      <c r="E47" s="20">
        <v>49</v>
      </c>
      <c r="F47" s="12"/>
      <c r="G47" s="12"/>
      <c r="H47" s="12"/>
    </row>
    <row r="48" spans="1:8" ht="32.25" customHeight="1">
      <c r="A48" s="9" t="s">
        <v>79</v>
      </c>
      <c r="B48" s="7" t="s">
        <v>231</v>
      </c>
      <c r="C48" s="6">
        <f t="shared" si="0"/>
        <v>70.07</v>
      </c>
      <c r="D48" s="6">
        <v>37.7</v>
      </c>
      <c r="E48" s="6">
        <v>32.37</v>
      </c>
      <c r="F48" s="12"/>
      <c r="G48" s="12"/>
      <c r="H48" s="12"/>
    </row>
    <row r="49" spans="1:8" ht="34.5" customHeight="1">
      <c r="A49" s="9" t="s">
        <v>80</v>
      </c>
      <c r="B49" s="7" t="s">
        <v>232</v>
      </c>
      <c r="C49" s="6">
        <f t="shared" si="0"/>
        <v>70.25999999999999</v>
      </c>
      <c r="D49" s="6">
        <v>33.26</v>
      </c>
      <c r="E49" s="6">
        <v>37</v>
      </c>
      <c r="F49" s="12"/>
      <c r="G49" s="12"/>
      <c r="H49" s="12"/>
    </row>
    <row r="50" spans="1:8" ht="39" customHeight="1">
      <c r="A50" s="9" t="s">
        <v>81</v>
      </c>
      <c r="B50" s="7" t="s">
        <v>233</v>
      </c>
      <c r="C50" s="6">
        <f t="shared" si="0"/>
        <v>64.62</v>
      </c>
      <c r="D50" s="6">
        <v>34.22</v>
      </c>
      <c r="E50" s="6">
        <v>30.4</v>
      </c>
      <c r="F50" s="12"/>
      <c r="G50" s="12"/>
      <c r="H50" s="12"/>
    </row>
    <row r="51" spans="1:8" ht="33" customHeight="1">
      <c r="A51" s="9" t="s">
        <v>82</v>
      </c>
      <c r="B51" s="7" t="s">
        <v>234</v>
      </c>
      <c r="C51" s="6">
        <f t="shared" si="0"/>
        <v>70.14</v>
      </c>
      <c r="D51" s="6">
        <v>35.39</v>
      </c>
      <c r="E51" s="6">
        <v>34.75</v>
      </c>
      <c r="F51" s="12"/>
      <c r="G51" s="12"/>
      <c r="H51" s="12"/>
    </row>
    <row r="52" spans="1:8" ht="34.5" customHeight="1">
      <c r="A52" s="9" t="s">
        <v>83</v>
      </c>
      <c r="B52" s="7" t="s">
        <v>321</v>
      </c>
      <c r="C52" s="6">
        <f t="shared" si="0"/>
        <v>61.08</v>
      </c>
      <c r="D52" s="6">
        <v>31.57</v>
      </c>
      <c r="E52" s="6">
        <v>29.51</v>
      </c>
      <c r="F52" s="12"/>
      <c r="G52" s="12"/>
      <c r="H52" s="12"/>
    </row>
    <row r="53" spans="1:8" ht="35.25" customHeight="1">
      <c r="A53" s="9" t="s">
        <v>84</v>
      </c>
      <c r="B53" s="7" t="s">
        <v>235</v>
      </c>
      <c r="C53" s="6">
        <f t="shared" si="0"/>
        <v>61.32000000000001</v>
      </c>
      <c r="D53" s="6">
        <v>33.95</v>
      </c>
      <c r="E53" s="6">
        <v>27.37</v>
      </c>
      <c r="F53" s="12"/>
      <c r="G53" s="12"/>
      <c r="H53" s="12"/>
    </row>
    <row r="54" spans="1:8" ht="31.5" customHeight="1">
      <c r="A54" s="9" t="s">
        <v>85</v>
      </c>
      <c r="B54" s="7" t="s">
        <v>236</v>
      </c>
      <c r="C54" s="6">
        <f t="shared" si="0"/>
        <v>134.38</v>
      </c>
      <c r="D54" s="6">
        <v>71.88</v>
      </c>
      <c r="E54" s="6">
        <v>62.5</v>
      </c>
      <c r="F54" s="12"/>
      <c r="G54" s="12"/>
      <c r="H54" s="12"/>
    </row>
    <row r="55" spans="1:8" ht="33.75" customHeight="1">
      <c r="A55" s="9" t="s">
        <v>86</v>
      </c>
      <c r="B55" s="7" t="s">
        <v>318</v>
      </c>
      <c r="C55" s="6">
        <f t="shared" si="0"/>
        <v>60.019999999999996</v>
      </c>
      <c r="D55" s="6">
        <v>30.27</v>
      </c>
      <c r="E55" s="6">
        <v>29.75</v>
      </c>
      <c r="F55" s="12"/>
      <c r="G55" s="12"/>
      <c r="H55" s="12"/>
    </row>
    <row r="56" spans="1:8" ht="34.5" customHeight="1">
      <c r="A56" s="9" t="s">
        <v>87</v>
      </c>
      <c r="B56" s="7" t="s">
        <v>237</v>
      </c>
      <c r="C56" s="6">
        <f t="shared" si="0"/>
        <v>82.53999999999999</v>
      </c>
      <c r="D56" s="6">
        <v>39.71</v>
      </c>
      <c r="E56" s="6">
        <v>42.83</v>
      </c>
      <c r="F56" s="12"/>
      <c r="G56" s="12"/>
      <c r="H56" s="12"/>
    </row>
    <row r="57" spans="1:8" ht="34.5" customHeight="1">
      <c r="A57" s="9" t="s">
        <v>88</v>
      </c>
      <c r="B57" s="7" t="s">
        <v>238</v>
      </c>
      <c r="C57" s="6">
        <f t="shared" si="0"/>
        <v>116.71000000000001</v>
      </c>
      <c r="D57" s="6">
        <v>57.96</v>
      </c>
      <c r="E57" s="6">
        <v>58.75</v>
      </c>
      <c r="F57" s="12"/>
      <c r="G57" s="12"/>
      <c r="H57" s="12"/>
    </row>
    <row r="58" spans="1:8" ht="36" customHeight="1">
      <c r="A58" s="9" t="s">
        <v>89</v>
      </c>
      <c r="B58" s="7" t="s">
        <v>239</v>
      </c>
      <c r="C58" s="6">
        <f t="shared" si="0"/>
        <v>135.32</v>
      </c>
      <c r="D58" s="6">
        <f>75.82-3.5</f>
        <v>72.32</v>
      </c>
      <c r="E58" s="6">
        <v>63</v>
      </c>
      <c r="F58" s="12"/>
      <c r="G58" s="12"/>
      <c r="H58" s="12"/>
    </row>
    <row r="59" spans="1:8" ht="33.75" customHeight="1">
      <c r="A59" s="9" t="s">
        <v>90</v>
      </c>
      <c r="B59" s="7" t="s">
        <v>240</v>
      </c>
      <c r="C59" s="6">
        <f t="shared" si="0"/>
        <v>161.69</v>
      </c>
      <c r="D59" s="6">
        <v>86.44</v>
      </c>
      <c r="E59" s="6">
        <v>75.25</v>
      </c>
      <c r="F59" s="12"/>
      <c r="G59" s="12"/>
      <c r="H59" s="12"/>
    </row>
    <row r="60" spans="1:8" ht="34.5" customHeight="1">
      <c r="A60" s="9" t="s">
        <v>91</v>
      </c>
      <c r="B60" s="7" t="s">
        <v>241</v>
      </c>
      <c r="C60" s="6">
        <f t="shared" si="0"/>
        <v>221.32</v>
      </c>
      <c r="D60" s="6">
        <v>113.94</v>
      </c>
      <c r="E60" s="6">
        <v>107.38</v>
      </c>
      <c r="F60" s="12"/>
      <c r="G60" s="12"/>
      <c r="H60" s="12"/>
    </row>
    <row r="61" spans="1:8" ht="35.25" customHeight="1">
      <c r="A61" s="9" t="s">
        <v>92</v>
      </c>
      <c r="B61" s="7" t="s">
        <v>242</v>
      </c>
      <c r="C61" s="6">
        <f t="shared" si="0"/>
        <v>91.46000000000001</v>
      </c>
      <c r="D61" s="6">
        <v>50.34</v>
      </c>
      <c r="E61" s="6">
        <v>41.12</v>
      </c>
      <c r="F61" s="12"/>
      <c r="G61" s="12"/>
      <c r="H61" s="12"/>
    </row>
    <row r="62" spans="1:8" ht="34.5" customHeight="1">
      <c r="A62" s="9" t="s">
        <v>93</v>
      </c>
      <c r="B62" s="7" t="s">
        <v>243</v>
      </c>
      <c r="C62" s="6">
        <f t="shared" si="0"/>
        <v>73</v>
      </c>
      <c r="D62" s="6">
        <v>37.87</v>
      </c>
      <c r="E62" s="6">
        <v>35.13</v>
      </c>
      <c r="F62" s="12"/>
      <c r="G62" s="12"/>
      <c r="H62" s="12"/>
    </row>
    <row r="63" spans="1:8" ht="36" customHeight="1">
      <c r="A63" s="9" t="s">
        <v>94</v>
      </c>
      <c r="B63" s="7" t="s">
        <v>244</v>
      </c>
      <c r="C63" s="6">
        <f t="shared" si="0"/>
        <v>84.81</v>
      </c>
      <c r="D63" s="6">
        <v>41.7</v>
      </c>
      <c r="E63" s="6">
        <v>43.11</v>
      </c>
      <c r="F63" s="12"/>
      <c r="G63" s="12"/>
      <c r="H63" s="12"/>
    </row>
    <row r="64" spans="1:8" ht="30.75" customHeight="1">
      <c r="A64" s="9" t="s">
        <v>95</v>
      </c>
      <c r="B64" s="7" t="s">
        <v>245</v>
      </c>
      <c r="C64" s="6">
        <f t="shared" si="0"/>
        <v>109.08</v>
      </c>
      <c r="D64" s="6">
        <v>53.58</v>
      </c>
      <c r="E64" s="6">
        <v>55.5</v>
      </c>
      <c r="F64" s="12"/>
      <c r="G64" s="12"/>
      <c r="H64" s="12"/>
    </row>
    <row r="65" spans="1:8" ht="38.25" customHeight="1">
      <c r="A65" s="9" t="s">
        <v>96</v>
      </c>
      <c r="B65" s="7" t="s">
        <v>246</v>
      </c>
      <c r="C65" s="6">
        <f t="shared" si="0"/>
        <v>129.5</v>
      </c>
      <c r="D65" s="6">
        <v>68.52</v>
      </c>
      <c r="E65" s="6">
        <v>60.98</v>
      </c>
      <c r="F65" s="12"/>
      <c r="G65" s="12"/>
      <c r="H65" s="12"/>
    </row>
    <row r="66" spans="1:8" ht="31.5" customHeight="1">
      <c r="A66" s="9" t="s">
        <v>97</v>
      </c>
      <c r="B66" s="7" t="s">
        <v>322</v>
      </c>
      <c r="C66" s="6">
        <f t="shared" si="0"/>
        <v>127.12</v>
      </c>
      <c r="D66" s="6">
        <v>70.33</v>
      </c>
      <c r="E66" s="6">
        <v>56.79</v>
      </c>
      <c r="F66" s="12"/>
      <c r="G66" s="12"/>
      <c r="H66" s="12"/>
    </row>
    <row r="67" spans="1:8" ht="39.75" customHeight="1">
      <c r="A67" s="9" t="s">
        <v>98</v>
      </c>
      <c r="B67" s="7" t="s">
        <v>247</v>
      </c>
      <c r="C67" s="6">
        <f t="shared" si="0"/>
        <v>103.88</v>
      </c>
      <c r="D67" s="6">
        <v>48.01</v>
      </c>
      <c r="E67" s="6">
        <v>55.87</v>
      </c>
      <c r="F67" s="12"/>
      <c r="G67" s="12"/>
      <c r="H67" s="12"/>
    </row>
    <row r="68" spans="1:8" ht="30">
      <c r="A68" s="9" t="s">
        <v>99</v>
      </c>
      <c r="B68" s="7" t="s">
        <v>248</v>
      </c>
      <c r="C68" s="6">
        <f t="shared" si="0"/>
        <v>133.29</v>
      </c>
      <c r="D68" s="6">
        <v>69.82</v>
      </c>
      <c r="E68" s="6">
        <v>63.47</v>
      </c>
      <c r="F68" s="12"/>
      <c r="G68" s="12"/>
      <c r="H68" s="12"/>
    </row>
    <row r="69" spans="1:8" ht="46.5" customHeight="1">
      <c r="A69" s="9" t="s">
        <v>100</v>
      </c>
      <c r="B69" s="7" t="s">
        <v>249</v>
      </c>
      <c r="C69" s="6">
        <f t="shared" si="0"/>
        <v>50.64</v>
      </c>
      <c r="D69" s="6">
        <v>29.01</v>
      </c>
      <c r="E69" s="6">
        <v>21.63</v>
      </c>
      <c r="F69" s="12"/>
      <c r="G69" s="12"/>
      <c r="H69" s="12"/>
    </row>
    <row r="70" spans="1:8" ht="33" customHeight="1">
      <c r="A70" s="9" t="s">
        <v>101</v>
      </c>
      <c r="B70" s="7" t="s">
        <v>250</v>
      </c>
      <c r="C70" s="6">
        <f aca="true" t="shared" si="1" ref="C70:C133">D70+E70</f>
        <v>81.28999999999999</v>
      </c>
      <c r="D70" s="6">
        <v>40.54</v>
      </c>
      <c r="E70" s="6">
        <v>40.75</v>
      </c>
      <c r="F70" s="12"/>
      <c r="G70" s="12"/>
      <c r="H70" s="12"/>
    </row>
    <row r="71" spans="1:8" ht="34.5" customHeight="1">
      <c r="A71" s="9" t="s">
        <v>102</v>
      </c>
      <c r="B71" s="7" t="s">
        <v>251</v>
      </c>
      <c r="C71" s="6">
        <f t="shared" si="1"/>
        <v>105.11</v>
      </c>
      <c r="D71" s="6">
        <v>59.64</v>
      </c>
      <c r="E71" s="6">
        <v>45.47</v>
      </c>
      <c r="F71" s="12"/>
      <c r="G71" s="12"/>
      <c r="H71" s="12"/>
    </row>
    <row r="72" spans="1:8" ht="35.25" customHeight="1">
      <c r="A72" s="9" t="s">
        <v>103</v>
      </c>
      <c r="B72" s="7" t="s">
        <v>252</v>
      </c>
      <c r="C72" s="6">
        <f t="shared" si="1"/>
        <v>28.5</v>
      </c>
      <c r="D72" s="6">
        <v>16.25</v>
      </c>
      <c r="E72" s="6">
        <v>12.25</v>
      </c>
      <c r="F72" s="12"/>
      <c r="G72" s="12"/>
      <c r="H72" s="12"/>
    </row>
    <row r="73" spans="1:8" ht="40.5" customHeight="1">
      <c r="A73" s="9" t="s">
        <v>325</v>
      </c>
      <c r="B73" s="7" t="s">
        <v>253</v>
      </c>
      <c r="C73" s="6">
        <f t="shared" si="1"/>
        <v>30.65</v>
      </c>
      <c r="D73" s="6">
        <v>17.65</v>
      </c>
      <c r="E73" s="6">
        <v>13</v>
      </c>
      <c r="F73" s="12"/>
      <c r="G73" s="12"/>
      <c r="H73" s="12"/>
    </row>
    <row r="74" spans="1:8" ht="45.75" customHeight="1">
      <c r="A74" s="9" t="s">
        <v>104</v>
      </c>
      <c r="B74" s="7" t="s">
        <v>254</v>
      </c>
      <c r="C74" s="6">
        <f t="shared" si="1"/>
        <v>104.75</v>
      </c>
      <c r="D74" s="6">
        <v>52.5</v>
      </c>
      <c r="E74" s="6">
        <v>52.25</v>
      </c>
      <c r="F74" s="12"/>
      <c r="G74" s="12"/>
      <c r="H74" s="12"/>
    </row>
    <row r="75" spans="1:8" ht="45.75" customHeight="1">
      <c r="A75" s="9" t="s">
        <v>105</v>
      </c>
      <c r="B75" s="7" t="s">
        <v>255</v>
      </c>
      <c r="C75" s="6">
        <f t="shared" si="1"/>
        <v>146.45</v>
      </c>
      <c r="D75" s="6">
        <v>79.92</v>
      </c>
      <c r="E75" s="6">
        <v>66.53</v>
      </c>
      <c r="F75" s="12"/>
      <c r="G75" s="12"/>
      <c r="H75" s="12"/>
    </row>
    <row r="76" spans="1:8" ht="48.75" customHeight="1">
      <c r="A76" s="9" t="s">
        <v>106</v>
      </c>
      <c r="B76" s="7" t="s">
        <v>256</v>
      </c>
      <c r="C76" s="6">
        <f t="shared" si="1"/>
        <v>47.2</v>
      </c>
      <c r="D76" s="6">
        <v>25.62</v>
      </c>
      <c r="E76" s="6">
        <v>21.58</v>
      </c>
      <c r="F76" s="12"/>
      <c r="G76" s="12"/>
      <c r="H76" s="12"/>
    </row>
    <row r="77" spans="1:8" s="5" customFormat="1" ht="34.5" customHeight="1">
      <c r="A77" s="9" t="s">
        <v>107</v>
      </c>
      <c r="B77" s="7" t="s">
        <v>21</v>
      </c>
      <c r="C77" s="6">
        <f t="shared" si="1"/>
        <v>143.1</v>
      </c>
      <c r="D77" s="6">
        <v>0.6</v>
      </c>
      <c r="E77" s="6">
        <v>142.5</v>
      </c>
      <c r="F77" s="12"/>
      <c r="G77" s="12"/>
      <c r="H77" s="12"/>
    </row>
    <row r="78" spans="1:8" ht="30.75" customHeight="1">
      <c r="A78" s="9" t="s">
        <v>108</v>
      </c>
      <c r="B78" s="7" t="s">
        <v>267</v>
      </c>
      <c r="C78" s="6">
        <f t="shared" si="1"/>
        <v>42.08</v>
      </c>
      <c r="D78" s="6">
        <v>0</v>
      </c>
      <c r="E78" s="6">
        <v>42.08</v>
      </c>
      <c r="F78" s="12"/>
      <c r="G78" s="12"/>
      <c r="H78" s="12"/>
    </row>
    <row r="79" spans="1:8" ht="34.5" customHeight="1">
      <c r="A79" s="9" t="s">
        <v>109</v>
      </c>
      <c r="B79" s="7" t="s">
        <v>22</v>
      </c>
      <c r="C79" s="6">
        <f t="shared" si="1"/>
        <v>63.32</v>
      </c>
      <c r="D79" s="6">
        <v>3.17</v>
      </c>
      <c r="E79" s="6">
        <v>60.15</v>
      </c>
      <c r="F79" s="12"/>
      <c r="G79" s="12"/>
      <c r="H79" s="12"/>
    </row>
    <row r="80" spans="1:8" ht="35.25" customHeight="1">
      <c r="A80" s="9" t="s">
        <v>110</v>
      </c>
      <c r="B80" s="7" t="s">
        <v>33</v>
      </c>
      <c r="C80" s="6">
        <f t="shared" si="1"/>
        <v>41.93</v>
      </c>
      <c r="D80" s="6">
        <v>0</v>
      </c>
      <c r="E80" s="6">
        <v>41.93</v>
      </c>
      <c r="F80" s="12"/>
      <c r="G80" s="12"/>
      <c r="H80" s="12"/>
    </row>
    <row r="81" spans="1:8" ht="30.75" customHeight="1">
      <c r="A81" s="9" t="s">
        <v>111</v>
      </c>
      <c r="B81" s="7" t="s">
        <v>34</v>
      </c>
      <c r="C81" s="6">
        <f t="shared" si="1"/>
        <v>71.13</v>
      </c>
      <c r="D81" s="6">
        <v>1</v>
      </c>
      <c r="E81" s="6">
        <v>70.13</v>
      </c>
      <c r="F81" s="12"/>
      <c r="G81" s="12"/>
      <c r="H81" s="12"/>
    </row>
    <row r="82" spans="1:8" ht="38.25" customHeight="1">
      <c r="A82" s="9" t="s">
        <v>112</v>
      </c>
      <c r="B82" s="7" t="s">
        <v>257</v>
      </c>
      <c r="C82" s="6">
        <f t="shared" si="1"/>
        <v>190.73999999999998</v>
      </c>
      <c r="D82" s="6">
        <v>3.39</v>
      </c>
      <c r="E82" s="6">
        <v>187.35</v>
      </c>
      <c r="F82" s="12"/>
      <c r="G82" s="12"/>
      <c r="H82" s="12"/>
    </row>
    <row r="83" spans="1:8" ht="35.25" customHeight="1">
      <c r="A83" s="9" t="s">
        <v>113</v>
      </c>
      <c r="B83" s="7" t="s">
        <v>258</v>
      </c>
      <c r="C83" s="6">
        <f t="shared" si="1"/>
        <v>78.16</v>
      </c>
      <c r="D83" s="6">
        <v>1</v>
      </c>
      <c r="E83" s="6">
        <v>77.16</v>
      </c>
      <c r="F83" s="12"/>
      <c r="G83" s="12"/>
      <c r="H83" s="12"/>
    </row>
    <row r="84" spans="1:8" ht="35.25" customHeight="1">
      <c r="A84" s="9" t="s">
        <v>114</v>
      </c>
      <c r="B84" s="7" t="s">
        <v>291</v>
      </c>
      <c r="C84" s="6">
        <f t="shared" si="1"/>
        <v>75.38</v>
      </c>
      <c r="D84" s="6">
        <v>0</v>
      </c>
      <c r="E84" s="6">
        <v>75.38</v>
      </c>
      <c r="F84" s="12"/>
      <c r="G84" s="12"/>
      <c r="H84" s="12"/>
    </row>
    <row r="85" spans="1:8" ht="34.5" customHeight="1">
      <c r="A85" s="9" t="s">
        <v>115</v>
      </c>
      <c r="B85" s="7" t="s">
        <v>259</v>
      </c>
      <c r="C85" s="6">
        <f t="shared" si="1"/>
        <v>81.65</v>
      </c>
      <c r="D85" s="6">
        <v>0.5</v>
      </c>
      <c r="E85" s="6">
        <v>81.15</v>
      </c>
      <c r="F85" s="12"/>
      <c r="G85" s="12"/>
      <c r="H85" s="12"/>
    </row>
    <row r="86" spans="1:8" ht="47.25" customHeight="1">
      <c r="A86" s="9" t="s">
        <v>116</v>
      </c>
      <c r="B86" s="7" t="s">
        <v>282</v>
      </c>
      <c r="C86" s="6">
        <f t="shared" si="1"/>
        <v>204.64</v>
      </c>
      <c r="D86" s="6">
        <v>2.94</v>
      </c>
      <c r="E86" s="6">
        <v>201.7</v>
      </c>
      <c r="F86" s="12"/>
      <c r="G86" s="12"/>
      <c r="H86" s="12"/>
    </row>
    <row r="87" spans="1:8" ht="30">
      <c r="A87" s="9" t="s">
        <v>117</v>
      </c>
      <c r="B87" s="7" t="s">
        <v>260</v>
      </c>
      <c r="C87" s="6">
        <f t="shared" si="1"/>
        <v>38</v>
      </c>
      <c r="D87" s="6">
        <v>0</v>
      </c>
      <c r="E87" s="6">
        <v>38</v>
      </c>
      <c r="F87" s="12"/>
      <c r="G87" s="12"/>
      <c r="H87" s="12"/>
    </row>
    <row r="88" spans="1:8" ht="30">
      <c r="A88" s="9" t="s">
        <v>118</v>
      </c>
      <c r="B88" s="7" t="s">
        <v>284</v>
      </c>
      <c r="C88" s="6">
        <f t="shared" si="1"/>
        <v>99.22</v>
      </c>
      <c r="D88" s="6">
        <v>0.56</v>
      </c>
      <c r="E88" s="6">
        <v>98.66</v>
      </c>
      <c r="F88" s="12"/>
      <c r="G88" s="12"/>
      <c r="H88" s="12"/>
    </row>
    <row r="89" spans="1:8" ht="30">
      <c r="A89" s="9" t="s">
        <v>119</v>
      </c>
      <c r="B89" s="7" t="s">
        <v>261</v>
      </c>
      <c r="C89" s="6">
        <f t="shared" si="1"/>
        <v>27.87</v>
      </c>
      <c r="D89" s="6">
        <v>0</v>
      </c>
      <c r="E89" s="6">
        <v>27.87</v>
      </c>
      <c r="F89" s="12"/>
      <c r="G89" s="12"/>
      <c r="H89" s="12"/>
    </row>
    <row r="90" spans="1:8" ht="33" customHeight="1">
      <c r="A90" s="9" t="s">
        <v>120</v>
      </c>
      <c r="B90" s="7" t="s">
        <v>26</v>
      </c>
      <c r="C90" s="6">
        <f t="shared" si="1"/>
        <v>99.52</v>
      </c>
      <c r="D90" s="6">
        <v>3.17</v>
      </c>
      <c r="E90" s="6">
        <v>96.35</v>
      </c>
      <c r="F90" s="12"/>
      <c r="G90" s="12"/>
      <c r="H90" s="12"/>
    </row>
    <row r="91" spans="1:8" ht="30" customHeight="1">
      <c r="A91" s="9" t="s">
        <v>121</v>
      </c>
      <c r="B91" s="7" t="s">
        <v>278</v>
      </c>
      <c r="C91" s="6">
        <f t="shared" si="1"/>
        <v>223.47</v>
      </c>
      <c r="D91" s="6">
        <v>0</v>
      </c>
      <c r="E91" s="6">
        <v>223.47</v>
      </c>
      <c r="F91" s="12"/>
      <c r="G91" s="12"/>
      <c r="H91" s="12"/>
    </row>
    <row r="92" spans="1:8" ht="33.75" customHeight="1">
      <c r="A92" s="9" t="s">
        <v>122</v>
      </c>
      <c r="B92" s="7" t="s">
        <v>266</v>
      </c>
      <c r="C92" s="6">
        <f t="shared" si="1"/>
        <v>115.07000000000001</v>
      </c>
      <c r="D92" s="6">
        <v>3.17</v>
      </c>
      <c r="E92" s="6">
        <v>111.9</v>
      </c>
      <c r="F92" s="12"/>
      <c r="G92" s="12"/>
      <c r="H92" s="12"/>
    </row>
    <row r="93" spans="1:8" ht="45">
      <c r="A93" s="9" t="s">
        <v>123</v>
      </c>
      <c r="B93" s="7" t="s">
        <v>262</v>
      </c>
      <c r="C93" s="6">
        <f t="shared" si="1"/>
        <v>25.63</v>
      </c>
      <c r="D93" s="6">
        <v>0</v>
      </c>
      <c r="E93" s="6">
        <v>25.63</v>
      </c>
      <c r="F93" s="12"/>
      <c r="G93" s="12"/>
      <c r="H93" s="12"/>
    </row>
    <row r="94" spans="1:8" ht="30" customHeight="1">
      <c r="A94" s="9" t="s">
        <v>124</v>
      </c>
      <c r="B94" s="7" t="s">
        <v>283</v>
      </c>
      <c r="C94" s="6">
        <f t="shared" si="1"/>
        <v>87.04</v>
      </c>
      <c r="D94" s="6">
        <v>2</v>
      </c>
      <c r="E94" s="6">
        <v>85.04</v>
      </c>
      <c r="F94" s="12"/>
      <c r="G94" s="12"/>
      <c r="H94" s="12"/>
    </row>
    <row r="95" spans="1:8" ht="30.75" customHeight="1">
      <c r="A95" s="9" t="s">
        <v>125</v>
      </c>
      <c r="B95" s="7" t="s">
        <v>279</v>
      </c>
      <c r="C95" s="6">
        <f t="shared" si="1"/>
        <v>126.34</v>
      </c>
      <c r="D95" s="6">
        <v>3</v>
      </c>
      <c r="E95" s="6">
        <v>123.34</v>
      </c>
      <c r="F95" s="12"/>
      <c r="G95" s="12"/>
      <c r="H95" s="12"/>
    </row>
    <row r="96" spans="1:8" ht="30.75" customHeight="1">
      <c r="A96" s="9" t="s">
        <v>126</v>
      </c>
      <c r="B96" s="7" t="s">
        <v>263</v>
      </c>
      <c r="C96" s="6">
        <f t="shared" si="1"/>
        <v>180.79</v>
      </c>
      <c r="D96" s="6">
        <v>19.97</v>
      </c>
      <c r="E96" s="6">
        <v>160.82</v>
      </c>
      <c r="F96" s="12"/>
      <c r="G96" s="12"/>
      <c r="H96" s="12"/>
    </row>
    <row r="97" spans="1:8" ht="45">
      <c r="A97" s="9" t="s">
        <v>127</v>
      </c>
      <c r="B97" s="7" t="s">
        <v>280</v>
      </c>
      <c r="C97" s="6">
        <f t="shared" si="1"/>
        <v>112.49</v>
      </c>
      <c r="D97" s="6">
        <v>1.53</v>
      </c>
      <c r="E97" s="6">
        <v>110.96</v>
      </c>
      <c r="F97" s="12"/>
      <c r="G97" s="12"/>
      <c r="H97" s="12"/>
    </row>
    <row r="98" spans="1:8" ht="45">
      <c r="A98" s="9" t="s">
        <v>128</v>
      </c>
      <c r="B98" s="7" t="s">
        <v>292</v>
      </c>
      <c r="C98" s="6">
        <f t="shared" si="1"/>
        <v>73.29</v>
      </c>
      <c r="D98" s="6">
        <v>2</v>
      </c>
      <c r="E98" s="6">
        <v>71.29</v>
      </c>
      <c r="F98" s="12"/>
      <c r="G98" s="12"/>
      <c r="H98" s="12"/>
    </row>
    <row r="99" spans="1:8" ht="45">
      <c r="A99" s="9" t="s">
        <v>129</v>
      </c>
      <c r="B99" s="7" t="s">
        <v>264</v>
      </c>
      <c r="C99" s="6">
        <f t="shared" si="1"/>
        <v>197.35999999999999</v>
      </c>
      <c r="D99" s="6">
        <v>3.94</v>
      </c>
      <c r="E99" s="6">
        <v>193.42</v>
      </c>
      <c r="F99" s="12"/>
      <c r="G99" s="12"/>
      <c r="H99" s="12"/>
    </row>
    <row r="100" spans="1:8" ht="32.25" customHeight="1">
      <c r="A100" s="9" t="s">
        <v>130</v>
      </c>
      <c r="B100" s="7" t="s">
        <v>265</v>
      </c>
      <c r="C100" s="6">
        <f t="shared" si="1"/>
        <v>103.97</v>
      </c>
      <c r="D100" s="6">
        <v>5.73</v>
      </c>
      <c r="E100" s="6">
        <v>98.24</v>
      </c>
      <c r="F100" s="12"/>
      <c r="G100" s="12"/>
      <c r="H100" s="12"/>
    </row>
    <row r="101" spans="1:8" ht="37.5" customHeight="1">
      <c r="A101" s="9" t="s">
        <v>131</v>
      </c>
      <c r="B101" s="7" t="s">
        <v>268</v>
      </c>
      <c r="C101" s="6">
        <f t="shared" si="1"/>
        <v>84.15</v>
      </c>
      <c r="D101" s="6">
        <v>2</v>
      </c>
      <c r="E101" s="6">
        <v>82.15</v>
      </c>
      <c r="F101" s="12"/>
      <c r="G101" s="12"/>
      <c r="H101" s="12"/>
    </row>
    <row r="102" spans="1:8" ht="34.5" customHeight="1">
      <c r="A102" s="9" t="s">
        <v>132</v>
      </c>
      <c r="B102" s="7" t="s">
        <v>287</v>
      </c>
      <c r="C102" s="6">
        <f t="shared" si="1"/>
        <v>110.75</v>
      </c>
      <c r="D102" s="6">
        <v>1.5</v>
      </c>
      <c r="E102" s="6">
        <v>109.25</v>
      </c>
      <c r="F102" s="12"/>
      <c r="G102" s="12"/>
      <c r="H102" s="12"/>
    </row>
    <row r="103" spans="1:8" ht="34.5" customHeight="1">
      <c r="A103" s="9" t="s">
        <v>133</v>
      </c>
      <c r="B103" s="7" t="s">
        <v>281</v>
      </c>
      <c r="C103" s="6">
        <f t="shared" si="1"/>
        <v>115.01</v>
      </c>
      <c r="D103" s="6">
        <v>2.33</v>
      </c>
      <c r="E103" s="6">
        <v>112.68</v>
      </c>
      <c r="F103" s="12"/>
      <c r="G103" s="12"/>
      <c r="H103" s="12"/>
    </row>
    <row r="104" spans="1:8" ht="33.75" customHeight="1">
      <c r="A104" s="9" t="s">
        <v>134</v>
      </c>
      <c r="B104" s="7" t="s">
        <v>0</v>
      </c>
      <c r="C104" s="6">
        <f t="shared" si="1"/>
        <v>121.81</v>
      </c>
      <c r="D104" s="6">
        <v>0</v>
      </c>
      <c r="E104" s="6">
        <v>121.81</v>
      </c>
      <c r="F104" s="12"/>
      <c r="G104" s="12"/>
      <c r="H104" s="12"/>
    </row>
    <row r="105" spans="1:8" ht="35.25" customHeight="1">
      <c r="A105" s="9" t="s">
        <v>135</v>
      </c>
      <c r="B105" s="7" t="s">
        <v>1</v>
      </c>
      <c r="C105" s="6">
        <f t="shared" si="1"/>
        <v>116.73</v>
      </c>
      <c r="D105" s="6">
        <v>2</v>
      </c>
      <c r="E105" s="6">
        <v>114.73</v>
      </c>
      <c r="F105" s="12"/>
      <c r="G105" s="12"/>
      <c r="H105" s="12"/>
    </row>
    <row r="106" spans="1:8" ht="33.75" customHeight="1">
      <c r="A106" s="9" t="s">
        <v>136</v>
      </c>
      <c r="B106" s="7" t="s">
        <v>293</v>
      </c>
      <c r="C106" s="6">
        <f t="shared" si="1"/>
        <v>138.47</v>
      </c>
      <c r="D106" s="6">
        <v>0.33</v>
      </c>
      <c r="E106" s="6">
        <v>138.14</v>
      </c>
      <c r="F106" s="12"/>
      <c r="G106" s="12"/>
      <c r="H106" s="12"/>
    </row>
    <row r="107" spans="1:8" ht="34.5" customHeight="1">
      <c r="A107" s="9" t="s">
        <v>137</v>
      </c>
      <c r="B107" s="7" t="s">
        <v>273</v>
      </c>
      <c r="C107" s="6">
        <f t="shared" si="1"/>
        <v>65.28</v>
      </c>
      <c r="D107" s="6">
        <v>3</v>
      </c>
      <c r="E107" s="6">
        <v>62.28</v>
      </c>
      <c r="F107" s="12"/>
      <c r="G107" s="12"/>
      <c r="H107" s="12"/>
    </row>
    <row r="108" spans="1:8" ht="36" customHeight="1">
      <c r="A108" s="9" t="s">
        <v>138</v>
      </c>
      <c r="B108" s="7" t="s">
        <v>270</v>
      </c>
      <c r="C108" s="6">
        <f t="shared" si="1"/>
        <v>110.78</v>
      </c>
      <c r="D108" s="6">
        <v>0.5</v>
      </c>
      <c r="E108" s="6">
        <v>110.28</v>
      </c>
      <c r="F108" s="12"/>
      <c r="G108" s="12"/>
      <c r="H108" s="12"/>
    </row>
    <row r="109" spans="1:8" ht="36" customHeight="1">
      <c r="A109" s="9" t="s">
        <v>139</v>
      </c>
      <c r="B109" s="7" t="s">
        <v>2</v>
      </c>
      <c r="C109" s="6">
        <f t="shared" si="1"/>
        <v>143.98</v>
      </c>
      <c r="D109" s="6">
        <v>2</v>
      </c>
      <c r="E109" s="6">
        <v>141.98</v>
      </c>
      <c r="F109" s="12"/>
      <c r="G109" s="12"/>
      <c r="H109" s="12"/>
    </row>
    <row r="110" spans="1:8" ht="33" customHeight="1">
      <c r="A110" s="9" t="s">
        <v>140</v>
      </c>
      <c r="B110" s="10" t="s">
        <v>276</v>
      </c>
      <c r="C110" s="6">
        <f t="shared" si="1"/>
        <v>100.12</v>
      </c>
      <c r="D110" s="6">
        <v>1</v>
      </c>
      <c r="E110" s="6">
        <v>99.12</v>
      </c>
      <c r="F110" s="12"/>
      <c r="G110" s="12"/>
      <c r="H110" s="12"/>
    </row>
    <row r="111" spans="1:8" ht="30.75" customHeight="1">
      <c r="A111" s="9" t="s">
        <v>304</v>
      </c>
      <c r="B111" s="7" t="s">
        <v>294</v>
      </c>
      <c r="C111" s="6">
        <f t="shared" si="1"/>
        <v>67.85</v>
      </c>
      <c r="D111" s="6">
        <v>2</v>
      </c>
      <c r="E111" s="6">
        <v>65.85</v>
      </c>
      <c r="F111" s="12"/>
      <c r="G111" s="12"/>
      <c r="H111" s="12"/>
    </row>
    <row r="112" spans="1:8" ht="34.5" customHeight="1">
      <c r="A112" s="9" t="s">
        <v>141</v>
      </c>
      <c r="B112" s="7" t="s">
        <v>333</v>
      </c>
      <c r="C112" s="6">
        <f t="shared" si="1"/>
        <v>119.67999999999999</v>
      </c>
      <c r="D112" s="6">
        <v>4.97</v>
      </c>
      <c r="E112" s="6">
        <v>114.71</v>
      </c>
      <c r="F112" s="12"/>
      <c r="G112" s="12"/>
      <c r="H112" s="12"/>
    </row>
    <row r="113" spans="1:8" ht="33" customHeight="1">
      <c r="A113" s="9" t="s">
        <v>142</v>
      </c>
      <c r="B113" s="7" t="s">
        <v>3</v>
      </c>
      <c r="C113" s="6">
        <f t="shared" si="1"/>
        <v>67.37</v>
      </c>
      <c r="D113" s="6">
        <v>2.56</v>
      </c>
      <c r="E113" s="6">
        <v>64.81</v>
      </c>
      <c r="F113" s="12"/>
      <c r="G113" s="12"/>
      <c r="H113" s="12"/>
    </row>
    <row r="114" spans="1:8" ht="33.75" customHeight="1">
      <c r="A114" s="9" t="s">
        <v>143</v>
      </c>
      <c r="B114" s="7" t="s">
        <v>295</v>
      </c>
      <c r="C114" s="6">
        <f t="shared" si="1"/>
        <v>98.47</v>
      </c>
      <c r="D114" s="6">
        <v>4.33</v>
      </c>
      <c r="E114" s="6">
        <v>94.14</v>
      </c>
      <c r="F114" s="12"/>
      <c r="G114" s="12"/>
      <c r="H114" s="12"/>
    </row>
    <row r="115" spans="1:8" ht="30">
      <c r="A115" s="9" t="s">
        <v>144</v>
      </c>
      <c r="B115" s="7" t="s">
        <v>296</v>
      </c>
      <c r="C115" s="6">
        <f t="shared" si="1"/>
        <v>83.99</v>
      </c>
      <c r="D115" s="6">
        <v>3.78</v>
      </c>
      <c r="E115" s="6">
        <v>80.21</v>
      </c>
      <c r="F115" s="12"/>
      <c r="G115" s="12"/>
      <c r="H115" s="12"/>
    </row>
    <row r="116" spans="1:8" ht="30.75" customHeight="1">
      <c r="A116" s="9" t="s">
        <v>145</v>
      </c>
      <c r="B116" s="7" t="s">
        <v>297</v>
      </c>
      <c r="C116" s="6">
        <f t="shared" si="1"/>
        <v>106.42999999999999</v>
      </c>
      <c r="D116" s="6">
        <v>2.72</v>
      </c>
      <c r="E116" s="6">
        <v>103.71</v>
      </c>
      <c r="F116" s="12"/>
      <c r="G116" s="12"/>
      <c r="H116" s="12"/>
    </row>
    <row r="117" spans="1:8" ht="32.25" customHeight="1">
      <c r="A117" s="9" t="s">
        <v>146</v>
      </c>
      <c r="B117" s="7" t="s">
        <v>4</v>
      </c>
      <c r="C117" s="6">
        <f t="shared" si="1"/>
        <v>101.85</v>
      </c>
      <c r="D117" s="6">
        <v>2.77</v>
      </c>
      <c r="E117" s="6">
        <v>99.08</v>
      </c>
      <c r="F117" s="12"/>
      <c r="G117" s="12"/>
      <c r="H117" s="12"/>
    </row>
    <row r="118" spans="1:8" ht="33.75" customHeight="1">
      <c r="A118" s="9" t="s">
        <v>147</v>
      </c>
      <c r="B118" s="7" t="s">
        <v>288</v>
      </c>
      <c r="C118" s="6">
        <f t="shared" si="1"/>
        <v>77.25</v>
      </c>
      <c r="D118" s="6">
        <v>2</v>
      </c>
      <c r="E118" s="6">
        <v>75.25</v>
      </c>
      <c r="F118" s="12"/>
      <c r="G118" s="12"/>
      <c r="H118" s="12"/>
    </row>
    <row r="119" spans="1:8" ht="36" customHeight="1">
      <c r="A119" s="9" t="s">
        <v>148</v>
      </c>
      <c r="B119" s="7" t="s">
        <v>5</v>
      </c>
      <c r="C119" s="6">
        <f t="shared" si="1"/>
        <v>224.21</v>
      </c>
      <c r="D119" s="6">
        <v>0</v>
      </c>
      <c r="E119" s="6">
        <v>224.21</v>
      </c>
      <c r="F119" s="12"/>
      <c r="G119" s="12"/>
      <c r="H119" s="12"/>
    </row>
    <row r="120" spans="1:8" ht="33.75" customHeight="1">
      <c r="A120" s="9" t="s">
        <v>149</v>
      </c>
      <c r="B120" s="7" t="s">
        <v>298</v>
      </c>
      <c r="C120" s="6">
        <f t="shared" si="1"/>
        <v>79.77</v>
      </c>
      <c r="D120" s="6">
        <v>4.33</v>
      </c>
      <c r="E120" s="6">
        <v>75.44</v>
      </c>
      <c r="F120" s="12"/>
      <c r="G120" s="12"/>
      <c r="H120" s="12"/>
    </row>
    <row r="121" spans="1:8" ht="30">
      <c r="A121" s="9" t="s">
        <v>150</v>
      </c>
      <c r="B121" s="7" t="s">
        <v>289</v>
      </c>
      <c r="C121" s="6">
        <f t="shared" si="1"/>
        <v>86.39</v>
      </c>
      <c r="D121" s="6">
        <v>1.67</v>
      </c>
      <c r="E121" s="6">
        <v>84.72</v>
      </c>
      <c r="F121" s="12"/>
      <c r="G121" s="12"/>
      <c r="H121" s="12"/>
    </row>
    <row r="122" spans="1:8" ht="30">
      <c r="A122" s="9" t="s">
        <v>151</v>
      </c>
      <c r="B122" s="7" t="s">
        <v>6</v>
      </c>
      <c r="C122" s="6">
        <f t="shared" si="1"/>
        <v>147.95000000000002</v>
      </c>
      <c r="D122" s="6">
        <v>2.33</v>
      </c>
      <c r="E122" s="6">
        <v>145.62</v>
      </c>
      <c r="F122" s="12"/>
      <c r="G122" s="12"/>
      <c r="H122" s="12"/>
    </row>
    <row r="123" spans="1:8" ht="35.25" customHeight="1">
      <c r="A123" s="9" t="s">
        <v>152</v>
      </c>
      <c r="B123" s="7" t="s">
        <v>275</v>
      </c>
      <c r="C123" s="6">
        <f t="shared" si="1"/>
        <v>133.94</v>
      </c>
      <c r="D123" s="6">
        <v>3.04</v>
      </c>
      <c r="E123" s="6">
        <v>130.9</v>
      </c>
      <c r="F123" s="12"/>
      <c r="G123" s="12"/>
      <c r="H123" s="12"/>
    </row>
    <row r="124" spans="1:8" ht="33.75" customHeight="1">
      <c r="A124" s="9" t="s">
        <v>153</v>
      </c>
      <c r="B124" s="7" t="s">
        <v>299</v>
      </c>
      <c r="C124" s="6">
        <f t="shared" si="1"/>
        <v>53.269999999999996</v>
      </c>
      <c r="D124" s="6">
        <v>0.33</v>
      </c>
      <c r="E124" s="6">
        <v>52.94</v>
      </c>
      <c r="F124" s="12"/>
      <c r="G124" s="12"/>
      <c r="H124" s="12"/>
    </row>
    <row r="125" spans="1:8" ht="33" customHeight="1">
      <c r="A125" s="9" t="s">
        <v>154</v>
      </c>
      <c r="B125" s="7" t="s">
        <v>286</v>
      </c>
      <c r="C125" s="6">
        <f t="shared" si="1"/>
        <v>122.32</v>
      </c>
      <c r="D125" s="6">
        <f>2.33-0.03</f>
        <v>2.3000000000000003</v>
      </c>
      <c r="E125" s="6">
        <v>120.02</v>
      </c>
      <c r="F125" s="12"/>
      <c r="G125" s="12"/>
      <c r="H125" s="12"/>
    </row>
    <row r="126" spans="1:8" ht="34.5" customHeight="1">
      <c r="A126" s="9" t="s">
        <v>155</v>
      </c>
      <c r="B126" s="7" t="s">
        <v>7</v>
      </c>
      <c r="C126" s="6">
        <f t="shared" si="1"/>
        <v>80.01</v>
      </c>
      <c r="D126" s="6">
        <v>2.28</v>
      </c>
      <c r="E126" s="6">
        <v>77.73</v>
      </c>
      <c r="F126" s="12"/>
      <c r="G126" s="12"/>
      <c r="H126" s="12"/>
    </row>
    <row r="127" spans="1:8" ht="34.5" customHeight="1">
      <c r="A127" s="9" t="s">
        <v>156</v>
      </c>
      <c r="B127" s="7" t="s">
        <v>8</v>
      </c>
      <c r="C127" s="6">
        <f t="shared" si="1"/>
        <v>95.7</v>
      </c>
      <c r="D127" s="6">
        <v>0.83</v>
      </c>
      <c r="E127" s="6">
        <v>94.87</v>
      </c>
      <c r="F127" s="12"/>
      <c r="G127" s="12"/>
      <c r="H127" s="12"/>
    </row>
    <row r="128" spans="1:8" ht="34.5" customHeight="1">
      <c r="A128" s="9" t="s">
        <v>157</v>
      </c>
      <c r="B128" s="7" t="s">
        <v>300</v>
      </c>
      <c r="C128" s="6">
        <f t="shared" si="1"/>
        <v>93.64</v>
      </c>
      <c r="D128" s="6">
        <v>3.16</v>
      </c>
      <c r="E128" s="6">
        <v>90.48</v>
      </c>
      <c r="F128" s="12"/>
      <c r="G128" s="12"/>
      <c r="H128" s="12"/>
    </row>
    <row r="129" spans="1:8" ht="30">
      <c r="A129" s="9" t="s">
        <v>158</v>
      </c>
      <c r="B129" s="7" t="s">
        <v>290</v>
      </c>
      <c r="C129" s="6">
        <f t="shared" si="1"/>
        <v>98.3</v>
      </c>
      <c r="D129" s="6">
        <v>1.33</v>
      </c>
      <c r="E129" s="6">
        <v>96.97</v>
      </c>
      <c r="F129" s="12"/>
      <c r="G129" s="12"/>
      <c r="H129" s="12"/>
    </row>
    <row r="130" spans="1:8" ht="35.25" customHeight="1">
      <c r="A130" s="9" t="s">
        <v>159</v>
      </c>
      <c r="B130" s="7" t="s">
        <v>301</v>
      </c>
      <c r="C130" s="6">
        <f t="shared" si="1"/>
        <v>101.72</v>
      </c>
      <c r="D130" s="6">
        <v>0.89</v>
      </c>
      <c r="E130" s="6">
        <v>100.83</v>
      </c>
      <c r="F130" s="12"/>
      <c r="G130" s="12"/>
      <c r="H130" s="12"/>
    </row>
    <row r="131" spans="1:8" ht="32.25" customHeight="1">
      <c r="A131" s="9" t="s">
        <v>160</v>
      </c>
      <c r="B131" s="7" t="s">
        <v>9</v>
      </c>
      <c r="C131" s="6">
        <f t="shared" si="1"/>
        <v>131.52</v>
      </c>
      <c r="D131" s="6">
        <v>1.83</v>
      </c>
      <c r="E131" s="6">
        <v>129.69</v>
      </c>
      <c r="F131" s="12"/>
      <c r="G131" s="12"/>
      <c r="H131" s="12"/>
    </row>
    <row r="132" spans="1:8" ht="32.25" customHeight="1">
      <c r="A132" s="9" t="s">
        <v>161</v>
      </c>
      <c r="B132" s="7" t="s">
        <v>10</v>
      </c>
      <c r="C132" s="6">
        <f t="shared" si="1"/>
        <v>174.37</v>
      </c>
      <c r="D132" s="6">
        <v>3.11</v>
      </c>
      <c r="E132" s="6">
        <v>171.26</v>
      </c>
      <c r="F132" s="12"/>
      <c r="G132" s="12"/>
      <c r="H132" s="12"/>
    </row>
    <row r="133" spans="1:8" ht="50.25" customHeight="1">
      <c r="A133" s="9" t="s">
        <v>162</v>
      </c>
      <c r="B133" s="7" t="s">
        <v>269</v>
      </c>
      <c r="C133" s="6">
        <f t="shared" si="1"/>
        <v>141.11</v>
      </c>
      <c r="D133" s="6">
        <v>10.53</v>
      </c>
      <c r="E133" s="6">
        <v>130.58</v>
      </c>
      <c r="F133" s="12"/>
      <c r="G133" s="12"/>
      <c r="H133" s="12"/>
    </row>
    <row r="134" spans="1:8" ht="35.25" customHeight="1">
      <c r="A134" s="9" t="s">
        <v>163</v>
      </c>
      <c r="B134" s="7" t="s">
        <v>277</v>
      </c>
      <c r="C134" s="6">
        <f aca="true" t="shared" si="2" ref="C134:C167">D134+E134</f>
        <v>72.05</v>
      </c>
      <c r="D134" s="6">
        <v>1</v>
      </c>
      <c r="E134" s="6">
        <v>71.05</v>
      </c>
      <c r="F134" s="12"/>
      <c r="G134" s="12"/>
      <c r="H134" s="12"/>
    </row>
    <row r="135" spans="1:8" ht="33.75" customHeight="1">
      <c r="A135" s="9" t="s">
        <v>164</v>
      </c>
      <c r="B135" s="7" t="s">
        <v>302</v>
      </c>
      <c r="C135" s="6">
        <f t="shared" si="2"/>
        <v>53.71</v>
      </c>
      <c r="D135" s="6">
        <v>2.33</v>
      </c>
      <c r="E135" s="6">
        <v>51.38</v>
      </c>
      <c r="F135" s="12"/>
      <c r="G135" s="12"/>
      <c r="H135" s="12"/>
    </row>
    <row r="136" spans="1:8" ht="33.75" customHeight="1">
      <c r="A136" s="9" t="s">
        <v>165</v>
      </c>
      <c r="B136" s="7" t="s">
        <v>316</v>
      </c>
      <c r="C136" s="6">
        <f t="shared" si="2"/>
        <v>75.62</v>
      </c>
      <c r="D136" s="6">
        <v>8.28</v>
      </c>
      <c r="E136" s="6">
        <v>67.34</v>
      </c>
      <c r="F136" s="12"/>
      <c r="G136" s="12"/>
      <c r="H136" s="12"/>
    </row>
    <row r="137" spans="1:8" ht="31.5" customHeight="1">
      <c r="A137" s="9" t="s">
        <v>166</v>
      </c>
      <c r="B137" s="7" t="s">
        <v>271</v>
      </c>
      <c r="C137" s="6">
        <f t="shared" si="2"/>
        <v>120.41</v>
      </c>
      <c r="D137" s="6">
        <v>2.33</v>
      </c>
      <c r="E137" s="6">
        <v>118.08</v>
      </c>
      <c r="F137" s="12"/>
      <c r="G137" s="12"/>
      <c r="H137" s="12"/>
    </row>
    <row r="138" spans="1:8" ht="78" customHeight="1">
      <c r="A138" s="9" t="s">
        <v>167</v>
      </c>
      <c r="B138" s="10" t="s">
        <v>11</v>
      </c>
      <c r="C138" s="6">
        <f t="shared" si="2"/>
        <v>99.68</v>
      </c>
      <c r="D138" s="6">
        <v>0</v>
      </c>
      <c r="E138" s="6">
        <v>99.68</v>
      </c>
      <c r="F138" s="12"/>
      <c r="G138" s="12"/>
      <c r="H138" s="12"/>
    </row>
    <row r="139" spans="1:8" ht="75.75" customHeight="1">
      <c r="A139" s="9" t="s">
        <v>168</v>
      </c>
      <c r="B139" s="10" t="s">
        <v>12</v>
      </c>
      <c r="C139" s="6">
        <f t="shared" si="2"/>
        <v>114.55</v>
      </c>
      <c r="D139" s="6">
        <v>1</v>
      </c>
      <c r="E139" s="6">
        <v>113.55</v>
      </c>
      <c r="F139" s="12"/>
      <c r="G139" s="12"/>
      <c r="H139" s="12"/>
    </row>
    <row r="140" spans="1:8" ht="75.75" customHeight="1">
      <c r="A140" s="9" t="s">
        <v>169</v>
      </c>
      <c r="B140" s="7" t="s">
        <v>13</v>
      </c>
      <c r="C140" s="6">
        <f t="shared" si="2"/>
        <v>10.98</v>
      </c>
      <c r="D140" s="6">
        <v>0</v>
      </c>
      <c r="E140" s="6">
        <v>10.98</v>
      </c>
      <c r="F140" s="12"/>
      <c r="G140" s="12"/>
      <c r="H140" s="12"/>
    </row>
    <row r="141" spans="1:8" ht="49.5" customHeight="1">
      <c r="A141" s="9" t="s">
        <v>170</v>
      </c>
      <c r="B141" s="7" t="s">
        <v>272</v>
      </c>
      <c r="C141" s="6">
        <f t="shared" si="2"/>
        <v>83.54</v>
      </c>
      <c r="D141" s="6">
        <v>1</v>
      </c>
      <c r="E141" s="6">
        <v>82.54</v>
      </c>
      <c r="F141" s="12"/>
      <c r="G141" s="12"/>
      <c r="H141" s="12"/>
    </row>
    <row r="142" spans="1:8" ht="46.5" customHeight="1">
      <c r="A142" s="9" t="s">
        <v>171</v>
      </c>
      <c r="B142" s="7" t="s">
        <v>331</v>
      </c>
      <c r="C142" s="6">
        <f t="shared" si="2"/>
        <v>125.72</v>
      </c>
      <c r="D142" s="6">
        <v>0</v>
      </c>
      <c r="E142" s="6">
        <v>125.72</v>
      </c>
      <c r="F142" s="12"/>
      <c r="G142" s="12"/>
      <c r="H142" s="12"/>
    </row>
    <row r="143" spans="1:8" ht="82.5" customHeight="1">
      <c r="A143" s="9" t="s">
        <v>172</v>
      </c>
      <c r="B143" s="7" t="s">
        <v>14</v>
      </c>
      <c r="C143" s="6">
        <f t="shared" si="2"/>
        <v>77</v>
      </c>
      <c r="D143" s="6">
        <v>1.75</v>
      </c>
      <c r="E143" s="6">
        <v>75.25</v>
      </c>
      <c r="F143" s="12"/>
      <c r="G143" s="12"/>
      <c r="H143" s="12"/>
    </row>
    <row r="144" spans="1:8" ht="49.5" customHeight="1">
      <c r="A144" s="9" t="s">
        <v>173</v>
      </c>
      <c r="B144" s="7" t="s">
        <v>32</v>
      </c>
      <c r="C144" s="6">
        <f t="shared" si="2"/>
        <v>86.43</v>
      </c>
      <c r="D144" s="6">
        <f>20.28-2.4+1.25-4.5</f>
        <v>14.630000000000003</v>
      </c>
      <c r="E144" s="6">
        <v>71.8</v>
      </c>
      <c r="F144" s="12"/>
      <c r="G144" s="12"/>
      <c r="H144" s="12"/>
    </row>
    <row r="145" spans="1:8" ht="45.75" customHeight="1">
      <c r="A145" s="9" t="s">
        <v>174</v>
      </c>
      <c r="B145" s="7" t="s">
        <v>307</v>
      </c>
      <c r="C145" s="6">
        <f t="shared" si="2"/>
        <v>250.22</v>
      </c>
      <c r="D145" s="6">
        <f>252.49-2.27</f>
        <v>250.22</v>
      </c>
      <c r="E145" s="6"/>
      <c r="F145" s="12"/>
      <c r="G145" s="12"/>
      <c r="H145" s="12"/>
    </row>
    <row r="146" spans="1:8" ht="50.25" customHeight="1">
      <c r="A146" s="9" t="s">
        <v>175</v>
      </c>
      <c r="B146" s="7" t="s">
        <v>303</v>
      </c>
      <c r="C146" s="6">
        <f t="shared" si="2"/>
        <v>267.53</v>
      </c>
      <c r="D146" s="6">
        <f>272.01-1-2.48-1</f>
        <v>267.53</v>
      </c>
      <c r="E146" s="6"/>
      <c r="F146" s="12"/>
      <c r="G146" s="12"/>
      <c r="H146" s="12"/>
    </row>
    <row r="147" spans="1:8" ht="50.25" customHeight="1">
      <c r="A147" s="9" t="s">
        <v>176</v>
      </c>
      <c r="B147" s="7" t="s">
        <v>27</v>
      </c>
      <c r="C147" s="6">
        <f t="shared" si="2"/>
        <v>117.94</v>
      </c>
      <c r="D147" s="6">
        <f>120.22-2.28</f>
        <v>117.94</v>
      </c>
      <c r="E147" s="6"/>
      <c r="F147" s="12"/>
      <c r="G147" s="12"/>
      <c r="H147" s="12"/>
    </row>
    <row r="148" spans="1:8" ht="48" customHeight="1">
      <c r="A148" s="9" t="s">
        <v>305</v>
      </c>
      <c r="B148" s="7" t="s">
        <v>317</v>
      </c>
      <c r="C148" s="6">
        <f t="shared" si="2"/>
        <v>74.58</v>
      </c>
      <c r="D148" s="6">
        <f>77.26-1.06-1.62</f>
        <v>74.58</v>
      </c>
      <c r="E148" s="6"/>
      <c r="F148" s="12"/>
      <c r="G148" s="12"/>
      <c r="H148" s="12"/>
    </row>
    <row r="149" spans="1:8" ht="51" customHeight="1">
      <c r="A149" s="9" t="s">
        <v>177</v>
      </c>
      <c r="B149" s="7" t="s">
        <v>28</v>
      </c>
      <c r="C149" s="6">
        <f t="shared" si="2"/>
        <v>86.65</v>
      </c>
      <c r="D149" s="6">
        <f>87.9-1.25</f>
        <v>86.65</v>
      </c>
      <c r="E149" s="6"/>
      <c r="F149" s="12"/>
      <c r="G149" s="12"/>
      <c r="H149" s="12"/>
    </row>
    <row r="150" spans="1:8" ht="51" customHeight="1">
      <c r="A150" s="9" t="s">
        <v>178</v>
      </c>
      <c r="B150" s="7" t="s">
        <v>29</v>
      </c>
      <c r="C150" s="6">
        <f t="shared" si="2"/>
        <v>31.69</v>
      </c>
      <c r="D150" s="6">
        <f>31.96-0.27</f>
        <v>31.69</v>
      </c>
      <c r="E150" s="6"/>
      <c r="F150" s="12"/>
      <c r="G150" s="12"/>
      <c r="H150" s="12"/>
    </row>
    <row r="151" spans="1:8" ht="51" customHeight="1">
      <c r="A151" s="9" t="s">
        <v>179</v>
      </c>
      <c r="B151" s="7" t="s">
        <v>30</v>
      </c>
      <c r="C151" s="6">
        <f t="shared" si="2"/>
        <v>51.55</v>
      </c>
      <c r="D151" s="6">
        <f>52.83-1.28</f>
        <v>51.55</v>
      </c>
      <c r="E151" s="6"/>
      <c r="F151" s="12"/>
      <c r="G151" s="12"/>
      <c r="H151" s="12"/>
    </row>
    <row r="152" spans="1:8" ht="48.75" customHeight="1">
      <c r="A152" s="9" t="s">
        <v>180</v>
      </c>
      <c r="B152" s="7" t="s">
        <v>35</v>
      </c>
      <c r="C152" s="6">
        <f t="shared" si="2"/>
        <v>59.16</v>
      </c>
      <c r="D152" s="6">
        <v>59.16</v>
      </c>
      <c r="E152" s="6"/>
      <c r="F152" s="12"/>
      <c r="G152" s="12"/>
      <c r="H152" s="12"/>
    </row>
    <row r="153" spans="1:8" ht="48" customHeight="1">
      <c r="A153" s="9" t="s">
        <v>181</v>
      </c>
      <c r="B153" s="7" t="s">
        <v>36</v>
      </c>
      <c r="C153" s="6">
        <f t="shared" si="2"/>
        <v>114.25</v>
      </c>
      <c r="D153" s="6">
        <f>115.03-0.78</f>
        <v>114.25</v>
      </c>
      <c r="E153" s="6"/>
      <c r="F153" s="12"/>
      <c r="G153" s="12"/>
      <c r="H153" s="12"/>
    </row>
    <row r="154" spans="1:8" ht="47.25" customHeight="1">
      <c r="A154" s="9" t="s">
        <v>182</v>
      </c>
      <c r="B154" s="7" t="s">
        <v>37</v>
      </c>
      <c r="C154" s="6">
        <f t="shared" si="2"/>
        <v>111.81</v>
      </c>
      <c r="D154" s="6">
        <f>114.18-0.94-0.43-1</f>
        <v>111.81</v>
      </c>
      <c r="E154" s="6"/>
      <c r="F154" s="12"/>
      <c r="G154" s="12"/>
      <c r="H154" s="12"/>
    </row>
    <row r="155" spans="1:8" ht="44.25" customHeight="1">
      <c r="A155" s="9" t="s">
        <v>183</v>
      </c>
      <c r="B155" s="7" t="s">
        <v>18</v>
      </c>
      <c r="C155" s="6">
        <f t="shared" si="2"/>
        <v>69.2</v>
      </c>
      <c r="D155" s="6">
        <f>69.64-0.44</f>
        <v>69.2</v>
      </c>
      <c r="E155" s="6"/>
      <c r="F155" s="12"/>
      <c r="G155" s="12"/>
      <c r="H155" s="12"/>
    </row>
    <row r="156" spans="1:8" ht="45.75" customHeight="1">
      <c r="A156" s="9" t="s">
        <v>184</v>
      </c>
      <c r="B156" s="7" t="s">
        <v>320</v>
      </c>
      <c r="C156" s="6">
        <f t="shared" si="2"/>
        <v>63.51</v>
      </c>
      <c r="D156" s="6">
        <f>57.01+6.5</f>
        <v>63.51</v>
      </c>
      <c r="E156" s="6"/>
      <c r="F156" s="12"/>
      <c r="G156" s="12"/>
      <c r="H156" s="12"/>
    </row>
    <row r="157" spans="1:8" ht="48.75" customHeight="1">
      <c r="A157" s="9" t="s">
        <v>185</v>
      </c>
      <c r="B157" s="7" t="s">
        <v>309</v>
      </c>
      <c r="C157" s="6">
        <f t="shared" si="2"/>
        <v>243.92</v>
      </c>
      <c r="D157" s="6">
        <f>245.92-2</f>
        <v>243.92</v>
      </c>
      <c r="E157" s="6"/>
      <c r="F157" s="12"/>
      <c r="G157" s="12"/>
      <c r="H157" s="12"/>
    </row>
    <row r="158" spans="1:8" ht="46.5" customHeight="1">
      <c r="A158" s="9" t="s">
        <v>186</v>
      </c>
      <c r="B158" s="7" t="s">
        <v>19</v>
      </c>
      <c r="C158" s="6">
        <f t="shared" si="2"/>
        <v>62.59</v>
      </c>
      <c r="D158" s="6">
        <f>64.09-1-0.5</f>
        <v>62.59</v>
      </c>
      <c r="E158" s="6"/>
      <c r="F158" s="12"/>
      <c r="G158" s="12"/>
      <c r="H158" s="12"/>
    </row>
    <row r="159" spans="1:8" ht="44.25" customHeight="1">
      <c r="A159" s="9" t="s">
        <v>187</v>
      </c>
      <c r="B159" s="7" t="s">
        <v>31</v>
      </c>
      <c r="C159" s="6">
        <f t="shared" si="2"/>
        <v>85.85</v>
      </c>
      <c r="D159" s="6">
        <f>93.8-3-4-0.95</f>
        <v>85.85</v>
      </c>
      <c r="E159" s="6"/>
      <c r="F159" s="12"/>
      <c r="G159" s="12"/>
      <c r="H159" s="12"/>
    </row>
    <row r="160" spans="1:8" ht="44.25" customHeight="1">
      <c r="A160" s="9" t="s">
        <v>188</v>
      </c>
      <c r="B160" s="7" t="s">
        <v>15</v>
      </c>
      <c r="C160" s="6">
        <f t="shared" si="2"/>
        <v>104.99</v>
      </c>
      <c r="D160" s="6">
        <v>104.99</v>
      </c>
      <c r="E160" s="6"/>
      <c r="F160" s="12"/>
      <c r="G160" s="12"/>
      <c r="H160" s="12"/>
    </row>
    <row r="161" spans="1:8" ht="46.5" customHeight="1">
      <c r="A161" s="9" t="s">
        <v>189</v>
      </c>
      <c r="B161" s="7" t="s">
        <v>332</v>
      </c>
      <c r="C161" s="6">
        <f t="shared" si="2"/>
        <v>102.86</v>
      </c>
      <c r="D161" s="6">
        <f>104.5-1-0.64</f>
        <v>102.86</v>
      </c>
      <c r="E161" s="6"/>
      <c r="F161" s="12"/>
      <c r="G161" s="12"/>
      <c r="H161" s="12"/>
    </row>
    <row r="162" spans="1:8" ht="45">
      <c r="A162" s="9" t="s">
        <v>190</v>
      </c>
      <c r="B162" s="7" t="s">
        <v>306</v>
      </c>
      <c r="C162" s="6">
        <f t="shared" si="2"/>
        <v>60</v>
      </c>
      <c r="D162" s="6">
        <v>60</v>
      </c>
      <c r="E162" s="6"/>
      <c r="F162" s="12"/>
      <c r="G162" s="12"/>
      <c r="H162" s="12"/>
    </row>
    <row r="163" spans="1:8" ht="35.25" customHeight="1">
      <c r="A163" s="9" t="s">
        <v>191</v>
      </c>
      <c r="B163" s="7" t="s">
        <v>20</v>
      </c>
      <c r="C163" s="6">
        <f t="shared" si="2"/>
        <v>61.25</v>
      </c>
      <c r="D163" s="6">
        <f>59.25+2</f>
        <v>61.25</v>
      </c>
      <c r="E163" s="6"/>
      <c r="F163" s="12"/>
      <c r="G163" s="12"/>
      <c r="H163" s="12"/>
    </row>
    <row r="164" spans="1:8" ht="34.5" customHeight="1">
      <c r="A164" s="9" t="s">
        <v>192</v>
      </c>
      <c r="B164" s="7" t="s">
        <v>16</v>
      </c>
      <c r="C164" s="6">
        <f t="shared" si="2"/>
        <v>23.35</v>
      </c>
      <c r="D164" s="6">
        <v>23.35</v>
      </c>
      <c r="E164" s="6"/>
      <c r="F164" s="12"/>
      <c r="G164" s="12"/>
      <c r="H164" s="12"/>
    </row>
    <row r="165" spans="1:8" ht="40.5" customHeight="1">
      <c r="A165" s="9" t="s">
        <v>193</v>
      </c>
      <c r="B165" s="7" t="s">
        <v>319</v>
      </c>
      <c r="C165" s="6">
        <f t="shared" si="2"/>
        <v>63.58</v>
      </c>
      <c r="D165" s="6">
        <f>61.37+1.52+0.69</f>
        <v>63.58</v>
      </c>
      <c r="E165" s="6"/>
      <c r="F165" s="12"/>
      <c r="G165" s="12"/>
      <c r="H165" s="12"/>
    </row>
    <row r="166" spans="1:8" ht="46.5" customHeight="1">
      <c r="A166" s="9" t="s">
        <v>194</v>
      </c>
      <c r="B166" s="7" t="s">
        <v>274</v>
      </c>
      <c r="C166" s="6">
        <f t="shared" si="2"/>
        <v>89.64</v>
      </c>
      <c r="D166" s="6">
        <f>88.74+0.9</f>
        <v>89.64</v>
      </c>
      <c r="E166" s="6"/>
      <c r="F166" s="12"/>
      <c r="G166" s="12"/>
      <c r="H166" s="12"/>
    </row>
    <row r="167" spans="1:8" ht="45">
      <c r="A167" s="9" t="s">
        <v>195</v>
      </c>
      <c r="B167" s="7" t="s">
        <v>328</v>
      </c>
      <c r="C167" s="6">
        <f t="shared" si="2"/>
        <v>159.04999999999998</v>
      </c>
      <c r="D167" s="6">
        <f>132.95+26.1</f>
        <v>159.04999999999998</v>
      </c>
      <c r="E167" s="6"/>
      <c r="F167" s="12"/>
      <c r="G167" s="12"/>
      <c r="H167" s="12"/>
    </row>
    <row r="168" spans="1:8" ht="27.75" customHeight="1">
      <c r="A168" s="9"/>
      <c r="B168" s="13" t="s">
        <v>25</v>
      </c>
      <c r="C168" s="8">
        <f>SUM(C5:C167)</f>
        <v>15893.720000000003</v>
      </c>
      <c r="D168" s="8">
        <f>SUM(D5:D167)</f>
        <v>5898.110000000001</v>
      </c>
      <c r="E168" s="8">
        <f>SUM(E5:E167)</f>
        <v>9995.609999999997</v>
      </c>
      <c r="F168" s="12"/>
      <c r="G168" s="12"/>
      <c r="H168" s="12"/>
    </row>
    <row r="169" spans="2:3" ht="24" customHeight="1" hidden="1">
      <c r="B169" s="2"/>
      <c r="C169" s="8">
        <f>C168-D168-E168</f>
        <v>0</v>
      </c>
    </row>
    <row r="170" ht="21" customHeight="1" hidden="1">
      <c r="C170" s="11">
        <v>15438.93</v>
      </c>
    </row>
    <row r="171" ht="23.25" customHeight="1" hidden="1">
      <c r="C171" s="11">
        <f>C170-C168</f>
        <v>-454.7900000000027</v>
      </c>
    </row>
    <row r="172" ht="18" customHeight="1" hidden="1"/>
    <row r="173" ht="12.75" hidden="1"/>
    <row r="175" spans="6:7" ht="15">
      <c r="F175" s="12"/>
      <c r="G175" s="12"/>
    </row>
    <row r="176" spans="6:8" ht="15">
      <c r="F176" s="15"/>
      <c r="G176" s="15"/>
      <c r="H176" s="16"/>
    </row>
    <row r="177" ht="15">
      <c r="F177" s="15"/>
    </row>
    <row r="179" ht="12.75">
      <c r="F179" s="16"/>
    </row>
  </sheetData>
  <sheetProtection/>
  <mergeCells count="6">
    <mergeCell ref="D3:E3"/>
    <mergeCell ref="B1:E1"/>
    <mergeCell ref="A3:A4"/>
    <mergeCell ref="B3:B4"/>
    <mergeCell ref="C3:C4"/>
    <mergeCell ref="A2:E2"/>
  </mergeCells>
  <printOptions/>
  <pageMargins left="1.11" right="0.3937007874015748" top="0.5905511811023623" bottom="0.5" header="0.5118110236220472" footer="0.11811023622047245"/>
  <pageSetup fitToHeight="0" horizontalDpi="600" verticalDpi="600" orientation="portrait" paperSize="9" scale="79" r:id="rId1"/>
  <rowBreaks count="11" manualBreakCount="11">
    <brk id="24" max="5" man="1"/>
    <brk id="49" max="5" man="1"/>
    <brk id="97" max="5" man="1"/>
    <brk id="122" max="5" man="1"/>
    <brk id="142" max="5" man="1"/>
    <brk id="173" max="2" man="1"/>
    <brk id="183" max="5" man="1"/>
    <brk id="201" max="5" man="1"/>
    <brk id="219" max="5" man="1"/>
    <brk id="237" max="5" man="1"/>
    <brk id="2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2014-07-10T04:47:47Z</cp:lastPrinted>
  <dcterms:created xsi:type="dcterms:W3CDTF">2012-04-11T08:42:06Z</dcterms:created>
  <dcterms:modified xsi:type="dcterms:W3CDTF">2014-07-22T07:45:02Z</dcterms:modified>
  <cp:category/>
  <cp:version/>
  <cp:contentType/>
  <cp:contentStatus/>
</cp:coreProperties>
</file>