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<sst xmlns="http://schemas.openxmlformats.org/spreadsheetml/2006/main" count="110" uniqueCount="49">
  <si>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</si>
  <si>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</si>
  <si>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</si>
  <si>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</si>
  <si>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</si>
  <si>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</si>
  <si>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</si>
  <si>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</si>
  <si>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</si>
  <si>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</si>
  <si>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</si>
  <si>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</si>
  <si>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</si>
  <si>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</si>
  <si>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</si>
  <si>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</si>
  <si>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</si>
  <si>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</si>
  <si>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</si>
  <si>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</si>
  <si>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</si>
  <si>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общего образования" на 2015 - 2017 годы"</t>
  </si>
  <si>
    <t>доведение муниципального задания на оказание муниципальных услуг (выполнение работ)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 образовательным учреждениям города Томска, муниципальным общеобразовательным организациям, осуществляющим образовательную деятельность по адаптированным основным общеобразовательным программам</t>
  </si>
  <si>
    <t xml:space="preserve">осуществление государственных полномочий  по обеспечению получения дошкольного, начального общего, основного  общего, среднего  общего  образования 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 </t>
  </si>
  <si>
    <t>финансовое обеспечение деятельности казенных учреждений</t>
  </si>
  <si>
    <t>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</t>
  </si>
  <si>
    <t>ВСЕГО ПО ПОДПРОГРАММЕ 2</t>
  </si>
  <si>
    <t>1</t>
  </si>
  <si>
    <t>1.1.1</t>
  </si>
  <si>
    <t>1.1.1.1</t>
  </si>
  <si>
    <t>1.1.1.2</t>
  </si>
  <si>
    <t>1.1.1.3</t>
  </si>
  <si>
    <t>1.1.1.4</t>
  </si>
  <si>
    <t>1.2.1</t>
  </si>
  <si>
    <t>1.2.1.1</t>
  </si>
  <si>
    <t>1.2.1.2</t>
  </si>
  <si>
    <t>Приложение 2 к Подпрограмме 2 "Функционирование и развитие общего образования" на 2015 – 2017 годы" муниципальной программы "Развитие образования" на 2015 - 2017 годы"</t>
  </si>
  <si>
    <t>ПЕРЕЧЕНЬ МЕРОПРИЯТИЙ И РЕСУРСНОЕ ОБЕСПЕЧЕНИЕ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</si>
  <si>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</si>
  <si>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образования, в т.ч.:</t>
  </si>
  <si>
    <t>укрепление материально-технической базы муниципальных образовательных учреждений</t>
  </si>
  <si>
    <t>обеспечение одеждой, обувью, мягким инвентарем, оборудованием и единовременным пособием детей-сирот и детей, оставшихся без попечения родителей, а также лиц из числа детей-сирот и детей, оставшихся  без попечения родителей – выпускников муниципальных образовательных учреждений, находящихся (находившихся) под опекой (попечительством) или в приемных семьях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</si>
  <si>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приведение муниципальных образовательных учреждений,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программам,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</si>
  <si>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обеспечение бесплатным питанием отдельных категорий обучающихся муниципальных образовательных учреждений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</si>
  <si>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</si>
  <si>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</si>
  <si>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1.2.1.3</t>
  </si>
  <si>
    <t>1.2.1.4</t>
  </si>
  <si>
    <t>Мероприятие 2: создание условий для стабильного функционирования и устойчивого развития системы общего образования в городе Томске, в т.ч.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</si>
</sst>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43" fontId="0" fillId="0" borderId="0" xfId="60" applyAlignment="1">
      <alignment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workbookViewId="0" topLeftCell="A49">
      <selection activeCell="E61" sqref="E61"/>
    </sheetView>
  </sheetViews>
  <sheetFormatPr defaultColWidth="9.140625" defaultRowHeight="15"/>
  <cols>
    <col min="1" max="1" width="9.140625" style="2" customWidth="1"/>
    <col min="2" max="2" width="26.421875" style="0" customWidth="1"/>
    <col min="3" max="3" width="15.7109375" style="0" customWidth="1"/>
    <col min="4" max="4" width="10.00390625" style="0" bestFit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6" max="16" width="13.28125" style="0" bestFit="1" customWidth="1"/>
  </cols>
  <sheetData>
    <row r="1" spans="1:15" ht="59.25" customHeight="1">
      <c r="A1" s="3"/>
      <c r="B1" s="4"/>
      <c r="C1" s="4"/>
      <c r="D1" s="4"/>
      <c r="E1" s="4"/>
      <c r="F1" s="5"/>
      <c r="G1" s="5"/>
      <c r="H1" s="5"/>
      <c r="I1" s="5"/>
      <c r="J1" s="5"/>
      <c r="K1" s="39" t="s">
        <v>36</v>
      </c>
      <c r="L1" s="39"/>
      <c r="M1" s="39"/>
      <c r="N1" s="39"/>
      <c r="O1" s="39"/>
    </row>
    <row r="2" spans="1:15" ht="15">
      <c r="A2" s="3"/>
      <c r="B2" s="4"/>
      <c r="C2" s="4"/>
      <c r="D2" s="4"/>
      <c r="E2" s="4"/>
      <c r="F2" s="5"/>
      <c r="G2" s="5"/>
      <c r="H2" s="5"/>
      <c r="I2" s="5"/>
      <c r="J2" s="5"/>
      <c r="K2" s="4"/>
      <c r="L2" s="4"/>
      <c r="M2" s="4"/>
      <c r="N2" s="4"/>
      <c r="O2" s="4"/>
    </row>
    <row r="3" spans="1:15" ht="1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3"/>
      <c r="B5" s="4"/>
      <c r="C5" s="4"/>
      <c r="D5" s="4"/>
      <c r="E5" s="4"/>
      <c r="F5" s="5"/>
      <c r="G5" s="5"/>
      <c r="H5" s="5"/>
      <c r="I5" s="5"/>
      <c r="J5" s="5"/>
      <c r="K5" s="4"/>
      <c r="L5" s="4"/>
      <c r="M5" s="4"/>
      <c r="N5" s="4"/>
      <c r="O5" s="4"/>
    </row>
    <row r="6" spans="1:15" ht="15">
      <c r="A6" s="21" t="s">
        <v>4</v>
      </c>
      <c r="B6" s="20" t="s">
        <v>5</v>
      </c>
      <c r="C6" s="20" t="s">
        <v>6</v>
      </c>
      <c r="D6" s="20" t="s">
        <v>7</v>
      </c>
      <c r="E6" s="20"/>
      <c r="F6" s="20" t="s">
        <v>8</v>
      </c>
      <c r="G6" s="20"/>
      <c r="H6" s="20"/>
      <c r="I6" s="20"/>
      <c r="J6" s="20"/>
      <c r="K6" s="20"/>
      <c r="L6" s="20"/>
      <c r="M6" s="20"/>
      <c r="N6" s="22" t="s">
        <v>17</v>
      </c>
      <c r="O6" s="23"/>
    </row>
    <row r="7" spans="1:15" ht="54.75" customHeight="1">
      <c r="A7" s="21"/>
      <c r="B7" s="20"/>
      <c r="C7" s="20"/>
      <c r="D7" s="20"/>
      <c r="E7" s="20"/>
      <c r="F7" s="28" t="s">
        <v>9</v>
      </c>
      <c r="G7" s="28"/>
      <c r="H7" s="28" t="s">
        <v>10</v>
      </c>
      <c r="I7" s="28"/>
      <c r="J7" s="28" t="s">
        <v>11</v>
      </c>
      <c r="K7" s="28"/>
      <c r="L7" s="28" t="s">
        <v>12</v>
      </c>
      <c r="M7" s="28"/>
      <c r="N7" s="24"/>
      <c r="O7" s="25"/>
    </row>
    <row r="8" spans="1:15" ht="27" customHeight="1">
      <c r="A8" s="21"/>
      <c r="B8" s="20"/>
      <c r="C8" s="20"/>
      <c r="D8" s="7" t="s">
        <v>13</v>
      </c>
      <c r="E8" s="7" t="s">
        <v>14</v>
      </c>
      <c r="F8" s="8" t="s">
        <v>13</v>
      </c>
      <c r="G8" s="8" t="s">
        <v>14</v>
      </c>
      <c r="H8" s="8" t="s">
        <v>13</v>
      </c>
      <c r="I8" s="8" t="s">
        <v>14</v>
      </c>
      <c r="J8" s="8" t="s">
        <v>13</v>
      </c>
      <c r="K8" s="8" t="s">
        <v>14</v>
      </c>
      <c r="L8" s="8" t="s">
        <v>13</v>
      </c>
      <c r="M8" s="8" t="s">
        <v>14</v>
      </c>
      <c r="N8" s="26"/>
      <c r="O8" s="27"/>
    </row>
    <row r="9" spans="1:15" ht="1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20">
        <v>14</v>
      </c>
      <c r="O9" s="20"/>
    </row>
    <row r="10" spans="1:15" ht="104.25" customHeight="1">
      <c r="A10" s="6" t="s">
        <v>27</v>
      </c>
      <c r="B10" s="29" t="s">
        <v>44</v>
      </c>
      <c r="C10" s="29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30"/>
      <c r="O10" s="30"/>
    </row>
    <row r="11" spans="1:15" ht="58.5" customHeight="1">
      <c r="A11" s="6" t="s">
        <v>19</v>
      </c>
      <c r="B11" s="29" t="s">
        <v>38</v>
      </c>
      <c r="C11" s="29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30"/>
      <c r="O11" s="30"/>
    </row>
    <row r="12" spans="1:15" ht="27" customHeight="1">
      <c r="A12" s="21" t="s">
        <v>28</v>
      </c>
      <c r="B12" s="17" t="s">
        <v>39</v>
      </c>
      <c r="C12" s="7" t="s">
        <v>15</v>
      </c>
      <c r="D12" s="9">
        <f aca="true" t="shared" si="0" ref="D12:E35">F12+H12+J12+L12</f>
        <v>4326300.300000001</v>
      </c>
      <c r="E12" s="9">
        <f t="shared" si="0"/>
        <v>3654254.3000000003</v>
      </c>
      <c r="F12" s="10">
        <f aca="true" t="shared" si="1" ref="F12:M12">SUM(F13:F15)</f>
        <v>1002564.6000000001</v>
      </c>
      <c r="G12" s="10">
        <f t="shared" si="1"/>
        <v>330518.6</v>
      </c>
      <c r="H12" s="10">
        <f t="shared" si="1"/>
        <v>0</v>
      </c>
      <c r="I12" s="10">
        <f t="shared" si="1"/>
        <v>0</v>
      </c>
      <c r="J12" s="10">
        <f t="shared" si="1"/>
        <v>3323735.7</v>
      </c>
      <c r="K12" s="9">
        <f t="shared" si="1"/>
        <v>3323735.7</v>
      </c>
      <c r="L12" s="9">
        <f t="shared" si="1"/>
        <v>0</v>
      </c>
      <c r="M12" s="9">
        <f t="shared" si="1"/>
        <v>0</v>
      </c>
      <c r="N12" s="20" t="s">
        <v>18</v>
      </c>
      <c r="O12" s="20"/>
    </row>
    <row r="13" spans="1:15" ht="27" customHeight="1">
      <c r="A13" s="21"/>
      <c r="B13" s="18"/>
      <c r="C13" s="7" t="s">
        <v>0</v>
      </c>
      <c r="D13" s="9">
        <f t="shared" si="0"/>
        <v>1991260.1</v>
      </c>
      <c r="E13" s="9">
        <f t="shared" si="0"/>
        <v>1822305.2000000002</v>
      </c>
      <c r="F13" s="10">
        <f>F17+F21+F25+F29</f>
        <v>334214.2</v>
      </c>
      <c r="G13" s="10">
        <f aca="true" t="shared" si="2" ref="F13:M15">G17+G21+G25+G29</f>
        <v>165259.3</v>
      </c>
      <c r="H13" s="10">
        <f t="shared" si="2"/>
        <v>0</v>
      </c>
      <c r="I13" s="10">
        <f t="shared" si="2"/>
        <v>0</v>
      </c>
      <c r="J13" s="10">
        <f t="shared" si="2"/>
        <v>1657045.9000000001</v>
      </c>
      <c r="K13" s="9">
        <f t="shared" si="2"/>
        <v>1657045.9000000001</v>
      </c>
      <c r="L13" s="9">
        <f t="shared" si="2"/>
        <v>0</v>
      </c>
      <c r="M13" s="9">
        <f t="shared" si="2"/>
        <v>0</v>
      </c>
      <c r="N13" s="20"/>
      <c r="O13" s="20"/>
    </row>
    <row r="14" spans="1:15" ht="27" customHeight="1">
      <c r="A14" s="21"/>
      <c r="B14" s="18"/>
      <c r="C14" s="7" t="s">
        <v>1</v>
      </c>
      <c r="D14" s="9">
        <f t="shared" si="0"/>
        <v>2000864.9999999998</v>
      </c>
      <c r="E14" s="9">
        <f t="shared" si="0"/>
        <v>1831949.0999999999</v>
      </c>
      <c r="F14" s="10">
        <f t="shared" si="2"/>
        <v>334175.2</v>
      </c>
      <c r="G14" s="10">
        <f t="shared" si="2"/>
        <v>165259.3</v>
      </c>
      <c r="H14" s="10">
        <f t="shared" si="2"/>
        <v>0</v>
      </c>
      <c r="I14" s="10">
        <f t="shared" si="2"/>
        <v>0</v>
      </c>
      <c r="J14" s="10">
        <f t="shared" si="2"/>
        <v>1666689.7999999998</v>
      </c>
      <c r="K14" s="9">
        <f t="shared" si="2"/>
        <v>1666689.7999999998</v>
      </c>
      <c r="L14" s="9">
        <f t="shared" si="2"/>
        <v>0</v>
      </c>
      <c r="M14" s="9">
        <f t="shared" si="2"/>
        <v>0</v>
      </c>
      <c r="N14" s="20"/>
      <c r="O14" s="20"/>
    </row>
    <row r="15" spans="1:15" ht="27" customHeight="1">
      <c r="A15" s="21"/>
      <c r="B15" s="19"/>
      <c r="C15" s="7" t="s">
        <v>3</v>
      </c>
      <c r="D15" s="9">
        <f t="shared" si="0"/>
        <v>334175.2</v>
      </c>
      <c r="E15" s="9">
        <f t="shared" si="0"/>
        <v>0</v>
      </c>
      <c r="F15" s="10">
        <f>F14</f>
        <v>334175.2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20"/>
      <c r="O15" s="20"/>
    </row>
    <row r="16" spans="1:15" ht="64.5" customHeight="1">
      <c r="A16" s="21" t="s">
        <v>29</v>
      </c>
      <c r="B16" s="31" t="s">
        <v>22</v>
      </c>
      <c r="C16" s="7" t="s">
        <v>15</v>
      </c>
      <c r="D16" s="9">
        <f t="shared" si="0"/>
        <v>4026583.3</v>
      </c>
      <c r="E16" s="9">
        <f t="shared" si="0"/>
        <v>3380481.0999999996</v>
      </c>
      <c r="F16" s="10">
        <f aca="true" t="shared" si="3" ref="F16:M16">SUM(F17:F19)</f>
        <v>975867</v>
      </c>
      <c r="G16" s="10">
        <f t="shared" si="3"/>
        <v>329764.8</v>
      </c>
      <c r="H16" s="10">
        <f t="shared" si="3"/>
        <v>0</v>
      </c>
      <c r="I16" s="10">
        <f t="shared" si="3"/>
        <v>0</v>
      </c>
      <c r="J16" s="10">
        <f t="shared" si="3"/>
        <v>3050716.3</v>
      </c>
      <c r="K16" s="9">
        <f t="shared" si="3"/>
        <v>3050716.3</v>
      </c>
      <c r="L16" s="9">
        <f t="shared" si="3"/>
        <v>0</v>
      </c>
      <c r="M16" s="9">
        <f t="shared" si="3"/>
        <v>0</v>
      </c>
      <c r="N16" s="20"/>
      <c r="O16" s="20"/>
    </row>
    <row r="17" spans="1:17" ht="64.5" customHeight="1">
      <c r="A17" s="21"/>
      <c r="B17" s="31"/>
      <c r="C17" s="7" t="s">
        <v>0</v>
      </c>
      <c r="D17" s="9">
        <f t="shared" si="0"/>
        <v>1849145.8</v>
      </c>
      <c r="E17" s="9">
        <f t="shared" si="0"/>
        <v>1688739.2</v>
      </c>
      <c r="F17" s="10">
        <f>325289</f>
        <v>325289</v>
      </c>
      <c r="G17" s="10">
        <v>164882.4</v>
      </c>
      <c r="H17" s="10"/>
      <c r="I17" s="10"/>
      <c r="J17" s="10">
        <v>1523856.8</v>
      </c>
      <c r="K17" s="10">
        <f>J17</f>
        <v>1523856.8</v>
      </c>
      <c r="L17" s="10"/>
      <c r="M17" s="10"/>
      <c r="N17" s="20"/>
      <c r="O17" s="20"/>
      <c r="P17" s="13"/>
      <c r="Q17" s="13"/>
    </row>
    <row r="18" spans="1:17" ht="64.5" customHeight="1">
      <c r="A18" s="21"/>
      <c r="B18" s="31"/>
      <c r="C18" s="7" t="s">
        <v>1</v>
      </c>
      <c r="D18" s="9">
        <f t="shared" si="0"/>
        <v>1852148.5</v>
      </c>
      <c r="E18" s="9">
        <f t="shared" si="0"/>
        <v>1691741.9</v>
      </c>
      <c r="F18" s="10">
        <v>325289</v>
      </c>
      <c r="G18" s="10">
        <v>164882.4</v>
      </c>
      <c r="H18" s="10"/>
      <c r="I18" s="10"/>
      <c r="J18" s="10">
        <v>1526859.5</v>
      </c>
      <c r="K18" s="10">
        <f>J18</f>
        <v>1526859.5</v>
      </c>
      <c r="L18" s="10"/>
      <c r="M18" s="10"/>
      <c r="N18" s="20"/>
      <c r="O18" s="20"/>
      <c r="P18" s="13"/>
      <c r="Q18" s="13"/>
    </row>
    <row r="19" spans="1:17" ht="64.5" customHeight="1">
      <c r="A19" s="21"/>
      <c r="B19" s="31"/>
      <c r="C19" s="7" t="s">
        <v>3</v>
      </c>
      <c r="D19" s="9">
        <f t="shared" si="0"/>
        <v>325289</v>
      </c>
      <c r="E19" s="9">
        <f t="shared" si="0"/>
        <v>0</v>
      </c>
      <c r="F19" s="10">
        <v>325289</v>
      </c>
      <c r="G19" s="10">
        <v>0</v>
      </c>
      <c r="H19" s="10"/>
      <c r="I19" s="10"/>
      <c r="J19" s="10">
        <v>0</v>
      </c>
      <c r="K19" s="10">
        <v>0</v>
      </c>
      <c r="L19" s="10"/>
      <c r="M19" s="10"/>
      <c r="N19" s="20"/>
      <c r="O19" s="20"/>
      <c r="P19" s="13"/>
      <c r="Q19" s="13"/>
    </row>
    <row r="20" spans="1:17" ht="55.5" customHeight="1">
      <c r="A20" s="21" t="s">
        <v>30</v>
      </c>
      <c r="B20" s="32" t="s">
        <v>23</v>
      </c>
      <c r="C20" s="7" t="s">
        <v>15</v>
      </c>
      <c r="D20" s="9">
        <f t="shared" si="0"/>
        <v>36688.7</v>
      </c>
      <c r="E20" s="9">
        <f t="shared" si="0"/>
        <v>36688.7</v>
      </c>
      <c r="F20" s="10">
        <f aca="true" t="shared" si="4" ref="F20:M20">SUM(F21:F23)</f>
        <v>0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36688.7</v>
      </c>
      <c r="K20" s="9">
        <f t="shared" si="4"/>
        <v>36688.7</v>
      </c>
      <c r="L20" s="9">
        <f t="shared" si="4"/>
        <v>0</v>
      </c>
      <c r="M20" s="9">
        <f t="shared" si="4"/>
        <v>0</v>
      </c>
      <c r="N20" s="20"/>
      <c r="O20" s="20"/>
      <c r="P20" s="13"/>
      <c r="Q20" s="13"/>
    </row>
    <row r="21" spans="1:17" ht="55.5" customHeight="1">
      <c r="A21" s="21"/>
      <c r="B21" s="32"/>
      <c r="C21" s="7" t="s">
        <v>0</v>
      </c>
      <c r="D21" s="9">
        <f t="shared" si="0"/>
        <v>17440.8</v>
      </c>
      <c r="E21" s="9">
        <f t="shared" si="0"/>
        <v>17440.8</v>
      </c>
      <c r="F21" s="10"/>
      <c r="G21" s="10"/>
      <c r="H21" s="10"/>
      <c r="I21" s="10"/>
      <c r="J21" s="10">
        <v>17440.8</v>
      </c>
      <c r="K21" s="10">
        <f>J21</f>
        <v>17440.8</v>
      </c>
      <c r="L21" s="10"/>
      <c r="M21" s="10"/>
      <c r="N21" s="20"/>
      <c r="O21" s="20"/>
      <c r="P21" s="13"/>
      <c r="Q21" s="13"/>
    </row>
    <row r="22" spans="1:17" ht="55.5" customHeight="1">
      <c r="A22" s="21"/>
      <c r="B22" s="32"/>
      <c r="C22" s="7" t="s">
        <v>1</v>
      </c>
      <c r="D22" s="9">
        <f t="shared" si="0"/>
        <v>19247.9</v>
      </c>
      <c r="E22" s="9">
        <f t="shared" si="0"/>
        <v>19247.9</v>
      </c>
      <c r="F22" s="10"/>
      <c r="G22" s="10"/>
      <c r="H22" s="10"/>
      <c r="I22" s="10"/>
      <c r="J22" s="10">
        <v>19247.9</v>
      </c>
      <c r="K22" s="10">
        <f>J22</f>
        <v>19247.9</v>
      </c>
      <c r="L22" s="10"/>
      <c r="M22" s="10"/>
      <c r="N22" s="20"/>
      <c r="O22" s="20"/>
      <c r="P22" s="13"/>
      <c r="Q22" s="13"/>
    </row>
    <row r="23" spans="1:17" ht="55.5" customHeight="1">
      <c r="A23" s="21"/>
      <c r="B23" s="32"/>
      <c r="C23" s="7" t="s">
        <v>3</v>
      </c>
      <c r="D23" s="9">
        <f t="shared" si="0"/>
        <v>0</v>
      </c>
      <c r="E23" s="9">
        <f t="shared" si="0"/>
        <v>0</v>
      </c>
      <c r="F23" s="10"/>
      <c r="G23" s="10"/>
      <c r="H23" s="10"/>
      <c r="I23" s="10"/>
      <c r="J23" s="10">
        <v>0</v>
      </c>
      <c r="K23" s="10">
        <v>0</v>
      </c>
      <c r="L23" s="10"/>
      <c r="M23" s="10"/>
      <c r="N23" s="20"/>
      <c r="O23" s="20"/>
      <c r="P23" s="13"/>
      <c r="Q23" s="13"/>
    </row>
    <row r="24" spans="1:17" ht="15" customHeight="1">
      <c r="A24" s="21" t="s">
        <v>31</v>
      </c>
      <c r="B24" s="33" t="s">
        <v>24</v>
      </c>
      <c r="C24" s="7" t="s">
        <v>15</v>
      </c>
      <c r="D24" s="9">
        <f t="shared" si="0"/>
        <v>246622.30000000002</v>
      </c>
      <c r="E24" s="9">
        <f t="shared" si="0"/>
        <v>220678.5</v>
      </c>
      <c r="F24" s="10">
        <f aca="true" t="shared" si="5" ref="F24:M24">SUM(F25:F27)</f>
        <v>26697.600000000002</v>
      </c>
      <c r="G24" s="10">
        <f t="shared" si="5"/>
        <v>753.8</v>
      </c>
      <c r="H24" s="10">
        <f t="shared" si="5"/>
        <v>0</v>
      </c>
      <c r="I24" s="10">
        <f t="shared" si="5"/>
        <v>0</v>
      </c>
      <c r="J24" s="10">
        <f t="shared" si="5"/>
        <v>219924.7</v>
      </c>
      <c r="K24" s="9">
        <f t="shared" si="5"/>
        <v>219924.7</v>
      </c>
      <c r="L24" s="9">
        <f t="shared" si="5"/>
        <v>0</v>
      </c>
      <c r="M24" s="9">
        <f t="shared" si="5"/>
        <v>0</v>
      </c>
      <c r="N24" s="20"/>
      <c r="O24" s="20"/>
      <c r="P24" s="13"/>
      <c r="Q24" s="13"/>
    </row>
    <row r="25" spans="1:17" ht="15">
      <c r="A25" s="21"/>
      <c r="B25" s="33"/>
      <c r="C25" s="7" t="s">
        <v>0</v>
      </c>
      <c r="D25" s="9">
        <f t="shared" si="0"/>
        <v>116470.5</v>
      </c>
      <c r="E25" s="9">
        <f t="shared" si="0"/>
        <v>107922.2</v>
      </c>
      <c r="F25" s="10">
        <f>8886.2+39</f>
        <v>8925.2</v>
      </c>
      <c r="G25" s="10">
        <v>376.9</v>
      </c>
      <c r="H25" s="10"/>
      <c r="I25" s="10"/>
      <c r="J25" s="10">
        <v>107545.3</v>
      </c>
      <c r="K25" s="10">
        <f>J25</f>
        <v>107545.3</v>
      </c>
      <c r="L25" s="10"/>
      <c r="M25" s="10"/>
      <c r="N25" s="20"/>
      <c r="O25" s="20"/>
      <c r="P25" s="13"/>
      <c r="Q25" s="13"/>
    </row>
    <row r="26" spans="1:17" ht="15">
      <c r="A26" s="21"/>
      <c r="B26" s="33"/>
      <c r="C26" s="7" t="s">
        <v>1</v>
      </c>
      <c r="D26" s="9">
        <f t="shared" si="0"/>
        <v>121265.59999999999</v>
      </c>
      <c r="E26" s="9">
        <f t="shared" si="0"/>
        <v>112756.29999999999</v>
      </c>
      <c r="F26" s="10">
        <v>8886.2</v>
      </c>
      <c r="G26" s="10">
        <v>376.9</v>
      </c>
      <c r="H26" s="10"/>
      <c r="I26" s="10"/>
      <c r="J26" s="10">
        <v>112379.4</v>
      </c>
      <c r="K26" s="10">
        <f>J26</f>
        <v>112379.4</v>
      </c>
      <c r="L26" s="10"/>
      <c r="M26" s="10"/>
      <c r="N26" s="20"/>
      <c r="O26" s="20"/>
      <c r="P26" s="13"/>
      <c r="Q26" s="13"/>
    </row>
    <row r="27" spans="1:17" ht="15">
      <c r="A27" s="21"/>
      <c r="B27" s="33"/>
      <c r="C27" s="7" t="s">
        <v>3</v>
      </c>
      <c r="D27" s="9">
        <f t="shared" si="0"/>
        <v>8886.2</v>
      </c>
      <c r="E27" s="9">
        <f t="shared" si="0"/>
        <v>0</v>
      </c>
      <c r="F27" s="10">
        <v>8886.2</v>
      </c>
      <c r="G27" s="10">
        <v>0</v>
      </c>
      <c r="H27" s="10"/>
      <c r="I27" s="10"/>
      <c r="J27" s="10">
        <v>0</v>
      </c>
      <c r="K27" s="10">
        <v>0</v>
      </c>
      <c r="L27" s="10"/>
      <c r="M27" s="10"/>
      <c r="N27" s="20"/>
      <c r="O27" s="20"/>
      <c r="P27" s="13"/>
      <c r="Q27" s="13"/>
    </row>
    <row r="28" spans="1:17" ht="30" customHeight="1">
      <c r="A28" s="21" t="s">
        <v>32</v>
      </c>
      <c r="B28" s="33" t="s">
        <v>25</v>
      </c>
      <c r="C28" s="7" t="s">
        <v>15</v>
      </c>
      <c r="D28" s="9">
        <f t="shared" si="0"/>
        <v>16406</v>
      </c>
      <c r="E28" s="9">
        <f t="shared" si="0"/>
        <v>16406</v>
      </c>
      <c r="F28" s="10">
        <f aca="true" t="shared" si="6" ref="F28:M28">SUM(F29:F31)</f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16406</v>
      </c>
      <c r="K28" s="9">
        <f t="shared" si="6"/>
        <v>16406</v>
      </c>
      <c r="L28" s="9">
        <f t="shared" si="6"/>
        <v>0</v>
      </c>
      <c r="M28" s="9">
        <f t="shared" si="6"/>
        <v>0</v>
      </c>
      <c r="N28" s="20"/>
      <c r="O28" s="20"/>
      <c r="P28" s="13"/>
      <c r="Q28" s="13"/>
    </row>
    <row r="29" spans="1:17" ht="30" customHeight="1">
      <c r="A29" s="21"/>
      <c r="B29" s="33"/>
      <c r="C29" s="7" t="s">
        <v>0</v>
      </c>
      <c r="D29" s="9">
        <f t="shared" si="0"/>
        <v>8203</v>
      </c>
      <c r="E29" s="9">
        <f t="shared" si="0"/>
        <v>8203</v>
      </c>
      <c r="F29" s="10"/>
      <c r="G29" s="10"/>
      <c r="H29" s="10"/>
      <c r="I29" s="10"/>
      <c r="J29" s="10">
        <f>8150.9+52.1</f>
        <v>8203</v>
      </c>
      <c r="K29" s="10">
        <f>J29</f>
        <v>8203</v>
      </c>
      <c r="L29" s="10"/>
      <c r="M29" s="10"/>
      <c r="N29" s="20"/>
      <c r="O29" s="20"/>
      <c r="P29" s="13"/>
      <c r="Q29" s="13"/>
    </row>
    <row r="30" spans="1:17" ht="30" customHeight="1">
      <c r="A30" s="21"/>
      <c r="B30" s="33"/>
      <c r="C30" s="7" t="s">
        <v>1</v>
      </c>
      <c r="D30" s="9">
        <f t="shared" si="0"/>
        <v>8203</v>
      </c>
      <c r="E30" s="9">
        <f t="shared" si="0"/>
        <v>8203</v>
      </c>
      <c r="F30" s="10"/>
      <c r="G30" s="10"/>
      <c r="H30" s="10"/>
      <c r="I30" s="10"/>
      <c r="J30" s="10">
        <f>8150.9+52.1</f>
        <v>8203</v>
      </c>
      <c r="K30" s="10">
        <f>J30</f>
        <v>8203</v>
      </c>
      <c r="L30" s="10"/>
      <c r="M30" s="10"/>
      <c r="N30" s="20"/>
      <c r="O30" s="20"/>
      <c r="P30" s="13"/>
      <c r="Q30" s="13"/>
    </row>
    <row r="31" spans="1:17" ht="30" customHeight="1">
      <c r="A31" s="21"/>
      <c r="B31" s="33"/>
      <c r="C31" s="7" t="s">
        <v>3</v>
      </c>
      <c r="D31" s="9">
        <f t="shared" si="0"/>
        <v>0</v>
      </c>
      <c r="E31" s="9">
        <f t="shared" si="0"/>
        <v>0</v>
      </c>
      <c r="F31" s="10"/>
      <c r="G31" s="10"/>
      <c r="H31" s="10"/>
      <c r="I31" s="10"/>
      <c r="J31" s="10">
        <v>0</v>
      </c>
      <c r="K31" s="10">
        <v>0</v>
      </c>
      <c r="L31" s="10"/>
      <c r="M31" s="10"/>
      <c r="N31" s="20"/>
      <c r="O31" s="20"/>
      <c r="P31" s="13"/>
      <c r="Q31" s="13"/>
    </row>
    <row r="32" spans="1:17" ht="15">
      <c r="A32" s="21"/>
      <c r="B32" s="20" t="s">
        <v>16</v>
      </c>
      <c r="C32" s="7" t="s">
        <v>15</v>
      </c>
      <c r="D32" s="9">
        <f t="shared" si="0"/>
        <v>4326300.300000001</v>
      </c>
      <c r="E32" s="9">
        <f t="shared" si="0"/>
        <v>3654254.3000000003</v>
      </c>
      <c r="F32" s="10">
        <f aca="true" t="shared" si="7" ref="F32:M32">SUM(F33:F35)</f>
        <v>1002564.6000000001</v>
      </c>
      <c r="G32" s="10">
        <f t="shared" si="7"/>
        <v>330518.6</v>
      </c>
      <c r="H32" s="10">
        <f t="shared" si="7"/>
        <v>0</v>
      </c>
      <c r="I32" s="10">
        <f t="shared" si="7"/>
        <v>0</v>
      </c>
      <c r="J32" s="10">
        <f t="shared" si="7"/>
        <v>3323735.7</v>
      </c>
      <c r="K32" s="9">
        <f t="shared" si="7"/>
        <v>3323735.7</v>
      </c>
      <c r="L32" s="9">
        <f t="shared" si="7"/>
        <v>0</v>
      </c>
      <c r="M32" s="9">
        <f t="shared" si="7"/>
        <v>0</v>
      </c>
      <c r="N32" s="20"/>
      <c r="O32" s="20"/>
      <c r="P32" s="13"/>
      <c r="Q32" s="13"/>
    </row>
    <row r="33" spans="1:17" ht="15">
      <c r="A33" s="21"/>
      <c r="B33" s="20"/>
      <c r="C33" s="7" t="s">
        <v>0</v>
      </c>
      <c r="D33" s="9">
        <f t="shared" si="0"/>
        <v>1991260.1</v>
      </c>
      <c r="E33" s="9">
        <f t="shared" si="0"/>
        <v>1822305.2000000002</v>
      </c>
      <c r="F33" s="10">
        <f aca="true" t="shared" si="8" ref="F33:M35">F13</f>
        <v>334214.2</v>
      </c>
      <c r="G33" s="10">
        <f t="shared" si="8"/>
        <v>165259.3</v>
      </c>
      <c r="H33" s="10">
        <f t="shared" si="8"/>
        <v>0</v>
      </c>
      <c r="I33" s="10">
        <f t="shared" si="8"/>
        <v>0</v>
      </c>
      <c r="J33" s="10">
        <f t="shared" si="8"/>
        <v>1657045.9000000001</v>
      </c>
      <c r="K33" s="9">
        <f t="shared" si="8"/>
        <v>1657045.9000000001</v>
      </c>
      <c r="L33" s="9">
        <f t="shared" si="8"/>
        <v>0</v>
      </c>
      <c r="M33" s="9">
        <f t="shared" si="8"/>
        <v>0</v>
      </c>
      <c r="N33" s="20"/>
      <c r="O33" s="20"/>
      <c r="P33" s="13"/>
      <c r="Q33" s="13"/>
    </row>
    <row r="34" spans="1:17" ht="15">
      <c r="A34" s="21"/>
      <c r="B34" s="20"/>
      <c r="C34" s="7" t="s">
        <v>1</v>
      </c>
      <c r="D34" s="9">
        <f t="shared" si="0"/>
        <v>2000864.9999999998</v>
      </c>
      <c r="E34" s="9">
        <f t="shared" si="0"/>
        <v>1831949.0999999999</v>
      </c>
      <c r="F34" s="10">
        <f t="shared" si="8"/>
        <v>334175.2</v>
      </c>
      <c r="G34" s="10">
        <f t="shared" si="8"/>
        <v>165259.3</v>
      </c>
      <c r="H34" s="10">
        <f t="shared" si="8"/>
        <v>0</v>
      </c>
      <c r="I34" s="10">
        <f t="shared" si="8"/>
        <v>0</v>
      </c>
      <c r="J34" s="10">
        <f t="shared" si="8"/>
        <v>1666689.7999999998</v>
      </c>
      <c r="K34" s="9">
        <f t="shared" si="8"/>
        <v>1666689.7999999998</v>
      </c>
      <c r="L34" s="9">
        <f t="shared" si="8"/>
        <v>0</v>
      </c>
      <c r="M34" s="9">
        <f t="shared" si="8"/>
        <v>0</v>
      </c>
      <c r="N34" s="20"/>
      <c r="O34" s="20"/>
      <c r="P34" s="13"/>
      <c r="Q34" s="13"/>
    </row>
    <row r="35" spans="1:17" ht="15">
      <c r="A35" s="21"/>
      <c r="B35" s="20"/>
      <c r="C35" s="7" t="s">
        <v>3</v>
      </c>
      <c r="D35" s="9">
        <f t="shared" si="0"/>
        <v>334175.2</v>
      </c>
      <c r="E35" s="9">
        <f t="shared" si="0"/>
        <v>0</v>
      </c>
      <c r="F35" s="10">
        <f t="shared" si="8"/>
        <v>334175.2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9">
        <f t="shared" si="8"/>
        <v>0</v>
      </c>
      <c r="L35" s="9">
        <f t="shared" si="8"/>
        <v>0</v>
      </c>
      <c r="M35" s="9">
        <f t="shared" si="8"/>
        <v>0</v>
      </c>
      <c r="N35" s="20"/>
      <c r="O35" s="20"/>
      <c r="P35" s="13"/>
      <c r="Q35" s="13"/>
    </row>
    <row r="36" spans="1:17" ht="47.25" customHeight="1">
      <c r="A36" s="6" t="s">
        <v>20</v>
      </c>
      <c r="B36" s="36" t="s">
        <v>45</v>
      </c>
      <c r="C36" s="37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30"/>
      <c r="O36" s="30"/>
      <c r="P36" s="13"/>
      <c r="Q36" s="13"/>
    </row>
    <row r="37" spans="1:17" ht="29.25" customHeight="1">
      <c r="A37" s="14" t="s">
        <v>33</v>
      </c>
      <c r="B37" s="17" t="s">
        <v>48</v>
      </c>
      <c r="C37" s="7" t="s">
        <v>15</v>
      </c>
      <c r="D37" s="9">
        <f aca="true" t="shared" si="9" ref="D37:E40">F37+H37+J37+L37</f>
        <v>392189.9</v>
      </c>
      <c r="E37" s="9">
        <f t="shared" si="9"/>
        <v>173538.8</v>
      </c>
      <c r="F37" s="10">
        <f aca="true" t="shared" si="10" ref="F37:M37">SUM(F38:F40)</f>
        <v>222097.5</v>
      </c>
      <c r="G37" s="10">
        <f t="shared" si="10"/>
        <v>3446.4</v>
      </c>
      <c r="H37" s="10">
        <f t="shared" si="10"/>
        <v>0</v>
      </c>
      <c r="I37" s="10">
        <f t="shared" si="10"/>
        <v>0</v>
      </c>
      <c r="J37" s="10">
        <f t="shared" si="10"/>
        <v>170092.4</v>
      </c>
      <c r="K37" s="10">
        <f t="shared" si="10"/>
        <v>170092.4</v>
      </c>
      <c r="L37" s="10">
        <f t="shared" si="10"/>
        <v>0</v>
      </c>
      <c r="M37" s="10">
        <f t="shared" si="10"/>
        <v>0</v>
      </c>
      <c r="N37" s="20" t="s">
        <v>18</v>
      </c>
      <c r="O37" s="20"/>
      <c r="P37" s="13"/>
      <c r="Q37" s="13"/>
    </row>
    <row r="38" spans="1:17" ht="29.25" customHeight="1">
      <c r="A38" s="15"/>
      <c r="B38" s="18"/>
      <c r="C38" s="7" t="s">
        <v>0</v>
      </c>
      <c r="D38" s="9">
        <f t="shared" si="9"/>
        <v>161655</v>
      </c>
      <c r="E38" s="9">
        <f t="shared" si="9"/>
        <v>86885.7</v>
      </c>
      <c r="F38" s="10">
        <f>F42+F46+F50+F54</f>
        <v>76492.5</v>
      </c>
      <c r="G38" s="10">
        <f aca="true" t="shared" si="11" ref="G38:M38">G42+G46+G50+G54</f>
        <v>1723.2</v>
      </c>
      <c r="H38" s="10">
        <f t="shared" si="11"/>
        <v>0</v>
      </c>
      <c r="I38" s="10">
        <f t="shared" si="11"/>
        <v>0</v>
      </c>
      <c r="J38" s="10">
        <f t="shared" si="11"/>
        <v>85162.5</v>
      </c>
      <c r="K38" s="10">
        <f t="shared" si="11"/>
        <v>85162.5</v>
      </c>
      <c r="L38" s="10">
        <f t="shared" si="11"/>
        <v>0</v>
      </c>
      <c r="M38" s="10">
        <f t="shared" si="11"/>
        <v>0</v>
      </c>
      <c r="N38" s="20"/>
      <c r="O38" s="20"/>
      <c r="P38" s="13"/>
      <c r="Q38" s="13"/>
    </row>
    <row r="39" spans="1:17" ht="29.25" customHeight="1">
      <c r="A39" s="15"/>
      <c r="B39" s="18"/>
      <c r="C39" s="7" t="s">
        <v>1</v>
      </c>
      <c r="D39" s="9">
        <f t="shared" si="9"/>
        <v>157132.4</v>
      </c>
      <c r="E39" s="9">
        <f t="shared" si="9"/>
        <v>86653.09999999999</v>
      </c>
      <c r="F39" s="10">
        <f aca="true" t="shared" si="12" ref="F39:M40">F43+F47+F51+F55</f>
        <v>72202.5</v>
      </c>
      <c r="G39" s="10">
        <f t="shared" si="12"/>
        <v>1723.2</v>
      </c>
      <c r="H39" s="10">
        <f t="shared" si="12"/>
        <v>0</v>
      </c>
      <c r="I39" s="10">
        <f t="shared" si="12"/>
        <v>0</v>
      </c>
      <c r="J39" s="10">
        <f t="shared" si="12"/>
        <v>84929.9</v>
      </c>
      <c r="K39" s="10">
        <f t="shared" si="12"/>
        <v>84929.9</v>
      </c>
      <c r="L39" s="10">
        <f t="shared" si="12"/>
        <v>0</v>
      </c>
      <c r="M39" s="10">
        <f t="shared" si="12"/>
        <v>0</v>
      </c>
      <c r="N39" s="20"/>
      <c r="O39" s="20"/>
      <c r="P39" s="13"/>
      <c r="Q39" s="13"/>
    </row>
    <row r="40" spans="1:17" ht="29.25" customHeight="1">
      <c r="A40" s="16"/>
      <c r="B40" s="19"/>
      <c r="C40" s="7" t="s">
        <v>3</v>
      </c>
      <c r="D40" s="9">
        <f t="shared" si="9"/>
        <v>73402.5</v>
      </c>
      <c r="E40" s="9">
        <f t="shared" si="9"/>
        <v>0</v>
      </c>
      <c r="F40" s="10">
        <f t="shared" si="12"/>
        <v>73402.5</v>
      </c>
      <c r="G40" s="10">
        <f t="shared" si="12"/>
        <v>0</v>
      </c>
      <c r="H40" s="10">
        <f t="shared" si="12"/>
        <v>0</v>
      </c>
      <c r="I40" s="10">
        <f t="shared" si="12"/>
        <v>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20"/>
      <c r="O40" s="20"/>
      <c r="P40" s="13"/>
      <c r="Q40" s="13"/>
    </row>
    <row r="41" spans="1:17" ht="24.75" customHeight="1">
      <c r="A41" s="21" t="s">
        <v>34</v>
      </c>
      <c r="B41" s="34" t="s">
        <v>40</v>
      </c>
      <c r="C41" s="7" t="s">
        <v>15</v>
      </c>
      <c r="D41" s="9">
        <f aca="true" t="shared" si="13" ref="D41:E64">F41+H41+J41+L41</f>
        <v>23837.7</v>
      </c>
      <c r="E41" s="9">
        <f t="shared" si="13"/>
        <v>9681.6</v>
      </c>
      <c r="F41" s="10">
        <f aca="true" t="shared" si="14" ref="F41:M41">SUM(F42:F44)</f>
        <v>17602.5</v>
      </c>
      <c r="G41" s="10">
        <f t="shared" si="14"/>
        <v>3446.4</v>
      </c>
      <c r="H41" s="10">
        <f t="shared" si="14"/>
        <v>0</v>
      </c>
      <c r="I41" s="10">
        <f t="shared" si="14"/>
        <v>0</v>
      </c>
      <c r="J41" s="10">
        <f t="shared" si="14"/>
        <v>6235.2</v>
      </c>
      <c r="K41" s="9">
        <f t="shared" si="14"/>
        <v>6235.2</v>
      </c>
      <c r="L41" s="9">
        <f t="shared" si="14"/>
        <v>0</v>
      </c>
      <c r="M41" s="9">
        <f t="shared" si="14"/>
        <v>0</v>
      </c>
      <c r="N41" s="20" t="s">
        <v>18</v>
      </c>
      <c r="O41" s="20"/>
      <c r="P41" s="13"/>
      <c r="Q41" s="13"/>
    </row>
    <row r="42" spans="1:17" ht="24.75" customHeight="1">
      <c r="A42" s="21"/>
      <c r="B42" s="35"/>
      <c r="C42" s="7" t="s">
        <v>0</v>
      </c>
      <c r="D42" s="9">
        <f t="shared" si="13"/>
        <v>11981.8</v>
      </c>
      <c r="E42" s="9">
        <f t="shared" si="13"/>
        <v>4837.5</v>
      </c>
      <c r="F42" s="10">
        <f>4367.5+4500</f>
        <v>8867.5</v>
      </c>
      <c r="G42" s="10">
        <v>1723.2</v>
      </c>
      <c r="H42" s="10"/>
      <c r="I42" s="10"/>
      <c r="J42" s="10">
        <f>3009.1+105.2</f>
        <v>3114.2999999999997</v>
      </c>
      <c r="K42" s="10">
        <f>J42</f>
        <v>3114.2999999999997</v>
      </c>
      <c r="L42" s="10"/>
      <c r="M42" s="10"/>
      <c r="N42" s="20"/>
      <c r="O42" s="20"/>
      <c r="P42" s="13"/>
      <c r="Q42" s="13"/>
    </row>
    <row r="43" spans="1:17" ht="24.75" customHeight="1">
      <c r="A43" s="21"/>
      <c r="B43" s="35"/>
      <c r="C43" s="7" t="s">
        <v>1</v>
      </c>
      <c r="D43" s="9">
        <f t="shared" si="13"/>
        <v>7488.4</v>
      </c>
      <c r="E43" s="9">
        <f t="shared" si="13"/>
        <v>4844.1</v>
      </c>
      <c r="F43" s="10">
        <f>4367.5</f>
        <v>4367.5</v>
      </c>
      <c r="G43" s="10">
        <v>1723.2</v>
      </c>
      <c r="H43" s="10"/>
      <c r="I43" s="10"/>
      <c r="J43" s="10">
        <f>3009.1+111.8</f>
        <v>3120.9</v>
      </c>
      <c r="K43" s="10">
        <f>J43</f>
        <v>3120.9</v>
      </c>
      <c r="L43" s="10"/>
      <c r="M43" s="10"/>
      <c r="N43" s="20"/>
      <c r="O43" s="20"/>
      <c r="P43" s="13"/>
      <c r="Q43" s="13"/>
    </row>
    <row r="44" spans="1:17" ht="24.75" customHeight="1">
      <c r="A44" s="21"/>
      <c r="B44" s="35"/>
      <c r="C44" s="7" t="s">
        <v>3</v>
      </c>
      <c r="D44" s="9">
        <f t="shared" si="13"/>
        <v>4367.5</v>
      </c>
      <c r="E44" s="9">
        <f t="shared" si="13"/>
        <v>0</v>
      </c>
      <c r="F44" s="10">
        <f>4367.5</f>
        <v>4367.5</v>
      </c>
      <c r="G44" s="10">
        <v>0</v>
      </c>
      <c r="H44" s="10"/>
      <c r="I44" s="10"/>
      <c r="J44" s="10">
        <v>0</v>
      </c>
      <c r="K44" s="10">
        <v>0</v>
      </c>
      <c r="L44" s="10"/>
      <c r="M44" s="10"/>
      <c r="N44" s="20"/>
      <c r="O44" s="20"/>
      <c r="P44" s="13"/>
      <c r="Q44" s="13"/>
    </row>
    <row r="45" spans="1:17" ht="81" customHeight="1">
      <c r="A45" s="21" t="s">
        <v>35</v>
      </c>
      <c r="B45" s="33" t="s">
        <v>41</v>
      </c>
      <c r="C45" s="7" t="s">
        <v>15</v>
      </c>
      <c r="D45" s="9">
        <f t="shared" si="13"/>
        <v>8656.2</v>
      </c>
      <c r="E45" s="9">
        <f t="shared" si="13"/>
        <v>8656.2</v>
      </c>
      <c r="F45" s="10">
        <f aca="true" t="shared" si="15" ref="F45:M45">SUM(F46:F48)</f>
        <v>0</v>
      </c>
      <c r="G45" s="10">
        <f t="shared" si="15"/>
        <v>0</v>
      </c>
      <c r="H45" s="10">
        <f t="shared" si="15"/>
        <v>0</v>
      </c>
      <c r="I45" s="10">
        <f t="shared" si="15"/>
        <v>0</v>
      </c>
      <c r="J45" s="10">
        <f t="shared" si="15"/>
        <v>8656.2</v>
      </c>
      <c r="K45" s="9">
        <f t="shared" si="15"/>
        <v>8656.2</v>
      </c>
      <c r="L45" s="9">
        <f t="shared" si="15"/>
        <v>0</v>
      </c>
      <c r="M45" s="9">
        <f t="shared" si="15"/>
        <v>0</v>
      </c>
      <c r="N45" s="20" t="s">
        <v>18</v>
      </c>
      <c r="O45" s="20"/>
      <c r="P45" s="13"/>
      <c r="Q45" s="13"/>
    </row>
    <row r="46" spans="1:17" ht="81" customHeight="1">
      <c r="A46" s="21"/>
      <c r="B46" s="33"/>
      <c r="C46" s="7" t="s">
        <v>0</v>
      </c>
      <c r="D46" s="9">
        <f t="shared" si="13"/>
        <v>4447.7</v>
      </c>
      <c r="E46" s="9">
        <f t="shared" si="13"/>
        <v>4447.7</v>
      </c>
      <c r="F46" s="10"/>
      <c r="G46" s="10"/>
      <c r="H46" s="10"/>
      <c r="I46" s="10"/>
      <c r="J46" s="10">
        <f>4287.2+160.5</f>
        <v>4447.7</v>
      </c>
      <c r="K46" s="10">
        <f>J46</f>
        <v>4447.7</v>
      </c>
      <c r="L46" s="10"/>
      <c r="M46" s="10"/>
      <c r="N46" s="20"/>
      <c r="O46" s="20"/>
      <c r="P46" s="13"/>
      <c r="Q46" s="13"/>
    </row>
    <row r="47" spans="1:17" ht="81" customHeight="1">
      <c r="A47" s="21"/>
      <c r="B47" s="33"/>
      <c r="C47" s="7" t="s">
        <v>1</v>
      </c>
      <c r="D47" s="9">
        <f t="shared" si="13"/>
        <v>4208.5</v>
      </c>
      <c r="E47" s="9">
        <f t="shared" si="13"/>
        <v>4208.5</v>
      </c>
      <c r="F47" s="10"/>
      <c r="G47" s="10"/>
      <c r="H47" s="10"/>
      <c r="I47" s="10"/>
      <c r="J47" s="10">
        <f>4056.6+151.9</f>
        <v>4208.5</v>
      </c>
      <c r="K47" s="10">
        <f>J47</f>
        <v>4208.5</v>
      </c>
      <c r="L47" s="10"/>
      <c r="M47" s="10"/>
      <c r="N47" s="20"/>
      <c r="O47" s="20"/>
      <c r="P47" s="13"/>
      <c r="Q47" s="13"/>
    </row>
    <row r="48" spans="1:17" ht="81" customHeight="1">
      <c r="A48" s="21"/>
      <c r="B48" s="33"/>
      <c r="C48" s="7" t="s">
        <v>3</v>
      </c>
      <c r="D48" s="9">
        <f t="shared" si="13"/>
        <v>0</v>
      </c>
      <c r="E48" s="9">
        <f t="shared" si="13"/>
        <v>0</v>
      </c>
      <c r="F48" s="10"/>
      <c r="G48" s="10"/>
      <c r="H48" s="10"/>
      <c r="I48" s="10"/>
      <c r="J48" s="10">
        <v>0</v>
      </c>
      <c r="K48" s="10">
        <v>0</v>
      </c>
      <c r="L48" s="10"/>
      <c r="M48" s="10"/>
      <c r="N48" s="20"/>
      <c r="O48" s="20"/>
      <c r="P48" s="13"/>
      <c r="Q48" s="13"/>
    </row>
    <row r="49" spans="1:17" ht="53.25" customHeight="1">
      <c r="A49" s="21" t="s">
        <v>46</v>
      </c>
      <c r="B49" s="34" t="s">
        <v>42</v>
      </c>
      <c r="C49" s="7" t="s">
        <v>15</v>
      </c>
      <c r="D49" s="9">
        <f t="shared" si="13"/>
        <v>55590</v>
      </c>
      <c r="E49" s="9">
        <f t="shared" si="13"/>
        <v>0</v>
      </c>
      <c r="F49" s="10">
        <f aca="true" t="shared" si="16" ref="F49:M49">SUM(F50:F52)</f>
        <v>55590</v>
      </c>
      <c r="G49" s="10">
        <f t="shared" si="16"/>
        <v>0</v>
      </c>
      <c r="H49" s="10">
        <f t="shared" si="16"/>
        <v>0</v>
      </c>
      <c r="I49" s="10">
        <f t="shared" si="16"/>
        <v>0</v>
      </c>
      <c r="J49" s="10">
        <f t="shared" si="16"/>
        <v>0</v>
      </c>
      <c r="K49" s="9">
        <f t="shared" si="16"/>
        <v>0</v>
      </c>
      <c r="L49" s="9">
        <f t="shared" si="16"/>
        <v>0</v>
      </c>
      <c r="M49" s="9">
        <f t="shared" si="16"/>
        <v>0</v>
      </c>
      <c r="N49" s="20" t="s">
        <v>18</v>
      </c>
      <c r="O49" s="20"/>
      <c r="P49" s="13"/>
      <c r="Q49" s="13"/>
    </row>
    <row r="50" spans="1:17" ht="53.25" customHeight="1">
      <c r="A50" s="21"/>
      <c r="B50" s="35"/>
      <c r="C50" s="7" t="s">
        <v>0</v>
      </c>
      <c r="D50" s="9">
        <f t="shared" si="13"/>
        <v>17990</v>
      </c>
      <c r="E50" s="9">
        <f t="shared" si="13"/>
        <v>0</v>
      </c>
      <c r="F50" s="10">
        <v>17990</v>
      </c>
      <c r="G50" s="10">
        <v>0</v>
      </c>
      <c r="H50" s="10"/>
      <c r="I50" s="10"/>
      <c r="J50" s="10"/>
      <c r="K50" s="10"/>
      <c r="L50" s="10"/>
      <c r="M50" s="10"/>
      <c r="N50" s="20"/>
      <c r="O50" s="20"/>
      <c r="P50" s="13"/>
      <c r="Q50" s="13"/>
    </row>
    <row r="51" spans="1:17" ht="53.25" customHeight="1">
      <c r="A51" s="21"/>
      <c r="B51" s="35"/>
      <c r="C51" s="7" t="s">
        <v>1</v>
      </c>
      <c r="D51" s="9">
        <f t="shared" si="13"/>
        <v>18200</v>
      </c>
      <c r="E51" s="9">
        <f t="shared" si="13"/>
        <v>0</v>
      </c>
      <c r="F51" s="10">
        <v>18200</v>
      </c>
      <c r="G51" s="10">
        <v>0</v>
      </c>
      <c r="H51" s="10"/>
      <c r="I51" s="10"/>
      <c r="J51" s="10"/>
      <c r="K51" s="10"/>
      <c r="L51" s="10"/>
      <c r="M51" s="10"/>
      <c r="N51" s="20"/>
      <c r="O51" s="20"/>
      <c r="P51" s="13"/>
      <c r="Q51" s="13"/>
    </row>
    <row r="52" spans="1:17" ht="53.25" customHeight="1">
      <c r="A52" s="21"/>
      <c r="B52" s="35"/>
      <c r="C52" s="7" t="s">
        <v>3</v>
      </c>
      <c r="D52" s="9">
        <f t="shared" si="13"/>
        <v>19400</v>
      </c>
      <c r="E52" s="9">
        <f t="shared" si="13"/>
        <v>0</v>
      </c>
      <c r="F52" s="10">
        <v>19400</v>
      </c>
      <c r="G52" s="10">
        <v>0</v>
      </c>
      <c r="H52" s="10"/>
      <c r="I52" s="10"/>
      <c r="J52" s="10"/>
      <c r="K52" s="10"/>
      <c r="L52" s="10"/>
      <c r="M52" s="10"/>
      <c r="N52" s="20"/>
      <c r="O52" s="20"/>
      <c r="P52" s="13"/>
      <c r="Q52" s="13"/>
    </row>
    <row r="53" spans="1:17" ht="24.75" customHeight="1">
      <c r="A53" s="21" t="s">
        <v>47</v>
      </c>
      <c r="B53" s="34" t="s">
        <v>43</v>
      </c>
      <c r="C53" s="7" t="s">
        <v>15</v>
      </c>
      <c r="D53" s="9">
        <f t="shared" si="13"/>
        <v>304106</v>
      </c>
      <c r="E53" s="9">
        <f t="shared" si="13"/>
        <v>155201</v>
      </c>
      <c r="F53" s="10">
        <f aca="true" t="shared" si="17" ref="F53:M53">SUM(F54:F56)</f>
        <v>148905</v>
      </c>
      <c r="G53" s="10">
        <f t="shared" si="17"/>
        <v>0</v>
      </c>
      <c r="H53" s="10">
        <f t="shared" si="17"/>
        <v>0</v>
      </c>
      <c r="I53" s="10">
        <f t="shared" si="17"/>
        <v>0</v>
      </c>
      <c r="J53" s="10">
        <f t="shared" si="17"/>
        <v>155201</v>
      </c>
      <c r="K53" s="9">
        <f t="shared" si="17"/>
        <v>155201</v>
      </c>
      <c r="L53" s="9">
        <f t="shared" si="17"/>
        <v>0</v>
      </c>
      <c r="M53" s="9">
        <f t="shared" si="17"/>
        <v>0</v>
      </c>
      <c r="N53" s="20" t="s">
        <v>18</v>
      </c>
      <c r="O53" s="20"/>
      <c r="P53" s="13"/>
      <c r="Q53" s="13"/>
    </row>
    <row r="54" spans="1:17" ht="24.75" customHeight="1">
      <c r="A54" s="21"/>
      <c r="B54" s="35"/>
      <c r="C54" s="7" t="s">
        <v>0</v>
      </c>
      <c r="D54" s="9">
        <f t="shared" si="13"/>
        <v>127235.5</v>
      </c>
      <c r="E54" s="9">
        <f t="shared" si="13"/>
        <v>77600.5</v>
      </c>
      <c r="F54" s="10">
        <v>49635</v>
      </c>
      <c r="G54" s="10"/>
      <c r="H54" s="10"/>
      <c r="I54" s="10"/>
      <c r="J54" s="10">
        <f>12746+52248.4+12606.1</f>
        <v>77600.5</v>
      </c>
      <c r="K54" s="10">
        <f>J54</f>
        <v>77600.5</v>
      </c>
      <c r="L54" s="10"/>
      <c r="M54" s="10"/>
      <c r="N54" s="20"/>
      <c r="O54" s="20"/>
      <c r="P54" s="13"/>
      <c r="Q54" s="13"/>
    </row>
    <row r="55" spans="1:17" ht="24.75" customHeight="1">
      <c r="A55" s="21"/>
      <c r="B55" s="35"/>
      <c r="C55" s="7" t="s">
        <v>1</v>
      </c>
      <c r="D55" s="9">
        <f t="shared" si="13"/>
        <v>127235.5</v>
      </c>
      <c r="E55" s="9">
        <f t="shared" si="13"/>
        <v>77600.5</v>
      </c>
      <c r="F55" s="10">
        <f>F54</f>
        <v>49635</v>
      </c>
      <c r="G55" s="10"/>
      <c r="H55" s="10"/>
      <c r="I55" s="10"/>
      <c r="J55" s="10">
        <f>12746+52248.4+12606.1</f>
        <v>77600.5</v>
      </c>
      <c r="K55" s="10">
        <f>J55</f>
        <v>77600.5</v>
      </c>
      <c r="L55" s="10"/>
      <c r="M55" s="10"/>
      <c r="N55" s="20"/>
      <c r="O55" s="20"/>
      <c r="P55" s="13"/>
      <c r="Q55" s="13"/>
    </row>
    <row r="56" spans="1:17" ht="24.75" customHeight="1">
      <c r="A56" s="21"/>
      <c r="B56" s="35"/>
      <c r="C56" s="7" t="s">
        <v>3</v>
      </c>
      <c r="D56" s="9">
        <f t="shared" si="13"/>
        <v>49635</v>
      </c>
      <c r="E56" s="9">
        <f t="shared" si="13"/>
        <v>0</v>
      </c>
      <c r="F56" s="10">
        <f>F55</f>
        <v>49635</v>
      </c>
      <c r="G56" s="10"/>
      <c r="H56" s="10"/>
      <c r="I56" s="10"/>
      <c r="J56" s="10">
        <v>0</v>
      </c>
      <c r="K56" s="10">
        <v>0</v>
      </c>
      <c r="L56" s="10"/>
      <c r="M56" s="10"/>
      <c r="N56" s="20"/>
      <c r="O56" s="20"/>
      <c r="P56" s="13"/>
      <c r="Q56" s="13"/>
    </row>
    <row r="57" spans="1:17" ht="15">
      <c r="A57" s="21"/>
      <c r="B57" s="20" t="s">
        <v>2</v>
      </c>
      <c r="C57" s="7" t="s">
        <v>15</v>
      </c>
      <c r="D57" s="9">
        <f t="shared" si="13"/>
        <v>392189.9</v>
      </c>
      <c r="E57" s="9">
        <f t="shared" si="13"/>
        <v>173538.8</v>
      </c>
      <c r="F57" s="10">
        <f>SUM(F58:F60)</f>
        <v>222097.5</v>
      </c>
      <c r="G57" s="10">
        <f aca="true" t="shared" si="18" ref="G57:M57">SUM(G58:G60)</f>
        <v>3446.4</v>
      </c>
      <c r="H57" s="10">
        <f t="shared" si="18"/>
        <v>0</v>
      </c>
      <c r="I57" s="10">
        <f t="shared" si="18"/>
        <v>0</v>
      </c>
      <c r="J57" s="10">
        <f>SUM(J58:J60)</f>
        <v>170092.4</v>
      </c>
      <c r="K57" s="9">
        <f t="shared" si="18"/>
        <v>170092.4</v>
      </c>
      <c r="L57" s="9">
        <f t="shared" si="18"/>
        <v>0</v>
      </c>
      <c r="M57" s="9">
        <f t="shared" si="18"/>
        <v>0</v>
      </c>
      <c r="N57" s="20"/>
      <c r="O57" s="20"/>
      <c r="P57" s="13"/>
      <c r="Q57" s="13"/>
    </row>
    <row r="58" spans="1:17" ht="15">
      <c r="A58" s="21"/>
      <c r="B58" s="20"/>
      <c r="C58" s="7" t="s">
        <v>0</v>
      </c>
      <c r="D58" s="9">
        <f t="shared" si="13"/>
        <v>161655</v>
      </c>
      <c r="E58" s="9">
        <f t="shared" si="13"/>
        <v>86885.7</v>
      </c>
      <c r="F58" s="10">
        <f>F38</f>
        <v>76492.5</v>
      </c>
      <c r="G58" s="10">
        <f aca="true" t="shared" si="19" ref="G58:M58">G38</f>
        <v>1723.2</v>
      </c>
      <c r="H58" s="10">
        <f t="shared" si="19"/>
        <v>0</v>
      </c>
      <c r="I58" s="10">
        <f t="shared" si="19"/>
        <v>0</v>
      </c>
      <c r="J58" s="10">
        <f t="shared" si="19"/>
        <v>85162.5</v>
      </c>
      <c r="K58" s="10">
        <f t="shared" si="19"/>
        <v>85162.5</v>
      </c>
      <c r="L58" s="10">
        <f t="shared" si="19"/>
        <v>0</v>
      </c>
      <c r="M58" s="10">
        <f t="shared" si="19"/>
        <v>0</v>
      </c>
      <c r="N58" s="20"/>
      <c r="O58" s="20"/>
      <c r="P58" s="13"/>
      <c r="Q58" s="13"/>
    </row>
    <row r="59" spans="1:17" ht="15">
      <c r="A59" s="21"/>
      <c r="B59" s="20"/>
      <c r="C59" s="7" t="s">
        <v>1</v>
      </c>
      <c r="D59" s="9">
        <f t="shared" si="13"/>
        <v>157132.4</v>
      </c>
      <c r="E59" s="9">
        <f t="shared" si="13"/>
        <v>86653.09999999999</v>
      </c>
      <c r="F59" s="10">
        <f aca="true" t="shared" si="20" ref="F59:M60">F39</f>
        <v>72202.5</v>
      </c>
      <c r="G59" s="10">
        <f t="shared" si="20"/>
        <v>1723.2</v>
      </c>
      <c r="H59" s="10">
        <f t="shared" si="20"/>
        <v>0</v>
      </c>
      <c r="I59" s="10">
        <f t="shared" si="20"/>
        <v>0</v>
      </c>
      <c r="J59" s="10">
        <f t="shared" si="20"/>
        <v>84929.9</v>
      </c>
      <c r="K59" s="10">
        <f t="shared" si="20"/>
        <v>84929.9</v>
      </c>
      <c r="L59" s="10">
        <f t="shared" si="20"/>
        <v>0</v>
      </c>
      <c r="M59" s="10">
        <f t="shared" si="20"/>
        <v>0</v>
      </c>
      <c r="N59" s="20"/>
      <c r="O59" s="20"/>
      <c r="P59" s="13"/>
      <c r="Q59" s="13"/>
    </row>
    <row r="60" spans="1:17" ht="15">
      <c r="A60" s="21"/>
      <c r="B60" s="20"/>
      <c r="C60" s="7" t="s">
        <v>3</v>
      </c>
      <c r="D60" s="9">
        <f t="shared" si="13"/>
        <v>73402.5</v>
      </c>
      <c r="E60" s="9">
        <f t="shared" si="13"/>
        <v>0</v>
      </c>
      <c r="F60" s="10">
        <f t="shared" si="20"/>
        <v>73402.5</v>
      </c>
      <c r="G60" s="10">
        <f t="shared" si="20"/>
        <v>0</v>
      </c>
      <c r="H60" s="10">
        <f t="shared" si="20"/>
        <v>0</v>
      </c>
      <c r="I60" s="10">
        <f t="shared" si="20"/>
        <v>0</v>
      </c>
      <c r="J60" s="10">
        <f t="shared" si="20"/>
        <v>0</v>
      </c>
      <c r="K60" s="10">
        <f t="shared" si="20"/>
        <v>0</v>
      </c>
      <c r="L60" s="10">
        <f t="shared" si="20"/>
        <v>0</v>
      </c>
      <c r="M60" s="10">
        <f t="shared" si="20"/>
        <v>0</v>
      </c>
      <c r="N60" s="20"/>
      <c r="O60" s="20"/>
      <c r="P60" s="13"/>
      <c r="Q60" s="13"/>
    </row>
    <row r="61" spans="1:17" ht="15" customHeight="1">
      <c r="A61" s="20"/>
      <c r="B61" s="20" t="s">
        <v>26</v>
      </c>
      <c r="C61" s="7" t="s">
        <v>15</v>
      </c>
      <c r="D61" s="9">
        <f t="shared" si="13"/>
        <v>4718490.199999999</v>
      </c>
      <c r="E61" s="9">
        <f t="shared" si="13"/>
        <v>3827793.0999999996</v>
      </c>
      <c r="F61" s="10">
        <f aca="true" t="shared" si="21" ref="F61:M61">SUM(F62:F64)</f>
        <v>1224662.1</v>
      </c>
      <c r="G61" s="10">
        <f t="shared" si="21"/>
        <v>333965</v>
      </c>
      <c r="H61" s="10">
        <f t="shared" si="21"/>
        <v>0</v>
      </c>
      <c r="I61" s="10">
        <f t="shared" si="21"/>
        <v>0</v>
      </c>
      <c r="J61" s="10">
        <f t="shared" si="21"/>
        <v>3493828.0999999996</v>
      </c>
      <c r="K61" s="10">
        <f t="shared" si="21"/>
        <v>3493828.0999999996</v>
      </c>
      <c r="L61" s="10">
        <f t="shared" si="21"/>
        <v>0</v>
      </c>
      <c r="M61" s="10">
        <f t="shared" si="21"/>
        <v>0</v>
      </c>
      <c r="N61" s="20"/>
      <c r="O61" s="20"/>
      <c r="P61" s="13"/>
      <c r="Q61" s="13"/>
    </row>
    <row r="62" spans="1:17" ht="15">
      <c r="A62" s="20"/>
      <c r="B62" s="20"/>
      <c r="C62" s="7" t="s">
        <v>0</v>
      </c>
      <c r="D62" s="9">
        <f t="shared" si="13"/>
        <v>2152915.1</v>
      </c>
      <c r="E62" s="9">
        <f t="shared" si="13"/>
        <v>1909190.9000000001</v>
      </c>
      <c r="F62" s="10">
        <f>F33+F58</f>
        <v>410706.7</v>
      </c>
      <c r="G62" s="10">
        <f aca="true" t="shared" si="22" ref="G62:M62">G33+G58</f>
        <v>166982.5</v>
      </c>
      <c r="H62" s="10">
        <f t="shared" si="22"/>
        <v>0</v>
      </c>
      <c r="I62" s="10">
        <f t="shared" si="22"/>
        <v>0</v>
      </c>
      <c r="J62" s="10">
        <f t="shared" si="22"/>
        <v>1742208.4000000001</v>
      </c>
      <c r="K62" s="10">
        <f t="shared" si="22"/>
        <v>1742208.4000000001</v>
      </c>
      <c r="L62" s="10">
        <f t="shared" si="22"/>
        <v>0</v>
      </c>
      <c r="M62" s="10">
        <f t="shared" si="22"/>
        <v>0</v>
      </c>
      <c r="N62" s="20"/>
      <c r="O62" s="20"/>
      <c r="P62" s="13"/>
      <c r="Q62" s="13"/>
    </row>
    <row r="63" spans="1:17" ht="15">
      <c r="A63" s="20"/>
      <c r="B63" s="20"/>
      <c r="C63" s="7" t="s">
        <v>1</v>
      </c>
      <c r="D63" s="9">
        <f t="shared" si="13"/>
        <v>2157997.4</v>
      </c>
      <c r="E63" s="9">
        <f t="shared" si="13"/>
        <v>1918602.1999999997</v>
      </c>
      <c r="F63" s="10">
        <f aca="true" t="shared" si="23" ref="F63:M64">F34+F59</f>
        <v>406377.7</v>
      </c>
      <c r="G63" s="10">
        <f t="shared" si="23"/>
        <v>166982.5</v>
      </c>
      <c r="H63" s="10">
        <f t="shared" si="23"/>
        <v>0</v>
      </c>
      <c r="I63" s="10">
        <f t="shared" si="23"/>
        <v>0</v>
      </c>
      <c r="J63" s="10">
        <f t="shared" si="23"/>
        <v>1751619.6999999997</v>
      </c>
      <c r="K63" s="10">
        <f t="shared" si="23"/>
        <v>1751619.6999999997</v>
      </c>
      <c r="L63" s="10">
        <f t="shared" si="23"/>
        <v>0</v>
      </c>
      <c r="M63" s="10">
        <f t="shared" si="23"/>
        <v>0</v>
      </c>
      <c r="N63" s="20"/>
      <c r="O63" s="20"/>
      <c r="P63" s="13"/>
      <c r="Q63" s="13"/>
    </row>
    <row r="64" spans="1:17" ht="15">
      <c r="A64" s="20"/>
      <c r="B64" s="20"/>
      <c r="C64" s="7" t="s">
        <v>3</v>
      </c>
      <c r="D64" s="9">
        <f t="shared" si="13"/>
        <v>407577.7</v>
      </c>
      <c r="E64" s="9">
        <f t="shared" si="13"/>
        <v>0</v>
      </c>
      <c r="F64" s="10">
        <f t="shared" si="23"/>
        <v>407577.7</v>
      </c>
      <c r="G64" s="10">
        <f t="shared" si="23"/>
        <v>0</v>
      </c>
      <c r="H64" s="10">
        <f t="shared" si="23"/>
        <v>0</v>
      </c>
      <c r="I64" s="10">
        <f t="shared" si="23"/>
        <v>0</v>
      </c>
      <c r="J64" s="10">
        <f t="shared" si="23"/>
        <v>0</v>
      </c>
      <c r="K64" s="10">
        <f t="shared" si="23"/>
        <v>0</v>
      </c>
      <c r="L64" s="10">
        <f t="shared" si="23"/>
        <v>0</v>
      </c>
      <c r="M64" s="10">
        <f t="shared" si="23"/>
        <v>0</v>
      </c>
      <c r="N64" s="20"/>
      <c r="O64" s="20"/>
      <c r="P64" s="13"/>
      <c r="Q64" s="13"/>
    </row>
    <row r="65" spans="16:17" ht="15">
      <c r="P65" s="13"/>
      <c r="Q65" s="13"/>
    </row>
    <row r="66" spans="16:17" ht="15">
      <c r="P66" s="13"/>
      <c r="Q66" s="13"/>
    </row>
    <row r="67" spans="16:17" ht="15">
      <c r="P67" s="13"/>
      <c r="Q67" s="13"/>
    </row>
    <row r="68" spans="16:17" ht="15">
      <c r="P68" s="13"/>
      <c r="Q68" s="13"/>
    </row>
    <row r="69" spans="16:17" ht="15">
      <c r="P69" s="13"/>
      <c r="Q69" s="13"/>
    </row>
    <row r="70" spans="16:17" ht="15">
      <c r="P70" s="13"/>
      <c r="Q70" s="13"/>
    </row>
    <row r="71" spans="16:17" ht="15">
      <c r="P71" s="13"/>
      <c r="Q71" s="13"/>
    </row>
    <row r="72" spans="16:17" ht="15">
      <c r="P72" s="13"/>
      <c r="Q72" s="13"/>
    </row>
    <row r="73" spans="16:17" ht="15">
      <c r="P73" s="13"/>
      <c r="Q73" s="13"/>
    </row>
    <row r="74" spans="16:17" ht="15">
      <c r="P74" s="13"/>
      <c r="Q74" s="13"/>
    </row>
    <row r="75" spans="16:17" ht="15">
      <c r="P75" s="13"/>
      <c r="Q75" s="13"/>
    </row>
    <row r="76" spans="16:17" ht="15">
      <c r="P76" s="13"/>
      <c r="Q76" s="13"/>
    </row>
    <row r="77" spans="16:17" ht="15">
      <c r="P77" s="13"/>
      <c r="Q77" s="13"/>
    </row>
    <row r="78" spans="16:17" ht="15">
      <c r="P78" s="13"/>
      <c r="Q78" s="13"/>
    </row>
    <row r="79" spans="16:17" ht="15">
      <c r="P79" s="13"/>
      <c r="Q79" s="13"/>
    </row>
    <row r="80" spans="16:17" ht="15">
      <c r="P80" s="13"/>
      <c r="Q80" s="13"/>
    </row>
  </sheetData>
  <mergeCells count="59">
    <mergeCell ref="A4:O4"/>
    <mergeCell ref="K1:O1"/>
    <mergeCell ref="A3:O3"/>
    <mergeCell ref="A57:A60"/>
    <mergeCell ref="B57:B60"/>
    <mergeCell ref="N57:O60"/>
    <mergeCell ref="N45:O48"/>
    <mergeCell ref="N49:O52"/>
    <mergeCell ref="N53:O56"/>
    <mergeCell ref="B36:C36"/>
    <mergeCell ref="A61:A64"/>
    <mergeCell ref="B61:B64"/>
    <mergeCell ref="N61:O64"/>
    <mergeCell ref="A41:A44"/>
    <mergeCell ref="A45:A48"/>
    <mergeCell ref="A49:A52"/>
    <mergeCell ref="A53:A56"/>
    <mergeCell ref="B49:B52"/>
    <mergeCell ref="B53:B56"/>
    <mergeCell ref="N41:O44"/>
    <mergeCell ref="B41:B44"/>
    <mergeCell ref="B45:B48"/>
    <mergeCell ref="N36:O36"/>
    <mergeCell ref="A20:A23"/>
    <mergeCell ref="A24:A27"/>
    <mergeCell ref="A28:A31"/>
    <mergeCell ref="A32:A35"/>
    <mergeCell ref="N20:O23"/>
    <mergeCell ref="N24:O27"/>
    <mergeCell ref="N28:O31"/>
    <mergeCell ref="B32:B35"/>
    <mergeCell ref="N32:O35"/>
    <mergeCell ref="B20:B23"/>
    <mergeCell ref="B24:B27"/>
    <mergeCell ref="B28:B31"/>
    <mergeCell ref="A12:A15"/>
    <mergeCell ref="B12:B15"/>
    <mergeCell ref="N12:O15"/>
    <mergeCell ref="B16:B19"/>
    <mergeCell ref="N16:O19"/>
    <mergeCell ref="A16:A19"/>
    <mergeCell ref="B10:C10"/>
    <mergeCell ref="N10:O10"/>
    <mergeCell ref="B11:C11"/>
    <mergeCell ref="N11:O11"/>
    <mergeCell ref="H7:I7"/>
    <mergeCell ref="J7:K7"/>
    <mergeCell ref="L7:M7"/>
    <mergeCell ref="N9:O9"/>
    <mergeCell ref="A37:A40"/>
    <mergeCell ref="B37:B40"/>
    <mergeCell ref="N37:O40"/>
    <mergeCell ref="A6:A8"/>
    <mergeCell ref="B6:B8"/>
    <mergeCell ref="C6:C8"/>
    <mergeCell ref="D6:E7"/>
    <mergeCell ref="F6:M6"/>
    <mergeCell ref="N6:O8"/>
    <mergeCell ref="F7:G7"/>
  </mergeCells>
  <printOptions/>
  <pageMargins left="0.75" right="0.75" top="1" bottom="1" header="0.5" footer="0.5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2014-07-01T05:49:18Z</cp:lastPrinted>
  <dcterms:created xsi:type="dcterms:W3CDTF">2013-09-25T10:58:55Z</dcterms:created>
  <dcterms:modified xsi:type="dcterms:W3CDTF">2014-09-19T08:57:59Z</dcterms:modified>
  <cp:category/>
  <cp:version/>
  <cp:contentType/>
  <cp:contentStatus/>
</cp:coreProperties>
</file>