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3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'Лист1'!$A$1:$Q$168</definedName>
  </definedNames>
  <calcPr fullCalcOnLoad="1"/>
</workbook>
</file>

<file path=xl/sharedStrings.xml><?xml version="1.0" encoding="utf-8"?>
<sst xmlns="http://schemas.openxmlformats.org/spreadsheetml/2006/main" count="280" uniqueCount="79">
  <si>
    <t>№</t>
  </si>
  <si>
    <t>Наименования целей, задач, мероприятий муниципальной программы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</si>
  <si>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</si>
  <si>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</si>
  <si>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</si>
  <si>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</si>
  <si>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</si>
  <si>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</si>
  <si>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</si>
  <si>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</si>
  <si>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</si>
  <si>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</si>
  <si>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</si>
  <si>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</si>
  <si>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</si>
  <si>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</si>
  <si>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</si>
  <si>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</si>
  <si>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</si>
  <si>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</si>
  <si>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</si>
  <si>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</si>
  <si>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</si>
  <si>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</si>
  <si>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</si>
  <si>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</si>
  <si>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</si>
  <si>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</si>
  <si>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</si>
  <si>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</si>
  <si>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</si>
  <si>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</si>
  <si>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</si>
  <si>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</si>
  <si>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1,20 м3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</si>
  <si>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</si>
  <si>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</si>
  <si>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</si>
  <si>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</si>
  <si>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</si>
  <si>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</si>
  <si>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</si>
  <si>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</si>
  <si>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</si>
  <si>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</si>
  <si>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</si>
  <si>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</si>
  <si>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</si>
  <si>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</si>
  <si>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</si>
  <si>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</si>
  <si>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</si>
  <si>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Департамент городского хозяйства администрации Города Томска, МКУ "СМЭУ"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</si>
  <si>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</si>
  <si>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</si>
  <si>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</si>
  <si>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</si>
  <si>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</si>
  <si>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</si>
  <si>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</si>
  <si>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Отбор проб и проведение химического и бактериологического анализа воды на выпусках</t>
  </si>
  <si>
    <t>ежеквартально</t>
  </si>
  <si>
    <t xml:space="preserve">Обеспечение безаварийной работы объектов инженерной инфраструктуры до их передачи на содержание (в эксплуатацию) ресурсоснабжающим организациям </t>
  </si>
  <si>
    <t>постоянно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</si>
  <si>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</si>
  <si>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</si>
  <si>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</si>
  <si>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</si>
  <si>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>Цель подпрограммы:  Обеспечение безопасности гидротехнических сооружений (ГТС), защита территории и населения от негативного воздействия сточных и (или) дренажных вод.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</si>
  <si>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</si>
  <si>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</si>
  <si>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</si>
  <si>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</si>
  <si>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Задача 3 подпрограммы: выявление, инвентаризация и паспортизация бесхозяйных объектов инженерной инфраструктуры</t>
  </si>
  <si>
    <t>ПЕРЕЧЕНЬ МЕРОПРИЯТИЙ И РЕСУРСНОЕ ОБЕСПЕЧЕНИЕ ПОДПРОГРАММЫ</t>
  </si>
  <si>
    <t>Задача 1 подпрограммы: Организация мероприятий по обеспечению безопасности ГТС, находящихся в оперативном управлении МКУ «СМЭУ»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</si>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</sst>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wrapText="1"/>
    </xf>
    <xf numFmtId="0" fontId="1" fillId="35" borderId="12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wrapText="1"/>
    </xf>
    <xf numFmtId="0" fontId="6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wrapText="1"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0" fillId="0" borderId="0" xfId="0" applyFont="1" applyAlignment="1">
      <alignment horizontal="right" vertical="top" wrapText="1" indent="1"/>
    </xf>
    <xf numFmtId="0" fontId="1" fillId="35" borderId="1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5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1" fontId="1" fillId="35" borderId="19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" fontId="1" fillId="35" borderId="20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20" xfId="0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23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46" fillId="0" borderId="2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view="pageBreakPreview" zoomScale="80" zoomScaleNormal="75" zoomScaleSheetLayoutView="80" zoomScalePageLayoutView="0" workbookViewId="0" topLeftCell="A154">
      <selection activeCell="H27" sqref="H27"/>
    </sheetView>
  </sheetViews>
  <sheetFormatPr defaultColWidth="9.00390625" defaultRowHeight="12.75"/>
  <cols>
    <col min="1" max="1" width="8.125" style="15" customWidth="1"/>
    <col min="2" max="2" width="30.625" style="16" customWidth="1"/>
    <col min="3" max="3" width="17.00390625" style="16" customWidth="1"/>
    <col min="4" max="4" width="15.25390625" style="16" customWidth="1"/>
    <col min="5" max="5" width="14.875" style="16" customWidth="1"/>
    <col min="6" max="6" width="13.125" style="16" customWidth="1"/>
    <col min="7" max="7" width="12.375" style="16" customWidth="1"/>
    <col min="8" max="8" width="13.75390625" style="16" customWidth="1"/>
    <col min="9" max="9" width="10.875" style="16" customWidth="1"/>
    <col min="10" max="10" width="12.75390625" style="16" customWidth="1"/>
    <col min="11" max="11" width="11.125" style="16" customWidth="1"/>
    <col min="12" max="12" width="13.75390625" style="16" customWidth="1"/>
    <col min="13" max="13" width="11.625" style="16" customWidth="1"/>
    <col min="14" max="14" width="14.25390625" style="16" customWidth="1"/>
    <col min="15" max="15" width="11.875" style="16" customWidth="1"/>
    <col min="16" max="16" width="9.125" style="16" customWidth="1"/>
    <col min="17" max="17" width="9.375" style="16" customWidth="1"/>
    <col min="18" max="16384" width="9.125" style="1" customWidth="1"/>
  </cols>
  <sheetData>
    <row r="1" spans="12:17" ht="12.75">
      <c r="L1" s="19" t="s">
        <v>76</v>
      </c>
      <c r="M1" s="19"/>
      <c r="N1" s="19"/>
      <c r="O1" s="19"/>
      <c r="P1" s="19"/>
      <c r="Q1" s="19"/>
    </row>
    <row r="2" spans="1:17" ht="24" customHeight="1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9"/>
      <c r="M2" s="19"/>
      <c r="N2" s="19"/>
      <c r="O2" s="19"/>
      <c r="P2" s="19"/>
      <c r="Q2" s="19"/>
    </row>
    <row r="3" ht="15.75">
      <c r="L3" s="17"/>
    </row>
    <row r="4" spans="1:17" ht="24.75" customHeight="1">
      <c r="A4" s="29" t="s">
        <v>0</v>
      </c>
      <c r="B4" s="21" t="s">
        <v>1</v>
      </c>
      <c r="C4" s="32" t="s">
        <v>54</v>
      </c>
      <c r="D4" s="32" t="s">
        <v>19</v>
      </c>
      <c r="E4" s="21" t="s">
        <v>2</v>
      </c>
      <c r="F4" s="22" t="s">
        <v>3</v>
      </c>
      <c r="G4" s="23"/>
      <c r="H4" s="42" t="s">
        <v>4</v>
      </c>
      <c r="I4" s="43"/>
      <c r="J4" s="43"/>
      <c r="K4" s="43"/>
      <c r="L4" s="43"/>
      <c r="M4" s="43"/>
      <c r="N4" s="43"/>
      <c r="O4" s="44"/>
      <c r="P4" s="22" t="s">
        <v>15</v>
      </c>
      <c r="Q4" s="23"/>
    </row>
    <row r="5" spans="1:17" ht="24.75" customHeight="1">
      <c r="A5" s="30"/>
      <c r="B5" s="21"/>
      <c r="C5" s="33"/>
      <c r="D5" s="33"/>
      <c r="E5" s="21"/>
      <c r="F5" s="26"/>
      <c r="G5" s="27"/>
      <c r="H5" s="21" t="s">
        <v>5</v>
      </c>
      <c r="I5" s="21"/>
      <c r="J5" s="21" t="s">
        <v>6</v>
      </c>
      <c r="K5" s="21"/>
      <c r="L5" s="21" t="s">
        <v>7</v>
      </c>
      <c r="M5" s="21"/>
      <c r="N5" s="21" t="s">
        <v>8</v>
      </c>
      <c r="O5" s="21"/>
      <c r="P5" s="38"/>
      <c r="Q5" s="39"/>
    </row>
    <row r="6" spans="1:17" ht="24.75" customHeight="1">
      <c r="A6" s="31"/>
      <c r="B6" s="21"/>
      <c r="C6" s="34"/>
      <c r="D6" s="34"/>
      <c r="E6" s="21"/>
      <c r="F6" s="18" t="s">
        <v>78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7" t="s">
        <v>10</v>
      </c>
      <c r="N6" s="7" t="s">
        <v>9</v>
      </c>
      <c r="O6" s="7" t="s">
        <v>10</v>
      </c>
      <c r="P6" s="40"/>
      <c r="Q6" s="41"/>
    </row>
    <row r="7" spans="1:17" ht="27.75" customHeight="1">
      <c r="A7" s="8"/>
      <c r="B7" s="35" t="s">
        <v>68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28.5" customHeight="1">
      <c r="A8" s="8"/>
      <c r="B8" s="48" t="s">
        <v>75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s="4" customFormat="1" ht="18" customHeight="1">
      <c r="A9" s="29">
        <v>1</v>
      </c>
      <c r="B9" s="32" t="s">
        <v>20</v>
      </c>
      <c r="C9" s="21" t="s">
        <v>21</v>
      </c>
      <c r="D9" s="7"/>
      <c r="E9" s="9" t="s">
        <v>11</v>
      </c>
      <c r="F9" s="10">
        <f>F10+F11+F12+F13+F14</f>
        <v>1997.8661061687596</v>
      </c>
      <c r="G9" s="10">
        <f aca="true" t="shared" si="0" ref="G9:O9">G10+G11+G12+G13+G14</f>
        <v>0</v>
      </c>
      <c r="H9" s="10">
        <f t="shared" si="0"/>
        <v>1997.8661061687596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22" t="s">
        <v>52</v>
      </c>
      <c r="Q9" s="23"/>
    </row>
    <row r="10" spans="1:17" s="4" customFormat="1" ht="18" customHeight="1">
      <c r="A10" s="30"/>
      <c r="B10" s="33"/>
      <c r="C10" s="21"/>
      <c r="D10" s="7" t="s">
        <v>24</v>
      </c>
      <c r="E10" s="11" t="s">
        <v>16</v>
      </c>
      <c r="F10" s="12">
        <f>H10+J10+L10+N10</f>
        <v>360</v>
      </c>
      <c r="G10" s="12"/>
      <c r="H10" s="12">
        <v>360</v>
      </c>
      <c r="I10" s="12"/>
      <c r="J10" s="12"/>
      <c r="K10" s="12"/>
      <c r="L10" s="12"/>
      <c r="M10" s="12"/>
      <c r="N10" s="12"/>
      <c r="O10" s="12"/>
      <c r="P10" s="24"/>
      <c r="Q10" s="25"/>
    </row>
    <row r="11" spans="1:17" s="4" customFormat="1" ht="18" customHeight="1">
      <c r="A11" s="30"/>
      <c r="B11" s="33"/>
      <c r="C11" s="21"/>
      <c r="D11" s="7"/>
      <c r="E11" s="11" t="s">
        <v>13</v>
      </c>
      <c r="F11" s="12">
        <f>H11+J11+L11+N11</f>
        <v>379.08</v>
      </c>
      <c r="G11" s="12"/>
      <c r="H11" s="12">
        <f>H10*1.053</f>
        <v>379.08</v>
      </c>
      <c r="I11" s="12"/>
      <c r="J11" s="12"/>
      <c r="K11" s="12"/>
      <c r="L11" s="12"/>
      <c r="M11" s="12"/>
      <c r="N11" s="12"/>
      <c r="O11" s="12"/>
      <c r="P11" s="24"/>
      <c r="Q11" s="25"/>
    </row>
    <row r="12" spans="1:17" s="4" customFormat="1" ht="18" customHeight="1">
      <c r="A12" s="30"/>
      <c r="B12" s="33"/>
      <c r="C12" s="21"/>
      <c r="D12" s="7"/>
      <c r="E12" s="11" t="s">
        <v>14</v>
      </c>
      <c r="F12" s="12">
        <f>H12+J12+L12+N12</f>
        <v>399.17123999999995</v>
      </c>
      <c r="G12" s="12"/>
      <c r="H12" s="12">
        <f>H11*1.053</f>
        <v>399.17123999999995</v>
      </c>
      <c r="I12" s="12"/>
      <c r="J12" s="12"/>
      <c r="K12" s="12"/>
      <c r="L12" s="12"/>
      <c r="M12" s="12"/>
      <c r="N12" s="12"/>
      <c r="O12" s="12"/>
      <c r="P12" s="24"/>
      <c r="Q12" s="25"/>
    </row>
    <row r="13" spans="1:17" s="4" customFormat="1" ht="18" customHeight="1">
      <c r="A13" s="30"/>
      <c r="B13" s="33"/>
      <c r="C13" s="21"/>
      <c r="D13" s="7"/>
      <c r="E13" s="11" t="s">
        <v>17</v>
      </c>
      <c r="F13" s="12">
        <f>H13+J13+L13+N13</f>
        <v>419.5289732399999</v>
      </c>
      <c r="G13" s="12"/>
      <c r="H13" s="12">
        <f>H12*1.051</f>
        <v>419.5289732399999</v>
      </c>
      <c r="I13" s="12"/>
      <c r="J13" s="12"/>
      <c r="K13" s="12"/>
      <c r="L13" s="12"/>
      <c r="M13" s="12"/>
      <c r="N13" s="12"/>
      <c r="O13" s="12"/>
      <c r="P13" s="24"/>
      <c r="Q13" s="25"/>
    </row>
    <row r="14" spans="1:17" s="4" customFormat="1" ht="18" customHeight="1">
      <c r="A14" s="31"/>
      <c r="B14" s="34"/>
      <c r="C14" s="21"/>
      <c r="D14" s="7"/>
      <c r="E14" s="11" t="s">
        <v>18</v>
      </c>
      <c r="F14" s="12">
        <f>H14+J14+L14+N14</f>
        <v>440.0858929287599</v>
      </c>
      <c r="G14" s="12"/>
      <c r="H14" s="12">
        <f>H13*1.049</f>
        <v>440.0858929287599</v>
      </c>
      <c r="I14" s="12"/>
      <c r="J14" s="12"/>
      <c r="K14" s="12"/>
      <c r="L14" s="12"/>
      <c r="M14" s="12"/>
      <c r="N14" s="12"/>
      <c r="O14" s="12"/>
      <c r="P14" s="26"/>
      <c r="Q14" s="27"/>
    </row>
    <row r="15" spans="1:17" s="4" customFormat="1" ht="18" customHeight="1">
      <c r="A15" s="29">
        <f>A9+1</f>
        <v>2</v>
      </c>
      <c r="B15" s="32" t="s">
        <v>22</v>
      </c>
      <c r="C15" s="21" t="s">
        <v>23</v>
      </c>
      <c r="D15" s="7"/>
      <c r="E15" s="9" t="s">
        <v>11</v>
      </c>
      <c r="F15" s="10">
        <f>SUM(F16:F20)</f>
        <v>200108.2115636884</v>
      </c>
      <c r="G15" s="10">
        <f aca="true" t="shared" si="1" ref="G15:O15">SUM(G16:G20)</f>
        <v>0</v>
      </c>
      <c r="H15" s="10">
        <f t="shared" si="1"/>
        <v>200108.2115636884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22" t="s">
        <v>52</v>
      </c>
      <c r="Q15" s="23"/>
    </row>
    <row r="16" spans="1:17" s="4" customFormat="1" ht="18" customHeight="1">
      <c r="A16" s="30"/>
      <c r="B16" s="33"/>
      <c r="C16" s="21"/>
      <c r="D16" s="7" t="s">
        <v>24</v>
      </c>
      <c r="E16" s="11" t="s">
        <v>16</v>
      </c>
      <c r="F16" s="12">
        <f>H16+J16+L16+N16</f>
        <v>36057.95</v>
      </c>
      <c r="G16" s="12"/>
      <c r="H16" s="12">
        <v>36057.95</v>
      </c>
      <c r="I16" s="12"/>
      <c r="J16" s="12"/>
      <c r="K16" s="12"/>
      <c r="L16" s="12"/>
      <c r="M16" s="12"/>
      <c r="N16" s="12"/>
      <c r="O16" s="12"/>
      <c r="P16" s="24"/>
      <c r="Q16" s="25"/>
    </row>
    <row r="17" spans="1:17" s="4" customFormat="1" ht="18" customHeight="1">
      <c r="A17" s="30"/>
      <c r="B17" s="33"/>
      <c r="C17" s="21"/>
      <c r="D17" s="7"/>
      <c r="E17" s="11" t="s">
        <v>13</v>
      </c>
      <c r="F17" s="12">
        <f>H17+J17+L17+N17</f>
        <v>37969.021349999995</v>
      </c>
      <c r="G17" s="12"/>
      <c r="H17" s="12">
        <f>H16*1.053</f>
        <v>37969.021349999995</v>
      </c>
      <c r="I17" s="12"/>
      <c r="J17" s="12"/>
      <c r="K17" s="12"/>
      <c r="L17" s="12"/>
      <c r="M17" s="12"/>
      <c r="N17" s="12"/>
      <c r="O17" s="12"/>
      <c r="P17" s="24"/>
      <c r="Q17" s="25"/>
    </row>
    <row r="18" spans="1:17" s="4" customFormat="1" ht="18" customHeight="1">
      <c r="A18" s="30"/>
      <c r="B18" s="33"/>
      <c r="C18" s="21"/>
      <c r="D18" s="7"/>
      <c r="E18" s="11" t="s">
        <v>14</v>
      </c>
      <c r="F18" s="12">
        <f>H18+J18+L18+N18</f>
        <v>39981.37948154999</v>
      </c>
      <c r="G18" s="12"/>
      <c r="H18" s="12">
        <f>H17*1.053</f>
        <v>39981.37948154999</v>
      </c>
      <c r="I18" s="12"/>
      <c r="J18" s="12"/>
      <c r="K18" s="12"/>
      <c r="L18" s="12"/>
      <c r="M18" s="12"/>
      <c r="N18" s="12"/>
      <c r="O18" s="12"/>
      <c r="P18" s="24"/>
      <c r="Q18" s="25"/>
    </row>
    <row r="19" spans="1:17" s="4" customFormat="1" ht="18" customHeight="1">
      <c r="A19" s="30"/>
      <c r="B19" s="33"/>
      <c r="C19" s="21"/>
      <c r="D19" s="7"/>
      <c r="E19" s="11" t="s">
        <v>17</v>
      </c>
      <c r="F19" s="12">
        <f>H19+J19+L19+N19</f>
        <v>42020.42983510904</v>
      </c>
      <c r="G19" s="12"/>
      <c r="H19" s="12">
        <f>H18*1.051</f>
        <v>42020.42983510904</v>
      </c>
      <c r="I19" s="12"/>
      <c r="J19" s="12"/>
      <c r="K19" s="12"/>
      <c r="L19" s="12"/>
      <c r="M19" s="12"/>
      <c r="N19" s="12"/>
      <c r="O19" s="12"/>
      <c r="P19" s="24"/>
      <c r="Q19" s="25"/>
    </row>
    <row r="20" spans="1:17" s="4" customFormat="1" ht="18" customHeight="1">
      <c r="A20" s="31"/>
      <c r="B20" s="34"/>
      <c r="C20" s="21"/>
      <c r="D20" s="7"/>
      <c r="E20" s="11" t="s">
        <v>18</v>
      </c>
      <c r="F20" s="12">
        <f>H20+J20+L20+N20</f>
        <v>44079.43089702938</v>
      </c>
      <c r="G20" s="12"/>
      <c r="H20" s="12">
        <f>H19*1.049</f>
        <v>44079.43089702938</v>
      </c>
      <c r="I20" s="12"/>
      <c r="J20" s="12"/>
      <c r="K20" s="12"/>
      <c r="L20" s="12"/>
      <c r="M20" s="12"/>
      <c r="N20" s="12"/>
      <c r="O20" s="12"/>
      <c r="P20" s="26"/>
      <c r="Q20" s="27"/>
    </row>
    <row r="21" spans="1:17" s="4" customFormat="1" ht="18" customHeight="1">
      <c r="A21" s="29">
        <f>A15+1</f>
        <v>3</v>
      </c>
      <c r="B21" s="32" t="s">
        <v>25</v>
      </c>
      <c r="C21" s="21" t="s">
        <v>26</v>
      </c>
      <c r="D21" s="7"/>
      <c r="E21" s="9" t="s">
        <v>11</v>
      </c>
      <c r="F21" s="10">
        <f>SUM(F22:F26)</f>
        <v>1076.1283795755114</v>
      </c>
      <c r="G21" s="10">
        <f aca="true" t="shared" si="2" ref="G21:O21">SUM(G22:G26)</f>
        <v>0</v>
      </c>
      <c r="H21" s="10">
        <f t="shared" si="2"/>
        <v>1076.1283795755114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22" t="s">
        <v>52</v>
      </c>
      <c r="Q21" s="23"/>
    </row>
    <row r="22" spans="1:17" s="4" customFormat="1" ht="18" customHeight="1">
      <c r="A22" s="30"/>
      <c r="B22" s="33"/>
      <c r="C22" s="21"/>
      <c r="D22" s="7" t="s">
        <v>24</v>
      </c>
      <c r="E22" s="11" t="s">
        <v>16</v>
      </c>
      <c r="F22" s="12">
        <f>H22+J22+L22+N22</f>
        <v>193.91</v>
      </c>
      <c r="G22" s="12"/>
      <c r="H22" s="12">
        <v>193.91</v>
      </c>
      <c r="I22" s="12"/>
      <c r="J22" s="12"/>
      <c r="K22" s="12"/>
      <c r="L22" s="12"/>
      <c r="M22" s="12"/>
      <c r="N22" s="12"/>
      <c r="O22" s="12"/>
      <c r="P22" s="24"/>
      <c r="Q22" s="25"/>
    </row>
    <row r="23" spans="1:17" s="4" customFormat="1" ht="18" customHeight="1">
      <c r="A23" s="30"/>
      <c r="B23" s="33"/>
      <c r="C23" s="21"/>
      <c r="D23" s="7"/>
      <c r="E23" s="11" t="s">
        <v>13</v>
      </c>
      <c r="F23" s="12">
        <f>H23+J23+L23+N23</f>
        <v>204.18722999999997</v>
      </c>
      <c r="G23" s="12"/>
      <c r="H23" s="12">
        <f>H22*1.053</f>
        <v>204.18722999999997</v>
      </c>
      <c r="I23" s="12"/>
      <c r="J23" s="12"/>
      <c r="K23" s="12"/>
      <c r="L23" s="12"/>
      <c r="M23" s="12"/>
      <c r="N23" s="12"/>
      <c r="O23" s="12"/>
      <c r="P23" s="24"/>
      <c r="Q23" s="25"/>
    </row>
    <row r="24" spans="1:17" s="4" customFormat="1" ht="18" customHeight="1">
      <c r="A24" s="30"/>
      <c r="B24" s="33"/>
      <c r="C24" s="21"/>
      <c r="D24" s="7"/>
      <c r="E24" s="11" t="s">
        <v>14</v>
      </c>
      <c r="F24" s="12">
        <f>H24+J24+L24+N24</f>
        <v>215.00915318999995</v>
      </c>
      <c r="G24" s="12"/>
      <c r="H24" s="12">
        <f>H23*1.053</f>
        <v>215.00915318999995</v>
      </c>
      <c r="I24" s="12"/>
      <c r="J24" s="12"/>
      <c r="K24" s="12"/>
      <c r="L24" s="12"/>
      <c r="M24" s="12"/>
      <c r="N24" s="12"/>
      <c r="O24" s="12"/>
      <c r="P24" s="24"/>
      <c r="Q24" s="25"/>
    </row>
    <row r="25" spans="1:17" s="4" customFormat="1" ht="18" customHeight="1">
      <c r="A25" s="30"/>
      <c r="B25" s="33"/>
      <c r="C25" s="21"/>
      <c r="D25" s="7"/>
      <c r="E25" s="11" t="s">
        <v>17</v>
      </c>
      <c r="F25" s="12">
        <f>H25+J25+L25+N25</f>
        <v>225.97462000268993</v>
      </c>
      <c r="G25" s="12"/>
      <c r="H25" s="12">
        <f>H24*1.051</f>
        <v>225.97462000268993</v>
      </c>
      <c r="I25" s="12"/>
      <c r="J25" s="12"/>
      <c r="K25" s="12"/>
      <c r="L25" s="12"/>
      <c r="M25" s="12"/>
      <c r="N25" s="12"/>
      <c r="O25" s="12"/>
      <c r="P25" s="24"/>
      <c r="Q25" s="25"/>
    </row>
    <row r="26" spans="1:17" s="4" customFormat="1" ht="18" customHeight="1">
      <c r="A26" s="31"/>
      <c r="B26" s="34"/>
      <c r="C26" s="21"/>
      <c r="D26" s="7"/>
      <c r="E26" s="11" t="s">
        <v>18</v>
      </c>
      <c r="F26" s="12">
        <f>H26+J26+L26+N26</f>
        <v>237.0473763828217</v>
      </c>
      <c r="G26" s="12"/>
      <c r="H26" s="12">
        <f>H25*1.049</f>
        <v>237.0473763828217</v>
      </c>
      <c r="I26" s="12"/>
      <c r="J26" s="12"/>
      <c r="K26" s="12"/>
      <c r="L26" s="12"/>
      <c r="M26" s="12"/>
      <c r="N26" s="12"/>
      <c r="O26" s="12"/>
      <c r="P26" s="26"/>
      <c r="Q26" s="27"/>
    </row>
    <row r="27" spans="1:17" s="4" customFormat="1" ht="18" customHeight="1">
      <c r="A27" s="29">
        <f>A21+1</f>
        <v>4</v>
      </c>
      <c r="B27" s="32" t="s">
        <v>27</v>
      </c>
      <c r="C27" s="21" t="s">
        <v>40</v>
      </c>
      <c r="D27" s="7"/>
      <c r="E27" s="9" t="s">
        <v>11</v>
      </c>
      <c r="F27" s="10">
        <f>SUM(F28:F32)</f>
        <v>23065.697173402696</v>
      </c>
      <c r="G27" s="10">
        <f aca="true" t="shared" si="3" ref="G27:O27">SUM(G28:G32)</f>
        <v>0</v>
      </c>
      <c r="H27" s="10">
        <f t="shared" si="3"/>
        <v>23065.697173402696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si="3"/>
        <v>0</v>
      </c>
      <c r="O27" s="10">
        <f t="shared" si="3"/>
        <v>0</v>
      </c>
      <c r="P27" s="22" t="s">
        <v>52</v>
      </c>
      <c r="Q27" s="23"/>
    </row>
    <row r="28" spans="1:17" s="4" customFormat="1" ht="18" customHeight="1">
      <c r="A28" s="30"/>
      <c r="B28" s="33"/>
      <c r="C28" s="21"/>
      <c r="D28" s="7" t="s">
        <v>24</v>
      </c>
      <c r="E28" s="11" t="s">
        <v>16</v>
      </c>
      <c r="F28" s="12">
        <f>H28+J28+L28+N28</f>
        <v>4156.26</v>
      </c>
      <c r="G28" s="12"/>
      <c r="H28" s="12">
        <v>4156.26</v>
      </c>
      <c r="I28" s="12"/>
      <c r="J28" s="12"/>
      <c r="K28" s="12"/>
      <c r="L28" s="12"/>
      <c r="M28" s="12"/>
      <c r="N28" s="12"/>
      <c r="O28" s="12"/>
      <c r="P28" s="24"/>
      <c r="Q28" s="25"/>
    </row>
    <row r="29" spans="1:17" s="4" customFormat="1" ht="18" customHeight="1">
      <c r="A29" s="30"/>
      <c r="B29" s="33"/>
      <c r="C29" s="21"/>
      <c r="D29" s="7"/>
      <c r="E29" s="11" t="s">
        <v>13</v>
      </c>
      <c r="F29" s="12">
        <f>H29+J29+L29+N29</f>
        <v>4376.54178</v>
      </c>
      <c r="G29" s="12"/>
      <c r="H29" s="12">
        <f>H28*1.053</f>
        <v>4376.54178</v>
      </c>
      <c r="I29" s="12"/>
      <c r="J29" s="12"/>
      <c r="K29" s="12"/>
      <c r="L29" s="12"/>
      <c r="M29" s="12"/>
      <c r="N29" s="12"/>
      <c r="O29" s="12"/>
      <c r="P29" s="24"/>
      <c r="Q29" s="25"/>
    </row>
    <row r="30" spans="1:17" s="4" customFormat="1" ht="18" customHeight="1">
      <c r="A30" s="30"/>
      <c r="B30" s="33"/>
      <c r="C30" s="21"/>
      <c r="D30" s="7"/>
      <c r="E30" s="11" t="s">
        <v>14</v>
      </c>
      <c r="F30" s="12">
        <f>H30+J30+L30+N30</f>
        <v>4608.4984943399995</v>
      </c>
      <c r="G30" s="12"/>
      <c r="H30" s="12">
        <f>H29*1.053</f>
        <v>4608.4984943399995</v>
      </c>
      <c r="I30" s="12"/>
      <c r="J30" s="12"/>
      <c r="K30" s="12"/>
      <c r="L30" s="12"/>
      <c r="M30" s="12"/>
      <c r="N30" s="12"/>
      <c r="O30" s="12"/>
      <c r="P30" s="24"/>
      <c r="Q30" s="25"/>
    </row>
    <row r="31" spans="1:17" s="4" customFormat="1" ht="18" customHeight="1">
      <c r="A31" s="30"/>
      <c r="B31" s="33"/>
      <c r="C31" s="21"/>
      <c r="D31" s="7"/>
      <c r="E31" s="11" t="s">
        <v>17</v>
      </c>
      <c r="F31" s="12">
        <f>H31+J31+L31+N31</f>
        <v>4843.53191755134</v>
      </c>
      <c r="G31" s="12"/>
      <c r="H31" s="12">
        <f>H30*1.051</f>
        <v>4843.53191755134</v>
      </c>
      <c r="I31" s="12"/>
      <c r="J31" s="12"/>
      <c r="K31" s="12"/>
      <c r="L31" s="12"/>
      <c r="M31" s="12"/>
      <c r="N31" s="12"/>
      <c r="O31" s="12"/>
      <c r="P31" s="24"/>
      <c r="Q31" s="25"/>
    </row>
    <row r="32" spans="1:17" s="4" customFormat="1" ht="18" customHeight="1">
      <c r="A32" s="31"/>
      <c r="B32" s="34"/>
      <c r="C32" s="21"/>
      <c r="D32" s="7"/>
      <c r="E32" s="11" t="s">
        <v>18</v>
      </c>
      <c r="F32" s="12">
        <f>H32+J32+L32+N32</f>
        <v>5080.864981511355</v>
      </c>
      <c r="G32" s="12"/>
      <c r="H32" s="12">
        <f>H31*1.049</f>
        <v>5080.864981511355</v>
      </c>
      <c r="I32" s="12"/>
      <c r="J32" s="12"/>
      <c r="K32" s="12"/>
      <c r="L32" s="12"/>
      <c r="M32" s="12"/>
      <c r="N32" s="12"/>
      <c r="O32" s="12"/>
      <c r="P32" s="26"/>
      <c r="Q32" s="27"/>
    </row>
    <row r="33" spans="1:17" s="3" customFormat="1" ht="18" customHeight="1">
      <c r="A33" s="29">
        <f>A27+1</f>
        <v>5</v>
      </c>
      <c r="B33" s="32" t="s">
        <v>57</v>
      </c>
      <c r="C33" s="21" t="s">
        <v>58</v>
      </c>
      <c r="D33" s="7"/>
      <c r="E33" s="9" t="s">
        <v>11</v>
      </c>
      <c r="F33" s="10">
        <f>SUM(F34:F38)</f>
        <v>56336.49441711541</v>
      </c>
      <c r="G33" s="10">
        <f aca="true" t="shared" si="4" ref="G33:O33">SUM(G34:G38)</f>
        <v>0</v>
      </c>
      <c r="H33" s="10">
        <f>SUM(H34:H38)</f>
        <v>56336.49441711541</v>
      </c>
      <c r="I33" s="10">
        <f t="shared" si="4"/>
        <v>0</v>
      </c>
      <c r="J33" s="10">
        <f t="shared" si="4"/>
        <v>0</v>
      </c>
      <c r="K33" s="10">
        <f t="shared" si="4"/>
        <v>0</v>
      </c>
      <c r="L33" s="10">
        <v>0</v>
      </c>
      <c r="M33" s="10">
        <f t="shared" si="4"/>
        <v>0</v>
      </c>
      <c r="N33" s="10">
        <f t="shared" si="4"/>
        <v>0</v>
      </c>
      <c r="O33" s="10">
        <f t="shared" si="4"/>
        <v>0</v>
      </c>
      <c r="P33" s="22" t="s">
        <v>52</v>
      </c>
      <c r="Q33" s="23"/>
    </row>
    <row r="34" spans="1:17" s="3" customFormat="1" ht="18" customHeight="1">
      <c r="A34" s="30"/>
      <c r="B34" s="33"/>
      <c r="C34" s="21"/>
      <c r="D34" s="7" t="s">
        <v>30</v>
      </c>
      <c r="E34" s="11" t="s">
        <v>16</v>
      </c>
      <c r="F34" s="12">
        <f>H34+J34+L34+N34</f>
        <v>10151.4</v>
      </c>
      <c r="G34" s="12"/>
      <c r="H34" s="12">
        <v>10151.4</v>
      </c>
      <c r="I34" s="12"/>
      <c r="J34" s="12"/>
      <c r="K34" s="12"/>
      <c r="L34" s="12"/>
      <c r="M34" s="12"/>
      <c r="N34" s="12"/>
      <c r="O34" s="12"/>
      <c r="P34" s="24"/>
      <c r="Q34" s="25"/>
    </row>
    <row r="35" spans="1:17" s="3" customFormat="1" ht="18" customHeight="1">
      <c r="A35" s="30"/>
      <c r="B35" s="33"/>
      <c r="C35" s="21"/>
      <c r="D35" s="7"/>
      <c r="E35" s="11" t="s">
        <v>13</v>
      </c>
      <c r="F35" s="12">
        <f>H35+J35+L35+N35</f>
        <v>10689.4242</v>
      </c>
      <c r="G35" s="12"/>
      <c r="H35" s="12">
        <f>H34*1.053</f>
        <v>10689.4242</v>
      </c>
      <c r="I35" s="12"/>
      <c r="J35" s="12"/>
      <c r="K35" s="12"/>
      <c r="L35" s="12"/>
      <c r="M35" s="12"/>
      <c r="N35" s="12"/>
      <c r="O35" s="12"/>
      <c r="P35" s="24"/>
      <c r="Q35" s="25"/>
    </row>
    <row r="36" spans="1:17" s="3" customFormat="1" ht="18" customHeight="1">
      <c r="A36" s="30"/>
      <c r="B36" s="33"/>
      <c r="C36" s="21"/>
      <c r="D36" s="7"/>
      <c r="E36" s="11" t="s">
        <v>14</v>
      </c>
      <c r="F36" s="12">
        <f>H36+J36+L36+N36</f>
        <v>11255.963682599999</v>
      </c>
      <c r="G36" s="12"/>
      <c r="H36" s="12">
        <f>H35*1.053</f>
        <v>11255.963682599999</v>
      </c>
      <c r="I36" s="12"/>
      <c r="J36" s="12"/>
      <c r="K36" s="12"/>
      <c r="L36" s="12"/>
      <c r="M36" s="12"/>
      <c r="N36" s="12"/>
      <c r="O36" s="12"/>
      <c r="P36" s="24"/>
      <c r="Q36" s="25"/>
    </row>
    <row r="37" spans="1:17" s="3" customFormat="1" ht="18" customHeight="1">
      <c r="A37" s="30"/>
      <c r="B37" s="33"/>
      <c r="C37" s="21"/>
      <c r="D37" s="7"/>
      <c r="E37" s="11" t="s">
        <v>17</v>
      </c>
      <c r="F37" s="12">
        <f>H37+J37+L37+N37</f>
        <v>11830.017830412598</v>
      </c>
      <c r="G37" s="12"/>
      <c r="H37" s="12">
        <f>H36*1.051</f>
        <v>11830.017830412598</v>
      </c>
      <c r="I37" s="12"/>
      <c r="J37" s="12"/>
      <c r="K37" s="12"/>
      <c r="L37" s="12"/>
      <c r="M37" s="12"/>
      <c r="N37" s="12"/>
      <c r="O37" s="12"/>
      <c r="P37" s="24"/>
      <c r="Q37" s="25"/>
    </row>
    <row r="38" spans="1:17" s="3" customFormat="1" ht="18" customHeight="1">
      <c r="A38" s="31"/>
      <c r="B38" s="34"/>
      <c r="C38" s="21"/>
      <c r="D38" s="7"/>
      <c r="E38" s="11" t="s">
        <v>18</v>
      </c>
      <c r="F38" s="12">
        <f>H38+J38+L38+N38</f>
        <v>12409.688704102815</v>
      </c>
      <c r="G38" s="12"/>
      <c r="H38" s="12">
        <f>H37*1.049</f>
        <v>12409.688704102815</v>
      </c>
      <c r="I38" s="12"/>
      <c r="J38" s="12"/>
      <c r="K38" s="12"/>
      <c r="L38" s="12"/>
      <c r="M38" s="12"/>
      <c r="N38" s="12"/>
      <c r="O38" s="12"/>
      <c r="P38" s="26"/>
      <c r="Q38" s="27"/>
    </row>
    <row r="39" spans="1:17" s="3" customFormat="1" ht="18" customHeight="1">
      <c r="A39" s="29">
        <f>A33+1</f>
        <v>6</v>
      </c>
      <c r="B39" s="32" t="s">
        <v>31</v>
      </c>
      <c r="C39" s="21" t="s">
        <v>32</v>
      </c>
      <c r="D39" s="7"/>
      <c r="E39" s="9" t="s">
        <v>11</v>
      </c>
      <c r="F39" s="10">
        <f>SUM(F40:F44)</f>
        <v>6852.514255316666</v>
      </c>
      <c r="G39" s="10">
        <f aca="true" t="shared" si="5" ref="G39:O39">SUM(G40:G44)</f>
        <v>0</v>
      </c>
      <c r="H39" s="10">
        <f t="shared" si="5"/>
        <v>6852.514255316666</v>
      </c>
      <c r="I39" s="10">
        <f t="shared" si="5"/>
        <v>0</v>
      </c>
      <c r="J39" s="10">
        <f t="shared" si="5"/>
        <v>0</v>
      </c>
      <c r="K39" s="10">
        <f t="shared" si="5"/>
        <v>0</v>
      </c>
      <c r="L39" s="10">
        <f t="shared" si="5"/>
        <v>0</v>
      </c>
      <c r="M39" s="10">
        <f t="shared" si="5"/>
        <v>0</v>
      </c>
      <c r="N39" s="10">
        <f t="shared" si="5"/>
        <v>0</v>
      </c>
      <c r="O39" s="10">
        <f t="shared" si="5"/>
        <v>0</v>
      </c>
      <c r="P39" s="22" t="s">
        <v>52</v>
      </c>
      <c r="Q39" s="23"/>
    </row>
    <row r="40" spans="1:17" s="3" customFormat="1" ht="18" customHeight="1">
      <c r="A40" s="30"/>
      <c r="B40" s="33"/>
      <c r="C40" s="21"/>
      <c r="D40" s="7" t="s">
        <v>24</v>
      </c>
      <c r="E40" s="11" t="s">
        <v>16</v>
      </c>
      <c r="F40" s="12">
        <f>H40+J40+L40+N40</f>
        <v>1234.77</v>
      </c>
      <c r="G40" s="12"/>
      <c r="H40" s="12">
        <v>1234.77</v>
      </c>
      <c r="I40" s="12"/>
      <c r="J40" s="12"/>
      <c r="K40" s="12"/>
      <c r="L40" s="12"/>
      <c r="M40" s="12"/>
      <c r="N40" s="12"/>
      <c r="O40" s="12"/>
      <c r="P40" s="24"/>
      <c r="Q40" s="25"/>
    </row>
    <row r="41" spans="1:17" s="3" customFormat="1" ht="18" customHeight="1">
      <c r="A41" s="30"/>
      <c r="B41" s="33"/>
      <c r="C41" s="21"/>
      <c r="D41" s="7"/>
      <c r="E41" s="11" t="s">
        <v>13</v>
      </c>
      <c r="F41" s="12">
        <f>H41+J41+L41+N41</f>
        <v>1300.21281</v>
      </c>
      <c r="G41" s="12"/>
      <c r="H41" s="12">
        <f>H40*1.053</f>
        <v>1300.21281</v>
      </c>
      <c r="I41" s="12"/>
      <c r="J41" s="12"/>
      <c r="K41" s="12"/>
      <c r="L41" s="12"/>
      <c r="M41" s="12"/>
      <c r="N41" s="12"/>
      <c r="O41" s="12"/>
      <c r="P41" s="24"/>
      <c r="Q41" s="25"/>
    </row>
    <row r="42" spans="1:17" s="3" customFormat="1" ht="18" customHeight="1">
      <c r="A42" s="30"/>
      <c r="B42" s="33"/>
      <c r="C42" s="21"/>
      <c r="D42" s="7"/>
      <c r="E42" s="11" t="s">
        <v>14</v>
      </c>
      <c r="F42" s="12">
        <f>H42+J42+L42+N42</f>
        <v>1369.12408893</v>
      </c>
      <c r="G42" s="12"/>
      <c r="H42" s="12">
        <f>H41*1.053</f>
        <v>1369.12408893</v>
      </c>
      <c r="I42" s="12"/>
      <c r="J42" s="12"/>
      <c r="K42" s="12"/>
      <c r="L42" s="12"/>
      <c r="M42" s="12"/>
      <c r="N42" s="12"/>
      <c r="O42" s="12"/>
      <c r="P42" s="24"/>
      <c r="Q42" s="25"/>
    </row>
    <row r="43" spans="1:17" s="3" customFormat="1" ht="18" customHeight="1">
      <c r="A43" s="30"/>
      <c r="B43" s="33"/>
      <c r="C43" s="21"/>
      <c r="D43" s="7"/>
      <c r="E43" s="11" t="s">
        <v>17</v>
      </c>
      <c r="F43" s="12">
        <f>H43+J43+L43+N43</f>
        <v>1438.9494174654299</v>
      </c>
      <c r="G43" s="12"/>
      <c r="H43" s="12">
        <f>H42*1.051</f>
        <v>1438.9494174654299</v>
      </c>
      <c r="I43" s="12"/>
      <c r="J43" s="12"/>
      <c r="K43" s="12"/>
      <c r="L43" s="12"/>
      <c r="M43" s="12"/>
      <c r="N43" s="12"/>
      <c r="O43" s="12"/>
      <c r="P43" s="24"/>
      <c r="Q43" s="25"/>
    </row>
    <row r="44" spans="1:17" s="3" customFormat="1" ht="18" customHeight="1">
      <c r="A44" s="31"/>
      <c r="B44" s="34"/>
      <c r="C44" s="21"/>
      <c r="D44" s="7"/>
      <c r="E44" s="11" t="s">
        <v>18</v>
      </c>
      <c r="F44" s="12">
        <f>H44+J44+L44+N44</f>
        <v>1509.4579389212358</v>
      </c>
      <c r="G44" s="12"/>
      <c r="H44" s="12">
        <f>H43*1.049</f>
        <v>1509.4579389212358</v>
      </c>
      <c r="I44" s="12"/>
      <c r="J44" s="12"/>
      <c r="K44" s="12"/>
      <c r="L44" s="12"/>
      <c r="M44" s="12"/>
      <c r="N44" s="12"/>
      <c r="O44" s="12"/>
      <c r="P44" s="26"/>
      <c r="Q44" s="27"/>
    </row>
    <row r="45" spans="1:17" s="4" customFormat="1" ht="18" customHeight="1">
      <c r="A45" s="29">
        <f>A39+1</f>
        <v>7</v>
      </c>
      <c r="B45" s="32" t="s">
        <v>36</v>
      </c>
      <c r="C45" s="21" t="s">
        <v>41</v>
      </c>
      <c r="D45" s="7"/>
      <c r="E45" s="9" t="s">
        <v>11</v>
      </c>
      <c r="F45" s="10">
        <f>SUM(F46:F50)</f>
        <v>13874.0701817275</v>
      </c>
      <c r="G45" s="10">
        <f aca="true" t="shared" si="6" ref="G45:O45">SUM(G46:G50)</f>
        <v>0</v>
      </c>
      <c r="H45" s="10">
        <f t="shared" si="6"/>
        <v>13874.0701817275</v>
      </c>
      <c r="I45" s="10">
        <f t="shared" si="6"/>
        <v>0</v>
      </c>
      <c r="J45" s="10">
        <f t="shared" si="6"/>
        <v>0</v>
      </c>
      <c r="K45" s="10">
        <f t="shared" si="6"/>
        <v>0</v>
      </c>
      <c r="L45" s="10">
        <f t="shared" si="6"/>
        <v>0</v>
      </c>
      <c r="M45" s="10">
        <f t="shared" si="6"/>
        <v>0</v>
      </c>
      <c r="N45" s="10">
        <f t="shared" si="6"/>
        <v>0</v>
      </c>
      <c r="O45" s="10">
        <f t="shared" si="6"/>
        <v>0</v>
      </c>
      <c r="P45" s="22" t="s">
        <v>52</v>
      </c>
      <c r="Q45" s="23"/>
    </row>
    <row r="46" spans="1:17" s="4" customFormat="1" ht="18" customHeight="1">
      <c r="A46" s="30"/>
      <c r="B46" s="33"/>
      <c r="C46" s="21"/>
      <c r="D46" s="7" t="s">
        <v>37</v>
      </c>
      <c r="E46" s="11" t="s">
        <v>16</v>
      </c>
      <c r="F46" s="12">
        <f>H46+J46+L46+N46</f>
        <v>2500</v>
      </c>
      <c r="G46" s="12"/>
      <c r="H46" s="12">
        <v>2500</v>
      </c>
      <c r="I46" s="12"/>
      <c r="J46" s="12"/>
      <c r="K46" s="12"/>
      <c r="L46" s="12"/>
      <c r="M46" s="12"/>
      <c r="N46" s="12"/>
      <c r="O46" s="12"/>
      <c r="P46" s="24"/>
      <c r="Q46" s="25"/>
    </row>
    <row r="47" spans="1:17" s="4" customFormat="1" ht="18" customHeight="1">
      <c r="A47" s="30"/>
      <c r="B47" s="33"/>
      <c r="C47" s="21"/>
      <c r="D47" s="7"/>
      <c r="E47" s="11" t="s">
        <v>13</v>
      </c>
      <c r="F47" s="12">
        <f>H47+J47+L47+N47</f>
        <v>2632.5</v>
      </c>
      <c r="G47" s="12"/>
      <c r="H47" s="12">
        <f>H46*1.053</f>
        <v>2632.5</v>
      </c>
      <c r="I47" s="12"/>
      <c r="J47" s="12"/>
      <c r="K47" s="12"/>
      <c r="L47" s="12"/>
      <c r="M47" s="12"/>
      <c r="N47" s="12"/>
      <c r="O47" s="12"/>
      <c r="P47" s="24"/>
      <c r="Q47" s="25"/>
    </row>
    <row r="48" spans="1:17" s="4" customFormat="1" ht="18" customHeight="1">
      <c r="A48" s="30"/>
      <c r="B48" s="33"/>
      <c r="C48" s="21"/>
      <c r="D48" s="7"/>
      <c r="E48" s="11" t="s">
        <v>14</v>
      </c>
      <c r="F48" s="12">
        <f>H48+J48+L48+N48</f>
        <v>2772.0225</v>
      </c>
      <c r="G48" s="12"/>
      <c r="H48" s="12">
        <f>H47*1.053</f>
        <v>2772.0225</v>
      </c>
      <c r="I48" s="12"/>
      <c r="J48" s="12"/>
      <c r="K48" s="12"/>
      <c r="L48" s="12"/>
      <c r="M48" s="12"/>
      <c r="N48" s="12"/>
      <c r="O48" s="12"/>
      <c r="P48" s="24"/>
      <c r="Q48" s="25"/>
    </row>
    <row r="49" spans="1:17" s="4" customFormat="1" ht="18" customHeight="1">
      <c r="A49" s="30"/>
      <c r="B49" s="33"/>
      <c r="C49" s="21"/>
      <c r="D49" s="7"/>
      <c r="E49" s="11" t="s">
        <v>17</v>
      </c>
      <c r="F49" s="12">
        <f>H49+J49+L49+N49</f>
        <v>2913.3956475</v>
      </c>
      <c r="G49" s="12"/>
      <c r="H49" s="12">
        <f>H48*1.051</f>
        <v>2913.3956475</v>
      </c>
      <c r="I49" s="12"/>
      <c r="J49" s="12"/>
      <c r="K49" s="12"/>
      <c r="L49" s="12"/>
      <c r="M49" s="12"/>
      <c r="N49" s="12"/>
      <c r="O49" s="12"/>
      <c r="P49" s="24"/>
      <c r="Q49" s="25"/>
    </row>
    <row r="50" spans="1:17" s="4" customFormat="1" ht="18" customHeight="1">
      <c r="A50" s="31"/>
      <c r="B50" s="34"/>
      <c r="C50" s="21"/>
      <c r="D50" s="7"/>
      <c r="E50" s="11" t="s">
        <v>18</v>
      </c>
      <c r="F50" s="12">
        <f>H50+J50+L50+N50</f>
        <v>3056.1520342275</v>
      </c>
      <c r="G50" s="12"/>
      <c r="H50" s="12">
        <f>H49*1.049</f>
        <v>3056.1520342275</v>
      </c>
      <c r="I50" s="12"/>
      <c r="J50" s="12"/>
      <c r="K50" s="12"/>
      <c r="L50" s="12"/>
      <c r="M50" s="12"/>
      <c r="N50" s="12"/>
      <c r="O50" s="12"/>
      <c r="P50" s="26"/>
      <c r="Q50" s="27"/>
    </row>
    <row r="51" spans="1:17" s="4" customFormat="1" ht="18" customHeight="1">
      <c r="A51" s="29">
        <f>A45+1</f>
        <v>8</v>
      </c>
      <c r="B51" s="32" t="s">
        <v>38</v>
      </c>
      <c r="C51" s="21" t="s">
        <v>42</v>
      </c>
      <c r="D51" s="7"/>
      <c r="E51" s="9" t="s">
        <v>11</v>
      </c>
      <c r="F51" s="10">
        <f>SUM(F52:F56)</f>
        <v>1109.9256145382</v>
      </c>
      <c r="G51" s="10">
        <f aca="true" t="shared" si="7" ref="G51:O51">SUM(G52:G56)</f>
        <v>0</v>
      </c>
      <c r="H51" s="10">
        <f t="shared" si="7"/>
        <v>1109.9256145382</v>
      </c>
      <c r="I51" s="10">
        <f t="shared" si="7"/>
        <v>0</v>
      </c>
      <c r="J51" s="10">
        <f t="shared" si="7"/>
        <v>0</v>
      </c>
      <c r="K51" s="10">
        <f t="shared" si="7"/>
        <v>0</v>
      </c>
      <c r="L51" s="10">
        <f t="shared" si="7"/>
        <v>0</v>
      </c>
      <c r="M51" s="10">
        <f t="shared" si="7"/>
        <v>0</v>
      </c>
      <c r="N51" s="10">
        <f t="shared" si="7"/>
        <v>0</v>
      </c>
      <c r="O51" s="10">
        <f t="shared" si="7"/>
        <v>0</v>
      </c>
      <c r="P51" s="22" t="s">
        <v>52</v>
      </c>
      <c r="Q51" s="23"/>
    </row>
    <row r="52" spans="1:17" s="4" customFormat="1" ht="18" customHeight="1">
      <c r="A52" s="30"/>
      <c r="B52" s="33"/>
      <c r="C52" s="21"/>
      <c r="D52" s="7" t="s">
        <v>37</v>
      </c>
      <c r="E52" s="11" t="s">
        <v>16</v>
      </c>
      <c r="F52" s="12">
        <f>H52+J52+L52+N52</f>
        <v>200</v>
      </c>
      <c r="G52" s="12"/>
      <c r="H52" s="12">
        <v>200</v>
      </c>
      <c r="I52" s="12"/>
      <c r="J52" s="12"/>
      <c r="K52" s="12"/>
      <c r="L52" s="12"/>
      <c r="M52" s="12"/>
      <c r="N52" s="12"/>
      <c r="O52" s="12"/>
      <c r="P52" s="24"/>
      <c r="Q52" s="25"/>
    </row>
    <row r="53" spans="1:17" s="4" customFormat="1" ht="18" customHeight="1">
      <c r="A53" s="30"/>
      <c r="B53" s="33"/>
      <c r="C53" s="21"/>
      <c r="D53" s="7"/>
      <c r="E53" s="11" t="s">
        <v>13</v>
      </c>
      <c r="F53" s="12">
        <f>H53+J53+L53+N53</f>
        <v>210.6</v>
      </c>
      <c r="G53" s="12"/>
      <c r="H53" s="12">
        <f>H52*1.053</f>
        <v>210.6</v>
      </c>
      <c r="I53" s="12"/>
      <c r="J53" s="12"/>
      <c r="K53" s="12"/>
      <c r="L53" s="12"/>
      <c r="M53" s="12"/>
      <c r="N53" s="12"/>
      <c r="O53" s="12"/>
      <c r="P53" s="24"/>
      <c r="Q53" s="25"/>
    </row>
    <row r="54" spans="1:17" s="4" customFormat="1" ht="18" customHeight="1">
      <c r="A54" s="30"/>
      <c r="B54" s="33"/>
      <c r="C54" s="21"/>
      <c r="D54" s="7"/>
      <c r="E54" s="11" t="s">
        <v>14</v>
      </c>
      <c r="F54" s="12">
        <f>H54+J54+L54+N54</f>
        <v>221.7618</v>
      </c>
      <c r="G54" s="12"/>
      <c r="H54" s="12">
        <f>H53*1.053</f>
        <v>221.7618</v>
      </c>
      <c r="I54" s="12"/>
      <c r="J54" s="12"/>
      <c r="K54" s="12"/>
      <c r="L54" s="12"/>
      <c r="M54" s="12"/>
      <c r="N54" s="12"/>
      <c r="O54" s="12"/>
      <c r="P54" s="24"/>
      <c r="Q54" s="25"/>
    </row>
    <row r="55" spans="1:17" s="4" customFormat="1" ht="18" customHeight="1">
      <c r="A55" s="30"/>
      <c r="B55" s="33"/>
      <c r="C55" s="21"/>
      <c r="D55" s="7"/>
      <c r="E55" s="11" t="s">
        <v>17</v>
      </c>
      <c r="F55" s="12">
        <f>H55+J55+L55+N55</f>
        <v>233.07165179999998</v>
      </c>
      <c r="G55" s="12"/>
      <c r="H55" s="12">
        <f>H54*1.051</f>
        <v>233.07165179999998</v>
      </c>
      <c r="I55" s="12"/>
      <c r="J55" s="12"/>
      <c r="K55" s="12"/>
      <c r="L55" s="12"/>
      <c r="M55" s="12"/>
      <c r="N55" s="12"/>
      <c r="O55" s="12"/>
      <c r="P55" s="24"/>
      <c r="Q55" s="25"/>
    </row>
    <row r="56" spans="1:17" s="4" customFormat="1" ht="18" customHeight="1">
      <c r="A56" s="31"/>
      <c r="B56" s="34"/>
      <c r="C56" s="21"/>
      <c r="D56" s="7"/>
      <c r="E56" s="11" t="s">
        <v>18</v>
      </c>
      <c r="F56" s="12">
        <f>H56+J56+L56+N56</f>
        <v>244.49216273819997</v>
      </c>
      <c r="G56" s="12"/>
      <c r="H56" s="12">
        <f>H55*1.049</f>
        <v>244.49216273819997</v>
      </c>
      <c r="I56" s="12"/>
      <c r="J56" s="12"/>
      <c r="K56" s="12"/>
      <c r="L56" s="12"/>
      <c r="M56" s="12"/>
      <c r="N56" s="12"/>
      <c r="O56" s="12"/>
      <c r="P56" s="26"/>
      <c r="Q56" s="27"/>
    </row>
    <row r="57" spans="1:17" s="3" customFormat="1" ht="18" customHeight="1">
      <c r="A57" s="29">
        <f>A51+1</f>
        <v>9</v>
      </c>
      <c r="B57" s="32" t="s">
        <v>43</v>
      </c>
      <c r="C57" s="21" t="s">
        <v>44</v>
      </c>
      <c r="D57" s="7"/>
      <c r="E57" s="9" t="s">
        <v>11</v>
      </c>
      <c r="F57" s="10">
        <f>SUM(F58:F62)</f>
        <v>2774.8140363455</v>
      </c>
      <c r="G57" s="10">
        <f aca="true" t="shared" si="8" ref="G57:O57">SUM(G58:G62)</f>
        <v>0</v>
      </c>
      <c r="H57" s="10">
        <f t="shared" si="8"/>
        <v>2774.8140363455</v>
      </c>
      <c r="I57" s="10">
        <f t="shared" si="8"/>
        <v>0</v>
      </c>
      <c r="J57" s="10">
        <f t="shared" si="8"/>
        <v>0</v>
      </c>
      <c r="K57" s="10">
        <f t="shared" si="8"/>
        <v>0</v>
      </c>
      <c r="L57" s="10">
        <f t="shared" si="8"/>
        <v>0</v>
      </c>
      <c r="M57" s="10">
        <f t="shared" si="8"/>
        <v>0</v>
      </c>
      <c r="N57" s="10">
        <f t="shared" si="8"/>
        <v>0</v>
      </c>
      <c r="O57" s="10">
        <f t="shared" si="8"/>
        <v>0</v>
      </c>
      <c r="P57" s="22" t="s">
        <v>52</v>
      </c>
      <c r="Q57" s="23"/>
    </row>
    <row r="58" spans="1:17" s="3" customFormat="1" ht="18" customHeight="1">
      <c r="A58" s="30"/>
      <c r="B58" s="33"/>
      <c r="C58" s="21"/>
      <c r="D58" s="7" t="s">
        <v>24</v>
      </c>
      <c r="E58" s="11" t="s">
        <v>16</v>
      </c>
      <c r="F58" s="12">
        <f>H58+J58+L58+N58</f>
        <v>500</v>
      </c>
      <c r="G58" s="12"/>
      <c r="H58" s="12">
        <v>500</v>
      </c>
      <c r="I58" s="12"/>
      <c r="J58" s="12"/>
      <c r="K58" s="12"/>
      <c r="L58" s="12"/>
      <c r="M58" s="12"/>
      <c r="N58" s="12"/>
      <c r="O58" s="12"/>
      <c r="P58" s="24"/>
      <c r="Q58" s="25"/>
    </row>
    <row r="59" spans="1:17" s="3" customFormat="1" ht="18" customHeight="1">
      <c r="A59" s="30"/>
      <c r="B59" s="33"/>
      <c r="C59" s="21"/>
      <c r="D59" s="7"/>
      <c r="E59" s="11" t="s">
        <v>13</v>
      </c>
      <c r="F59" s="12">
        <f>H59+J59+L59+N59</f>
        <v>526.5</v>
      </c>
      <c r="G59" s="12"/>
      <c r="H59" s="12">
        <f>H58*1.053</f>
        <v>526.5</v>
      </c>
      <c r="I59" s="12"/>
      <c r="J59" s="12"/>
      <c r="K59" s="12"/>
      <c r="L59" s="12"/>
      <c r="M59" s="12"/>
      <c r="N59" s="12"/>
      <c r="O59" s="12"/>
      <c r="P59" s="24"/>
      <c r="Q59" s="25"/>
    </row>
    <row r="60" spans="1:17" s="3" customFormat="1" ht="18" customHeight="1">
      <c r="A60" s="30"/>
      <c r="B60" s="33"/>
      <c r="C60" s="21"/>
      <c r="D60" s="7"/>
      <c r="E60" s="11" t="s">
        <v>14</v>
      </c>
      <c r="F60" s="12">
        <f>H60+J60+L60+N60</f>
        <v>554.4045</v>
      </c>
      <c r="G60" s="12"/>
      <c r="H60" s="12">
        <f>H59*1.053</f>
        <v>554.4045</v>
      </c>
      <c r="I60" s="12"/>
      <c r="J60" s="12"/>
      <c r="K60" s="12"/>
      <c r="L60" s="12"/>
      <c r="M60" s="12"/>
      <c r="N60" s="12"/>
      <c r="O60" s="12"/>
      <c r="P60" s="24"/>
      <c r="Q60" s="25"/>
    </row>
    <row r="61" spans="1:17" s="3" customFormat="1" ht="18" customHeight="1">
      <c r="A61" s="30"/>
      <c r="B61" s="33"/>
      <c r="C61" s="21"/>
      <c r="D61" s="7"/>
      <c r="E61" s="11" t="s">
        <v>17</v>
      </c>
      <c r="F61" s="12">
        <f>H61+J61+L61+N61</f>
        <v>582.6791294999999</v>
      </c>
      <c r="G61" s="12"/>
      <c r="H61" s="12">
        <f>H60*1.051</f>
        <v>582.6791294999999</v>
      </c>
      <c r="I61" s="12"/>
      <c r="J61" s="12"/>
      <c r="K61" s="12"/>
      <c r="L61" s="12"/>
      <c r="M61" s="12"/>
      <c r="N61" s="12"/>
      <c r="O61" s="12"/>
      <c r="P61" s="24"/>
      <c r="Q61" s="25"/>
    </row>
    <row r="62" spans="1:17" s="3" customFormat="1" ht="18" customHeight="1">
      <c r="A62" s="31"/>
      <c r="B62" s="34"/>
      <c r="C62" s="21"/>
      <c r="D62" s="7"/>
      <c r="E62" s="11" t="s">
        <v>18</v>
      </c>
      <c r="F62" s="12">
        <f>H62+J62+L62+N62</f>
        <v>611.2304068454999</v>
      </c>
      <c r="G62" s="12"/>
      <c r="H62" s="12">
        <f>H61*1.049</f>
        <v>611.2304068454999</v>
      </c>
      <c r="I62" s="12"/>
      <c r="J62" s="12"/>
      <c r="K62" s="12"/>
      <c r="L62" s="12"/>
      <c r="M62" s="12"/>
      <c r="N62" s="12"/>
      <c r="O62" s="12"/>
      <c r="P62" s="26"/>
      <c r="Q62" s="27"/>
    </row>
    <row r="63" spans="1:17" s="3" customFormat="1" ht="18" customHeight="1">
      <c r="A63" s="29">
        <f>A57+1</f>
        <v>10</v>
      </c>
      <c r="B63" s="32" t="s">
        <v>45</v>
      </c>
      <c r="C63" s="21" t="s">
        <v>59</v>
      </c>
      <c r="D63" s="7"/>
      <c r="E63" s="9" t="s">
        <v>11</v>
      </c>
      <c r="F63" s="10">
        <f>SUM(F64:F68)</f>
        <v>8242.252117279946</v>
      </c>
      <c r="G63" s="10">
        <f aca="true" t="shared" si="9" ref="G63:O63">SUM(G64:G68)</f>
        <v>0</v>
      </c>
      <c r="H63" s="10">
        <f t="shared" si="9"/>
        <v>8242.252117279946</v>
      </c>
      <c r="I63" s="10">
        <f t="shared" si="9"/>
        <v>0</v>
      </c>
      <c r="J63" s="10">
        <f t="shared" si="9"/>
        <v>0</v>
      </c>
      <c r="K63" s="10">
        <f t="shared" si="9"/>
        <v>0</v>
      </c>
      <c r="L63" s="10">
        <f t="shared" si="9"/>
        <v>0</v>
      </c>
      <c r="M63" s="10">
        <f t="shared" si="9"/>
        <v>0</v>
      </c>
      <c r="N63" s="10">
        <f t="shared" si="9"/>
        <v>0</v>
      </c>
      <c r="O63" s="10">
        <f t="shared" si="9"/>
        <v>0</v>
      </c>
      <c r="P63" s="22" t="s">
        <v>52</v>
      </c>
      <c r="Q63" s="23"/>
    </row>
    <row r="64" spans="1:17" s="3" customFormat="1" ht="18" customHeight="1">
      <c r="A64" s="30"/>
      <c r="B64" s="33"/>
      <c r="C64" s="21"/>
      <c r="D64" s="7" t="s">
        <v>46</v>
      </c>
      <c r="E64" s="11" t="s">
        <v>16</v>
      </c>
      <c r="F64" s="12">
        <f>H64+J64+L64+N64</f>
        <v>1485.19</v>
      </c>
      <c r="G64" s="12"/>
      <c r="H64" s="12">
        <v>1485.19</v>
      </c>
      <c r="I64" s="12"/>
      <c r="J64" s="12"/>
      <c r="K64" s="12"/>
      <c r="L64" s="12"/>
      <c r="M64" s="12"/>
      <c r="N64" s="12"/>
      <c r="O64" s="12"/>
      <c r="P64" s="24"/>
      <c r="Q64" s="25"/>
    </row>
    <row r="65" spans="1:17" s="3" customFormat="1" ht="18" customHeight="1">
      <c r="A65" s="30"/>
      <c r="B65" s="33"/>
      <c r="C65" s="21"/>
      <c r="D65" s="7"/>
      <c r="E65" s="11" t="s">
        <v>13</v>
      </c>
      <c r="F65" s="12">
        <f>H65+J65+L65+N65</f>
        <v>1563.90507</v>
      </c>
      <c r="G65" s="12"/>
      <c r="H65" s="12">
        <f>H64*1.053</f>
        <v>1563.90507</v>
      </c>
      <c r="I65" s="12"/>
      <c r="J65" s="12"/>
      <c r="K65" s="12"/>
      <c r="L65" s="12"/>
      <c r="M65" s="12"/>
      <c r="N65" s="12"/>
      <c r="O65" s="12"/>
      <c r="P65" s="24"/>
      <c r="Q65" s="25"/>
    </row>
    <row r="66" spans="1:17" s="3" customFormat="1" ht="18" customHeight="1">
      <c r="A66" s="30"/>
      <c r="B66" s="33"/>
      <c r="C66" s="21"/>
      <c r="D66" s="7"/>
      <c r="E66" s="11" t="s">
        <v>14</v>
      </c>
      <c r="F66" s="12">
        <f>H66+J66+L66+N66</f>
        <v>1646.7920387099998</v>
      </c>
      <c r="G66" s="12"/>
      <c r="H66" s="12">
        <f>H65*1.053</f>
        <v>1646.7920387099998</v>
      </c>
      <c r="I66" s="12"/>
      <c r="J66" s="12"/>
      <c r="K66" s="12"/>
      <c r="L66" s="12"/>
      <c r="M66" s="12"/>
      <c r="N66" s="12"/>
      <c r="O66" s="12"/>
      <c r="P66" s="24"/>
      <c r="Q66" s="25"/>
    </row>
    <row r="67" spans="1:17" s="3" customFormat="1" ht="18" customHeight="1">
      <c r="A67" s="30"/>
      <c r="B67" s="33"/>
      <c r="C67" s="21"/>
      <c r="D67" s="7"/>
      <c r="E67" s="11" t="s">
        <v>17</v>
      </c>
      <c r="F67" s="12">
        <f>H67+J67+L67+N67</f>
        <v>1730.7784326842097</v>
      </c>
      <c r="G67" s="12"/>
      <c r="H67" s="12">
        <f>H66*1.051</f>
        <v>1730.7784326842097</v>
      </c>
      <c r="I67" s="12"/>
      <c r="J67" s="12"/>
      <c r="K67" s="12"/>
      <c r="L67" s="12"/>
      <c r="M67" s="12"/>
      <c r="N67" s="12"/>
      <c r="O67" s="12"/>
      <c r="P67" s="24"/>
      <c r="Q67" s="25"/>
    </row>
    <row r="68" spans="1:17" s="3" customFormat="1" ht="18" customHeight="1">
      <c r="A68" s="31"/>
      <c r="B68" s="34"/>
      <c r="C68" s="21"/>
      <c r="D68" s="7"/>
      <c r="E68" s="11" t="s">
        <v>18</v>
      </c>
      <c r="F68" s="12">
        <f>H68+J68+L68+N68</f>
        <v>1815.586575885736</v>
      </c>
      <c r="G68" s="12"/>
      <c r="H68" s="12">
        <f>H67*1.049</f>
        <v>1815.586575885736</v>
      </c>
      <c r="I68" s="12"/>
      <c r="J68" s="12"/>
      <c r="K68" s="12"/>
      <c r="L68" s="12"/>
      <c r="M68" s="12"/>
      <c r="N68" s="12"/>
      <c r="O68" s="12"/>
      <c r="P68" s="26"/>
      <c r="Q68" s="27"/>
    </row>
    <row r="69" spans="1:17" s="4" customFormat="1" ht="18" customHeight="1">
      <c r="A69" s="29">
        <f>A63+1</f>
        <v>11</v>
      </c>
      <c r="B69" s="21" t="s">
        <v>60</v>
      </c>
      <c r="C69" s="21" t="s">
        <v>61</v>
      </c>
      <c r="D69" s="13"/>
      <c r="E69" s="9" t="s">
        <v>11</v>
      </c>
      <c r="F69" s="10">
        <f>SUM(F70:F74)</f>
        <v>2701.780930908886</v>
      </c>
      <c r="G69" s="10">
        <f aca="true" t="shared" si="10" ref="G69:O69">SUM(G70:G74)</f>
        <v>0</v>
      </c>
      <c r="H69" s="10">
        <f t="shared" si="10"/>
        <v>2701.780930908886</v>
      </c>
      <c r="I69" s="10">
        <f t="shared" si="10"/>
        <v>0</v>
      </c>
      <c r="J69" s="10">
        <f t="shared" si="10"/>
        <v>0</v>
      </c>
      <c r="K69" s="10">
        <f t="shared" si="10"/>
        <v>0</v>
      </c>
      <c r="L69" s="10">
        <f t="shared" si="10"/>
        <v>0</v>
      </c>
      <c r="M69" s="10">
        <f t="shared" si="10"/>
        <v>0</v>
      </c>
      <c r="N69" s="10">
        <f t="shared" si="10"/>
        <v>0</v>
      </c>
      <c r="O69" s="10">
        <f t="shared" si="10"/>
        <v>0</v>
      </c>
      <c r="P69" s="22" t="s">
        <v>52</v>
      </c>
      <c r="Q69" s="23"/>
    </row>
    <row r="70" spans="1:17" s="4" customFormat="1" ht="18" customHeight="1">
      <c r="A70" s="30"/>
      <c r="B70" s="21"/>
      <c r="C70" s="28"/>
      <c r="D70" s="7" t="s">
        <v>24</v>
      </c>
      <c r="E70" s="11" t="s">
        <v>16</v>
      </c>
      <c r="F70" s="12">
        <f>H70+J70+L70+N70</f>
        <v>486.84</v>
      </c>
      <c r="G70" s="12"/>
      <c r="H70" s="12">
        <v>486.84</v>
      </c>
      <c r="I70" s="12"/>
      <c r="J70" s="12"/>
      <c r="K70" s="12"/>
      <c r="L70" s="12"/>
      <c r="M70" s="12"/>
      <c r="N70" s="12"/>
      <c r="O70" s="12"/>
      <c r="P70" s="24"/>
      <c r="Q70" s="25"/>
    </row>
    <row r="71" spans="1:17" s="4" customFormat="1" ht="18" customHeight="1">
      <c r="A71" s="30"/>
      <c r="B71" s="21"/>
      <c r="C71" s="28"/>
      <c r="D71" s="7"/>
      <c r="E71" s="11" t="s">
        <v>13</v>
      </c>
      <c r="F71" s="12">
        <f>H71+J71+L71+N71</f>
        <v>512.64252</v>
      </c>
      <c r="G71" s="12"/>
      <c r="H71" s="12">
        <f>H70*1.053</f>
        <v>512.64252</v>
      </c>
      <c r="I71" s="12"/>
      <c r="J71" s="12"/>
      <c r="K71" s="12"/>
      <c r="L71" s="12"/>
      <c r="M71" s="12"/>
      <c r="N71" s="12"/>
      <c r="O71" s="12"/>
      <c r="P71" s="24"/>
      <c r="Q71" s="25"/>
    </row>
    <row r="72" spans="1:17" s="4" customFormat="1" ht="18" customHeight="1">
      <c r="A72" s="30"/>
      <c r="B72" s="21"/>
      <c r="C72" s="28"/>
      <c r="D72" s="7"/>
      <c r="E72" s="11" t="s">
        <v>14</v>
      </c>
      <c r="F72" s="12">
        <f>H72+J72+L72+N72</f>
        <v>539.8125735599999</v>
      </c>
      <c r="G72" s="12"/>
      <c r="H72" s="12">
        <f>H71*1.053</f>
        <v>539.8125735599999</v>
      </c>
      <c r="I72" s="12"/>
      <c r="J72" s="12"/>
      <c r="K72" s="12"/>
      <c r="L72" s="12"/>
      <c r="M72" s="12"/>
      <c r="N72" s="12"/>
      <c r="O72" s="12"/>
      <c r="P72" s="24"/>
      <c r="Q72" s="25"/>
    </row>
    <row r="73" spans="1:17" s="4" customFormat="1" ht="18" customHeight="1">
      <c r="A73" s="30"/>
      <c r="B73" s="21"/>
      <c r="C73" s="28"/>
      <c r="D73" s="7"/>
      <c r="E73" s="11" t="s">
        <v>17</v>
      </c>
      <c r="F73" s="12">
        <f>H73+J73+L73+N73</f>
        <v>567.3430148115599</v>
      </c>
      <c r="G73" s="12"/>
      <c r="H73" s="12">
        <f>H72*1.051</f>
        <v>567.3430148115599</v>
      </c>
      <c r="I73" s="12"/>
      <c r="J73" s="12"/>
      <c r="K73" s="12"/>
      <c r="L73" s="12"/>
      <c r="M73" s="12"/>
      <c r="N73" s="12"/>
      <c r="O73" s="12"/>
      <c r="P73" s="24"/>
      <c r="Q73" s="25"/>
    </row>
    <row r="74" spans="1:17" s="4" customFormat="1" ht="18" customHeight="1">
      <c r="A74" s="31"/>
      <c r="B74" s="21"/>
      <c r="C74" s="28"/>
      <c r="D74" s="7"/>
      <c r="E74" s="11" t="s">
        <v>18</v>
      </c>
      <c r="F74" s="12">
        <f>H74+J74+L74+N74</f>
        <v>595.1428225373263</v>
      </c>
      <c r="G74" s="12"/>
      <c r="H74" s="12">
        <f>H73*1.049</f>
        <v>595.1428225373263</v>
      </c>
      <c r="I74" s="12"/>
      <c r="J74" s="12"/>
      <c r="K74" s="12"/>
      <c r="L74" s="12"/>
      <c r="M74" s="12"/>
      <c r="N74" s="12"/>
      <c r="O74" s="12"/>
      <c r="P74" s="26"/>
      <c r="Q74" s="27"/>
    </row>
    <row r="75" spans="1:17" s="4" customFormat="1" ht="18" customHeight="1">
      <c r="A75" s="29">
        <f>A69+1</f>
        <v>12</v>
      </c>
      <c r="B75" s="21" t="s">
        <v>47</v>
      </c>
      <c r="C75" s="21" t="s">
        <v>49</v>
      </c>
      <c r="D75" s="7"/>
      <c r="E75" s="9" t="s">
        <v>11</v>
      </c>
      <c r="F75" s="10">
        <f>SUM(F76:F80)</f>
        <v>221.98512290764</v>
      </c>
      <c r="G75" s="10">
        <f aca="true" t="shared" si="11" ref="G75:O75">SUM(G76:G80)</f>
        <v>0</v>
      </c>
      <c r="H75" s="10">
        <f t="shared" si="11"/>
        <v>221.98512290764</v>
      </c>
      <c r="I75" s="10">
        <f t="shared" si="11"/>
        <v>0</v>
      </c>
      <c r="J75" s="10">
        <f t="shared" si="11"/>
        <v>0</v>
      </c>
      <c r="K75" s="10">
        <f t="shared" si="11"/>
        <v>0</v>
      </c>
      <c r="L75" s="10">
        <f t="shared" si="11"/>
        <v>0</v>
      </c>
      <c r="M75" s="10">
        <f t="shared" si="11"/>
        <v>0</v>
      </c>
      <c r="N75" s="10">
        <f t="shared" si="11"/>
        <v>0</v>
      </c>
      <c r="O75" s="10">
        <f t="shared" si="11"/>
        <v>0</v>
      </c>
      <c r="P75" s="22" t="s">
        <v>52</v>
      </c>
      <c r="Q75" s="23"/>
    </row>
    <row r="76" spans="1:17" s="4" customFormat="1" ht="18" customHeight="1">
      <c r="A76" s="30"/>
      <c r="B76" s="21"/>
      <c r="C76" s="21"/>
      <c r="D76" s="7" t="s">
        <v>46</v>
      </c>
      <c r="E76" s="11" t="s">
        <v>16</v>
      </c>
      <c r="F76" s="12">
        <f>H76+J76+L76+N76</f>
        <v>40</v>
      </c>
      <c r="G76" s="12"/>
      <c r="H76" s="12">
        <v>40</v>
      </c>
      <c r="I76" s="12"/>
      <c r="J76" s="12"/>
      <c r="K76" s="12"/>
      <c r="L76" s="12"/>
      <c r="M76" s="12"/>
      <c r="N76" s="12"/>
      <c r="O76" s="12"/>
      <c r="P76" s="24"/>
      <c r="Q76" s="25"/>
    </row>
    <row r="77" spans="1:17" s="4" customFormat="1" ht="18" customHeight="1">
      <c r="A77" s="30"/>
      <c r="B77" s="21"/>
      <c r="C77" s="21"/>
      <c r="D77" s="7"/>
      <c r="E77" s="11" t="s">
        <v>13</v>
      </c>
      <c r="F77" s="12">
        <f>H77+J77+L77+N77</f>
        <v>42.12</v>
      </c>
      <c r="G77" s="12"/>
      <c r="H77" s="12">
        <f>H76*1.053</f>
        <v>42.12</v>
      </c>
      <c r="I77" s="12"/>
      <c r="J77" s="12"/>
      <c r="K77" s="12"/>
      <c r="L77" s="12"/>
      <c r="M77" s="12"/>
      <c r="N77" s="12"/>
      <c r="O77" s="12"/>
      <c r="P77" s="24"/>
      <c r="Q77" s="25"/>
    </row>
    <row r="78" spans="1:17" s="4" customFormat="1" ht="18" customHeight="1">
      <c r="A78" s="30"/>
      <c r="B78" s="21"/>
      <c r="C78" s="21"/>
      <c r="D78" s="7"/>
      <c r="E78" s="11" t="s">
        <v>14</v>
      </c>
      <c r="F78" s="12">
        <f>H78+J78+L78+N78</f>
        <v>44.35236</v>
      </c>
      <c r="G78" s="12"/>
      <c r="H78" s="12">
        <f>H77*1.053</f>
        <v>44.35236</v>
      </c>
      <c r="I78" s="12"/>
      <c r="J78" s="12"/>
      <c r="K78" s="12"/>
      <c r="L78" s="12"/>
      <c r="M78" s="12"/>
      <c r="N78" s="12"/>
      <c r="O78" s="12"/>
      <c r="P78" s="24"/>
      <c r="Q78" s="25"/>
    </row>
    <row r="79" spans="1:17" s="4" customFormat="1" ht="18" customHeight="1">
      <c r="A79" s="30"/>
      <c r="B79" s="21"/>
      <c r="C79" s="21"/>
      <c r="D79" s="7"/>
      <c r="E79" s="11" t="s">
        <v>17</v>
      </c>
      <c r="F79" s="12">
        <f>H79+J79+L79+N79</f>
        <v>46.61433036</v>
      </c>
      <c r="G79" s="12"/>
      <c r="H79" s="12">
        <f>H78*1.051</f>
        <v>46.61433036</v>
      </c>
      <c r="I79" s="12"/>
      <c r="J79" s="12"/>
      <c r="K79" s="12"/>
      <c r="L79" s="12"/>
      <c r="M79" s="12"/>
      <c r="N79" s="12"/>
      <c r="O79" s="12"/>
      <c r="P79" s="24"/>
      <c r="Q79" s="25"/>
    </row>
    <row r="80" spans="1:17" s="4" customFormat="1" ht="18" customHeight="1">
      <c r="A80" s="31"/>
      <c r="B80" s="21"/>
      <c r="C80" s="21"/>
      <c r="D80" s="7"/>
      <c r="E80" s="11" t="s">
        <v>18</v>
      </c>
      <c r="F80" s="12">
        <f>H80+J80+L80+N80</f>
        <v>48.89843254763999</v>
      </c>
      <c r="G80" s="12"/>
      <c r="H80" s="12">
        <f>H79*1.049</f>
        <v>48.89843254763999</v>
      </c>
      <c r="I80" s="12"/>
      <c r="J80" s="12"/>
      <c r="K80" s="12"/>
      <c r="L80" s="12"/>
      <c r="M80" s="12"/>
      <c r="N80" s="12"/>
      <c r="O80" s="12"/>
      <c r="P80" s="26"/>
      <c r="Q80" s="27"/>
    </row>
    <row r="81" spans="1:17" s="4" customFormat="1" ht="18" customHeight="1">
      <c r="A81" s="29">
        <f>A75+1</f>
        <v>13</v>
      </c>
      <c r="B81" s="21" t="s">
        <v>67</v>
      </c>
      <c r="C81" s="21" t="s">
        <v>49</v>
      </c>
      <c r="D81" s="7"/>
      <c r="E81" s="9" t="s">
        <v>11</v>
      </c>
      <c r="F81" s="10">
        <f>SUM(F82:F86)</f>
        <v>11099.256145382</v>
      </c>
      <c r="G81" s="10">
        <f aca="true" t="shared" si="12" ref="G81:O81">SUM(G82:G86)</f>
        <v>0</v>
      </c>
      <c r="H81" s="10">
        <f t="shared" si="12"/>
        <v>11099.256145382</v>
      </c>
      <c r="I81" s="10">
        <f t="shared" si="12"/>
        <v>0</v>
      </c>
      <c r="J81" s="10">
        <f t="shared" si="12"/>
        <v>0</v>
      </c>
      <c r="K81" s="10">
        <f t="shared" si="12"/>
        <v>0</v>
      </c>
      <c r="L81" s="10">
        <f t="shared" si="12"/>
        <v>0</v>
      </c>
      <c r="M81" s="10">
        <f t="shared" si="12"/>
        <v>0</v>
      </c>
      <c r="N81" s="10">
        <f t="shared" si="12"/>
        <v>0</v>
      </c>
      <c r="O81" s="10">
        <f t="shared" si="12"/>
        <v>0</v>
      </c>
      <c r="P81" s="22" t="s">
        <v>52</v>
      </c>
      <c r="Q81" s="23"/>
    </row>
    <row r="82" spans="1:17" s="4" customFormat="1" ht="18" customHeight="1">
      <c r="A82" s="30"/>
      <c r="B82" s="21"/>
      <c r="C82" s="21"/>
      <c r="D82" s="7" t="s">
        <v>46</v>
      </c>
      <c r="E82" s="11" t="s">
        <v>16</v>
      </c>
      <c r="F82" s="12">
        <f>H82+J82+L82+N82</f>
        <v>2000</v>
      </c>
      <c r="G82" s="12"/>
      <c r="H82" s="12">
        <v>2000</v>
      </c>
      <c r="I82" s="12"/>
      <c r="J82" s="12"/>
      <c r="K82" s="12"/>
      <c r="L82" s="12"/>
      <c r="M82" s="12"/>
      <c r="N82" s="12"/>
      <c r="O82" s="12"/>
      <c r="P82" s="24"/>
      <c r="Q82" s="25"/>
    </row>
    <row r="83" spans="1:17" s="4" customFormat="1" ht="18" customHeight="1">
      <c r="A83" s="30"/>
      <c r="B83" s="21"/>
      <c r="C83" s="21"/>
      <c r="D83" s="7"/>
      <c r="E83" s="11" t="s">
        <v>13</v>
      </c>
      <c r="F83" s="12">
        <f>H83+J83+L83+N83</f>
        <v>2106</v>
      </c>
      <c r="G83" s="12"/>
      <c r="H83" s="12">
        <f>H82*1.053</f>
        <v>2106</v>
      </c>
      <c r="I83" s="12"/>
      <c r="J83" s="12"/>
      <c r="K83" s="12"/>
      <c r="L83" s="12"/>
      <c r="M83" s="12"/>
      <c r="N83" s="12"/>
      <c r="O83" s="12"/>
      <c r="P83" s="24"/>
      <c r="Q83" s="25"/>
    </row>
    <row r="84" spans="1:17" s="4" customFormat="1" ht="18" customHeight="1">
      <c r="A84" s="30"/>
      <c r="B84" s="21"/>
      <c r="C84" s="21"/>
      <c r="D84" s="7"/>
      <c r="E84" s="11" t="s">
        <v>14</v>
      </c>
      <c r="F84" s="12">
        <f>H84+J84+L84+N84</f>
        <v>2217.618</v>
      </c>
      <c r="G84" s="12"/>
      <c r="H84" s="12">
        <f>H83*1.053</f>
        <v>2217.618</v>
      </c>
      <c r="I84" s="12"/>
      <c r="J84" s="12"/>
      <c r="K84" s="12"/>
      <c r="L84" s="12"/>
      <c r="M84" s="12"/>
      <c r="N84" s="12"/>
      <c r="O84" s="12"/>
      <c r="P84" s="24"/>
      <c r="Q84" s="25"/>
    </row>
    <row r="85" spans="1:17" s="4" customFormat="1" ht="18" customHeight="1">
      <c r="A85" s="30"/>
      <c r="B85" s="21"/>
      <c r="C85" s="21"/>
      <c r="D85" s="7"/>
      <c r="E85" s="11" t="s">
        <v>17</v>
      </c>
      <c r="F85" s="12">
        <f>H85+J85+L85+N85</f>
        <v>2330.7165179999997</v>
      </c>
      <c r="G85" s="12"/>
      <c r="H85" s="12">
        <f>H84*1.051</f>
        <v>2330.7165179999997</v>
      </c>
      <c r="I85" s="12"/>
      <c r="J85" s="12"/>
      <c r="K85" s="12"/>
      <c r="L85" s="12"/>
      <c r="M85" s="12"/>
      <c r="N85" s="12"/>
      <c r="O85" s="12"/>
      <c r="P85" s="24"/>
      <c r="Q85" s="25"/>
    </row>
    <row r="86" spans="1:17" s="4" customFormat="1" ht="18" customHeight="1">
      <c r="A86" s="31"/>
      <c r="B86" s="21"/>
      <c r="C86" s="21"/>
      <c r="D86" s="7"/>
      <c r="E86" s="11" t="s">
        <v>18</v>
      </c>
      <c r="F86" s="12">
        <f>H86+J86+L86+N86</f>
        <v>2444.9216273819998</v>
      </c>
      <c r="G86" s="12"/>
      <c r="H86" s="12">
        <f>H85*1.049</f>
        <v>2444.9216273819998</v>
      </c>
      <c r="I86" s="12"/>
      <c r="J86" s="12"/>
      <c r="K86" s="12"/>
      <c r="L86" s="12"/>
      <c r="M86" s="12"/>
      <c r="N86" s="12"/>
      <c r="O86" s="12"/>
      <c r="P86" s="26"/>
      <c r="Q86" s="27"/>
    </row>
    <row r="87" spans="1:17" s="4" customFormat="1" ht="18" customHeight="1">
      <c r="A87" s="29">
        <f>A81+1</f>
        <v>14</v>
      </c>
      <c r="B87" s="21" t="s">
        <v>48</v>
      </c>
      <c r="C87" s="21" t="s">
        <v>50</v>
      </c>
      <c r="D87" s="7"/>
      <c r="E87" s="9" t="s">
        <v>11</v>
      </c>
      <c r="F87" s="10">
        <f>SUM(F88:F92)</f>
        <v>18646.75032424176</v>
      </c>
      <c r="G87" s="10">
        <f aca="true" t="shared" si="13" ref="G87:O87">SUM(G88:G92)</f>
        <v>0</v>
      </c>
      <c r="H87" s="10">
        <f t="shared" si="13"/>
        <v>0</v>
      </c>
      <c r="I87" s="10">
        <f t="shared" si="13"/>
        <v>0</v>
      </c>
      <c r="J87" s="10">
        <f t="shared" si="13"/>
        <v>0</v>
      </c>
      <c r="K87" s="10">
        <f t="shared" si="13"/>
        <v>0</v>
      </c>
      <c r="L87" s="10">
        <f t="shared" si="13"/>
        <v>18646.75032424176</v>
      </c>
      <c r="M87" s="10">
        <f t="shared" si="13"/>
        <v>0</v>
      </c>
      <c r="N87" s="10">
        <f t="shared" si="13"/>
        <v>0</v>
      </c>
      <c r="O87" s="10">
        <f t="shared" si="13"/>
        <v>0</v>
      </c>
      <c r="P87" s="22" t="s">
        <v>52</v>
      </c>
      <c r="Q87" s="23"/>
    </row>
    <row r="88" spans="1:17" s="4" customFormat="1" ht="18" customHeight="1">
      <c r="A88" s="30"/>
      <c r="B88" s="21"/>
      <c r="C88" s="21"/>
      <c r="D88" s="7" t="s">
        <v>24</v>
      </c>
      <c r="E88" s="11" t="s">
        <v>16</v>
      </c>
      <c r="F88" s="12">
        <f>H88+J88+L88+N88</f>
        <v>3360</v>
      </c>
      <c r="G88" s="12"/>
      <c r="H88" s="12"/>
      <c r="I88" s="12"/>
      <c r="J88" s="12"/>
      <c r="K88" s="12"/>
      <c r="L88" s="12">
        <v>3360</v>
      </c>
      <c r="M88" s="12"/>
      <c r="N88" s="12"/>
      <c r="O88" s="12"/>
      <c r="P88" s="24"/>
      <c r="Q88" s="25"/>
    </row>
    <row r="89" spans="1:17" s="4" customFormat="1" ht="18" customHeight="1">
      <c r="A89" s="30"/>
      <c r="B89" s="21"/>
      <c r="C89" s="21"/>
      <c r="D89" s="7"/>
      <c r="E89" s="11" t="s">
        <v>13</v>
      </c>
      <c r="F89" s="12">
        <f>H89+J89+L89+N89</f>
        <v>3538.08</v>
      </c>
      <c r="G89" s="12"/>
      <c r="H89" s="12"/>
      <c r="I89" s="12"/>
      <c r="J89" s="12"/>
      <c r="K89" s="12"/>
      <c r="L89" s="12">
        <f>L88*1.053</f>
        <v>3538.08</v>
      </c>
      <c r="M89" s="12"/>
      <c r="N89" s="12"/>
      <c r="O89" s="12"/>
      <c r="P89" s="24"/>
      <c r="Q89" s="25"/>
    </row>
    <row r="90" spans="1:17" s="4" customFormat="1" ht="18" customHeight="1">
      <c r="A90" s="30"/>
      <c r="B90" s="21"/>
      <c r="C90" s="21"/>
      <c r="D90" s="7"/>
      <c r="E90" s="11" t="s">
        <v>14</v>
      </c>
      <c r="F90" s="12">
        <f>H90+J90+L90+N90</f>
        <v>3725.59824</v>
      </c>
      <c r="G90" s="12"/>
      <c r="H90" s="12"/>
      <c r="I90" s="12"/>
      <c r="J90" s="12"/>
      <c r="K90" s="12"/>
      <c r="L90" s="12">
        <f>L89*1.053</f>
        <v>3725.59824</v>
      </c>
      <c r="M90" s="12"/>
      <c r="N90" s="12"/>
      <c r="O90" s="12"/>
      <c r="P90" s="24"/>
      <c r="Q90" s="25"/>
    </row>
    <row r="91" spans="1:17" s="4" customFormat="1" ht="18" customHeight="1">
      <c r="A91" s="30"/>
      <c r="B91" s="21"/>
      <c r="C91" s="21"/>
      <c r="D91" s="7"/>
      <c r="E91" s="11" t="s">
        <v>17</v>
      </c>
      <c r="F91" s="12">
        <f>H91+J91+L91+N91</f>
        <v>3915.6037502399995</v>
      </c>
      <c r="G91" s="12"/>
      <c r="H91" s="12"/>
      <c r="I91" s="12"/>
      <c r="J91" s="12"/>
      <c r="K91" s="12"/>
      <c r="L91" s="12">
        <f>L90*1.051</f>
        <v>3915.6037502399995</v>
      </c>
      <c r="M91" s="12"/>
      <c r="N91" s="12"/>
      <c r="O91" s="12"/>
      <c r="P91" s="24"/>
      <c r="Q91" s="25"/>
    </row>
    <row r="92" spans="1:17" s="4" customFormat="1" ht="18" customHeight="1">
      <c r="A92" s="31"/>
      <c r="B92" s="21"/>
      <c r="C92" s="21"/>
      <c r="D92" s="7"/>
      <c r="E92" s="11" t="s">
        <v>18</v>
      </c>
      <c r="F92" s="12">
        <f>H92+J92+L92+N92</f>
        <v>4107.468334001759</v>
      </c>
      <c r="G92" s="12"/>
      <c r="H92" s="12"/>
      <c r="I92" s="12"/>
      <c r="J92" s="12"/>
      <c r="K92" s="12"/>
      <c r="L92" s="12">
        <f>L91*1.049</f>
        <v>4107.468334001759</v>
      </c>
      <c r="M92" s="12"/>
      <c r="N92" s="12"/>
      <c r="O92" s="12"/>
      <c r="P92" s="26"/>
      <c r="Q92" s="27"/>
    </row>
    <row r="93" spans="1:17" s="5" customFormat="1" ht="18" customHeight="1">
      <c r="A93" s="29">
        <f>A87+1</f>
        <v>15</v>
      </c>
      <c r="B93" s="21" t="s">
        <v>51</v>
      </c>
      <c r="C93" s="21" t="s">
        <v>50</v>
      </c>
      <c r="D93" s="7"/>
      <c r="E93" s="9" t="s">
        <v>11</v>
      </c>
      <c r="F93" s="10">
        <f>SUM(F94:F98)</f>
        <v>11099.256145382</v>
      </c>
      <c r="G93" s="10">
        <f aca="true" t="shared" si="14" ref="G93:O93">SUM(G94:G98)</f>
        <v>0</v>
      </c>
      <c r="H93" s="10">
        <f t="shared" si="14"/>
        <v>11099.256145382</v>
      </c>
      <c r="I93" s="10">
        <f t="shared" si="14"/>
        <v>0</v>
      </c>
      <c r="J93" s="10">
        <f t="shared" si="14"/>
        <v>0</v>
      </c>
      <c r="K93" s="10">
        <f t="shared" si="14"/>
        <v>0</v>
      </c>
      <c r="L93" s="10">
        <f t="shared" si="14"/>
        <v>0</v>
      </c>
      <c r="M93" s="10">
        <f t="shared" si="14"/>
        <v>0</v>
      </c>
      <c r="N93" s="10">
        <f t="shared" si="14"/>
        <v>0</v>
      </c>
      <c r="O93" s="10">
        <f t="shared" si="14"/>
        <v>0</v>
      </c>
      <c r="P93" s="22" t="s">
        <v>52</v>
      </c>
      <c r="Q93" s="23"/>
    </row>
    <row r="94" spans="1:17" s="4" customFormat="1" ht="18" customHeight="1">
      <c r="A94" s="30"/>
      <c r="B94" s="21"/>
      <c r="C94" s="21"/>
      <c r="D94" s="7" t="s">
        <v>37</v>
      </c>
      <c r="E94" s="11" t="s">
        <v>16</v>
      </c>
      <c r="F94" s="12">
        <f>H94+J94+L94+N94</f>
        <v>2000</v>
      </c>
      <c r="G94" s="12"/>
      <c r="H94" s="12">
        <v>2000</v>
      </c>
      <c r="I94" s="12"/>
      <c r="J94" s="12"/>
      <c r="K94" s="12"/>
      <c r="L94" s="12"/>
      <c r="M94" s="12"/>
      <c r="N94" s="12"/>
      <c r="O94" s="12"/>
      <c r="P94" s="24"/>
      <c r="Q94" s="25"/>
    </row>
    <row r="95" spans="1:17" s="4" customFormat="1" ht="18" customHeight="1">
      <c r="A95" s="30"/>
      <c r="B95" s="21"/>
      <c r="C95" s="21"/>
      <c r="D95" s="7"/>
      <c r="E95" s="11" t="s">
        <v>13</v>
      </c>
      <c r="F95" s="12">
        <f>H95+J95+L95+N95</f>
        <v>2106</v>
      </c>
      <c r="G95" s="12"/>
      <c r="H95" s="12">
        <f>H94*1.053</f>
        <v>2106</v>
      </c>
      <c r="I95" s="12"/>
      <c r="J95" s="12"/>
      <c r="K95" s="12"/>
      <c r="L95" s="12"/>
      <c r="M95" s="12"/>
      <c r="N95" s="12"/>
      <c r="O95" s="12"/>
      <c r="P95" s="24"/>
      <c r="Q95" s="25"/>
    </row>
    <row r="96" spans="1:17" s="4" customFormat="1" ht="18" customHeight="1">
      <c r="A96" s="30"/>
      <c r="B96" s="21"/>
      <c r="C96" s="21"/>
      <c r="D96" s="7"/>
      <c r="E96" s="11" t="s">
        <v>14</v>
      </c>
      <c r="F96" s="12">
        <f>H96+J96+L96+N96</f>
        <v>2217.618</v>
      </c>
      <c r="G96" s="12"/>
      <c r="H96" s="12">
        <f>H95*1.053</f>
        <v>2217.618</v>
      </c>
      <c r="I96" s="12"/>
      <c r="J96" s="12"/>
      <c r="K96" s="12"/>
      <c r="L96" s="12"/>
      <c r="M96" s="12"/>
      <c r="N96" s="12"/>
      <c r="O96" s="12"/>
      <c r="P96" s="24"/>
      <c r="Q96" s="25"/>
    </row>
    <row r="97" spans="1:17" s="4" customFormat="1" ht="18" customHeight="1">
      <c r="A97" s="30"/>
      <c r="B97" s="21"/>
      <c r="C97" s="21"/>
      <c r="D97" s="7"/>
      <c r="E97" s="11" t="s">
        <v>17</v>
      </c>
      <c r="F97" s="12">
        <f>H97+J97+L97+N97</f>
        <v>2330.7165179999997</v>
      </c>
      <c r="G97" s="12"/>
      <c r="H97" s="12">
        <f>H96*1.051</f>
        <v>2330.7165179999997</v>
      </c>
      <c r="I97" s="12"/>
      <c r="J97" s="12"/>
      <c r="K97" s="12"/>
      <c r="L97" s="12"/>
      <c r="M97" s="12"/>
      <c r="N97" s="12"/>
      <c r="O97" s="12"/>
      <c r="P97" s="24"/>
      <c r="Q97" s="25"/>
    </row>
    <row r="98" spans="1:17" s="4" customFormat="1" ht="18" customHeight="1">
      <c r="A98" s="31"/>
      <c r="B98" s="21"/>
      <c r="C98" s="21"/>
      <c r="D98" s="7"/>
      <c r="E98" s="11" t="s">
        <v>18</v>
      </c>
      <c r="F98" s="12">
        <f>H98+J98+L98+N98</f>
        <v>2444.9216273819998</v>
      </c>
      <c r="G98" s="12"/>
      <c r="H98" s="12">
        <f>H97*1.049</f>
        <v>2444.9216273819998</v>
      </c>
      <c r="I98" s="12"/>
      <c r="J98" s="12"/>
      <c r="K98" s="12"/>
      <c r="L98" s="12"/>
      <c r="M98" s="12"/>
      <c r="N98" s="12"/>
      <c r="O98" s="12"/>
      <c r="P98" s="26"/>
      <c r="Q98" s="27"/>
    </row>
    <row r="99" spans="1:17" ht="18" customHeight="1">
      <c r="A99" s="29"/>
      <c r="B99" s="21" t="s">
        <v>69</v>
      </c>
      <c r="C99" s="21"/>
      <c r="D99" s="7"/>
      <c r="E99" s="9" t="s">
        <v>11</v>
      </c>
      <c r="F99" s="10">
        <f aca="true" t="shared" si="15" ref="F99:F104">F9+F15+F21+F27+F33+F39+F45+F51+F57+F63+F69+F75+F81+F87+F93</f>
        <v>359207.00251398084</v>
      </c>
      <c r="G99" s="10">
        <f aca="true" t="shared" si="16" ref="G99:O99">G9+G15+G21+G27+G33+G39+G45+G51+G57+G63+G69+G75+G81+G87+G93</f>
        <v>0</v>
      </c>
      <c r="H99" s="10">
        <f t="shared" si="16"/>
        <v>340560.2521897391</v>
      </c>
      <c r="I99" s="10">
        <f t="shared" si="16"/>
        <v>0</v>
      </c>
      <c r="J99" s="10">
        <f t="shared" si="16"/>
        <v>0</v>
      </c>
      <c r="K99" s="10">
        <f t="shared" si="16"/>
        <v>0</v>
      </c>
      <c r="L99" s="10">
        <f t="shared" si="16"/>
        <v>18646.75032424176</v>
      </c>
      <c r="M99" s="10">
        <f t="shared" si="16"/>
        <v>0</v>
      </c>
      <c r="N99" s="10">
        <f t="shared" si="16"/>
        <v>0</v>
      </c>
      <c r="O99" s="10">
        <f t="shared" si="16"/>
        <v>0</v>
      </c>
      <c r="P99" s="22" t="s">
        <v>52</v>
      </c>
      <c r="Q99" s="23"/>
    </row>
    <row r="100" spans="1:17" s="4" customFormat="1" ht="18" customHeight="1">
      <c r="A100" s="30"/>
      <c r="B100" s="21"/>
      <c r="C100" s="21"/>
      <c r="D100" s="7"/>
      <c r="E100" s="11" t="s">
        <v>16</v>
      </c>
      <c r="F100" s="12">
        <f t="shared" si="15"/>
        <v>64726.32</v>
      </c>
      <c r="G100" s="12"/>
      <c r="H100" s="12">
        <f>H10+H16+H22+H28+H34+H40+H46+H52+H58+H64+H70+H76+H82+H88+H94</f>
        <v>61366.32</v>
      </c>
      <c r="I100" s="12"/>
      <c r="J100" s="12"/>
      <c r="K100" s="12"/>
      <c r="L100" s="10">
        <f>L10+L16+L22+L28+L34+L40+L46+L52+L58+L64+L70+L76+L82+L88+L94</f>
        <v>3360</v>
      </c>
      <c r="M100" s="12"/>
      <c r="N100" s="12"/>
      <c r="O100" s="12"/>
      <c r="P100" s="24"/>
      <c r="Q100" s="25"/>
    </row>
    <row r="101" spans="1:17" s="4" customFormat="1" ht="18" customHeight="1">
      <c r="A101" s="30"/>
      <c r="B101" s="21"/>
      <c r="C101" s="21"/>
      <c r="D101" s="7"/>
      <c r="E101" s="11" t="s">
        <v>13</v>
      </c>
      <c r="F101" s="12">
        <f t="shared" si="15"/>
        <v>68156.81496</v>
      </c>
      <c r="G101" s="12"/>
      <c r="H101" s="12">
        <f>H11+H17+H23+H29+H35+H41+H47+H53+H59+H65+H71+H77+H83+H89+H95</f>
        <v>64618.73496</v>
      </c>
      <c r="I101" s="12"/>
      <c r="J101" s="12"/>
      <c r="K101" s="12"/>
      <c r="L101" s="10">
        <f>L11+L17+L23+L29+L35+L41+L47+L53+L59+L65+L71+L77+L83+L89+L95</f>
        <v>3538.08</v>
      </c>
      <c r="M101" s="12"/>
      <c r="N101" s="12"/>
      <c r="O101" s="12"/>
      <c r="P101" s="24"/>
      <c r="Q101" s="25"/>
    </row>
    <row r="102" spans="1:17" s="4" customFormat="1" ht="18" customHeight="1">
      <c r="A102" s="30"/>
      <c r="B102" s="21"/>
      <c r="C102" s="21"/>
      <c r="D102" s="7"/>
      <c r="E102" s="11" t="s">
        <v>14</v>
      </c>
      <c r="F102" s="12">
        <f t="shared" si="15"/>
        <v>71769.12615288</v>
      </c>
      <c r="G102" s="12"/>
      <c r="H102" s="12">
        <f>H12+H18+H24+H30+H36+H42+H48+H54+H60+H66+H72+H78+H84+H90+H96</f>
        <v>68043.52791287999</v>
      </c>
      <c r="I102" s="12"/>
      <c r="J102" s="12"/>
      <c r="K102" s="12"/>
      <c r="L102" s="10">
        <f>L12+L18+L24+L30+L36+L42+L48+L54+L60+L66+L72+L78+L84+L90+L96</f>
        <v>3725.59824</v>
      </c>
      <c r="M102" s="12"/>
      <c r="N102" s="12"/>
      <c r="O102" s="12"/>
      <c r="P102" s="24"/>
      <c r="Q102" s="25"/>
    </row>
    <row r="103" spans="1:17" s="4" customFormat="1" ht="18" customHeight="1">
      <c r="A103" s="30"/>
      <c r="B103" s="21"/>
      <c r="C103" s="21"/>
      <c r="D103" s="7"/>
      <c r="E103" s="11" t="s">
        <v>17</v>
      </c>
      <c r="F103" s="12">
        <f t="shared" si="15"/>
        <v>75429.35158667687</v>
      </c>
      <c r="G103" s="12"/>
      <c r="H103" s="12">
        <f>H13+H19+H25+H31+H37+H43+H49+H55+H61+H67+H73+H79+H85+H91+H97</f>
        <v>71513.74783643687</v>
      </c>
      <c r="I103" s="12"/>
      <c r="J103" s="12"/>
      <c r="K103" s="12"/>
      <c r="L103" s="10">
        <f>L13+L19+L25+L31+L37+L43+L49+L55+L61+L67+L73+L79+L85+L91+L97</f>
        <v>3915.6037502399995</v>
      </c>
      <c r="M103" s="12"/>
      <c r="N103" s="12"/>
      <c r="O103" s="12"/>
      <c r="P103" s="24"/>
      <c r="Q103" s="25"/>
    </row>
    <row r="104" spans="1:17" s="4" customFormat="1" ht="18" customHeight="1">
      <c r="A104" s="31"/>
      <c r="B104" s="21"/>
      <c r="C104" s="21"/>
      <c r="D104" s="7"/>
      <c r="E104" s="11" t="s">
        <v>18</v>
      </c>
      <c r="F104" s="12">
        <f t="shared" si="15"/>
        <v>79125.38981442404</v>
      </c>
      <c r="G104" s="12"/>
      <c r="H104" s="12">
        <f>H14+H20+H26+H32+H38+H44+H50+H56+H62+H68+H74+H80+H86+H92+H98</f>
        <v>75017.92148042227</v>
      </c>
      <c r="I104" s="12"/>
      <c r="J104" s="12"/>
      <c r="K104" s="12"/>
      <c r="L104" s="10">
        <f>L14+L20+L26+L32+L38+L44+L50+L56+L62+L68+L74+L80+L86+L92+L98</f>
        <v>4107.468334001759</v>
      </c>
      <c r="M104" s="12"/>
      <c r="N104" s="12"/>
      <c r="O104" s="12"/>
      <c r="P104" s="26"/>
      <c r="Q104" s="27"/>
    </row>
    <row r="105" spans="1:17" s="4" customFormat="1" ht="28.5" customHeight="1">
      <c r="A105" s="8"/>
      <c r="B105" s="35" t="s">
        <v>70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7"/>
    </row>
    <row r="106" spans="1:17" s="4" customFormat="1" ht="18" customHeight="1">
      <c r="A106" s="29">
        <f>A93+1</f>
        <v>16</v>
      </c>
      <c r="B106" s="32" t="s">
        <v>28</v>
      </c>
      <c r="C106" s="21" t="s">
        <v>56</v>
      </c>
      <c r="D106" s="7"/>
      <c r="E106" s="9" t="s">
        <v>11</v>
      </c>
      <c r="F106" s="10">
        <f>SUM(F107:F111)</f>
        <v>155949.66994065055</v>
      </c>
      <c r="G106" s="10">
        <f aca="true" t="shared" si="17" ref="G106:O106">SUM(G107:G111)</f>
        <v>0</v>
      </c>
      <c r="H106" s="10">
        <f t="shared" si="17"/>
        <v>155949.66994065055</v>
      </c>
      <c r="I106" s="10">
        <f t="shared" si="17"/>
        <v>0</v>
      </c>
      <c r="J106" s="10">
        <f t="shared" si="17"/>
        <v>0</v>
      </c>
      <c r="K106" s="10">
        <f t="shared" si="17"/>
        <v>0</v>
      </c>
      <c r="L106" s="10">
        <f t="shared" si="17"/>
        <v>0</v>
      </c>
      <c r="M106" s="10">
        <f t="shared" si="17"/>
        <v>0</v>
      </c>
      <c r="N106" s="10">
        <f t="shared" si="17"/>
        <v>0</v>
      </c>
      <c r="O106" s="10">
        <f t="shared" si="17"/>
        <v>0</v>
      </c>
      <c r="P106" s="22" t="s">
        <v>52</v>
      </c>
      <c r="Q106" s="23"/>
    </row>
    <row r="107" spans="1:17" s="4" customFormat="1" ht="18" customHeight="1">
      <c r="A107" s="30"/>
      <c r="B107" s="33"/>
      <c r="C107" s="21"/>
      <c r="D107" s="7" t="s">
        <v>24</v>
      </c>
      <c r="E107" s="11" t="s">
        <v>16</v>
      </c>
      <c r="F107" s="12">
        <f>H107+J107+L107+N107</f>
        <v>25303.9</v>
      </c>
      <c r="G107" s="12"/>
      <c r="H107" s="12">
        <v>25303.9</v>
      </c>
      <c r="I107" s="12"/>
      <c r="J107" s="12"/>
      <c r="K107" s="12"/>
      <c r="L107" s="12"/>
      <c r="M107" s="12"/>
      <c r="N107" s="12"/>
      <c r="O107" s="12"/>
      <c r="P107" s="24"/>
      <c r="Q107" s="25"/>
    </row>
    <row r="108" spans="1:17" s="4" customFormat="1" ht="18" customHeight="1">
      <c r="A108" s="30"/>
      <c r="B108" s="33"/>
      <c r="C108" s="21"/>
      <c r="D108" s="7"/>
      <c r="E108" s="11" t="s">
        <v>13</v>
      </c>
      <c r="F108" s="12">
        <f>H108+J108+L108+N108</f>
        <v>27977.257035000002</v>
      </c>
      <c r="G108" s="12"/>
      <c r="H108" s="12">
        <f>H107*1.053*1.05</f>
        <v>27977.257035000002</v>
      </c>
      <c r="I108" s="12"/>
      <c r="J108" s="12"/>
      <c r="K108" s="12"/>
      <c r="L108" s="12"/>
      <c r="M108" s="12"/>
      <c r="N108" s="12"/>
      <c r="O108" s="12"/>
      <c r="P108" s="24"/>
      <c r="Q108" s="25"/>
    </row>
    <row r="109" spans="1:17" s="4" customFormat="1" ht="18" customHeight="1">
      <c r="A109" s="30"/>
      <c r="B109" s="33"/>
      <c r="C109" s="21"/>
      <c r="D109" s="7"/>
      <c r="E109" s="11" t="s">
        <v>14</v>
      </c>
      <c r="F109" s="12">
        <f>H109+J109+L109+N109</f>
        <v>30933.05424074775</v>
      </c>
      <c r="G109" s="12"/>
      <c r="H109" s="12">
        <f>H108*1.053*1.05</f>
        <v>30933.05424074775</v>
      </c>
      <c r="I109" s="12"/>
      <c r="J109" s="12"/>
      <c r="K109" s="12"/>
      <c r="L109" s="12"/>
      <c r="M109" s="12"/>
      <c r="N109" s="12"/>
      <c r="O109" s="12"/>
      <c r="P109" s="24"/>
      <c r="Q109" s="25"/>
    </row>
    <row r="110" spans="1:17" s="4" customFormat="1" ht="18" customHeight="1">
      <c r="A110" s="30"/>
      <c r="B110" s="33"/>
      <c r="C110" s="21"/>
      <c r="D110" s="7"/>
      <c r="E110" s="11" t="s">
        <v>17</v>
      </c>
      <c r="F110" s="12">
        <f>H110+J110+L110+N110</f>
        <v>34136.17200737718</v>
      </c>
      <c r="G110" s="12"/>
      <c r="H110" s="12">
        <f>H109*1.051*1.05</f>
        <v>34136.17200737718</v>
      </c>
      <c r="I110" s="12"/>
      <c r="J110" s="12"/>
      <c r="K110" s="12"/>
      <c r="L110" s="12"/>
      <c r="M110" s="12"/>
      <c r="N110" s="12"/>
      <c r="O110" s="12"/>
      <c r="P110" s="24"/>
      <c r="Q110" s="25"/>
    </row>
    <row r="111" spans="1:17" s="4" customFormat="1" ht="18" customHeight="1">
      <c r="A111" s="31"/>
      <c r="B111" s="34"/>
      <c r="C111" s="21"/>
      <c r="D111" s="7"/>
      <c r="E111" s="11" t="s">
        <v>18</v>
      </c>
      <c r="F111" s="12">
        <f>H111+J111+L111+N111</f>
        <v>37599.2866575256</v>
      </c>
      <c r="G111" s="12"/>
      <c r="H111" s="12">
        <f>H110*1.049*1.05</f>
        <v>37599.2866575256</v>
      </c>
      <c r="I111" s="12"/>
      <c r="J111" s="12"/>
      <c r="K111" s="12"/>
      <c r="L111" s="12"/>
      <c r="M111" s="12"/>
      <c r="N111" s="12"/>
      <c r="O111" s="12"/>
      <c r="P111" s="26"/>
      <c r="Q111" s="27"/>
    </row>
    <row r="112" spans="1:17" s="4" customFormat="1" ht="18" customHeight="1">
      <c r="A112" s="29">
        <f>A106+1</f>
        <v>17</v>
      </c>
      <c r="B112" s="32" t="s">
        <v>29</v>
      </c>
      <c r="C112" s="21" t="s">
        <v>56</v>
      </c>
      <c r="D112" s="7"/>
      <c r="E112" s="9" t="s">
        <v>11</v>
      </c>
      <c r="F112" s="10">
        <f>SUM(F113:F117)</f>
        <v>1232.6137072992742</v>
      </c>
      <c r="G112" s="10">
        <f aca="true" t="shared" si="18" ref="G112:O112">SUM(G113:G117)</f>
        <v>0</v>
      </c>
      <c r="H112" s="10">
        <f t="shared" si="18"/>
        <v>1232.6137072992742</v>
      </c>
      <c r="I112" s="10">
        <f t="shared" si="18"/>
        <v>0</v>
      </c>
      <c r="J112" s="10">
        <f t="shared" si="18"/>
        <v>0</v>
      </c>
      <c r="K112" s="10">
        <f t="shared" si="18"/>
        <v>0</v>
      </c>
      <c r="L112" s="10">
        <f t="shared" si="18"/>
        <v>0</v>
      </c>
      <c r="M112" s="10">
        <f t="shared" si="18"/>
        <v>0</v>
      </c>
      <c r="N112" s="10">
        <f t="shared" si="18"/>
        <v>0</v>
      </c>
      <c r="O112" s="10">
        <f t="shared" si="18"/>
        <v>0</v>
      </c>
      <c r="P112" s="22" t="s">
        <v>52</v>
      </c>
      <c r="Q112" s="23"/>
    </row>
    <row r="113" spans="1:17" s="4" customFormat="1" ht="18" customHeight="1">
      <c r="A113" s="30"/>
      <c r="B113" s="33"/>
      <c r="C113" s="21"/>
      <c r="D113" s="7" t="s">
        <v>24</v>
      </c>
      <c r="E113" s="11" t="s">
        <v>16</v>
      </c>
      <c r="F113" s="12">
        <f>H113+J113+L113+N113</f>
        <v>200</v>
      </c>
      <c r="G113" s="12"/>
      <c r="H113" s="12">
        <v>200</v>
      </c>
      <c r="I113" s="12"/>
      <c r="J113" s="12"/>
      <c r="K113" s="12"/>
      <c r="L113" s="12"/>
      <c r="M113" s="12"/>
      <c r="N113" s="12"/>
      <c r="O113" s="12"/>
      <c r="P113" s="24"/>
      <c r="Q113" s="25"/>
    </row>
    <row r="114" spans="1:17" s="4" customFormat="1" ht="18" customHeight="1">
      <c r="A114" s="30"/>
      <c r="B114" s="33"/>
      <c r="C114" s="21"/>
      <c r="D114" s="7"/>
      <c r="E114" s="11" t="s">
        <v>13</v>
      </c>
      <c r="F114" s="12">
        <f>H114+J114+L114+N114</f>
        <v>221.13</v>
      </c>
      <c r="G114" s="12"/>
      <c r="H114" s="12">
        <f>H113*1.053*1.05</f>
        <v>221.13</v>
      </c>
      <c r="I114" s="12"/>
      <c r="J114" s="12"/>
      <c r="K114" s="12"/>
      <c r="L114" s="12"/>
      <c r="M114" s="12"/>
      <c r="N114" s="12"/>
      <c r="O114" s="12"/>
      <c r="P114" s="24"/>
      <c r="Q114" s="25"/>
    </row>
    <row r="115" spans="1:17" s="4" customFormat="1" ht="18" customHeight="1">
      <c r="A115" s="30"/>
      <c r="B115" s="33"/>
      <c r="C115" s="21"/>
      <c r="D115" s="7"/>
      <c r="E115" s="11" t="s">
        <v>14</v>
      </c>
      <c r="F115" s="12">
        <f>H115+J115+L115+N115</f>
        <v>244.4923845</v>
      </c>
      <c r="G115" s="12"/>
      <c r="H115" s="12">
        <f>H114*1.053*1.05</f>
        <v>244.4923845</v>
      </c>
      <c r="I115" s="12"/>
      <c r="J115" s="12"/>
      <c r="K115" s="12"/>
      <c r="L115" s="12"/>
      <c r="M115" s="12"/>
      <c r="N115" s="12"/>
      <c r="O115" s="12"/>
      <c r="P115" s="24"/>
      <c r="Q115" s="25"/>
    </row>
    <row r="116" spans="1:17" s="4" customFormat="1" ht="18" customHeight="1">
      <c r="A116" s="30"/>
      <c r="B116" s="33"/>
      <c r="C116" s="21"/>
      <c r="D116" s="7"/>
      <c r="E116" s="11" t="s">
        <v>17</v>
      </c>
      <c r="F116" s="12">
        <f>H116+J116+L116+N116</f>
        <v>269.809570914975</v>
      </c>
      <c r="G116" s="12"/>
      <c r="H116" s="12">
        <f>H115*1.051*1.05</f>
        <v>269.809570914975</v>
      </c>
      <c r="I116" s="12"/>
      <c r="J116" s="12"/>
      <c r="K116" s="12"/>
      <c r="L116" s="12"/>
      <c r="M116" s="12"/>
      <c r="N116" s="12"/>
      <c r="O116" s="12"/>
      <c r="P116" s="24"/>
      <c r="Q116" s="25"/>
    </row>
    <row r="117" spans="1:17" s="4" customFormat="1" ht="18" customHeight="1">
      <c r="A117" s="31"/>
      <c r="B117" s="34"/>
      <c r="C117" s="21"/>
      <c r="D117" s="7"/>
      <c r="E117" s="11" t="s">
        <v>18</v>
      </c>
      <c r="F117" s="12">
        <f>H117+J117+L117+N117</f>
        <v>297.1817518842992</v>
      </c>
      <c r="G117" s="12"/>
      <c r="H117" s="12">
        <f>H116*1.049*1.05</f>
        <v>297.1817518842992</v>
      </c>
      <c r="I117" s="12"/>
      <c r="J117" s="12"/>
      <c r="K117" s="12"/>
      <c r="L117" s="12"/>
      <c r="M117" s="12"/>
      <c r="N117" s="12"/>
      <c r="O117" s="12"/>
      <c r="P117" s="26"/>
      <c r="Q117" s="27"/>
    </row>
    <row r="118" spans="1:17" s="4" customFormat="1" ht="18" customHeight="1">
      <c r="A118" s="29">
        <f>A112+1</f>
        <v>18</v>
      </c>
      <c r="B118" s="32" t="s">
        <v>33</v>
      </c>
      <c r="C118" s="21" t="s">
        <v>34</v>
      </c>
      <c r="D118" s="7"/>
      <c r="E118" s="9" t="s">
        <v>11</v>
      </c>
      <c r="F118" s="10">
        <f>SUM(F119:F123)</f>
        <v>8785.949179561483</v>
      </c>
      <c r="G118" s="10">
        <f aca="true" t="shared" si="19" ref="G118:O118">SUM(G119:G123)</f>
        <v>0</v>
      </c>
      <c r="H118" s="10">
        <f t="shared" si="19"/>
        <v>8785.949179561483</v>
      </c>
      <c r="I118" s="10">
        <f t="shared" si="19"/>
        <v>0</v>
      </c>
      <c r="J118" s="10">
        <f t="shared" si="19"/>
        <v>0</v>
      </c>
      <c r="K118" s="10">
        <f t="shared" si="19"/>
        <v>0</v>
      </c>
      <c r="L118" s="10">
        <f t="shared" si="19"/>
        <v>0</v>
      </c>
      <c r="M118" s="10">
        <f t="shared" si="19"/>
        <v>0</v>
      </c>
      <c r="N118" s="10">
        <f t="shared" si="19"/>
        <v>0</v>
      </c>
      <c r="O118" s="10">
        <f t="shared" si="19"/>
        <v>0</v>
      </c>
      <c r="P118" s="22" t="s">
        <v>52</v>
      </c>
      <c r="Q118" s="23"/>
    </row>
    <row r="119" spans="1:17" s="4" customFormat="1" ht="18" customHeight="1">
      <c r="A119" s="30"/>
      <c r="B119" s="33"/>
      <c r="C119" s="21"/>
      <c r="D119" s="7" t="s">
        <v>24</v>
      </c>
      <c r="E119" s="11" t="s">
        <v>16</v>
      </c>
      <c r="F119" s="12">
        <f>H119+J119+L119+N119</f>
        <v>1583.16</v>
      </c>
      <c r="G119" s="12"/>
      <c r="H119" s="12">
        <v>1583.16</v>
      </c>
      <c r="I119" s="12"/>
      <c r="J119" s="12"/>
      <c r="K119" s="12"/>
      <c r="L119" s="12"/>
      <c r="M119" s="12"/>
      <c r="N119" s="12"/>
      <c r="O119" s="12"/>
      <c r="P119" s="24"/>
      <c r="Q119" s="25"/>
    </row>
    <row r="120" spans="1:17" s="4" customFormat="1" ht="18" customHeight="1">
      <c r="A120" s="30"/>
      <c r="B120" s="33"/>
      <c r="C120" s="21"/>
      <c r="D120" s="7"/>
      <c r="E120" s="11" t="s">
        <v>13</v>
      </c>
      <c r="F120" s="12">
        <f>H120+J120+L120+N120</f>
        <v>1667.06748</v>
      </c>
      <c r="G120" s="12"/>
      <c r="H120" s="12">
        <f>H119*1.053</f>
        <v>1667.06748</v>
      </c>
      <c r="I120" s="12"/>
      <c r="J120" s="12"/>
      <c r="K120" s="12"/>
      <c r="L120" s="12"/>
      <c r="M120" s="12"/>
      <c r="N120" s="12"/>
      <c r="O120" s="12"/>
      <c r="P120" s="24"/>
      <c r="Q120" s="25"/>
    </row>
    <row r="121" spans="1:17" s="4" customFormat="1" ht="18" customHeight="1">
      <c r="A121" s="30"/>
      <c r="B121" s="33"/>
      <c r="C121" s="21"/>
      <c r="D121" s="7"/>
      <c r="E121" s="11" t="s">
        <v>14</v>
      </c>
      <c r="F121" s="12">
        <f>H121+J121+L121+N121</f>
        <v>1755.4220564399998</v>
      </c>
      <c r="G121" s="12"/>
      <c r="H121" s="12">
        <f>H120*1.053</f>
        <v>1755.4220564399998</v>
      </c>
      <c r="I121" s="12"/>
      <c r="J121" s="12"/>
      <c r="K121" s="12"/>
      <c r="L121" s="12"/>
      <c r="M121" s="12"/>
      <c r="N121" s="12"/>
      <c r="O121" s="12"/>
      <c r="P121" s="24"/>
      <c r="Q121" s="25"/>
    </row>
    <row r="122" spans="1:17" s="4" customFormat="1" ht="18" customHeight="1">
      <c r="A122" s="30"/>
      <c r="B122" s="33"/>
      <c r="C122" s="21"/>
      <c r="D122" s="7"/>
      <c r="E122" s="11" t="s">
        <v>17</v>
      </c>
      <c r="F122" s="12">
        <f>H122+J122+L122+N122</f>
        <v>1844.9485813184397</v>
      </c>
      <c r="G122" s="12"/>
      <c r="H122" s="12">
        <f>H121*1.051</f>
        <v>1844.9485813184397</v>
      </c>
      <c r="I122" s="12"/>
      <c r="J122" s="12"/>
      <c r="K122" s="12"/>
      <c r="L122" s="12"/>
      <c r="M122" s="12"/>
      <c r="N122" s="12"/>
      <c r="O122" s="12"/>
      <c r="P122" s="24"/>
      <c r="Q122" s="25"/>
    </row>
    <row r="123" spans="1:17" s="4" customFormat="1" ht="18" customHeight="1">
      <c r="A123" s="31"/>
      <c r="B123" s="34"/>
      <c r="C123" s="21"/>
      <c r="D123" s="7"/>
      <c r="E123" s="11" t="s">
        <v>18</v>
      </c>
      <c r="F123" s="12">
        <f>H123+J123+L123+N123</f>
        <v>1935.3510618030432</v>
      </c>
      <c r="G123" s="12"/>
      <c r="H123" s="12">
        <f>H122*1.049</f>
        <v>1935.3510618030432</v>
      </c>
      <c r="I123" s="12"/>
      <c r="J123" s="12"/>
      <c r="K123" s="12"/>
      <c r="L123" s="12"/>
      <c r="M123" s="12"/>
      <c r="N123" s="12"/>
      <c r="O123" s="12"/>
      <c r="P123" s="26"/>
      <c r="Q123" s="27"/>
    </row>
    <row r="124" spans="1:17" s="2" customFormat="1" ht="18" customHeight="1">
      <c r="A124" s="29">
        <f>A118+1</f>
        <v>19</v>
      </c>
      <c r="B124" s="32" t="s">
        <v>35</v>
      </c>
      <c r="C124" s="21" t="s">
        <v>39</v>
      </c>
      <c r="D124" s="7"/>
      <c r="E124" s="9" t="s">
        <v>11</v>
      </c>
      <c r="F124" s="10">
        <f>SUM(F125:F129)</f>
        <v>83244.42109036498</v>
      </c>
      <c r="G124" s="10">
        <f aca="true" t="shared" si="20" ref="G124:O124">SUM(G125:G129)</f>
        <v>0</v>
      </c>
      <c r="H124" s="10">
        <f t="shared" si="20"/>
        <v>83244.42109036498</v>
      </c>
      <c r="I124" s="10">
        <f t="shared" si="20"/>
        <v>0</v>
      </c>
      <c r="J124" s="10">
        <f t="shared" si="20"/>
        <v>0</v>
      </c>
      <c r="K124" s="10">
        <f t="shared" si="20"/>
        <v>0</v>
      </c>
      <c r="L124" s="10">
        <f t="shared" si="20"/>
        <v>0</v>
      </c>
      <c r="M124" s="10">
        <f t="shared" si="20"/>
        <v>0</v>
      </c>
      <c r="N124" s="10">
        <f t="shared" si="20"/>
        <v>0</v>
      </c>
      <c r="O124" s="10">
        <f t="shared" si="20"/>
        <v>0</v>
      </c>
      <c r="P124" s="22" t="s">
        <v>52</v>
      </c>
      <c r="Q124" s="23"/>
    </row>
    <row r="125" spans="1:17" s="2" customFormat="1" ht="18" customHeight="1">
      <c r="A125" s="30"/>
      <c r="B125" s="33"/>
      <c r="C125" s="21"/>
      <c r="D125" s="7" t="s">
        <v>37</v>
      </c>
      <c r="E125" s="11" t="s">
        <v>16</v>
      </c>
      <c r="F125" s="12">
        <f>H125+J125+L125+N125</f>
        <v>15000</v>
      </c>
      <c r="G125" s="12"/>
      <c r="H125" s="12">
        <v>15000</v>
      </c>
      <c r="I125" s="12"/>
      <c r="J125" s="12"/>
      <c r="K125" s="12"/>
      <c r="L125" s="12"/>
      <c r="M125" s="12"/>
      <c r="N125" s="12"/>
      <c r="O125" s="12"/>
      <c r="P125" s="24"/>
      <c r="Q125" s="25"/>
    </row>
    <row r="126" spans="1:17" s="2" customFormat="1" ht="18" customHeight="1">
      <c r="A126" s="30"/>
      <c r="B126" s="33"/>
      <c r="C126" s="21"/>
      <c r="D126" s="7"/>
      <c r="E126" s="11" t="s">
        <v>13</v>
      </c>
      <c r="F126" s="12">
        <f>H126+J126+L126+N126</f>
        <v>15794.999999999998</v>
      </c>
      <c r="G126" s="12"/>
      <c r="H126" s="12">
        <f>H125*1.053</f>
        <v>15794.999999999998</v>
      </c>
      <c r="I126" s="12"/>
      <c r="J126" s="12"/>
      <c r="K126" s="12"/>
      <c r="L126" s="12"/>
      <c r="M126" s="12"/>
      <c r="N126" s="12"/>
      <c r="O126" s="12"/>
      <c r="P126" s="24"/>
      <c r="Q126" s="25"/>
    </row>
    <row r="127" spans="1:17" s="2" customFormat="1" ht="18" customHeight="1">
      <c r="A127" s="30"/>
      <c r="B127" s="33"/>
      <c r="C127" s="21"/>
      <c r="D127" s="7"/>
      <c r="E127" s="11" t="s">
        <v>14</v>
      </c>
      <c r="F127" s="12">
        <f>H127+J127+L127+N127</f>
        <v>16632.135</v>
      </c>
      <c r="G127" s="12"/>
      <c r="H127" s="12">
        <f>H126*1.053</f>
        <v>16632.135</v>
      </c>
      <c r="I127" s="12"/>
      <c r="J127" s="12"/>
      <c r="K127" s="12"/>
      <c r="L127" s="12"/>
      <c r="M127" s="12"/>
      <c r="N127" s="12"/>
      <c r="O127" s="12"/>
      <c r="P127" s="24"/>
      <c r="Q127" s="25"/>
    </row>
    <row r="128" spans="1:17" s="2" customFormat="1" ht="18" customHeight="1">
      <c r="A128" s="30"/>
      <c r="B128" s="33"/>
      <c r="C128" s="21"/>
      <c r="D128" s="7"/>
      <c r="E128" s="11" t="s">
        <v>17</v>
      </c>
      <c r="F128" s="12">
        <f>H128+J128+L128+N128</f>
        <v>17480.373884999997</v>
      </c>
      <c r="G128" s="12"/>
      <c r="H128" s="12">
        <f>H127*1.051</f>
        <v>17480.373884999997</v>
      </c>
      <c r="I128" s="12"/>
      <c r="J128" s="12"/>
      <c r="K128" s="12"/>
      <c r="L128" s="12"/>
      <c r="M128" s="12"/>
      <c r="N128" s="12"/>
      <c r="O128" s="12"/>
      <c r="P128" s="24"/>
      <c r="Q128" s="25"/>
    </row>
    <row r="129" spans="1:17" s="2" customFormat="1" ht="18" customHeight="1">
      <c r="A129" s="31"/>
      <c r="B129" s="34"/>
      <c r="C129" s="21"/>
      <c r="D129" s="7"/>
      <c r="E129" s="11" t="s">
        <v>18</v>
      </c>
      <c r="F129" s="12">
        <f>H129+J129+L129+N129</f>
        <v>18336.912205364995</v>
      </c>
      <c r="G129" s="12"/>
      <c r="H129" s="12">
        <f>H128*1.049</f>
        <v>18336.912205364995</v>
      </c>
      <c r="I129" s="12"/>
      <c r="J129" s="12"/>
      <c r="K129" s="12"/>
      <c r="L129" s="12"/>
      <c r="M129" s="12"/>
      <c r="N129" s="12"/>
      <c r="O129" s="12"/>
      <c r="P129" s="26"/>
      <c r="Q129" s="27"/>
    </row>
    <row r="130" spans="1:17" ht="18" customHeight="1">
      <c r="A130" s="29"/>
      <c r="B130" s="21" t="s">
        <v>71</v>
      </c>
      <c r="C130" s="21"/>
      <c r="D130" s="7"/>
      <c r="E130" s="9" t="s">
        <v>11</v>
      </c>
      <c r="F130" s="10">
        <f aca="true" t="shared" si="21" ref="F130:F135">F106+F112+F118+F124</f>
        <v>249212.6539178763</v>
      </c>
      <c r="G130" s="10">
        <f aca="true" t="shared" si="22" ref="G130:O130">G106+G112+G118+G124</f>
        <v>0</v>
      </c>
      <c r="H130" s="10">
        <f t="shared" si="22"/>
        <v>249212.6539178763</v>
      </c>
      <c r="I130" s="10">
        <f t="shared" si="22"/>
        <v>0</v>
      </c>
      <c r="J130" s="10">
        <f t="shared" si="22"/>
        <v>0</v>
      </c>
      <c r="K130" s="10">
        <f t="shared" si="22"/>
        <v>0</v>
      </c>
      <c r="L130" s="10">
        <f t="shared" si="22"/>
        <v>0</v>
      </c>
      <c r="M130" s="10">
        <f t="shared" si="22"/>
        <v>0</v>
      </c>
      <c r="N130" s="10">
        <f t="shared" si="22"/>
        <v>0</v>
      </c>
      <c r="O130" s="10">
        <f t="shared" si="22"/>
        <v>0</v>
      </c>
      <c r="P130" s="22" t="s">
        <v>52</v>
      </c>
      <c r="Q130" s="23"/>
    </row>
    <row r="131" spans="1:17" s="4" customFormat="1" ht="18" customHeight="1">
      <c r="A131" s="30"/>
      <c r="B131" s="21"/>
      <c r="C131" s="21"/>
      <c r="D131" s="7"/>
      <c r="E131" s="11" t="s">
        <v>16</v>
      </c>
      <c r="F131" s="12">
        <f t="shared" si="21"/>
        <v>42087.06</v>
      </c>
      <c r="G131" s="12"/>
      <c r="H131" s="12">
        <f>H107+H113+H119+H125</f>
        <v>42087.06</v>
      </c>
      <c r="I131" s="12"/>
      <c r="J131" s="12"/>
      <c r="K131" s="12"/>
      <c r="L131" s="12"/>
      <c r="M131" s="12"/>
      <c r="N131" s="12"/>
      <c r="O131" s="12"/>
      <c r="P131" s="24"/>
      <c r="Q131" s="25"/>
    </row>
    <row r="132" spans="1:17" s="4" customFormat="1" ht="18" customHeight="1">
      <c r="A132" s="30"/>
      <c r="B132" s="21"/>
      <c r="C132" s="21"/>
      <c r="D132" s="7"/>
      <c r="E132" s="11" t="s">
        <v>13</v>
      </c>
      <c r="F132" s="12">
        <f t="shared" si="21"/>
        <v>45660.454515000005</v>
      </c>
      <c r="G132" s="12"/>
      <c r="H132" s="12">
        <f>H108+H114+H120+H126</f>
        <v>45660.454515000005</v>
      </c>
      <c r="I132" s="12"/>
      <c r="J132" s="12"/>
      <c r="K132" s="12"/>
      <c r="L132" s="12"/>
      <c r="M132" s="12"/>
      <c r="N132" s="12"/>
      <c r="O132" s="12"/>
      <c r="P132" s="24"/>
      <c r="Q132" s="25"/>
    </row>
    <row r="133" spans="1:17" s="4" customFormat="1" ht="18" customHeight="1">
      <c r="A133" s="30"/>
      <c r="B133" s="21"/>
      <c r="C133" s="21"/>
      <c r="D133" s="7"/>
      <c r="E133" s="11" t="s">
        <v>14</v>
      </c>
      <c r="F133" s="12">
        <f t="shared" si="21"/>
        <v>49565.103681687746</v>
      </c>
      <c r="G133" s="12"/>
      <c r="H133" s="12">
        <f>H109+H115+H121+H127</f>
        <v>49565.103681687746</v>
      </c>
      <c r="I133" s="12"/>
      <c r="J133" s="12"/>
      <c r="K133" s="12"/>
      <c r="L133" s="12"/>
      <c r="M133" s="12"/>
      <c r="N133" s="12"/>
      <c r="O133" s="12"/>
      <c r="P133" s="24"/>
      <c r="Q133" s="25"/>
    </row>
    <row r="134" spans="1:17" s="4" customFormat="1" ht="18" customHeight="1">
      <c r="A134" s="30"/>
      <c r="B134" s="21"/>
      <c r="C134" s="21"/>
      <c r="D134" s="7"/>
      <c r="E134" s="11" t="s">
        <v>17</v>
      </c>
      <c r="F134" s="12">
        <f t="shared" si="21"/>
        <v>53731.30404461059</v>
      </c>
      <c r="G134" s="12"/>
      <c r="H134" s="12">
        <f>H110+H116+H122+H128</f>
        <v>53731.30404461059</v>
      </c>
      <c r="I134" s="12"/>
      <c r="J134" s="12"/>
      <c r="K134" s="12"/>
      <c r="L134" s="12"/>
      <c r="M134" s="12"/>
      <c r="N134" s="12"/>
      <c r="O134" s="12"/>
      <c r="P134" s="24"/>
      <c r="Q134" s="25"/>
    </row>
    <row r="135" spans="1:17" s="4" customFormat="1" ht="18" customHeight="1">
      <c r="A135" s="31"/>
      <c r="B135" s="21"/>
      <c r="C135" s="21"/>
      <c r="D135" s="7"/>
      <c r="E135" s="11" t="s">
        <v>18</v>
      </c>
      <c r="F135" s="12">
        <f t="shared" si="21"/>
        <v>58168.73167657794</v>
      </c>
      <c r="G135" s="12"/>
      <c r="H135" s="12">
        <f>H111+H117+H123+H129</f>
        <v>58168.73167657794</v>
      </c>
      <c r="I135" s="12"/>
      <c r="J135" s="12"/>
      <c r="K135" s="12"/>
      <c r="L135" s="12"/>
      <c r="M135" s="12"/>
      <c r="N135" s="12"/>
      <c r="O135" s="12"/>
      <c r="P135" s="26"/>
      <c r="Q135" s="27"/>
    </row>
    <row r="136" spans="1:17" s="4" customFormat="1" ht="28.5" customHeight="1">
      <c r="A136" s="8"/>
      <c r="B136" s="35" t="s">
        <v>73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7"/>
    </row>
    <row r="137" spans="1:17" s="2" customFormat="1" ht="18" customHeight="1">
      <c r="A137" s="29">
        <f>A124+1</f>
        <v>20</v>
      </c>
      <c r="B137" s="21" t="s">
        <v>53</v>
      </c>
      <c r="C137" s="21" t="s">
        <v>55</v>
      </c>
      <c r="D137" s="7"/>
      <c r="E137" s="9" t="s">
        <v>11</v>
      </c>
      <c r="F137" s="10">
        <f>SUM(F138:F142)</f>
        <v>45495.85405</v>
      </c>
      <c r="G137" s="10">
        <f aca="true" t="shared" si="23" ref="G137:O137">SUM(G138:G142)</f>
        <v>0</v>
      </c>
      <c r="H137" s="10">
        <f t="shared" si="23"/>
        <v>45495.85405</v>
      </c>
      <c r="I137" s="10">
        <f t="shared" si="23"/>
        <v>0</v>
      </c>
      <c r="J137" s="10">
        <f t="shared" si="23"/>
        <v>0</v>
      </c>
      <c r="K137" s="10">
        <f t="shared" si="23"/>
        <v>0</v>
      </c>
      <c r="L137" s="10">
        <f t="shared" si="23"/>
        <v>0</v>
      </c>
      <c r="M137" s="10">
        <f t="shared" si="23"/>
        <v>0</v>
      </c>
      <c r="N137" s="10">
        <f t="shared" si="23"/>
        <v>0</v>
      </c>
      <c r="O137" s="10">
        <f t="shared" si="23"/>
        <v>0</v>
      </c>
      <c r="P137" s="22" t="s">
        <v>66</v>
      </c>
      <c r="Q137" s="23"/>
    </row>
    <row r="138" spans="1:17" s="2" customFormat="1" ht="18" customHeight="1">
      <c r="A138" s="30"/>
      <c r="B138" s="21"/>
      <c r="C138" s="21"/>
      <c r="D138" s="7" t="s">
        <v>24</v>
      </c>
      <c r="E138" s="11" t="s">
        <v>16</v>
      </c>
      <c r="F138" s="12">
        <f>H138+J138+L138+N138</f>
        <v>7867.5</v>
      </c>
      <c r="G138" s="12"/>
      <c r="H138" s="12">
        <v>7867.5</v>
      </c>
      <c r="I138" s="12"/>
      <c r="J138" s="12"/>
      <c r="K138" s="12"/>
      <c r="L138" s="12"/>
      <c r="M138" s="12"/>
      <c r="N138" s="12"/>
      <c r="O138" s="12"/>
      <c r="P138" s="24"/>
      <c r="Q138" s="25"/>
    </row>
    <row r="139" spans="1:17" s="2" customFormat="1" ht="18" customHeight="1">
      <c r="A139" s="30"/>
      <c r="B139" s="21"/>
      <c r="C139" s="21"/>
      <c r="D139" s="7"/>
      <c r="E139" s="11" t="s">
        <v>13</v>
      </c>
      <c r="F139" s="12">
        <f>H139+J139+L139+N139</f>
        <v>8450.16705</v>
      </c>
      <c r="G139" s="12"/>
      <c r="H139" s="12">
        <v>8450.16705</v>
      </c>
      <c r="I139" s="12"/>
      <c r="J139" s="12"/>
      <c r="K139" s="12"/>
      <c r="L139" s="12"/>
      <c r="M139" s="12"/>
      <c r="N139" s="12"/>
      <c r="O139" s="12"/>
      <c r="P139" s="24"/>
      <c r="Q139" s="25"/>
    </row>
    <row r="140" spans="1:17" s="2" customFormat="1" ht="18" customHeight="1">
      <c r="A140" s="30"/>
      <c r="B140" s="21"/>
      <c r="C140" s="21"/>
      <c r="D140" s="7"/>
      <c r="E140" s="11" t="s">
        <v>14</v>
      </c>
      <c r="F140" s="12">
        <f>H140+J140+L140+N140</f>
        <v>9072.497</v>
      </c>
      <c r="G140" s="12"/>
      <c r="H140" s="12">
        <v>9072.497</v>
      </c>
      <c r="I140" s="12"/>
      <c r="J140" s="12"/>
      <c r="K140" s="12"/>
      <c r="L140" s="12"/>
      <c r="M140" s="12"/>
      <c r="N140" s="12"/>
      <c r="O140" s="12"/>
      <c r="P140" s="24"/>
      <c r="Q140" s="25"/>
    </row>
    <row r="141" spans="1:17" s="2" customFormat="1" ht="18" customHeight="1">
      <c r="A141" s="30"/>
      <c r="B141" s="21"/>
      <c r="C141" s="21"/>
      <c r="D141" s="7"/>
      <c r="E141" s="11" t="s">
        <v>17</v>
      </c>
      <c r="F141" s="12">
        <f>H141+J141+L141+N141</f>
        <v>9718.563</v>
      </c>
      <c r="G141" s="12"/>
      <c r="H141" s="12">
        <v>9718.563</v>
      </c>
      <c r="I141" s="12"/>
      <c r="J141" s="12"/>
      <c r="K141" s="12"/>
      <c r="L141" s="12"/>
      <c r="M141" s="12"/>
      <c r="N141" s="12"/>
      <c r="O141" s="12"/>
      <c r="P141" s="24"/>
      <c r="Q141" s="25"/>
    </row>
    <row r="142" spans="1:17" s="2" customFormat="1" ht="18" customHeight="1">
      <c r="A142" s="31"/>
      <c r="B142" s="21"/>
      <c r="C142" s="21"/>
      <c r="D142" s="7"/>
      <c r="E142" s="11" t="s">
        <v>18</v>
      </c>
      <c r="F142" s="12">
        <f>H142+J142+L142+N142</f>
        <v>10387.127</v>
      </c>
      <c r="G142" s="12"/>
      <c r="H142" s="12">
        <v>10387.127</v>
      </c>
      <c r="I142" s="12"/>
      <c r="J142" s="12"/>
      <c r="K142" s="12"/>
      <c r="L142" s="12"/>
      <c r="M142" s="12"/>
      <c r="N142" s="12"/>
      <c r="O142" s="12"/>
      <c r="P142" s="26"/>
      <c r="Q142" s="27"/>
    </row>
    <row r="143" spans="1:17" ht="18" customHeight="1">
      <c r="A143" s="29">
        <f>A137+1</f>
        <v>21</v>
      </c>
      <c r="B143" s="21" t="s">
        <v>62</v>
      </c>
      <c r="C143" s="21" t="s">
        <v>63</v>
      </c>
      <c r="D143" s="7"/>
      <c r="E143" s="9" t="s">
        <v>11</v>
      </c>
      <c r="F143" s="10">
        <f>SUM(F144:F148)</f>
        <v>83244.42109036498</v>
      </c>
      <c r="G143" s="10">
        <f aca="true" t="shared" si="24" ref="G143:O143">SUM(G144:G148)</f>
        <v>0</v>
      </c>
      <c r="H143" s="10">
        <f t="shared" si="24"/>
        <v>83244.42109036498</v>
      </c>
      <c r="I143" s="10">
        <f t="shared" si="24"/>
        <v>0</v>
      </c>
      <c r="J143" s="10">
        <f t="shared" si="24"/>
        <v>0</v>
      </c>
      <c r="K143" s="10">
        <f t="shared" si="24"/>
        <v>0</v>
      </c>
      <c r="L143" s="10">
        <f t="shared" si="24"/>
        <v>0</v>
      </c>
      <c r="M143" s="10">
        <f t="shared" si="24"/>
        <v>0</v>
      </c>
      <c r="N143" s="10">
        <f t="shared" si="24"/>
        <v>0</v>
      </c>
      <c r="O143" s="10">
        <f t="shared" si="24"/>
        <v>0</v>
      </c>
      <c r="P143" s="22" t="s">
        <v>66</v>
      </c>
      <c r="Q143" s="23"/>
    </row>
    <row r="144" spans="1:17" ht="18" customHeight="1">
      <c r="A144" s="30"/>
      <c r="B144" s="21"/>
      <c r="C144" s="21"/>
      <c r="D144" s="7" t="s">
        <v>24</v>
      </c>
      <c r="E144" s="11" t="s">
        <v>16</v>
      </c>
      <c r="F144" s="12">
        <f>H144+J144+L144+N144</f>
        <v>15000</v>
      </c>
      <c r="G144" s="12"/>
      <c r="H144" s="12">
        <v>15000</v>
      </c>
      <c r="I144" s="12"/>
      <c r="J144" s="12"/>
      <c r="K144" s="12"/>
      <c r="L144" s="12"/>
      <c r="M144" s="12"/>
      <c r="N144" s="12"/>
      <c r="O144" s="12"/>
      <c r="P144" s="24"/>
      <c r="Q144" s="25"/>
    </row>
    <row r="145" spans="1:17" ht="18" customHeight="1">
      <c r="A145" s="30"/>
      <c r="B145" s="21"/>
      <c r="C145" s="21"/>
      <c r="D145" s="7"/>
      <c r="E145" s="11" t="s">
        <v>13</v>
      </c>
      <c r="F145" s="12">
        <f>H145+J145+L145+N145</f>
        <v>15794.999999999998</v>
      </c>
      <c r="G145" s="12"/>
      <c r="H145" s="12">
        <f>H144*1.053</f>
        <v>15794.999999999998</v>
      </c>
      <c r="I145" s="12"/>
      <c r="J145" s="12"/>
      <c r="K145" s="12"/>
      <c r="L145" s="12"/>
      <c r="M145" s="12"/>
      <c r="N145" s="12"/>
      <c r="O145" s="12"/>
      <c r="P145" s="24"/>
      <c r="Q145" s="25"/>
    </row>
    <row r="146" spans="1:17" ht="18" customHeight="1">
      <c r="A146" s="30"/>
      <c r="B146" s="21"/>
      <c r="C146" s="21"/>
      <c r="D146" s="7"/>
      <c r="E146" s="11" t="s">
        <v>14</v>
      </c>
      <c r="F146" s="12">
        <f>H146+J146+L146+N146</f>
        <v>16632.135</v>
      </c>
      <c r="G146" s="12"/>
      <c r="H146" s="12">
        <f>H145*1.053</f>
        <v>16632.135</v>
      </c>
      <c r="I146" s="12"/>
      <c r="J146" s="12"/>
      <c r="K146" s="12"/>
      <c r="L146" s="12"/>
      <c r="M146" s="12"/>
      <c r="N146" s="12"/>
      <c r="O146" s="12"/>
      <c r="P146" s="24"/>
      <c r="Q146" s="25"/>
    </row>
    <row r="147" spans="1:17" ht="18" customHeight="1">
      <c r="A147" s="30"/>
      <c r="B147" s="21"/>
      <c r="C147" s="21"/>
      <c r="D147" s="7"/>
      <c r="E147" s="11" t="s">
        <v>17</v>
      </c>
      <c r="F147" s="12">
        <f>H147+J147+L147+N147</f>
        <v>17480.373884999997</v>
      </c>
      <c r="G147" s="12"/>
      <c r="H147" s="12">
        <f>H146*1.051</f>
        <v>17480.373884999997</v>
      </c>
      <c r="I147" s="12"/>
      <c r="J147" s="12"/>
      <c r="K147" s="12"/>
      <c r="L147" s="12"/>
      <c r="M147" s="12"/>
      <c r="N147" s="12"/>
      <c r="O147" s="12"/>
      <c r="P147" s="24"/>
      <c r="Q147" s="25"/>
    </row>
    <row r="148" spans="1:17" ht="18" customHeight="1">
      <c r="A148" s="31"/>
      <c r="B148" s="21"/>
      <c r="C148" s="21"/>
      <c r="D148" s="7"/>
      <c r="E148" s="11" t="s">
        <v>18</v>
      </c>
      <c r="F148" s="12">
        <f>H148+J148+L148+N148</f>
        <v>18336.912205364995</v>
      </c>
      <c r="G148" s="12"/>
      <c r="H148" s="12">
        <f>H147*1.049</f>
        <v>18336.912205364995</v>
      </c>
      <c r="I148" s="12"/>
      <c r="J148" s="12"/>
      <c r="K148" s="12"/>
      <c r="L148" s="12"/>
      <c r="M148" s="12"/>
      <c r="N148" s="12"/>
      <c r="O148" s="12"/>
      <c r="P148" s="26"/>
      <c r="Q148" s="27"/>
    </row>
    <row r="149" spans="1:17" ht="18" customHeight="1">
      <c r="A149" s="29">
        <f>A143+1</f>
        <v>22</v>
      </c>
      <c r="B149" s="21" t="s">
        <v>65</v>
      </c>
      <c r="C149" s="21" t="s">
        <v>64</v>
      </c>
      <c r="D149" s="7"/>
      <c r="E149" s="9" t="s">
        <v>11</v>
      </c>
      <c r="F149" s="10">
        <f>SUM(F150:F154)</f>
        <v>10500</v>
      </c>
      <c r="G149" s="10">
        <f aca="true" t="shared" si="25" ref="G149:O149">SUM(G150:G154)</f>
        <v>0</v>
      </c>
      <c r="H149" s="10">
        <f t="shared" si="25"/>
        <v>10500</v>
      </c>
      <c r="I149" s="10">
        <f t="shared" si="25"/>
        <v>0</v>
      </c>
      <c r="J149" s="10">
        <f t="shared" si="25"/>
        <v>0</v>
      </c>
      <c r="K149" s="10">
        <f t="shared" si="25"/>
        <v>0</v>
      </c>
      <c r="L149" s="10">
        <f t="shared" si="25"/>
        <v>0</v>
      </c>
      <c r="M149" s="10">
        <f t="shared" si="25"/>
        <v>0</v>
      </c>
      <c r="N149" s="10">
        <f t="shared" si="25"/>
        <v>0</v>
      </c>
      <c r="O149" s="10">
        <f t="shared" si="25"/>
        <v>0</v>
      </c>
      <c r="P149" s="22" t="s">
        <v>66</v>
      </c>
      <c r="Q149" s="23"/>
    </row>
    <row r="150" spans="1:17" ht="18" customHeight="1">
      <c r="A150" s="30"/>
      <c r="B150" s="21"/>
      <c r="C150" s="21"/>
      <c r="D150" s="7" t="s">
        <v>24</v>
      </c>
      <c r="E150" s="11" t="s">
        <v>16</v>
      </c>
      <c r="F150" s="12">
        <v>0</v>
      </c>
      <c r="G150" s="12"/>
      <c r="H150" s="12">
        <v>0</v>
      </c>
      <c r="I150" s="12"/>
      <c r="J150" s="12"/>
      <c r="K150" s="12"/>
      <c r="L150" s="12"/>
      <c r="M150" s="12"/>
      <c r="N150" s="12"/>
      <c r="O150" s="12"/>
      <c r="P150" s="24"/>
      <c r="Q150" s="25"/>
    </row>
    <row r="151" spans="1:17" ht="18" customHeight="1">
      <c r="A151" s="30"/>
      <c r="B151" s="21"/>
      <c r="C151" s="21"/>
      <c r="D151" s="7"/>
      <c r="E151" s="11" t="s">
        <v>13</v>
      </c>
      <c r="F151" s="12">
        <f>H151+J151+L151+N151</f>
        <v>5000</v>
      </c>
      <c r="G151" s="12"/>
      <c r="H151" s="12">
        <v>5000</v>
      </c>
      <c r="I151" s="12"/>
      <c r="J151" s="12"/>
      <c r="K151" s="12"/>
      <c r="L151" s="12"/>
      <c r="M151" s="12"/>
      <c r="N151" s="12"/>
      <c r="O151" s="12"/>
      <c r="P151" s="24"/>
      <c r="Q151" s="25"/>
    </row>
    <row r="152" spans="1:17" ht="18" customHeight="1">
      <c r="A152" s="30"/>
      <c r="B152" s="21"/>
      <c r="C152" s="21"/>
      <c r="D152" s="7"/>
      <c r="E152" s="11" t="s">
        <v>14</v>
      </c>
      <c r="F152" s="12">
        <f>H152+J152+L152+N152</f>
        <v>0</v>
      </c>
      <c r="G152" s="12"/>
      <c r="H152" s="12">
        <v>0</v>
      </c>
      <c r="I152" s="12"/>
      <c r="J152" s="12"/>
      <c r="K152" s="12"/>
      <c r="L152" s="12"/>
      <c r="M152" s="12"/>
      <c r="N152" s="12"/>
      <c r="O152" s="12"/>
      <c r="P152" s="24"/>
      <c r="Q152" s="25"/>
    </row>
    <row r="153" spans="1:17" ht="18" customHeight="1">
      <c r="A153" s="30"/>
      <c r="B153" s="21"/>
      <c r="C153" s="21"/>
      <c r="D153" s="7"/>
      <c r="E153" s="11" t="s">
        <v>17</v>
      </c>
      <c r="F153" s="12">
        <f>H153+J153+L153+N153</f>
        <v>5500</v>
      </c>
      <c r="G153" s="12"/>
      <c r="H153" s="12">
        <v>5500</v>
      </c>
      <c r="I153" s="12"/>
      <c r="J153" s="12"/>
      <c r="K153" s="12"/>
      <c r="L153" s="12"/>
      <c r="M153" s="12"/>
      <c r="N153" s="12"/>
      <c r="O153" s="12"/>
      <c r="P153" s="24"/>
      <c r="Q153" s="25"/>
    </row>
    <row r="154" spans="1:17" ht="18" customHeight="1">
      <c r="A154" s="31"/>
      <c r="B154" s="21"/>
      <c r="C154" s="21"/>
      <c r="D154" s="7"/>
      <c r="E154" s="11" t="s">
        <v>18</v>
      </c>
      <c r="F154" s="12">
        <v>0</v>
      </c>
      <c r="G154" s="12"/>
      <c r="H154" s="12">
        <v>0</v>
      </c>
      <c r="I154" s="12"/>
      <c r="J154" s="12"/>
      <c r="K154" s="12"/>
      <c r="L154" s="12"/>
      <c r="M154" s="12"/>
      <c r="N154" s="12"/>
      <c r="O154" s="12"/>
      <c r="P154" s="26"/>
      <c r="Q154" s="27"/>
    </row>
    <row r="155" spans="1:17" ht="18" customHeight="1">
      <c r="A155" s="29"/>
      <c r="B155" s="21" t="s">
        <v>72</v>
      </c>
      <c r="C155" s="21"/>
      <c r="D155" s="7"/>
      <c r="E155" s="9" t="s">
        <v>11</v>
      </c>
      <c r="F155" s="10">
        <f aca="true" t="shared" si="26" ref="F155:F160">F137+F143+F149</f>
        <v>139240.27514036497</v>
      </c>
      <c r="G155" s="10">
        <f aca="true" t="shared" si="27" ref="G155:O155">G137+G143+G149</f>
        <v>0</v>
      </c>
      <c r="H155" s="10">
        <f t="shared" si="27"/>
        <v>139240.27514036497</v>
      </c>
      <c r="I155" s="10">
        <f t="shared" si="27"/>
        <v>0</v>
      </c>
      <c r="J155" s="10">
        <f t="shared" si="27"/>
        <v>0</v>
      </c>
      <c r="K155" s="10">
        <f t="shared" si="27"/>
        <v>0</v>
      </c>
      <c r="L155" s="10">
        <f t="shared" si="27"/>
        <v>0</v>
      </c>
      <c r="M155" s="10">
        <f t="shared" si="27"/>
        <v>0</v>
      </c>
      <c r="N155" s="10">
        <f t="shared" si="27"/>
        <v>0</v>
      </c>
      <c r="O155" s="10">
        <f t="shared" si="27"/>
        <v>0</v>
      </c>
      <c r="P155" s="22" t="s">
        <v>52</v>
      </c>
      <c r="Q155" s="23"/>
    </row>
    <row r="156" spans="1:17" s="4" customFormat="1" ht="18" customHeight="1">
      <c r="A156" s="30"/>
      <c r="B156" s="21"/>
      <c r="C156" s="21"/>
      <c r="D156" s="7"/>
      <c r="E156" s="11" t="s">
        <v>16</v>
      </c>
      <c r="F156" s="10">
        <f t="shared" si="26"/>
        <v>22867.5</v>
      </c>
      <c r="G156" s="12"/>
      <c r="H156" s="10">
        <f>H138+H144+H150</f>
        <v>22867.5</v>
      </c>
      <c r="I156" s="12"/>
      <c r="J156" s="12"/>
      <c r="K156" s="12"/>
      <c r="L156" s="12"/>
      <c r="M156" s="12"/>
      <c r="N156" s="12"/>
      <c r="O156" s="12"/>
      <c r="P156" s="24"/>
      <c r="Q156" s="25"/>
    </row>
    <row r="157" spans="1:17" s="4" customFormat="1" ht="18" customHeight="1">
      <c r="A157" s="30"/>
      <c r="B157" s="21"/>
      <c r="C157" s="21"/>
      <c r="D157" s="7"/>
      <c r="E157" s="11" t="s">
        <v>13</v>
      </c>
      <c r="F157" s="10">
        <f t="shared" si="26"/>
        <v>29245.167049999996</v>
      </c>
      <c r="G157" s="12"/>
      <c r="H157" s="10">
        <f>H139+H145+H151</f>
        <v>29245.167049999996</v>
      </c>
      <c r="I157" s="12"/>
      <c r="J157" s="12"/>
      <c r="K157" s="12"/>
      <c r="L157" s="12"/>
      <c r="M157" s="12"/>
      <c r="N157" s="12"/>
      <c r="O157" s="12"/>
      <c r="P157" s="24"/>
      <c r="Q157" s="25"/>
    </row>
    <row r="158" spans="1:17" s="4" customFormat="1" ht="18" customHeight="1">
      <c r="A158" s="30"/>
      <c r="B158" s="21"/>
      <c r="C158" s="21"/>
      <c r="D158" s="7"/>
      <c r="E158" s="11" t="s">
        <v>14</v>
      </c>
      <c r="F158" s="10">
        <f t="shared" si="26"/>
        <v>25704.631999999998</v>
      </c>
      <c r="G158" s="12"/>
      <c r="H158" s="10">
        <f>H140+H146+H152</f>
        <v>25704.631999999998</v>
      </c>
      <c r="I158" s="12"/>
      <c r="J158" s="12"/>
      <c r="K158" s="12"/>
      <c r="L158" s="12"/>
      <c r="M158" s="12"/>
      <c r="N158" s="12"/>
      <c r="O158" s="12"/>
      <c r="P158" s="24"/>
      <c r="Q158" s="25"/>
    </row>
    <row r="159" spans="1:17" s="4" customFormat="1" ht="18" customHeight="1">
      <c r="A159" s="30"/>
      <c r="B159" s="21"/>
      <c r="C159" s="21"/>
      <c r="D159" s="7"/>
      <c r="E159" s="11" t="s">
        <v>17</v>
      </c>
      <c r="F159" s="10">
        <f t="shared" si="26"/>
        <v>32698.936884999996</v>
      </c>
      <c r="G159" s="12"/>
      <c r="H159" s="10">
        <f>H141+H147+H153</f>
        <v>32698.936884999996</v>
      </c>
      <c r="I159" s="12"/>
      <c r="J159" s="12"/>
      <c r="K159" s="12"/>
      <c r="L159" s="12"/>
      <c r="M159" s="12"/>
      <c r="N159" s="12"/>
      <c r="O159" s="12"/>
      <c r="P159" s="24"/>
      <c r="Q159" s="25"/>
    </row>
    <row r="160" spans="1:17" s="4" customFormat="1" ht="18" customHeight="1">
      <c r="A160" s="31"/>
      <c r="B160" s="21"/>
      <c r="C160" s="21"/>
      <c r="D160" s="7"/>
      <c r="E160" s="11" t="s">
        <v>18</v>
      </c>
      <c r="F160" s="10">
        <f t="shared" si="26"/>
        <v>28724.039205364996</v>
      </c>
      <c r="G160" s="12"/>
      <c r="H160" s="10">
        <f>H142+H148+H154</f>
        <v>28724.039205364996</v>
      </c>
      <c r="I160" s="12"/>
      <c r="J160" s="12"/>
      <c r="K160" s="12"/>
      <c r="L160" s="12"/>
      <c r="M160" s="12"/>
      <c r="N160" s="12"/>
      <c r="O160" s="12"/>
      <c r="P160" s="26"/>
      <c r="Q160" s="27"/>
    </row>
    <row r="161" spans="1:17" ht="18" customHeight="1">
      <c r="A161" s="45"/>
      <c r="B161" s="46" t="s">
        <v>12</v>
      </c>
      <c r="C161" s="7"/>
      <c r="D161" s="7"/>
      <c r="E161" s="14" t="s">
        <v>11</v>
      </c>
      <c r="F161" s="12">
        <f>F99+F130+F155</f>
        <v>747659.9315722222</v>
      </c>
      <c r="G161" s="12">
        <f aca="true" t="shared" si="28" ref="G161:O161">G99+G130+G155</f>
        <v>0</v>
      </c>
      <c r="H161" s="12">
        <f t="shared" si="28"/>
        <v>729013.1812479805</v>
      </c>
      <c r="I161" s="12">
        <f t="shared" si="28"/>
        <v>0</v>
      </c>
      <c r="J161" s="12">
        <f t="shared" si="28"/>
        <v>0</v>
      </c>
      <c r="K161" s="12">
        <f t="shared" si="28"/>
        <v>0</v>
      </c>
      <c r="L161" s="12">
        <f t="shared" si="28"/>
        <v>18646.75032424176</v>
      </c>
      <c r="M161" s="12">
        <f t="shared" si="28"/>
        <v>0</v>
      </c>
      <c r="N161" s="12">
        <f t="shared" si="28"/>
        <v>0</v>
      </c>
      <c r="O161" s="12">
        <f t="shared" si="28"/>
        <v>0</v>
      </c>
      <c r="P161" s="47"/>
      <c r="Q161" s="47"/>
    </row>
    <row r="162" spans="1:17" s="6" customFormat="1" ht="18" customHeight="1">
      <c r="A162" s="45"/>
      <c r="B162" s="46"/>
      <c r="C162" s="7"/>
      <c r="D162" s="7"/>
      <c r="E162" s="14" t="s">
        <v>16</v>
      </c>
      <c r="F162" s="12">
        <f aca="true" t="shared" si="29" ref="F162:G166">F100+F131+F156</f>
        <v>129680.88</v>
      </c>
      <c r="G162" s="12">
        <f t="shared" si="29"/>
        <v>0</v>
      </c>
      <c r="H162" s="12">
        <f aca="true" t="shared" si="30" ref="H162:O162">H100+H131+H156</f>
        <v>126320.88</v>
      </c>
      <c r="I162" s="12">
        <f t="shared" si="30"/>
        <v>0</v>
      </c>
      <c r="J162" s="12">
        <f t="shared" si="30"/>
        <v>0</v>
      </c>
      <c r="K162" s="12">
        <f t="shared" si="30"/>
        <v>0</v>
      </c>
      <c r="L162" s="12">
        <f t="shared" si="30"/>
        <v>3360</v>
      </c>
      <c r="M162" s="12">
        <f t="shared" si="30"/>
        <v>0</v>
      </c>
      <c r="N162" s="12">
        <f t="shared" si="30"/>
        <v>0</v>
      </c>
      <c r="O162" s="12">
        <f t="shared" si="30"/>
        <v>0</v>
      </c>
      <c r="P162" s="47"/>
      <c r="Q162" s="47"/>
    </row>
    <row r="163" spans="1:17" s="6" customFormat="1" ht="18" customHeight="1">
      <c r="A163" s="45"/>
      <c r="B163" s="46"/>
      <c r="C163" s="7"/>
      <c r="D163" s="7"/>
      <c r="E163" s="14" t="s">
        <v>13</v>
      </c>
      <c r="F163" s="12">
        <f t="shared" si="29"/>
        <v>143062.436525</v>
      </c>
      <c r="G163" s="12">
        <f t="shared" si="29"/>
        <v>0</v>
      </c>
      <c r="H163" s="12">
        <f aca="true" t="shared" si="31" ref="H163:O163">H101+H132+H157</f>
        <v>139524.356525</v>
      </c>
      <c r="I163" s="12">
        <f t="shared" si="31"/>
        <v>0</v>
      </c>
      <c r="J163" s="12">
        <f t="shared" si="31"/>
        <v>0</v>
      </c>
      <c r="K163" s="12">
        <f t="shared" si="31"/>
        <v>0</v>
      </c>
      <c r="L163" s="12">
        <f t="shared" si="31"/>
        <v>3538.08</v>
      </c>
      <c r="M163" s="12">
        <f t="shared" si="31"/>
        <v>0</v>
      </c>
      <c r="N163" s="12">
        <f t="shared" si="31"/>
        <v>0</v>
      </c>
      <c r="O163" s="12">
        <f t="shared" si="31"/>
        <v>0</v>
      </c>
      <c r="P163" s="47"/>
      <c r="Q163" s="47"/>
    </row>
    <row r="164" spans="1:17" s="6" customFormat="1" ht="18" customHeight="1">
      <c r="A164" s="45"/>
      <c r="B164" s="46"/>
      <c r="C164" s="7"/>
      <c r="D164" s="7"/>
      <c r="E164" s="14" t="s">
        <v>14</v>
      </c>
      <c r="F164" s="12">
        <f t="shared" si="29"/>
        <v>147038.86183456774</v>
      </c>
      <c r="G164" s="12">
        <f t="shared" si="29"/>
        <v>0</v>
      </c>
      <c r="H164" s="12">
        <f aca="true" t="shared" si="32" ref="H164:O164">H102+H133+H158</f>
        <v>143313.26359456772</v>
      </c>
      <c r="I164" s="12">
        <f t="shared" si="32"/>
        <v>0</v>
      </c>
      <c r="J164" s="12">
        <f t="shared" si="32"/>
        <v>0</v>
      </c>
      <c r="K164" s="12">
        <f t="shared" si="32"/>
        <v>0</v>
      </c>
      <c r="L164" s="12">
        <f t="shared" si="32"/>
        <v>3725.59824</v>
      </c>
      <c r="M164" s="12">
        <f t="shared" si="32"/>
        <v>0</v>
      </c>
      <c r="N164" s="12">
        <f t="shared" si="32"/>
        <v>0</v>
      </c>
      <c r="O164" s="12">
        <f t="shared" si="32"/>
        <v>0</v>
      </c>
      <c r="P164" s="47"/>
      <c r="Q164" s="47"/>
    </row>
    <row r="165" spans="1:17" s="6" customFormat="1" ht="18" customHeight="1">
      <c r="A165" s="45"/>
      <c r="B165" s="46"/>
      <c r="C165" s="7"/>
      <c r="D165" s="7"/>
      <c r="E165" s="14" t="s">
        <v>17</v>
      </c>
      <c r="F165" s="12">
        <f t="shared" si="29"/>
        <v>161859.59251628746</v>
      </c>
      <c r="G165" s="12">
        <f t="shared" si="29"/>
        <v>0</v>
      </c>
      <c r="H165" s="12">
        <f aca="true" t="shared" si="33" ref="H165:O165">H103+H134+H159</f>
        <v>157943.98876604746</v>
      </c>
      <c r="I165" s="12">
        <f t="shared" si="33"/>
        <v>0</v>
      </c>
      <c r="J165" s="12">
        <f t="shared" si="33"/>
        <v>0</v>
      </c>
      <c r="K165" s="12">
        <f t="shared" si="33"/>
        <v>0</v>
      </c>
      <c r="L165" s="12">
        <f t="shared" si="33"/>
        <v>3915.6037502399995</v>
      </c>
      <c r="M165" s="12">
        <f t="shared" si="33"/>
        <v>0</v>
      </c>
      <c r="N165" s="12">
        <f t="shared" si="33"/>
        <v>0</v>
      </c>
      <c r="O165" s="12">
        <f t="shared" si="33"/>
        <v>0</v>
      </c>
      <c r="P165" s="47"/>
      <c r="Q165" s="47"/>
    </row>
    <row r="166" spans="1:17" s="6" customFormat="1" ht="18" customHeight="1">
      <c r="A166" s="45"/>
      <c r="B166" s="46"/>
      <c r="C166" s="7"/>
      <c r="D166" s="7"/>
      <c r="E166" s="14" t="s">
        <v>18</v>
      </c>
      <c r="F166" s="12">
        <f t="shared" si="29"/>
        <v>166018.16069636698</v>
      </c>
      <c r="G166" s="12">
        <f t="shared" si="29"/>
        <v>0</v>
      </c>
      <c r="H166" s="12">
        <f aca="true" t="shared" si="34" ref="H166:O166">H104+H135+H160</f>
        <v>161910.6923623652</v>
      </c>
      <c r="I166" s="12">
        <f t="shared" si="34"/>
        <v>0</v>
      </c>
      <c r="J166" s="12">
        <f t="shared" si="34"/>
        <v>0</v>
      </c>
      <c r="K166" s="12">
        <f t="shared" si="34"/>
        <v>0</v>
      </c>
      <c r="L166" s="12">
        <f t="shared" si="34"/>
        <v>4107.468334001759</v>
      </c>
      <c r="M166" s="12">
        <f t="shared" si="34"/>
        <v>0</v>
      </c>
      <c r="N166" s="12">
        <f t="shared" si="34"/>
        <v>0</v>
      </c>
      <c r="O166" s="12">
        <f t="shared" si="34"/>
        <v>0</v>
      </c>
      <c r="P166" s="47"/>
      <c r="Q166" s="47"/>
    </row>
    <row r="167" spans="1:17" s="6" customFormat="1" ht="33" customHeight="1">
      <c r="A167" s="51" t="s">
        <v>77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</sheetData>
  <sheetProtection/>
  <mergeCells count="122">
    <mergeCell ref="A167:Q167"/>
    <mergeCell ref="A130:A135"/>
    <mergeCell ref="B130:B135"/>
    <mergeCell ref="C130:C135"/>
    <mergeCell ref="P130:Q135"/>
    <mergeCell ref="A155:A160"/>
    <mergeCell ref="B155:B160"/>
    <mergeCell ref="C155:C160"/>
    <mergeCell ref="P155:Q160"/>
    <mergeCell ref="B136:Q136"/>
    <mergeCell ref="A99:A104"/>
    <mergeCell ref="B99:B104"/>
    <mergeCell ref="C99:C104"/>
    <mergeCell ref="B105:Q105"/>
    <mergeCell ref="B8:Q8"/>
    <mergeCell ref="P93:Q98"/>
    <mergeCell ref="A81:A86"/>
    <mergeCell ref="B81:B86"/>
    <mergeCell ref="C81:C86"/>
    <mergeCell ref="P81:Q86"/>
    <mergeCell ref="A93:A98"/>
    <mergeCell ref="B93:B98"/>
    <mergeCell ref="C93:C98"/>
    <mergeCell ref="P21:Q26"/>
    <mergeCell ref="P51:Q56"/>
    <mergeCell ref="P57:Q62"/>
    <mergeCell ref="P45:Q50"/>
    <mergeCell ref="P75:Q80"/>
    <mergeCell ref="P87:Q92"/>
    <mergeCell ref="P63:Q68"/>
    <mergeCell ref="P69:Q74"/>
    <mergeCell ref="P124:Q129"/>
    <mergeCell ref="P27:Q32"/>
    <mergeCell ref="P118:Q123"/>
    <mergeCell ref="P106:Q111"/>
    <mergeCell ref="P112:Q117"/>
    <mergeCell ref="P33:Q38"/>
    <mergeCell ref="P39:Q44"/>
    <mergeCell ref="P99:Q104"/>
    <mergeCell ref="P9:Q14"/>
    <mergeCell ref="P15:Q20"/>
    <mergeCell ref="A15:A20"/>
    <mergeCell ref="B15:B20"/>
    <mergeCell ref="C15:C20"/>
    <mergeCell ref="A9:A14"/>
    <mergeCell ref="B9:B14"/>
    <mergeCell ref="C9:C14"/>
    <mergeCell ref="A161:A166"/>
    <mergeCell ref="B161:B166"/>
    <mergeCell ref="P161:Q166"/>
    <mergeCell ref="A137:A142"/>
    <mergeCell ref="B137:B142"/>
    <mergeCell ref="C137:C142"/>
    <mergeCell ref="P137:Q142"/>
    <mergeCell ref="A149:A154"/>
    <mergeCell ref="B149:B154"/>
    <mergeCell ref="A4:A6"/>
    <mergeCell ref="B4:B6"/>
    <mergeCell ref="E4:E6"/>
    <mergeCell ref="F4:G5"/>
    <mergeCell ref="C4:C6"/>
    <mergeCell ref="H4:O4"/>
    <mergeCell ref="C21:C26"/>
    <mergeCell ref="A27:A32"/>
    <mergeCell ref="B27:B32"/>
    <mergeCell ref="C27:C32"/>
    <mergeCell ref="H5:I5"/>
    <mergeCell ref="J5:K5"/>
    <mergeCell ref="B7:Q7"/>
    <mergeCell ref="L5:M5"/>
    <mergeCell ref="N5:O5"/>
    <mergeCell ref="P4:Q6"/>
    <mergeCell ref="C106:C111"/>
    <mergeCell ref="A112:A117"/>
    <mergeCell ref="B112:B117"/>
    <mergeCell ref="C112:C117"/>
    <mergeCell ref="D4:D6"/>
    <mergeCell ref="A21:A26"/>
    <mergeCell ref="A39:A44"/>
    <mergeCell ref="B39:B44"/>
    <mergeCell ref="C39:C44"/>
    <mergeCell ref="B21:B26"/>
    <mergeCell ref="A33:A38"/>
    <mergeCell ref="B33:B38"/>
    <mergeCell ref="C33:C38"/>
    <mergeCell ref="A118:A123"/>
    <mergeCell ref="B118:B123"/>
    <mergeCell ref="C118:C123"/>
    <mergeCell ref="A51:A56"/>
    <mergeCell ref="B51:B56"/>
    <mergeCell ref="A106:A111"/>
    <mergeCell ref="B106:B111"/>
    <mergeCell ref="C124:C129"/>
    <mergeCell ref="A45:A50"/>
    <mergeCell ref="B45:B50"/>
    <mergeCell ref="C45:C50"/>
    <mergeCell ref="A69:A74"/>
    <mergeCell ref="B69:B74"/>
    <mergeCell ref="A63:A68"/>
    <mergeCell ref="B63:B68"/>
    <mergeCell ref="A124:A129"/>
    <mergeCell ref="B124:B129"/>
    <mergeCell ref="C149:C154"/>
    <mergeCell ref="P149:Q154"/>
    <mergeCell ref="C51:C56"/>
    <mergeCell ref="A57:A62"/>
    <mergeCell ref="B57:B62"/>
    <mergeCell ref="C57:C62"/>
    <mergeCell ref="C63:C68"/>
    <mergeCell ref="A87:A92"/>
    <mergeCell ref="A143:A148"/>
    <mergeCell ref="B143:B148"/>
    <mergeCell ref="L1:Q2"/>
    <mergeCell ref="A2:K2"/>
    <mergeCell ref="C143:C148"/>
    <mergeCell ref="P143:Q148"/>
    <mergeCell ref="C69:C74"/>
    <mergeCell ref="A75:A80"/>
    <mergeCell ref="B75:B80"/>
    <mergeCell ref="C75:C80"/>
    <mergeCell ref="B87:B92"/>
    <mergeCell ref="C87:C92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60" r:id="rId1"/>
  <rowBreaks count="3" manualBreakCount="3">
    <brk id="44" max="16" man="1"/>
    <brk id="92" max="16" man="1"/>
    <brk id="1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pastuhov</cp:lastModifiedBy>
  <cp:lastPrinted>2014-09-18T09:06:22Z</cp:lastPrinted>
  <dcterms:created xsi:type="dcterms:W3CDTF">2014-04-28T07:48:47Z</dcterms:created>
  <dcterms:modified xsi:type="dcterms:W3CDTF">2014-09-23T10:44:55Z</dcterms:modified>
  <cp:category/>
  <cp:version/>
  <cp:contentType/>
  <cp:contentStatus/>
</cp:coreProperties>
</file>