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720" windowWidth="17790" windowHeight="9930" activeTab="0"/>
  </bookViews>
  <sheets>
    <sheet name="прил.2" sheetId="1" r:id="rId1"/>
  </sheets>
  <externalReferences>
    <externalReference r:id="rId4"/>
  </externalReferences>
  <definedNames>
    <definedName name="_xlnm.Print_Titles" localSheetId="0">'прил.2'!$10:$12</definedName>
    <definedName name="_xlnm.Print_Area" localSheetId="0">'прил.2'!$A$1:$O$148</definedName>
  </definedNames>
  <calcPr fullCalcOnLoad="1"/>
</workbook>
</file>

<file path=xl/sharedStrings.xml><?xml version="1.0" encoding="utf-8"?>
<sst xmlns="http://schemas.openxmlformats.org/spreadsheetml/2006/main" count="193" uniqueCount="65">
  <si>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</si>
  <si>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</si>
  <si>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</si>
  <si>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</si>
  <si>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</si>
  <si>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</si>
  <si>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</si>
  <si>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</si>
  <si>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</si>
  <si>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</si>
  <si>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</si>
  <si>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</si>
  <si>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</si>
  <si>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</si>
  <si>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</si>
  <si>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</si>
  <si>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</si>
  <si>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</si>
  <si>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</si>
  <si>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</si>
  <si>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</si>
  <si>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</si>
  <si>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</si>
  <si>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</si>
  <si>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</si>
  <si>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</si>
  <si>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 xml:space="preserve">Задача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</si>
  <si>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</si>
  <si>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</si>
  <si>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</si>
  <si>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</si>
  <si>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</si>
  <si>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</si>
  <si>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</si>
  <si>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</si>
  <si>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</si>
  <si>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</si>
  <si>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Томске, в т.ч.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</si>
  <si>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</si>
  <si>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</si>
  <si>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</si>
  <si>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</si>
  <si>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</si>
  <si>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</si>
  <si>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</si>
  <si>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>к постановлению администрации Города Томска</t>
  </si>
  <si>
    <t>предоставление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</si>
  <si>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1.1.1.5</t>
  </si>
  <si>
    <t xml:space="preserve">   Субсидия автономной некоммерческой организации «Центр раннего развития «Созвездие» на частичную оплату расходов, связанных с приобретением детских игрушек</t>
  </si>
  <si>
    <t>1.2.1.5</t>
  </si>
  <si>
    <t>Субсидия автономным и бюджетным учреждениям на  обучение работников образовательных организаций, реализующих программы дошкольного образования</t>
  </si>
  <si>
    <t>1.2.1.6</t>
  </si>
  <si>
    <t>1.2.1.7</t>
  </si>
  <si>
    <t xml:space="preserve"> Субсидия муниципальному бюджетному дошкольному образовательному учреждению детский сад общеразвивающего вида № 46 г.Томска на исполнение решения суда</t>
  </si>
  <si>
    <t>2018 год</t>
  </si>
  <si>
    <t>2019 год</t>
  </si>
  <si>
    <t>2020 год</t>
  </si>
  <si>
    <t>1.2.1.8</t>
  </si>
  <si>
    <t>Оказание платных дополнительных образовательных услуг</t>
  </si>
  <si>
    <t>Приложение 2 к Подпрограмме 1 "Функционирование и развитие дошкольного образования" на 2015 - 2017 годы" муниципальной программы "Развитие образования" на 2015 - 2020 годы"</t>
  </si>
  <si>
    <t>"Функционирование и развитие дошкольного образования" на 2015 - 2020 годы"</t>
  </si>
  <si>
    <t>Субсидия автономным и бюджетным учреждениям на создание дополнительных дошкольных мест (за исключением затрат на капитальное строительство)</t>
  </si>
  <si>
    <t xml:space="preserve">Приложение 3 </t>
  </si>
  <si>
    <t>предоставление субсидии организациям, осуществляющим обучение (за исключением государственных (муниципальных) учреждений), частным дошкольным образовательным организациям на возмещение затрат, связанных с обеспечением получения дошкольного образования</t>
  </si>
  <si>
    <t xml:space="preserve"> от 20.10.2015 № 1000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</si>
</sst>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49" fontId="1" fillId="24" borderId="10" xfId="53" applyNumberFormat="1" applyFont="1" applyFill="1" applyBorder="1" applyAlignment="1">
      <alignment horizontal="center" vertical="center" wrapText="1"/>
      <protection/>
    </xf>
    <xf numFmtId="164" fontId="1" fillId="24" borderId="10" xfId="53" applyNumberFormat="1" applyFont="1" applyFill="1" applyBorder="1" applyAlignment="1">
      <alignment horizontal="center" vertical="center" wrapText="1"/>
      <protection/>
    </xf>
    <xf numFmtId="164" fontId="3" fillId="24" borderId="10" xfId="53" applyNumberFormat="1" applyFont="1" applyFill="1" applyBorder="1" applyAlignment="1">
      <alignment horizontal="center" vertical="center" wrapText="1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164" fontId="2" fillId="24" borderId="10" xfId="53" applyNumberFormat="1" applyFont="1" applyFill="1" applyBorder="1" applyAlignment="1">
      <alignment horizontal="center" vertical="center" wrapText="1"/>
      <protection/>
    </xf>
    <xf numFmtId="164" fontId="1" fillId="24" borderId="11" xfId="53" applyNumberFormat="1" applyFont="1" applyFill="1" applyBorder="1" applyAlignment="1">
      <alignment horizontal="center" vertical="center" wrapText="1"/>
      <protection/>
    </xf>
    <xf numFmtId="164" fontId="2" fillId="24" borderId="11" xfId="53" applyNumberFormat="1" applyFont="1" applyFill="1" applyBorder="1" applyAlignment="1">
      <alignment horizontal="center" vertical="center" wrapText="1"/>
      <protection/>
    </xf>
    <xf numFmtId="164" fontId="0" fillId="24" borderId="0" xfId="0" applyNumberFormat="1" applyFill="1" applyAlignment="1">
      <alignment/>
    </xf>
    <xf numFmtId="169" fontId="0" fillId="24" borderId="0" xfId="0" applyNumberFormat="1" applyFill="1" applyAlignment="1">
      <alignment/>
    </xf>
    <xf numFmtId="49" fontId="1" fillId="24" borderId="12" xfId="53" applyNumberFormat="1" applyFont="1" applyFill="1" applyBorder="1" applyAlignment="1">
      <alignment horizontal="center" vertical="center" wrapText="1"/>
      <protection/>
    </xf>
    <xf numFmtId="49" fontId="1" fillId="24" borderId="13" xfId="53" applyNumberFormat="1" applyFont="1" applyFill="1" applyBorder="1" applyAlignment="1">
      <alignment horizontal="center" vertical="center" wrapText="1"/>
      <protection/>
    </xf>
    <xf numFmtId="49" fontId="1" fillId="24" borderId="11" xfId="53" applyNumberFormat="1" applyFont="1" applyFill="1" applyBorder="1" applyAlignment="1">
      <alignment horizontal="center" vertical="center" wrapText="1"/>
      <protection/>
    </xf>
    <xf numFmtId="0" fontId="1" fillId="24" borderId="14" xfId="53" applyFont="1" applyFill="1" applyBorder="1" applyAlignment="1">
      <alignment horizontal="left" vertical="center" wrapText="1"/>
      <protection/>
    </xf>
    <xf numFmtId="0" fontId="1" fillId="24" borderId="15" xfId="53" applyFont="1" applyFill="1" applyBorder="1" applyAlignment="1">
      <alignment horizontal="left" vertical="center" wrapText="1"/>
      <protection/>
    </xf>
    <xf numFmtId="0" fontId="1" fillId="24" borderId="12" xfId="53" applyFont="1" applyFill="1" applyBorder="1" applyAlignment="1">
      <alignment horizontal="center" vertical="center" wrapText="1"/>
      <protection/>
    </xf>
    <xf numFmtId="0" fontId="1" fillId="24" borderId="13" xfId="53" applyFont="1" applyFill="1" applyBorder="1" applyAlignment="1">
      <alignment horizontal="center" vertical="center" wrapText="1"/>
      <protection/>
    </xf>
    <xf numFmtId="0" fontId="1" fillId="24" borderId="11" xfId="53" applyFont="1" applyFill="1" applyBorder="1" applyAlignment="1">
      <alignment horizontal="center" vertical="center" wrapText="1"/>
      <protection/>
    </xf>
    <xf numFmtId="0" fontId="1" fillId="24" borderId="16" xfId="53" applyFont="1" applyFill="1" applyBorder="1" applyAlignment="1">
      <alignment horizontal="center" vertical="center" wrapText="1"/>
      <protection/>
    </xf>
    <xf numFmtId="0" fontId="1" fillId="24" borderId="17" xfId="53" applyFont="1" applyFill="1" applyBorder="1" applyAlignment="1">
      <alignment horizontal="center" vertical="center" wrapText="1"/>
      <protection/>
    </xf>
    <xf numFmtId="0" fontId="1" fillId="24" borderId="18" xfId="53" applyFont="1" applyFill="1" applyBorder="1" applyAlignment="1">
      <alignment horizontal="center" vertical="center" wrapText="1"/>
      <protection/>
    </xf>
    <xf numFmtId="0" fontId="1" fillId="24" borderId="19" xfId="53" applyFont="1" applyFill="1" applyBorder="1" applyAlignment="1">
      <alignment horizontal="center" vertical="center" wrapText="1"/>
      <protection/>
    </xf>
    <xf numFmtId="0" fontId="1" fillId="24" borderId="20" xfId="53" applyFont="1" applyFill="1" applyBorder="1" applyAlignment="1">
      <alignment horizontal="center" vertical="center" wrapText="1"/>
      <protection/>
    </xf>
    <xf numFmtId="0" fontId="1" fillId="24" borderId="21" xfId="53" applyFont="1" applyFill="1" applyBorder="1" applyAlignment="1">
      <alignment horizontal="center" vertical="center" wrapText="1"/>
      <protection/>
    </xf>
    <xf numFmtId="0" fontId="1" fillId="24" borderId="12" xfId="53" applyNumberFormat="1" applyFont="1" applyFill="1" applyBorder="1" applyAlignment="1">
      <alignment horizontal="center" vertical="center" wrapText="1"/>
      <protection/>
    </xf>
    <xf numFmtId="0" fontId="1" fillId="24" borderId="13" xfId="53" applyNumberFormat="1" applyFont="1" applyFill="1" applyBorder="1" applyAlignment="1">
      <alignment horizontal="center" vertical="center" wrapText="1"/>
      <protection/>
    </xf>
    <xf numFmtId="0" fontId="1" fillId="24" borderId="11" xfId="53" applyNumberFormat="1" applyFont="1" applyFill="1" applyBorder="1" applyAlignment="1">
      <alignment horizontal="center" vertical="center" wrapText="1"/>
      <protection/>
    </xf>
    <xf numFmtId="0" fontId="1" fillId="24" borderId="22" xfId="53" applyFont="1" applyFill="1" applyBorder="1" applyAlignment="1">
      <alignment horizontal="center" vertical="center" wrapText="1"/>
      <protection/>
    </xf>
    <xf numFmtId="0" fontId="1" fillId="24" borderId="0" xfId="53" applyFont="1" applyFill="1" applyBorder="1" applyAlignment="1">
      <alignment horizontal="center" vertical="center" wrapText="1"/>
      <protection/>
    </xf>
    <xf numFmtId="0" fontId="1" fillId="24" borderId="23" xfId="53" applyFont="1" applyFill="1" applyBorder="1" applyAlignment="1">
      <alignment horizontal="center" vertical="center" wrapText="1"/>
      <protection/>
    </xf>
    <xf numFmtId="49" fontId="1" fillId="24" borderId="22" xfId="53" applyNumberFormat="1" applyFont="1" applyFill="1" applyBorder="1" applyAlignment="1">
      <alignment horizontal="center" vertical="center" wrapText="1"/>
      <protection/>
    </xf>
    <xf numFmtId="49" fontId="1" fillId="24" borderId="0" xfId="53" applyNumberFormat="1" applyFont="1" applyFill="1" applyBorder="1" applyAlignment="1">
      <alignment horizontal="center" vertical="center" wrapText="1"/>
      <protection/>
    </xf>
    <xf numFmtId="49" fontId="1" fillId="24" borderId="23" xfId="53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2" fillId="24" borderId="12" xfId="53" applyNumberFormat="1" applyFont="1" applyFill="1" applyBorder="1" applyAlignment="1">
      <alignment horizontal="center" vertical="center" wrapText="1"/>
      <protection/>
    </xf>
    <xf numFmtId="0" fontId="2" fillId="24" borderId="13" xfId="53" applyNumberFormat="1" applyFont="1" applyFill="1" applyBorder="1" applyAlignment="1">
      <alignment horizontal="center" vertical="center" wrapText="1"/>
      <protection/>
    </xf>
    <xf numFmtId="0" fontId="2" fillId="24" borderId="11" xfId="53" applyNumberFormat="1" applyFont="1" applyFill="1" applyBorder="1" applyAlignment="1">
      <alignment horizontal="center" vertical="center" wrapText="1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nbulashkina\&#1056;&#1072;&#1073;&#1086;&#1095;&#1080;&#1081;%20&#1089;&#1090;&#1086;&#1083;\&#1087;&#1088;&#1086;&#1075;&#1088;&#1072;&#1084;&#1084;&#1072;%20&#1076;&#1086;%202020%20&#1075;&#1086;&#1076;&#1072;\&#1087;&#1088;&#1080;&#1083;.%203%20&#1082;%20&#1087;&#1086;&#1089;&#109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.2"/>
    </sheetNames>
    <sheetDataSet>
      <sheetData sheetId="1">
        <row r="16">
          <cell r="N16" t="str">
            <v>Департамент образования администрации Города Томска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9.140625" style="1" customWidth="1"/>
    <col min="2" max="2" width="36.57421875" style="2" customWidth="1"/>
    <col min="3" max="3" width="9.140625" style="2" customWidth="1"/>
    <col min="4" max="4" width="12.57421875" style="2" customWidth="1"/>
    <col min="5" max="6" width="10.421875" style="2" bestFit="1" customWidth="1"/>
    <col min="7" max="7" width="12.7109375" style="2" customWidth="1"/>
    <col min="8" max="9" width="9.140625" style="2" customWidth="1"/>
    <col min="10" max="10" width="14.00390625" style="2" customWidth="1"/>
    <col min="11" max="11" width="12.28125" style="2" customWidth="1"/>
    <col min="12" max="12" width="10.8515625" style="2" bestFit="1" customWidth="1"/>
    <col min="13" max="13" width="13.140625" style="2" customWidth="1"/>
    <col min="14" max="16384" width="9.140625" style="2" customWidth="1"/>
  </cols>
  <sheetData>
    <row r="1" ht="15">
      <c r="K1" s="3" t="s">
        <v>62</v>
      </c>
    </row>
    <row r="2" ht="15">
      <c r="K2" s="3" t="s">
        <v>45</v>
      </c>
    </row>
    <row r="3" ht="15">
      <c r="K3" s="3" t="s">
        <v>64</v>
      </c>
    </row>
    <row r="4" ht="15">
      <c r="K4" s="3"/>
    </row>
    <row r="5" spans="1:15" ht="54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3" t="s">
        <v>59</v>
      </c>
      <c r="L5" s="53"/>
      <c r="M5" s="53"/>
      <c r="N5" s="53"/>
      <c r="O5" s="53"/>
    </row>
    <row r="6" spans="1:15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46" t="s">
        <v>33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">
      <c r="A8" s="46" t="s">
        <v>60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>
      <c r="A10" s="54" t="s">
        <v>4</v>
      </c>
      <c r="B10" s="41" t="s">
        <v>5</v>
      </c>
      <c r="C10" s="41" t="s">
        <v>6</v>
      </c>
      <c r="D10" s="41" t="s">
        <v>7</v>
      </c>
      <c r="E10" s="41"/>
      <c r="F10" s="41" t="s">
        <v>8</v>
      </c>
      <c r="G10" s="41"/>
      <c r="H10" s="41"/>
      <c r="I10" s="41"/>
      <c r="J10" s="41"/>
      <c r="K10" s="41"/>
      <c r="L10" s="41"/>
      <c r="M10" s="41"/>
      <c r="N10" s="47" t="s">
        <v>17</v>
      </c>
      <c r="O10" s="48"/>
    </row>
    <row r="11" spans="1:15" ht="25.5" customHeight="1">
      <c r="A11" s="54"/>
      <c r="B11" s="41"/>
      <c r="C11" s="41"/>
      <c r="D11" s="41"/>
      <c r="E11" s="41"/>
      <c r="F11" s="41" t="s">
        <v>9</v>
      </c>
      <c r="G11" s="41"/>
      <c r="H11" s="41" t="s">
        <v>10</v>
      </c>
      <c r="I11" s="41"/>
      <c r="J11" s="41" t="s">
        <v>11</v>
      </c>
      <c r="K11" s="41"/>
      <c r="L11" s="41" t="s">
        <v>12</v>
      </c>
      <c r="M11" s="41"/>
      <c r="N11" s="49"/>
      <c r="O11" s="50"/>
    </row>
    <row r="12" spans="1:15" ht="25.5">
      <c r="A12" s="54"/>
      <c r="B12" s="41"/>
      <c r="C12" s="41"/>
      <c r="D12" s="6" t="s">
        <v>13</v>
      </c>
      <c r="E12" s="6" t="s">
        <v>14</v>
      </c>
      <c r="F12" s="6" t="s">
        <v>13</v>
      </c>
      <c r="G12" s="6" t="s">
        <v>14</v>
      </c>
      <c r="H12" s="6" t="s">
        <v>13</v>
      </c>
      <c r="I12" s="6" t="s">
        <v>14</v>
      </c>
      <c r="J12" s="6" t="s">
        <v>13</v>
      </c>
      <c r="K12" s="6" t="s">
        <v>14</v>
      </c>
      <c r="L12" s="6" t="s">
        <v>13</v>
      </c>
      <c r="M12" s="6" t="s">
        <v>14</v>
      </c>
      <c r="N12" s="51"/>
      <c r="O12" s="52"/>
    </row>
    <row r="13" spans="1:15" ht="15">
      <c r="A13" s="7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41">
        <v>14</v>
      </c>
      <c r="O13" s="41"/>
    </row>
    <row r="14" spans="1:15" ht="58.5" customHeight="1">
      <c r="A14" s="7" t="s">
        <v>28</v>
      </c>
      <c r="B14" s="55" t="s">
        <v>34</v>
      </c>
      <c r="C14" s="55"/>
      <c r="D14" s="8"/>
      <c r="E14" s="8"/>
      <c r="F14" s="8"/>
      <c r="G14" s="8"/>
      <c r="H14" s="8"/>
      <c r="I14" s="8"/>
      <c r="J14" s="8"/>
      <c r="K14" s="8"/>
      <c r="L14" s="8"/>
      <c r="M14" s="8"/>
      <c r="N14" s="56"/>
      <c r="O14" s="56"/>
    </row>
    <row r="15" spans="1:15" ht="69.75" customHeight="1">
      <c r="A15" s="9" t="s">
        <v>19</v>
      </c>
      <c r="B15" s="21" t="s">
        <v>21</v>
      </c>
      <c r="C15" s="22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45"/>
      <c r="O15" s="45"/>
    </row>
    <row r="16" spans="1:16" ht="17.25" customHeight="1">
      <c r="A16" s="18" t="s">
        <v>23</v>
      </c>
      <c r="B16" s="23" t="s">
        <v>22</v>
      </c>
      <c r="C16" s="12" t="s">
        <v>15</v>
      </c>
      <c r="D16" s="10">
        <f aca="true" t="shared" si="0" ref="D16:D43">F16+H16+J16+L16</f>
        <v>20012500.68285677</v>
      </c>
      <c r="E16" s="10">
        <f aca="true" t="shared" si="1" ref="E16:E43">G16+I16+K16+M16</f>
        <v>7379936.9</v>
      </c>
      <c r="F16" s="10">
        <f>SUM(F17:F22)</f>
        <v>7911654.9</v>
      </c>
      <c r="G16" s="10">
        <f>SUM(G17:G22)</f>
        <v>2943491.5999999996</v>
      </c>
      <c r="H16" s="10">
        <f aca="true" t="shared" si="2" ref="H16:M16">SUM(H17:H22)</f>
        <v>0</v>
      </c>
      <c r="I16" s="10">
        <f t="shared" si="2"/>
        <v>0</v>
      </c>
      <c r="J16" s="10">
        <f t="shared" si="2"/>
        <v>11231355.382856771</v>
      </c>
      <c r="K16" s="10">
        <f t="shared" si="2"/>
        <v>3566954.9000000004</v>
      </c>
      <c r="L16" s="10">
        <f t="shared" si="2"/>
        <v>869490.4</v>
      </c>
      <c r="M16" s="10">
        <f t="shared" si="2"/>
        <v>869490.4</v>
      </c>
      <c r="N16" s="26" t="s">
        <v>18</v>
      </c>
      <c r="O16" s="27"/>
      <c r="P16" s="17" t="e">
        <f>N16-'[1]прил.2'!N16</f>
        <v>#VALUE!</v>
      </c>
    </row>
    <row r="17" spans="1:15" ht="17.25" customHeight="1">
      <c r="A17" s="19"/>
      <c r="B17" s="24"/>
      <c r="C17" s="12" t="s">
        <v>0</v>
      </c>
      <c r="D17" s="10">
        <f t="shared" si="0"/>
        <v>2764661.6</v>
      </c>
      <c r="E17" s="10">
        <f t="shared" si="1"/>
        <v>2681497.5999999996</v>
      </c>
      <c r="F17" s="10">
        <f>F24+F31+F38+F45+F52</f>
        <v>1119745</v>
      </c>
      <c r="G17" s="10">
        <f aca="true" t="shared" si="3" ref="G17:M17">G24+G31+G38+G45+G52</f>
        <v>1036580.9999999999</v>
      </c>
      <c r="H17" s="10">
        <f t="shared" si="3"/>
        <v>0</v>
      </c>
      <c r="I17" s="10">
        <f t="shared" si="3"/>
        <v>0</v>
      </c>
      <c r="J17" s="10">
        <f t="shared" si="3"/>
        <v>1345446.2</v>
      </c>
      <c r="K17" s="10">
        <f t="shared" si="3"/>
        <v>1345446.2</v>
      </c>
      <c r="L17" s="10">
        <f t="shared" si="3"/>
        <v>299470.4</v>
      </c>
      <c r="M17" s="10">
        <f t="shared" si="3"/>
        <v>299470.4</v>
      </c>
      <c r="N17" s="28"/>
      <c r="O17" s="29"/>
    </row>
    <row r="18" spans="1:15" ht="17.25" customHeight="1">
      <c r="A18" s="19"/>
      <c r="B18" s="24"/>
      <c r="C18" s="12" t="s">
        <v>1</v>
      </c>
      <c r="D18" s="10">
        <f t="shared" si="0"/>
        <v>3483768.5206289543</v>
      </c>
      <c r="E18" s="10">
        <f t="shared" si="1"/>
        <v>2348721.5</v>
      </c>
      <c r="F18" s="10">
        <f aca="true" t="shared" si="4" ref="F18:M18">F25+F32+F39+F46+F53</f>
        <v>1420954.3</v>
      </c>
      <c r="G18" s="10">
        <f t="shared" si="4"/>
        <v>953455.2999999999</v>
      </c>
      <c r="H18" s="10">
        <f t="shared" si="4"/>
        <v>0</v>
      </c>
      <c r="I18" s="10">
        <f t="shared" si="4"/>
        <v>0</v>
      </c>
      <c r="J18" s="10">
        <f t="shared" si="4"/>
        <v>1777804.2206289545</v>
      </c>
      <c r="K18" s="10">
        <f t="shared" si="4"/>
        <v>1110256.2000000002</v>
      </c>
      <c r="L18" s="10">
        <f t="shared" si="4"/>
        <v>285010</v>
      </c>
      <c r="M18" s="10">
        <f t="shared" si="4"/>
        <v>285010</v>
      </c>
      <c r="N18" s="28"/>
      <c r="O18" s="29"/>
    </row>
    <row r="19" spans="1:15" ht="17.25" customHeight="1">
      <c r="A19" s="19"/>
      <c r="B19" s="24"/>
      <c r="C19" s="12" t="s">
        <v>3</v>
      </c>
      <c r="D19" s="10">
        <f t="shared" si="0"/>
        <v>3545590.3319569547</v>
      </c>
      <c r="E19" s="10">
        <f t="shared" si="1"/>
        <v>2349717.8</v>
      </c>
      <c r="F19" s="10">
        <f>F26+F33+F40+F47+F54</f>
        <v>1342738.9</v>
      </c>
      <c r="G19" s="10">
        <f aca="true" t="shared" si="5" ref="G19:M19">G26+G33+G40+G47+G54</f>
        <v>953455.2999999999</v>
      </c>
      <c r="H19" s="10">
        <f t="shared" si="5"/>
        <v>0</v>
      </c>
      <c r="I19" s="10">
        <f t="shared" si="5"/>
        <v>0</v>
      </c>
      <c r="J19" s="10">
        <f t="shared" si="5"/>
        <v>1917841.4319569545</v>
      </c>
      <c r="K19" s="10">
        <f t="shared" si="5"/>
        <v>1111252.5</v>
      </c>
      <c r="L19" s="10">
        <f>L26+L33+L40+L47+L54</f>
        <v>285010</v>
      </c>
      <c r="M19" s="10">
        <f t="shared" si="5"/>
        <v>285010</v>
      </c>
      <c r="N19" s="28"/>
      <c r="O19" s="29"/>
    </row>
    <row r="20" spans="1:15" ht="17.25" customHeight="1">
      <c r="A20" s="19"/>
      <c r="B20" s="24"/>
      <c r="C20" s="12" t="s">
        <v>54</v>
      </c>
      <c r="D20" s="10">
        <f t="shared" si="0"/>
        <v>3406160.076756954</v>
      </c>
      <c r="E20" s="10">
        <f t="shared" si="1"/>
        <v>0</v>
      </c>
      <c r="F20" s="10">
        <f aca="true" t="shared" si="6" ref="F20:M20">F27+F34+F41+F48+F55</f>
        <v>1342738.9</v>
      </c>
      <c r="G20" s="10">
        <f t="shared" si="6"/>
        <v>0</v>
      </c>
      <c r="H20" s="10">
        <f t="shared" si="6"/>
        <v>0</v>
      </c>
      <c r="I20" s="10">
        <f t="shared" si="6"/>
        <v>0</v>
      </c>
      <c r="J20" s="10">
        <f t="shared" si="6"/>
        <v>2063421.1767569545</v>
      </c>
      <c r="K20" s="10">
        <f t="shared" si="6"/>
        <v>0</v>
      </c>
      <c r="L20" s="10">
        <f t="shared" si="6"/>
        <v>0</v>
      </c>
      <c r="M20" s="10">
        <f t="shared" si="6"/>
        <v>0</v>
      </c>
      <c r="N20" s="28"/>
      <c r="O20" s="29"/>
    </row>
    <row r="21" spans="1:15" ht="17.25" customHeight="1">
      <c r="A21" s="19"/>
      <c r="B21" s="24"/>
      <c r="C21" s="12" t="s">
        <v>55</v>
      </c>
      <c r="D21" s="10">
        <f t="shared" si="0"/>
        <v>3406160.076756954</v>
      </c>
      <c r="E21" s="10">
        <f t="shared" si="1"/>
        <v>0</v>
      </c>
      <c r="F21" s="10">
        <f>F28+F35+F42+F49+F56</f>
        <v>1342738.9</v>
      </c>
      <c r="G21" s="10">
        <f aca="true" t="shared" si="7" ref="G21:M21">G28+G35+G42+G49+G56</f>
        <v>0</v>
      </c>
      <c r="H21" s="10">
        <f t="shared" si="7"/>
        <v>0</v>
      </c>
      <c r="I21" s="10">
        <f t="shared" si="7"/>
        <v>0</v>
      </c>
      <c r="J21" s="10">
        <f t="shared" si="7"/>
        <v>2063421.1767569545</v>
      </c>
      <c r="K21" s="10">
        <f t="shared" si="7"/>
        <v>0</v>
      </c>
      <c r="L21" s="10">
        <f t="shared" si="7"/>
        <v>0</v>
      </c>
      <c r="M21" s="10">
        <f t="shared" si="7"/>
        <v>0</v>
      </c>
      <c r="N21" s="28"/>
      <c r="O21" s="29"/>
    </row>
    <row r="22" spans="1:15" ht="17.25" customHeight="1">
      <c r="A22" s="20"/>
      <c r="B22" s="25"/>
      <c r="C22" s="12" t="s">
        <v>56</v>
      </c>
      <c r="D22" s="10">
        <f t="shared" si="0"/>
        <v>3406160.076756954</v>
      </c>
      <c r="E22" s="10">
        <f t="shared" si="1"/>
        <v>0</v>
      </c>
      <c r="F22" s="10">
        <f aca="true" t="shared" si="8" ref="F22:M22">F29+F36+F43+F50+F57</f>
        <v>1342738.9</v>
      </c>
      <c r="G22" s="10">
        <f t="shared" si="8"/>
        <v>0</v>
      </c>
      <c r="H22" s="10">
        <f t="shared" si="8"/>
        <v>0</v>
      </c>
      <c r="I22" s="10">
        <f t="shared" si="8"/>
        <v>0</v>
      </c>
      <c r="J22" s="10">
        <f t="shared" si="8"/>
        <v>2063421.1767569545</v>
      </c>
      <c r="K22" s="10">
        <f t="shared" si="8"/>
        <v>0</v>
      </c>
      <c r="L22" s="10">
        <f t="shared" si="8"/>
        <v>0</v>
      </c>
      <c r="M22" s="10">
        <f t="shared" si="8"/>
        <v>0</v>
      </c>
      <c r="N22" s="30"/>
      <c r="O22" s="31"/>
    </row>
    <row r="23" spans="1:15" ht="27" customHeight="1">
      <c r="A23" s="18" t="s">
        <v>29</v>
      </c>
      <c r="B23" s="42" t="s">
        <v>24</v>
      </c>
      <c r="C23" s="12" t="s">
        <v>15</v>
      </c>
      <c r="D23" s="10">
        <f>F23+H23+J23+L23</f>
        <v>19571674.08285677</v>
      </c>
      <c r="E23" s="10">
        <f>G23+I23+K23+M23</f>
        <v>7268464.7</v>
      </c>
      <c r="F23" s="10">
        <f>SUM(F24:F29)</f>
        <v>7904329.100000001</v>
      </c>
      <c r="G23" s="10">
        <f aca="true" t="shared" si="9" ref="G23:L23">SUM(G24:G29)</f>
        <v>2939821.9</v>
      </c>
      <c r="H23" s="10">
        <f t="shared" si="9"/>
        <v>0</v>
      </c>
      <c r="I23" s="10">
        <f t="shared" si="9"/>
        <v>0</v>
      </c>
      <c r="J23" s="10">
        <f>SUM(J24:J29)</f>
        <v>10797854.582856772</v>
      </c>
      <c r="K23" s="10">
        <f t="shared" si="9"/>
        <v>3459152.4</v>
      </c>
      <c r="L23" s="10">
        <f t="shared" si="9"/>
        <v>869490.4</v>
      </c>
      <c r="M23" s="10">
        <f>SUM(M24:M29)</f>
        <v>869490.4</v>
      </c>
      <c r="N23" s="26"/>
      <c r="O23" s="27"/>
    </row>
    <row r="24" spans="1:15" ht="27" customHeight="1">
      <c r="A24" s="19"/>
      <c r="B24" s="43"/>
      <c r="C24" s="12" t="s">
        <v>0</v>
      </c>
      <c r="D24" s="10">
        <f t="shared" si="0"/>
        <v>2722101.4999999995</v>
      </c>
      <c r="E24" s="10">
        <f t="shared" si="1"/>
        <v>2638937.4999999995</v>
      </c>
      <c r="F24" s="10">
        <f>1049559.5-22.1+3605+69075.3+1900-5605</f>
        <v>1118512.7</v>
      </c>
      <c r="G24" s="10">
        <f>1048320.3+307+202.2-12467.5-1013.3</f>
        <v>1035348.7</v>
      </c>
      <c r="H24" s="10"/>
      <c r="I24" s="10"/>
      <c r="J24" s="10">
        <v>1304118.4</v>
      </c>
      <c r="K24" s="10">
        <v>1304118.4</v>
      </c>
      <c r="L24" s="10">
        <v>299470.4</v>
      </c>
      <c r="M24" s="10">
        <f>L24</f>
        <v>299470.4</v>
      </c>
      <c r="N24" s="28"/>
      <c r="O24" s="29"/>
    </row>
    <row r="25" spans="1:15" ht="27" customHeight="1">
      <c r="A25" s="19"/>
      <c r="B25" s="43"/>
      <c r="C25" s="12" t="s">
        <v>1</v>
      </c>
      <c r="D25" s="10">
        <f t="shared" si="0"/>
        <v>3404731.2206289545</v>
      </c>
      <c r="E25" s="10">
        <f t="shared" si="1"/>
        <v>2314763.6</v>
      </c>
      <c r="F25" s="13">
        <v>1419735.6</v>
      </c>
      <c r="G25" s="13">
        <v>952236.6</v>
      </c>
      <c r="H25" s="13"/>
      <c r="I25" s="13"/>
      <c r="J25" s="13">
        <v>1699985.6206289544</v>
      </c>
      <c r="K25" s="10">
        <v>1077517</v>
      </c>
      <c r="L25" s="10">
        <v>285010</v>
      </c>
      <c r="M25" s="10">
        <f>L25</f>
        <v>285010</v>
      </c>
      <c r="N25" s="28"/>
      <c r="O25" s="29"/>
    </row>
    <row r="26" spans="1:15" ht="27" customHeight="1">
      <c r="A26" s="19"/>
      <c r="B26" s="43"/>
      <c r="C26" s="12" t="s">
        <v>3</v>
      </c>
      <c r="D26" s="10">
        <f t="shared" si="0"/>
        <v>3465783.0319569544</v>
      </c>
      <c r="E26" s="10">
        <f t="shared" si="1"/>
        <v>2314763.6</v>
      </c>
      <c r="F26" s="13">
        <v>1341520.2</v>
      </c>
      <c r="G26" s="13">
        <v>952236.6</v>
      </c>
      <c r="H26" s="13"/>
      <c r="I26" s="13"/>
      <c r="J26" s="13">
        <v>1839252.8319569544</v>
      </c>
      <c r="K26" s="10">
        <v>1077517</v>
      </c>
      <c r="L26" s="10">
        <v>285010</v>
      </c>
      <c r="M26" s="10">
        <f>L26</f>
        <v>285010</v>
      </c>
      <c r="N26" s="28"/>
      <c r="O26" s="29"/>
    </row>
    <row r="27" spans="1:15" ht="27" customHeight="1">
      <c r="A27" s="19"/>
      <c r="B27" s="43"/>
      <c r="C27" s="12" t="s">
        <v>54</v>
      </c>
      <c r="D27" s="10">
        <f>F27+H27+J27+L27</f>
        <v>3326352.7767569544</v>
      </c>
      <c r="E27" s="10">
        <f>G27+I27+K27+M27</f>
        <v>0</v>
      </c>
      <c r="F27" s="13">
        <v>1341520.2</v>
      </c>
      <c r="G27" s="13"/>
      <c r="H27" s="13"/>
      <c r="I27" s="13"/>
      <c r="J27" s="13">
        <v>1984832.5767569544</v>
      </c>
      <c r="K27" s="10"/>
      <c r="L27" s="10"/>
      <c r="M27" s="10"/>
      <c r="N27" s="28"/>
      <c r="O27" s="29"/>
    </row>
    <row r="28" spans="1:15" ht="27" customHeight="1">
      <c r="A28" s="19"/>
      <c r="B28" s="43"/>
      <c r="C28" s="12" t="s">
        <v>55</v>
      </c>
      <c r="D28" s="10">
        <f t="shared" si="0"/>
        <v>3326352.7767569544</v>
      </c>
      <c r="E28" s="10">
        <f t="shared" si="1"/>
        <v>0</v>
      </c>
      <c r="F28" s="13">
        <v>1341520.2</v>
      </c>
      <c r="G28" s="13"/>
      <c r="H28" s="13"/>
      <c r="I28" s="13"/>
      <c r="J28" s="13">
        <v>1984832.5767569544</v>
      </c>
      <c r="K28" s="10"/>
      <c r="L28" s="10"/>
      <c r="M28" s="10"/>
      <c r="N28" s="28"/>
      <c r="O28" s="29"/>
    </row>
    <row r="29" spans="1:15" ht="27" customHeight="1">
      <c r="A29" s="20"/>
      <c r="B29" s="44"/>
      <c r="C29" s="12" t="s">
        <v>56</v>
      </c>
      <c r="D29" s="10">
        <f t="shared" si="0"/>
        <v>3326352.7767569544</v>
      </c>
      <c r="E29" s="10">
        <f t="shared" si="1"/>
        <v>0</v>
      </c>
      <c r="F29" s="13">
        <v>1341520.2</v>
      </c>
      <c r="G29" s="13"/>
      <c r="H29" s="13"/>
      <c r="I29" s="13"/>
      <c r="J29" s="13">
        <v>1984832.5767569544</v>
      </c>
      <c r="K29" s="10"/>
      <c r="L29" s="10"/>
      <c r="M29" s="10"/>
      <c r="N29" s="30"/>
      <c r="O29" s="31"/>
    </row>
    <row r="30" spans="1:15" ht="27.75" customHeight="1">
      <c r="A30" s="18" t="s">
        <v>30</v>
      </c>
      <c r="B30" s="32" t="s">
        <v>25</v>
      </c>
      <c r="C30" s="12" t="s">
        <v>15</v>
      </c>
      <c r="D30" s="10">
        <f t="shared" si="0"/>
        <v>7312.2</v>
      </c>
      <c r="E30" s="10">
        <f>G30+I30+K30+M30</f>
        <v>3656.1000000000004</v>
      </c>
      <c r="F30" s="10">
        <f>SUM(F31:F36)</f>
        <v>7312.2</v>
      </c>
      <c r="G30" s="10">
        <f aca="true" t="shared" si="10" ref="G30:M30">SUM(G31:G36)</f>
        <v>3656.1000000000004</v>
      </c>
      <c r="H30" s="10">
        <f t="shared" si="10"/>
        <v>0</v>
      </c>
      <c r="I30" s="10">
        <f t="shared" si="10"/>
        <v>0</v>
      </c>
      <c r="J30" s="10">
        <f t="shared" si="10"/>
        <v>0</v>
      </c>
      <c r="K30" s="10">
        <f t="shared" si="10"/>
        <v>0</v>
      </c>
      <c r="L30" s="10">
        <f t="shared" si="10"/>
        <v>0</v>
      </c>
      <c r="M30" s="10">
        <f t="shared" si="10"/>
        <v>0</v>
      </c>
      <c r="N30" s="26"/>
      <c r="O30" s="27"/>
    </row>
    <row r="31" spans="1:15" ht="27.75" customHeight="1">
      <c r="A31" s="19"/>
      <c r="B31" s="33"/>
      <c r="C31" s="12" t="s">
        <v>0</v>
      </c>
      <c r="D31" s="10">
        <f t="shared" si="0"/>
        <v>1218.7</v>
      </c>
      <c r="E31" s="10">
        <f t="shared" si="1"/>
        <v>1218.7</v>
      </c>
      <c r="F31" s="10">
        <v>1218.7</v>
      </c>
      <c r="G31" s="10">
        <v>1218.7</v>
      </c>
      <c r="H31" s="10"/>
      <c r="I31" s="10"/>
      <c r="J31" s="10"/>
      <c r="K31" s="10"/>
      <c r="L31" s="10"/>
      <c r="M31" s="10"/>
      <c r="N31" s="28"/>
      <c r="O31" s="29"/>
    </row>
    <row r="32" spans="1:15" ht="27.75" customHeight="1">
      <c r="A32" s="19"/>
      <c r="B32" s="33"/>
      <c r="C32" s="12" t="s">
        <v>1</v>
      </c>
      <c r="D32" s="10">
        <f t="shared" si="0"/>
        <v>1218.7</v>
      </c>
      <c r="E32" s="10">
        <f t="shared" si="1"/>
        <v>1218.7</v>
      </c>
      <c r="F32" s="10">
        <v>1218.7</v>
      </c>
      <c r="G32" s="10">
        <v>1218.7</v>
      </c>
      <c r="H32" s="10"/>
      <c r="I32" s="10"/>
      <c r="J32" s="10"/>
      <c r="K32" s="10"/>
      <c r="L32" s="10"/>
      <c r="M32" s="10"/>
      <c r="N32" s="28"/>
      <c r="O32" s="29"/>
    </row>
    <row r="33" spans="1:15" ht="27.75" customHeight="1">
      <c r="A33" s="19"/>
      <c r="B33" s="33"/>
      <c r="C33" s="12" t="s">
        <v>3</v>
      </c>
      <c r="D33" s="10">
        <f t="shared" si="0"/>
        <v>1218.7</v>
      </c>
      <c r="E33" s="10">
        <f t="shared" si="1"/>
        <v>1218.7</v>
      </c>
      <c r="F33" s="10">
        <f>F32</f>
        <v>1218.7</v>
      </c>
      <c r="G33" s="10">
        <v>1218.7</v>
      </c>
      <c r="H33" s="10"/>
      <c r="I33" s="10"/>
      <c r="J33" s="10"/>
      <c r="K33" s="10"/>
      <c r="L33" s="10"/>
      <c r="M33" s="10"/>
      <c r="N33" s="28"/>
      <c r="O33" s="29"/>
    </row>
    <row r="34" spans="1:15" ht="27.75" customHeight="1">
      <c r="A34" s="19"/>
      <c r="B34" s="33"/>
      <c r="C34" s="12" t="s">
        <v>54</v>
      </c>
      <c r="D34" s="10">
        <f t="shared" si="0"/>
        <v>1218.7</v>
      </c>
      <c r="E34" s="10">
        <f t="shared" si="1"/>
        <v>0</v>
      </c>
      <c r="F34" s="10">
        <v>1218.7</v>
      </c>
      <c r="G34" s="10"/>
      <c r="H34" s="10"/>
      <c r="I34" s="10"/>
      <c r="J34" s="10"/>
      <c r="K34" s="10"/>
      <c r="L34" s="10"/>
      <c r="M34" s="10"/>
      <c r="N34" s="28"/>
      <c r="O34" s="29"/>
    </row>
    <row r="35" spans="1:15" ht="27.75" customHeight="1">
      <c r="A35" s="19"/>
      <c r="B35" s="33"/>
      <c r="C35" s="12" t="s">
        <v>55</v>
      </c>
      <c r="D35" s="10">
        <f t="shared" si="0"/>
        <v>1218.7</v>
      </c>
      <c r="E35" s="10">
        <f t="shared" si="1"/>
        <v>0</v>
      </c>
      <c r="F35" s="10">
        <v>1218.7</v>
      </c>
      <c r="G35" s="10"/>
      <c r="H35" s="10"/>
      <c r="I35" s="10"/>
      <c r="J35" s="10"/>
      <c r="K35" s="10"/>
      <c r="L35" s="10"/>
      <c r="M35" s="10"/>
      <c r="N35" s="28"/>
      <c r="O35" s="29"/>
    </row>
    <row r="36" spans="1:15" ht="27.75" customHeight="1">
      <c r="A36" s="20"/>
      <c r="B36" s="34"/>
      <c r="C36" s="12" t="s">
        <v>56</v>
      </c>
      <c r="D36" s="10">
        <f t="shared" si="0"/>
        <v>1218.7</v>
      </c>
      <c r="E36" s="10">
        <f t="shared" si="1"/>
        <v>0</v>
      </c>
      <c r="F36" s="10">
        <v>1218.7</v>
      </c>
      <c r="G36" s="10"/>
      <c r="H36" s="10"/>
      <c r="I36" s="10"/>
      <c r="J36" s="10"/>
      <c r="K36" s="10"/>
      <c r="L36" s="10"/>
      <c r="M36" s="10"/>
      <c r="N36" s="30"/>
      <c r="O36" s="31"/>
    </row>
    <row r="37" spans="1:15" ht="24.75" customHeight="1">
      <c r="A37" s="18" t="s">
        <v>31</v>
      </c>
      <c r="B37" s="23" t="s">
        <v>63</v>
      </c>
      <c r="C37" s="12" t="s">
        <v>15</v>
      </c>
      <c r="D37" s="10">
        <f t="shared" si="0"/>
        <v>428589.2</v>
      </c>
      <c r="E37" s="10">
        <f t="shared" si="1"/>
        <v>105346.69999999998</v>
      </c>
      <c r="F37" s="10">
        <f>SUM(F38:F43)</f>
        <v>0</v>
      </c>
      <c r="G37" s="10">
        <f aca="true" t="shared" si="11" ref="G37:M37">SUM(G38:G43)</f>
        <v>0</v>
      </c>
      <c r="H37" s="10">
        <f t="shared" si="11"/>
        <v>0</v>
      </c>
      <c r="I37" s="10">
        <f t="shared" si="11"/>
        <v>0</v>
      </c>
      <c r="J37" s="10">
        <f t="shared" si="11"/>
        <v>428589.2</v>
      </c>
      <c r="K37" s="10">
        <f t="shared" si="11"/>
        <v>105346.69999999998</v>
      </c>
      <c r="L37" s="10">
        <f t="shared" si="11"/>
        <v>0</v>
      </c>
      <c r="M37" s="10">
        <f t="shared" si="11"/>
        <v>0</v>
      </c>
      <c r="N37" s="26"/>
      <c r="O37" s="27"/>
    </row>
    <row r="38" spans="1:15" ht="24.75" customHeight="1">
      <c r="A38" s="19"/>
      <c r="B38" s="24"/>
      <c r="C38" s="12" t="s">
        <v>0</v>
      </c>
      <c r="D38" s="10">
        <f t="shared" si="0"/>
        <v>40509.2</v>
      </c>
      <c r="E38" s="10">
        <f t="shared" si="1"/>
        <v>40509.2</v>
      </c>
      <c r="F38" s="10"/>
      <c r="G38" s="10"/>
      <c r="H38" s="10"/>
      <c r="I38" s="10"/>
      <c r="J38" s="10">
        <f>29735.2+10774</f>
        <v>40509.2</v>
      </c>
      <c r="K38" s="10">
        <f>29735.2+10774</f>
        <v>40509.2</v>
      </c>
      <c r="L38" s="10"/>
      <c r="M38" s="10"/>
      <c r="N38" s="28"/>
      <c r="O38" s="29"/>
    </row>
    <row r="39" spans="1:15" ht="24.75" customHeight="1">
      <c r="A39" s="19"/>
      <c r="B39" s="24"/>
      <c r="C39" s="12" t="s">
        <v>1</v>
      </c>
      <c r="D39" s="10">
        <f t="shared" si="0"/>
        <v>77000</v>
      </c>
      <c r="E39" s="10">
        <f t="shared" si="1"/>
        <v>31920.6</v>
      </c>
      <c r="F39" s="10"/>
      <c r="G39" s="10"/>
      <c r="H39" s="10"/>
      <c r="I39" s="10"/>
      <c r="J39" s="13">
        <v>77000</v>
      </c>
      <c r="K39" s="10">
        <v>31920.6</v>
      </c>
      <c r="L39" s="10"/>
      <c r="M39" s="10"/>
      <c r="N39" s="28"/>
      <c r="O39" s="29"/>
    </row>
    <row r="40" spans="1:15" ht="24.75" customHeight="1">
      <c r="A40" s="19"/>
      <c r="B40" s="24"/>
      <c r="C40" s="12" t="s">
        <v>3</v>
      </c>
      <c r="D40" s="10">
        <f t="shared" si="0"/>
        <v>77770</v>
      </c>
      <c r="E40" s="10">
        <f t="shared" si="1"/>
        <v>32916.9</v>
      </c>
      <c r="F40" s="10"/>
      <c r="G40" s="10"/>
      <c r="H40" s="10"/>
      <c r="I40" s="10"/>
      <c r="J40" s="13">
        <v>77770</v>
      </c>
      <c r="K40" s="10">
        <v>32916.9</v>
      </c>
      <c r="L40" s="10"/>
      <c r="M40" s="10"/>
      <c r="N40" s="28"/>
      <c r="O40" s="29"/>
    </row>
    <row r="41" spans="1:15" ht="24.75" customHeight="1">
      <c r="A41" s="19"/>
      <c r="B41" s="24"/>
      <c r="C41" s="12" t="s">
        <v>54</v>
      </c>
      <c r="D41" s="10">
        <f t="shared" si="0"/>
        <v>77770</v>
      </c>
      <c r="E41" s="10">
        <f t="shared" si="1"/>
        <v>0</v>
      </c>
      <c r="F41" s="10"/>
      <c r="G41" s="10"/>
      <c r="H41" s="10"/>
      <c r="I41" s="10"/>
      <c r="J41" s="13">
        <v>77770</v>
      </c>
      <c r="K41" s="10"/>
      <c r="L41" s="10"/>
      <c r="M41" s="10"/>
      <c r="N41" s="28"/>
      <c r="O41" s="29"/>
    </row>
    <row r="42" spans="1:15" ht="24.75" customHeight="1">
      <c r="A42" s="19"/>
      <c r="B42" s="24"/>
      <c r="C42" s="12" t="s">
        <v>55</v>
      </c>
      <c r="D42" s="10">
        <f t="shared" si="0"/>
        <v>77770</v>
      </c>
      <c r="E42" s="10">
        <f t="shared" si="1"/>
        <v>0</v>
      </c>
      <c r="F42" s="10"/>
      <c r="G42" s="10"/>
      <c r="H42" s="10"/>
      <c r="I42" s="10"/>
      <c r="J42" s="13">
        <v>77770</v>
      </c>
      <c r="K42" s="10"/>
      <c r="L42" s="10"/>
      <c r="M42" s="10"/>
      <c r="N42" s="28"/>
      <c r="O42" s="29"/>
    </row>
    <row r="43" spans="1:15" ht="24.75" customHeight="1">
      <c r="A43" s="20"/>
      <c r="B43" s="25"/>
      <c r="C43" s="12" t="s">
        <v>56</v>
      </c>
      <c r="D43" s="10">
        <f t="shared" si="0"/>
        <v>77770</v>
      </c>
      <c r="E43" s="10">
        <f t="shared" si="1"/>
        <v>0</v>
      </c>
      <c r="F43" s="10"/>
      <c r="G43" s="10"/>
      <c r="H43" s="10"/>
      <c r="I43" s="10"/>
      <c r="J43" s="13">
        <v>77770</v>
      </c>
      <c r="K43" s="10"/>
      <c r="L43" s="10"/>
      <c r="M43" s="10"/>
      <c r="N43" s="30"/>
      <c r="O43" s="31"/>
    </row>
    <row r="44" spans="1:15" ht="59.25" customHeight="1">
      <c r="A44" s="18" t="s">
        <v>35</v>
      </c>
      <c r="B44" s="23" t="s">
        <v>36</v>
      </c>
      <c r="C44" s="12" t="s">
        <v>15</v>
      </c>
      <c r="D44" s="10">
        <f aca="true" t="shared" si="12" ref="D44:E47">F44+H44+J44+L44</f>
        <v>4911.6</v>
      </c>
      <c r="E44" s="10">
        <f t="shared" si="12"/>
        <v>2455.8</v>
      </c>
      <c r="F44" s="10">
        <f>SUM(F45:F50)</f>
        <v>0</v>
      </c>
      <c r="G44" s="10">
        <f aca="true" t="shared" si="13" ref="G44:M44">SUM(G45:G50)</f>
        <v>0</v>
      </c>
      <c r="H44" s="10">
        <f t="shared" si="13"/>
        <v>0</v>
      </c>
      <c r="I44" s="10">
        <f t="shared" si="13"/>
        <v>0</v>
      </c>
      <c r="J44" s="10">
        <f t="shared" si="13"/>
        <v>4911.6</v>
      </c>
      <c r="K44" s="10">
        <f t="shared" si="13"/>
        <v>2455.8</v>
      </c>
      <c r="L44" s="10">
        <f t="shared" si="13"/>
        <v>0</v>
      </c>
      <c r="M44" s="10">
        <f t="shared" si="13"/>
        <v>0</v>
      </c>
      <c r="N44" s="26"/>
      <c r="O44" s="27"/>
    </row>
    <row r="45" spans="1:15" ht="59.25" customHeight="1">
      <c r="A45" s="19"/>
      <c r="B45" s="24"/>
      <c r="C45" s="12" t="s">
        <v>0</v>
      </c>
      <c r="D45" s="10">
        <f t="shared" si="12"/>
        <v>818.6</v>
      </c>
      <c r="E45" s="10">
        <f t="shared" si="12"/>
        <v>818.6</v>
      </c>
      <c r="F45" s="10"/>
      <c r="G45" s="10"/>
      <c r="H45" s="10"/>
      <c r="I45" s="10"/>
      <c r="J45" s="14">
        <v>818.6</v>
      </c>
      <c r="K45" s="10">
        <v>818.6</v>
      </c>
      <c r="L45" s="10"/>
      <c r="M45" s="10"/>
      <c r="N45" s="28"/>
      <c r="O45" s="29"/>
    </row>
    <row r="46" spans="1:15" ht="59.25" customHeight="1">
      <c r="A46" s="19"/>
      <c r="B46" s="24"/>
      <c r="C46" s="12" t="s">
        <v>1</v>
      </c>
      <c r="D46" s="10">
        <f t="shared" si="12"/>
        <v>818.6</v>
      </c>
      <c r="E46" s="10">
        <f t="shared" si="12"/>
        <v>818.6</v>
      </c>
      <c r="F46" s="10"/>
      <c r="G46" s="10"/>
      <c r="H46" s="10"/>
      <c r="I46" s="10"/>
      <c r="J46" s="14">
        <v>818.6</v>
      </c>
      <c r="K46" s="10">
        <v>818.6</v>
      </c>
      <c r="L46" s="10"/>
      <c r="M46" s="10"/>
      <c r="N46" s="28"/>
      <c r="O46" s="29"/>
    </row>
    <row r="47" spans="1:15" ht="59.25" customHeight="1">
      <c r="A47" s="19"/>
      <c r="B47" s="24"/>
      <c r="C47" s="12" t="s">
        <v>3</v>
      </c>
      <c r="D47" s="10">
        <f t="shared" si="12"/>
        <v>818.6</v>
      </c>
      <c r="E47" s="10">
        <f t="shared" si="12"/>
        <v>818.6</v>
      </c>
      <c r="F47" s="10"/>
      <c r="G47" s="10"/>
      <c r="H47" s="10"/>
      <c r="I47" s="10"/>
      <c r="J47" s="14">
        <v>818.6</v>
      </c>
      <c r="K47" s="10">
        <v>818.6</v>
      </c>
      <c r="L47" s="10"/>
      <c r="M47" s="10"/>
      <c r="N47" s="28"/>
      <c r="O47" s="29"/>
    </row>
    <row r="48" spans="1:15" ht="59.25" customHeight="1">
      <c r="A48" s="19"/>
      <c r="B48" s="24"/>
      <c r="C48" s="12" t="s">
        <v>54</v>
      </c>
      <c r="D48" s="10">
        <f aca="true" t="shared" si="14" ref="D48:E50">F48+H48+J48+L48</f>
        <v>818.6</v>
      </c>
      <c r="E48" s="10">
        <f t="shared" si="14"/>
        <v>0</v>
      </c>
      <c r="F48" s="10"/>
      <c r="G48" s="10"/>
      <c r="H48" s="10"/>
      <c r="I48" s="10"/>
      <c r="J48" s="14">
        <v>818.6</v>
      </c>
      <c r="K48" s="10"/>
      <c r="L48" s="10"/>
      <c r="M48" s="10"/>
      <c r="N48" s="28"/>
      <c r="O48" s="29"/>
    </row>
    <row r="49" spans="1:15" ht="59.25" customHeight="1">
      <c r="A49" s="19"/>
      <c r="B49" s="24"/>
      <c r="C49" s="12" t="s">
        <v>55</v>
      </c>
      <c r="D49" s="10">
        <f t="shared" si="14"/>
        <v>818.6</v>
      </c>
      <c r="E49" s="10">
        <f t="shared" si="14"/>
        <v>0</v>
      </c>
      <c r="F49" s="10"/>
      <c r="G49" s="10"/>
      <c r="H49" s="10"/>
      <c r="I49" s="10"/>
      <c r="J49" s="14">
        <v>818.6</v>
      </c>
      <c r="K49" s="10"/>
      <c r="L49" s="10"/>
      <c r="M49" s="10"/>
      <c r="N49" s="28"/>
      <c r="O49" s="29"/>
    </row>
    <row r="50" spans="1:15" ht="59.25" customHeight="1">
      <c r="A50" s="20"/>
      <c r="B50" s="25"/>
      <c r="C50" s="12" t="s">
        <v>56</v>
      </c>
      <c r="D50" s="10">
        <f t="shared" si="14"/>
        <v>818.6</v>
      </c>
      <c r="E50" s="10">
        <f t="shared" si="14"/>
        <v>0</v>
      </c>
      <c r="F50" s="10"/>
      <c r="G50" s="10"/>
      <c r="H50" s="10"/>
      <c r="I50" s="10"/>
      <c r="J50" s="14">
        <v>818.6</v>
      </c>
      <c r="K50" s="10"/>
      <c r="L50" s="10"/>
      <c r="M50" s="10"/>
      <c r="N50" s="30"/>
      <c r="O50" s="31"/>
    </row>
    <row r="51" spans="1:15" ht="30" customHeight="1">
      <c r="A51" s="18" t="s">
        <v>47</v>
      </c>
      <c r="B51" s="23" t="s">
        <v>48</v>
      </c>
      <c r="C51" s="12" t="s">
        <v>15</v>
      </c>
      <c r="D51" s="10">
        <f aca="true" t="shared" si="15" ref="D51:E54">F51+H51+J51+L51</f>
        <v>13.6</v>
      </c>
      <c r="E51" s="10">
        <f t="shared" si="15"/>
        <v>13.6</v>
      </c>
      <c r="F51" s="10">
        <f>SUM(F52:F57)</f>
        <v>13.6</v>
      </c>
      <c r="G51" s="10">
        <f aca="true" t="shared" si="16" ref="G51:M51">SUM(G52:G57)</f>
        <v>13.6</v>
      </c>
      <c r="H51" s="10">
        <f t="shared" si="16"/>
        <v>0</v>
      </c>
      <c r="I51" s="10">
        <f t="shared" si="16"/>
        <v>0</v>
      </c>
      <c r="J51" s="10">
        <f t="shared" si="16"/>
        <v>0</v>
      </c>
      <c r="K51" s="10">
        <f t="shared" si="16"/>
        <v>0</v>
      </c>
      <c r="L51" s="10">
        <f t="shared" si="16"/>
        <v>0</v>
      </c>
      <c r="M51" s="10">
        <f t="shared" si="16"/>
        <v>0</v>
      </c>
      <c r="N51" s="26"/>
      <c r="O51" s="27"/>
    </row>
    <row r="52" spans="1:15" ht="36.75" customHeight="1">
      <c r="A52" s="19"/>
      <c r="B52" s="24"/>
      <c r="C52" s="12" t="s">
        <v>0</v>
      </c>
      <c r="D52" s="10">
        <f t="shared" si="15"/>
        <v>13.6</v>
      </c>
      <c r="E52" s="10">
        <f t="shared" si="15"/>
        <v>13.6</v>
      </c>
      <c r="F52" s="10">
        <v>13.6</v>
      </c>
      <c r="G52" s="10">
        <v>13.6</v>
      </c>
      <c r="H52" s="10"/>
      <c r="I52" s="10"/>
      <c r="J52" s="14"/>
      <c r="K52" s="10"/>
      <c r="L52" s="10"/>
      <c r="M52" s="10"/>
      <c r="N52" s="28"/>
      <c r="O52" s="29"/>
    </row>
    <row r="53" spans="1:15" ht="28.5" customHeight="1">
      <c r="A53" s="19"/>
      <c r="B53" s="24"/>
      <c r="C53" s="12" t="s">
        <v>1</v>
      </c>
      <c r="D53" s="10">
        <f t="shared" si="15"/>
        <v>0</v>
      </c>
      <c r="E53" s="10">
        <f t="shared" si="15"/>
        <v>0</v>
      </c>
      <c r="F53" s="10"/>
      <c r="G53" s="10"/>
      <c r="H53" s="10"/>
      <c r="I53" s="10"/>
      <c r="J53" s="14"/>
      <c r="K53" s="10"/>
      <c r="L53" s="10"/>
      <c r="M53" s="10"/>
      <c r="N53" s="28"/>
      <c r="O53" s="29"/>
    </row>
    <row r="54" spans="1:15" ht="24" customHeight="1">
      <c r="A54" s="19"/>
      <c r="B54" s="24"/>
      <c r="C54" s="12" t="s">
        <v>3</v>
      </c>
      <c r="D54" s="10">
        <f t="shared" si="15"/>
        <v>0</v>
      </c>
      <c r="E54" s="10">
        <f t="shared" si="15"/>
        <v>0</v>
      </c>
      <c r="F54" s="10"/>
      <c r="G54" s="10"/>
      <c r="H54" s="10"/>
      <c r="I54" s="10"/>
      <c r="J54" s="14"/>
      <c r="K54" s="10"/>
      <c r="L54" s="10"/>
      <c r="M54" s="10"/>
      <c r="N54" s="28"/>
      <c r="O54" s="29"/>
    </row>
    <row r="55" spans="1:15" ht="36.75" customHeight="1">
      <c r="A55" s="19"/>
      <c r="B55" s="24"/>
      <c r="C55" s="12" t="s">
        <v>54</v>
      </c>
      <c r="D55" s="10">
        <f aca="true" t="shared" si="17" ref="D55:D64">F55+H55+J55+L55</f>
        <v>0</v>
      </c>
      <c r="E55" s="10">
        <f aca="true" t="shared" si="18" ref="E55:E64">G55+I55+K55+M55</f>
        <v>0</v>
      </c>
      <c r="F55" s="10"/>
      <c r="G55" s="10"/>
      <c r="H55" s="10"/>
      <c r="I55" s="10"/>
      <c r="J55" s="14"/>
      <c r="K55" s="10"/>
      <c r="L55" s="10"/>
      <c r="M55" s="10"/>
      <c r="N55" s="28"/>
      <c r="O55" s="29"/>
    </row>
    <row r="56" spans="1:15" ht="28.5" customHeight="1">
      <c r="A56" s="19"/>
      <c r="B56" s="24"/>
      <c r="C56" s="12" t="s">
        <v>55</v>
      </c>
      <c r="D56" s="10">
        <f t="shared" si="17"/>
        <v>0</v>
      </c>
      <c r="E56" s="10">
        <f t="shared" si="18"/>
        <v>0</v>
      </c>
      <c r="F56" s="10"/>
      <c r="G56" s="10"/>
      <c r="H56" s="10"/>
      <c r="I56" s="10"/>
      <c r="J56" s="14"/>
      <c r="K56" s="10"/>
      <c r="L56" s="10"/>
      <c r="M56" s="10"/>
      <c r="N56" s="28"/>
      <c r="O56" s="29"/>
    </row>
    <row r="57" spans="1:15" ht="24" customHeight="1">
      <c r="A57" s="20"/>
      <c r="B57" s="25"/>
      <c r="C57" s="12" t="s">
        <v>56</v>
      </c>
      <c r="D57" s="10">
        <f t="shared" si="17"/>
        <v>0</v>
      </c>
      <c r="E57" s="10">
        <f t="shared" si="18"/>
        <v>0</v>
      </c>
      <c r="F57" s="10"/>
      <c r="G57" s="10"/>
      <c r="H57" s="10"/>
      <c r="I57" s="10"/>
      <c r="J57" s="14"/>
      <c r="K57" s="10"/>
      <c r="L57" s="10"/>
      <c r="M57" s="10"/>
      <c r="N57" s="30"/>
      <c r="O57" s="31"/>
    </row>
    <row r="58" spans="1:15" ht="15">
      <c r="A58" s="18"/>
      <c r="B58" s="23" t="s">
        <v>16</v>
      </c>
      <c r="C58" s="12" t="s">
        <v>15</v>
      </c>
      <c r="D58" s="10">
        <f t="shared" si="17"/>
        <v>20012500.68285677</v>
      </c>
      <c r="E58" s="10">
        <f>G58+I58+K58+M58</f>
        <v>7379936.9</v>
      </c>
      <c r="F58" s="10">
        <f>SUM(F59:F64)</f>
        <v>7911654.9</v>
      </c>
      <c r="G58" s="10">
        <f>SUM(G59:G64)</f>
        <v>2943491.5999999996</v>
      </c>
      <c r="H58" s="10">
        <f aca="true" t="shared" si="19" ref="H58:M58">SUM(H59:H64)</f>
        <v>0</v>
      </c>
      <c r="I58" s="10">
        <f t="shared" si="19"/>
        <v>0</v>
      </c>
      <c r="J58" s="10">
        <f t="shared" si="19"/>
        <v>11231355.382856771</v>
      </c>
      <c r="K58" s="10">
        <f t="shared" si="19"/>
        <v>3566954.9000000004</v>
      </c>
      <c r="L58" s="10">
        <f t="shared" si="19"/>
        <v>869490.4</v>
      </c>
      <c r="M58" s="10">
        <f t="shared" si="19"/>
        <v>869490.4</v>
      </c>
      <c r="N58" s="26"/>
      <c r="O58" s="27"/>
    </row>
    <row r="59" spans="1:15" ht="15">
      <c r="A59" s="19"/>
      <c r="B59" s="24"/>
      <c r="C59" s="12" t="s">
        <v>0</v>
      </c>
      <c r="D59" s="10">
        <f t="shared" si="17"/>
        <v>2764661.6</v>
      </c>
      <c r="E59" s="10">
        <f t="shared" si="18"/>
        <v>2681497.5999999996</v>
      </c>
      <c r="F59" s="10">
        <f aca="true" t="shared" si="20" ref="F59:M61">F17</f>
        <v>1119745</v>
      </c>
      <c r="G59" s="10">
        <f t="shared" si="20"/>
        <v>1036580.9999999999</v>
      </c>
      <c r="H59" s="10">
        <f t="shared" si="20"/>
        <v>0</v>
      </c>
      <c r="I59" s="10">
        <f t="shared" si="20"/>
        <v>0</v>
      </c>
      <c r="J59" s="10">
        <f t="shared" si="20"/>
        <v>1345446.2</v>
      </c>
      <c r="K59" s="10">
        <f t="shared" si="20"/>
        <v>1345446.2</v>
      </c>
      <c r="L59" s="10">
        <f t="shared" si="20"/>
        <v>299470.4</v>
      </c>
      <c r="M59" s="10">
        <f t="shared" si="20"/>
        <v>299470.4</v>
      </c>
      <c r="N59" s="28"/>
      <c r="O59" s="29"/>
    </row>
    <row r="60" spans="1:15" ht="15">
      <c r="A60" s="19"/>
      <c r="B60" s="24"/>
      <c r="C60" s="12" t="s">
        <v>1</v>
      </c>
      <c r="D60" s="10">
        <f t="shared" si="17"/>
        <v>3483768.5206289543</v>
      </c>
      <c r="E60" s="10">
        <f t="shared" si="18"/>
        <v>2348721.5</v>
      </c>
      <c r="F60" s="10">
        <f t="shared" si="20"/>
        <v>1420954.3</v>
      </c>
      <c r="G60" s="10">
        <f t="shared" si="20"/>
        <v>953455.2999999999</v>
      </c>
      <c r="H60" s="10">
        <f t="shared" si="20"/>
        <v>0</v>
      </c>
      <c r="I60" s="10">
        <f t="shared" si="20"/>
        <v>0</v>
      </c>
      <c r="J60" s="10">
        <f t="shared" si="20"/>
        <v>1777804.2206289545</v>
      </c>
      <c r="K60" s="10">
        <f t="shared" si="20"/>
        <v>1110256.2000000002</v>
      </c>
      <c r="L60" s="10">
        <f t="shared" si="20"/>
        <v>285010</v>
      </c>
      <c r="M60" s="10">
        <f t="shared" si="20"/>
        <v>285010</v>
      </c>
      <c r="N60" s="28"/>
      <c r="O60" s="29"/>
    </row>
    <row r="61" spans="1:15" ht="15">
      <c r="A61" s="19"/>
      <c r="B61" s="24"/>
      <c r="C61" s="12" t="s">
        <v>3</v>
      </c>
      <c r="D61" s="10">
        <f t="shared" si="17"/>
        <v>3545590.3319569547</v>
      </c>
      <c r="E61" s="10">
        <f t="shared" si="18"/>
        <v>2349717.8</v>
      </c>
      <c r="F61" s="10">
        <f t="shared" si="20"/>
        <v>1342738.9</v>
      </c>
      <c r="G61" s="10">
        <f t="shared" si="20"/>
        <v>953455.2999999999</v>
      </c>
      <c r="H61" s="10">
        <f t="shared" si="20"/>
        <v>0</v>
      </c>
      <c r="I61" s="10">
        <f t="shared" si="20"/>
        <v>0</v>
      </c>
      <c r="J61" s="10">
        <f t="shared" si="20"/>
        <v>1917841.4319569545</v>
      </c>
      <c r="K61" s="10">
        <f t="shared" si="20"/>
        <v>1111252.5</v>
      </c>
      <c r="L61" s="10">
        <f>L19</f>
        <v>285010</v>
      </c>
      <c r="M61" s="10">
        <f t="shared" si="20"/>
        <v>285010</v>
      </c>
      <c r="N61" s="28"/>
      <c r="O61" s="29"/>
    </row>
    <row r="62" spans="1:15" ht="15">
      <c r="A62" s="19"/>
      <c r="B62" s="24"/>
      <c r="C62" s="12" t="s">
        <v>54</v>
      </c>
      <c r="D62" s="10">
        <f t="shared" si="17"/>
        <v>3406160.076756954</v>
      </c>
      <c r="E62" s="10">
        <f t="shared" si="18"/>
        <v>0</v>
      </c>
      <c r="F62" s="10">
        <f aca="true" t="shared" si="21" ref="F62:M62">F20</f>
        <v>1342738.9</v>
      </c>
      <c r="G62" s="10">
        <f t="shared" si="21"/>
        <v>0</v>
      </c>
      <c r="H62" s="10">
        <f t="shared" si="21"/>
        <v>0</v>
      </c>
      <c r="I62" s="10">
        <f t="shared" si="21"/>
        <v>0</v>
      </c>
      <c r="J62" s="10">
        <f t="shared" si="21"/>
        <v>2063421.1767569545</v>
      </c>
      <c r="K62" s="10">
        <f t="shared" si="21"/>
        <v>0</v>
      </c>
      <c r="L62" s="10">
        <f t="shared" si="21"/>
        <v>0</v>
      </c>
      <c r="M62" s="10">
        <f t="shared" si="21"/>
        <v>0</v>
      </c>
      <c r="N62" s="28"/>
      <c r="O62" s="29"/>
    </row>
    <row r="63" spans="1:15" ht="15">
      <c r="A63" s="19"/>
      <c r="B63" s="24"/>
      <c r="C63" s="12" t="s">
        <v>55</v>
      </c>
      <c r="D63" s="10">
        <f t="shared" si="17"/>
        <v>3406160.076756954</v>
      </c>
      <c r="E63" s="10">
        <f t="shared" si="18"/>
        <v>0</v>
      </c>
      <c r="F63" s="10">
        <f aca="true" t="shared" si="22" ref="F63:M63">F21</f>
        <v>1342738.9</v>
      </c>
      <c r="G63" s="10">
        <f t="shared" si="22"/>
        <v>0</v>
      </c>
      <c r="H63" s="10">
        <f t="shared" si="22"/>
        <v>0</v>
      </c>
      <c r="I63" s="10">
        <f t="shared" si="22"/>
        <v>0</v>
      </c>
      <c r="J63" s="10">
        <f t="shared" si="22"/>
        <v>2063421.1767569545</v>
      </c>
      <c r="K63" s="10">
        <f t="shared" si="22"/>
        <v>0</v>
      </c>
      <c r="L63" s="10">
        <f t="shared" si="22"/>
        <v>0</v>
      </c>
      <c r="M63" s="10">
        <f t="shared" si="22"/>
        <v>0</v>
      </c>
      <c r="N63" s="28"/>
      <c r="O63" s="29"/>
    </row>
    <row r="64" spans="1:15" ht="15">
      <c r="A64" s="20"/>
      <c r="B64" s="25"/>
      <c r="C64" s="12" t="s">
        <v>56</v>
      </c>
      <c r="D64" s="10">
        <f t="shared" si="17"/>
        <v>3406160.076756954</v>
      </c>
      <c r="E64" s="10">
        <f t="shared" si="18"/>
        <v>0</v>
      </c>
      <c r="F64" s="10">
        <f aca="true" t="shared" si="23" ref="F64:M64">F22</f>
        <v>1342738.9</v>
      </c>
      <c r="G64" s="10">
        <f t="shared" si="23"/>
        <v>0</v>
      </c>
      <c r="H64" s="10">
        <f t="shared" si="23"/>
        <v>0</v>
      </c>
      <c r="I64" s="10">
        <f t="shared" si="23"/>
        <v>0</v>
      </c>
      <c r="J64" s="10">
        <f t="shared" si="23"/>
        <v>2063421.1767569545</v>
      </c>
      <c r="K64" s="10">
        <f t="shared" si="23"/>
        <v>0</v>
      </c>
      <c r="L64" s="10">
        <f t="shared" si="23"/>
        <v>0</v>
      </c>
      <c r="M64" s="10">
        <f t="shared" si="23"/>
        <v>0</v>
      </c>
      <c r="N64" s="30"/>
      <c r="O64" s="31"/>
    </row>
    <row r="65" spans="1:15" ht="51" customHeight="1">
      <c r="A65" s="9" t="s">
        <v>20</v>
      </c>
      <c r="B65" s="21" t="s">
        <v>26</v>
      </c>
      <c r="C65" s="22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45"/>
      <c r="O65" s="45"/>
    </row>
    <row r="66" spans="1:15" ht="15" customHeight="1">
      <c r="A66" s="18" t="s">
        <v>32</v>
      </c>
      <c r="B66" s="23" t="s">
        <v>37</v>
      </c>
      <c r="C66" s="12" t="s">
        <v>15</v>
      </c>
      <c r="D66" s="10">
        <f>F66+H66+J66+L66</f>
        <v>730238.4000000001</v>
      </c>
      <c r="E66" s="10">
        <f aca="true" t="shared" si="24" ref="D66:E69">G66+I66+K66+M66</f>
        <v>461255.4</v>
      </c>
      <c r="F66" s="10">
        <f>SUM(F67:F72)</f>
        <v>324162.7</v>
      </c>
      <c r="G66" s="10">
        <f>SUM(G67:G72)</f>
        <v>86792.1</v>
      </c>
      <c r="H66" s="10">
        <f aca="true" t="shared" si="25" ref="H66:M66">SUM(H67:H72)</f>
        <v>33075</v>
      </c>
      <c r="I66" s="10">
        <f t="shared" si="25"/>
        <v>33075</v>
      </c>
      <c r="J66" s="10">
        <f>SUM(J67:J72)</f>
        <v>166011.00000000006</v>
      </c>
      <c r="K66" s="10">
        <f t="shared" si="25"/>
        <v>134398.6</v>
      </c>
      <c r="L66" s="10">
        <f t="shared" si="25"/>
        <v>206989.7</v>
      </c>
      <c r="M66" s="10">
        <f t="shared" si="25"/>
        <v>206989.7</v>
      </c>
      <c r="N66" s="26" t="s">
        <v>18</v>
      </c>
      <c r="O66" s="27"/>
    </row>
    <row r="67" spans="1:15" ht="15">
      <c r="A67" s="19"/>
      <c r="B67" s="24"/>
      <c r="C67" s="12" t="s">
        <v>0</v>
      </c>
      <c r="D67" s="10">
        <f>F67+H67+J67+L67</f>
        <v>355915.5</v>
      </c>
      <c r="E67" s="10">
        <f t="shared" si="24"/>
        <v>284551.8</v>
      </c>
      <c r="F67" s="10">
        <f>F74+F81+F88+F95+F102+F109+F116+F123</f>
        <v>121531.5</v>
      </c>
      <c r="G67" s="10">
        <f aca="true" t="shared" si="26" ref="G67:M67">G74+G81+G88+G95+G102+G109+G116+G123</f>
        <v>55960.100000000006</v>
      </c>
      <c r="H67" s="10">
        <f t="shared" si="26"/>
        <v>33075</v>
      </c>
      <c r="I67" s="10">
        <f t="shared" si="26"/>
        <v>33075</v>
      </c>
      <c r="J67" s="10">
        <f t="shared" si="26"/>
        <v>122977.5</v>
      </c>
      <c r="K67" s="10">
        <f t="shared" si="26"/>
        <v>117185.2</v>
      </c>
      <c r="L67" s="10">
        <f t="shared" si="26"/>
        <v>78331.5</v>
      </c>
      <c r="M67" s="10">
        <f t="shared" si="26"/>
        <v>78331.5</v>
      </c>
      <c r="N67" s="28"/>
      <c r="O67" s="29"/>
    </row>
    <row r="68" spans="1:15" ht="15">
      <c r="A68" s="19"/>
      <c r="B68" s="24"/>
      <c r="C68" s="12" t="s">
        <v>1</v>
      </c>
      <c r="D68" s="10">
        <f t="shared" si="24"/>
        <v>123523.6</v>
      </c>
      <c r="E68" s="10">
        <f t="shared" si="24"/>
        <v>84735.8</v>
      </c>
      <c r="F68" s="10">
        <f aca="true" t="shared" si="27" ref="F68:M72">F75+F82+F89+F96+F103+F110+F117+F124</f>
        <v>50587.8</v>
      </c>
      <c r="G68" s="10">
        <f t="shared" si="27"/>
        <v>11800</v>
      </c>
      <c r="H68" s="10">
        <f t="shared" si="27"/>
        <v>0</v>
      </c>
      <c r="I68" s="10">
        <f t="shared" si="27"/>
        <v>0</v>
      </c>
      <c r="J68" s="10">
        <f t="shared" si="27"/>
        <v>8606.7</v>
      </c>
      <c r="K68" s="10">
        <f t="shared" si="27"/>
        <v>8606.7</v>
      </c>
      <c r="L68" s="10">
        <f t="shared" si="27"/>
        <v>64329.1</v>
      </c>
      <c r="M68" s="10">
        <f t="shared" si="27"/>
        <v>64329.1</v>
      </c>
      <c r="N68" s="28"/>
      <c r="O68" s="29"/>
    </row>
    <row r="69" spans="1:15" ht="15">
      <c r="A69" s="19"/>
      <c r="B69" s="24"/>
      <c r="C69" s="12" t="s">
        <v>3</v>
      </c>
      <c r="D69" s="10">
        <f t="shared" si="24"/>
        <v>111441.4</v>
      </c>
      <c r="E69" s="10">
        <f t="shared" si="24"/>
        <v>91967.8</v>
      </c>
      <c r="F69" s="10">
        <f>F76+F83+F90+F97+F104+F111+F118+F125</f>
        <v>38505.6</v>
      </c>
      <c r="G69" s="10">
        <f t="shared" si="27"/>
        <v>19032</v>
      </c>
      <c r="H69" s="10">
        <f t="shared" si="27"/>
        <v>0</v>
      </c>
      <c r="I69" s="10">
        <f t="shared" si="27"/>
        <v>0</v>
      </c>
      <c r="J69" s="10">
        <f t="shared" si="27"/>
        <v>8606.7</v>
      </c>
      <c r="K69" s="10">
        <f t="shared" si="27"/>
        <v>8606.7</v>
      </c>
      <c r="L69" s="10">
        <f t="shared" si="27"/>
        <v>64329.1</v>
      </c>
      <c r="M69" s="10">
        <f t="shared" si="27"/>
        <v>64329.1</v>
      </c>
      <c r="N69" s="28"/>
      <c r="O69" s="29"/>
    </row>
    <row r="70" spans="1:15" ht="15">
      <c r="A70" s="19"/>
      <c r="B70" s="24"/>
      <c r="C70" s="12" t="s">
        <v>54</v>
      </c>
      <c r="D70" s="10">
        <f aca="true" t="shared" si="28" ref="D70:D93">F70+H70+J70+L70</f>
        <v>64144.5</v>
      </c>
      <c r="E70" s="10">
        <f aca="true" t="shared" si="29" ref="E70:E93">G70+I70+K70+M70</f>
        <v>0</v>
      </c>
      <c r="F70" s="10">
        <f t="shared" si="27"/>
        <v>55537.799999999996</v>
      </c>
      <c r="G70" s="10">
        <f t="shared" si="27"/>
        <v>0</v>
      </c>
      <c r="H70" s="10">
        <f t="shared" si="27"/>
        <v>0</v>
      </c>
      <c r="I70" s="10">
        <f t="shared" si="27"/>
        <v>0</v>
      </c>
      <c r="J70" s="10">
        <f t="shared" si="27"/>
        <v>8606.7</v>
      </c>
      <c r="K70" s="10">
        <f t="shared" si="27"/>
        <v>0</v>
      </c>
      <c r="L70" s="10">
        <f t="shared" si="27"/>
        <v>0</v>
      </c>
      <c r="M70" s="10">
        <f t="shared" si="27"/>
        <v>0</v>
      </c>
      <c r="N70" s="28"/>
      <c r="O70" s="29"/>
    </row>
    <row r="71" spans="1:15" ht="15">
      <c r="A71" s="19"/>
      <c r="B71" s="24"/>
      <c r="C71" s="12" t="s">
        <v>55</v>
      </c>
      <c r="D71" s="10">
        <f t="shared" si="28"/>
        <v>37606.7</v>
      </c>
      <c r="E71" s="10">
        <f t="shared" si="29"/>
        <v>0</v>
      </c>
      <c r="F71" s="10">
        <f t="shared" si="27"/>
        <v>29000</v>
      </c>
      <c r="G71" s="10">
        <f t="shared" si="27"/>
        <v>0</v>
      </c>
      <c r="H71" s="10">
        <f t="shared" si="27"/>
        <v>0</v>
      </c>
      <c r="I71" s="10">
        <f t="shared" si="27"/>
        <v>0</v>
      </c>
      <c r="J71" s="10">
        <f t="shared" si="27"/>
        <v>8606.7</v>
      </c>
      <c r="K71" s="10">
        <f t="shared" si="27"/>
        <v>0</v>
      </c>
      <c r="L71" s="10">
        <f t="shared" si="27"/>
        <v>0</v>
      </c>
      <c r="M71" s="10">
        <f t="shared" si="27"/>
        <v>0</v>
      </c>
      <c r="N71" s="28"/>
      <c r="O71" s="29"/>
    </row>
    <row r="72" spans="1:15" ht="15">
      <c r="A72" s="20"/>
      <c r="B72" s="25"/>
      <c r="C72" s="12" t="s">
        <v>56</v>
      </c>
      <c r="D72" s="10">
        <f t="shared" si="28"/>
        <v>37606.7</v>
      </c>
      <c r="E72" s="10">
        <f t="shared" si="29"/>
        <v>0</v>
      </c>
      <c r="F72" s="10">
        <f t="shared" si="27"/>
        <v>29000</v>
      </c>
      <c r="G72" s="10">
        <f t="shared" si="27"/>
        <v>0</v>
      </c>
      <c r="H72" s="10">
        <f t="shared" si="27"/>
        <v>0</v>
      </c>
      <c r="I72" s="10">
        <f t="shared" si="27"/>
        <v>0</v>
      </c>
      <c r="J72" s="10">
        <f t="shared" si="27"/>
        <v>8606.7</v>
      </c>
      <c r="K72" s="10">
        <f t="shared" si="27"/>
        <v>0</v>
      </c>
      <c r="L72" s="10">
        <f t="shared" si="27"/>
        <v>0</v>
      </c>
      <c r="M72" s="10">
        <f t="shared" si="27"/>
        <v>0</v>
      </c>
      <c r="N72" s="30"/>
      <c r="O72" s="31"/>
    </row>
    <row r="73" spans="1:15" ht="15" customHeight="1">
      <c r="A73" s="18" t="s">
        <v>40</v>
      </c>
      <c r="B73" s="32" t="s">
        <v>38</v>
      </c>
      <c r="C73" s="12" t="s">
        <v>15</v>
      </c>
      <c r="D73" s="10">
        <f t="shared" si="28"/>
        <v>136848.80000000002</v>
      </c>
      <c r="E73" s="10">
        <f t="shared" si="29"/>
        <v>21242.4</v>
      </c>
      <c r="F73" s="10">
        <f>SUM(F74:F79)</f>
        <v>136848.80000000002</v>
      </c>
      <c r="G73" s="10">
        <f aca="true" t="shared" si="30" ref="G73:M73">SUM(G74:G79)</f>
        <v>21242.4</v>
      </c>
      <c r="H73" s="10">
        <f t="shared" si="30"/>
        <v>0</v>
      </c>
      <c r="I73" s="10">
        <f t="shared" si="30"/>
        <v>0</v>
      </c>
      <c r="J73" s="10">
        <f t="shared" si="30"/>
        <v>0</v>
      </c>
      <c r="K73" s="10">
        <f t="shared" si="30"/>
        <v>0</v>
      </c>
      <c r="L73" s="10">
        <f t="shared" si="30"/>
        <v>0</v>
      </c>
      <c r="M73" s="10">
        <f t="shared" si="30"/>
        <v>0</v>
      </c>
      <c r="N73" s="26"/>
      <c r="O73" s="27"/>
    </row>
    <row r="74" spans="1:15" ht="15">
      <c r="A74" s="19"/>
      <c r="B74" s="33"/>
      <c r="C74" s="12" t="s">
        <v>0</v>
      </c>
      <c r="D74" s="10">
        <f t="shared" si="28"/>
        <v>68332</v>
      </c>
      <c r="E74" s="10">
        <f t="shared" si="29"/>
        <v>21178.4</v>
      </c>
      <c r="F74" s="14">
        <f>65309.9+7500-4500+22.1</f>
        <v>68332</v>
      </c>
      <c r="G74" s="10">
        <f>32+66700+40+20-40053.5-6372.5+40.5+771.9</f>
        <v>21178.4</v>
      </c>
      <c r="H74" s="10"/>
      <c r="I74" s="10"/>
      <c r="J74" s="10"/>
      <c r="K74" s="10"/>
      <c r="L74" s="10"/>
      <c r="M74" s="10"/>
      <c r="N74" s="28"/>
      <c r="O74" s="29"/>
    </row>
    <row r="75" spans="1:15" ht="15">
      <c r="A75" s="19"/>
      <c r="B75" s="33"/>
      <c r="C75" s="12" t="s">
        <v>1</v>
      </c>
      <c r="D75" s="10">
        <f t="shared" si="28"/>
        <v>9505.6</v>
      </c>
      <c r="E75" s="10">
        <f t="shared" si="29"/>
        <v>32</v>
      </c>
      <c r="F75" s="10">
        <v>9505.6</v>
      </c>
      <c r="G75" s="10">
        <v>32</v>
      </c>
      <c r="H75" s="10"/>
      <c r="I75" s="10"/>
      <c r="J75" s="10"/>
      <c r="K75" s="10"/>
      <c r="L75" s="10"/>
      <c r="M75" s="10"/>
      <c r="N75" s="28"/>
      <c r="O75" s="29"/>
    </row>
    <row r="76" spans="1:15" ht="15">
      <c r="A76" s="19"/>
      <c r="B76" s="33"/>
      <c r="C76" s="12" t="s">
        <v>3</v>
      </c>
      <c r="D76" s="10">
        <f t="shared" si="28"/>
        <v>19505.6</v>
      </c>
      <c r="E76" s="10">
        <f t="shared" si="29"/>
        <v>32</v>
      </c>
      <c r="F76" s="13">
        <v>19505.6</v>
      </c>
      <c r="G76" s="10">
        <v>32</v>
      </c>
      <c r="H76" s="10"/>
      <c r="I76" s="10"/>
      <c r="J76" s="10"/>
      <c r="K76" s="10"/>
      <c r="L76" s="10"/>
      <c r="M76" s="10"/>
      <c r="N76" s="28"/>
      <c r="O76" s="29"/>
    </row>
    <row r="77" spans="1:15" ht="15">
      <c r="A77" s="19"/>
      <c r="B77" s="33"/>
      <c r="C77" s="12" t="s">
        <v>54</v>
      </c>
      <c r="D77" s="10">
        <f t="shared" si="28"/>
        <v>19505.6</v>
      </c>
      <c r="E77" s="10">
        <f t="shared" si="29"/>
        <v>0</v>
      </c>
      <c r="F77" s="15">
        <v>19505.6</v>
      </c>
      <c r="G77" s="10"/>
      <c r="H77" s="10"/>
      <c r="I77" s="10"/>
      <c r="J77" s="10"/>
      <c r="K77" s="10"/>
      <c r="L77" s="10"/>
      <c r="M77" s="10"/>
      <c r="N77" s="28"/>
      <c r="O77" s="29"/>
    </row>
    <row r="78" spans="1:15" ht="15">
      <c r="A78" s="19"/>
      <c r="B78" s="33"/>
      <c r="C78" s="12" t="s">
        <v>55</v>
      </c>
      <c r="D78" s="10">
        <f t="shared" si="28"/>
        <v>10000</v>
      </c>
      <c r="E78" s="10">
        <f t="shared" si="29"/>
        <v>0</v>
      </c>
      <c r="F78" s="15">
        <f>0.5*20000</f>
        <v>10000</v>
      </c>
      <c r="G78" s="10"/>
      <c r="H78" s="10"/>
      <c r="I78" s="10"/>
      <c r="J78" s="10"/>
      <c r="K78" s="10"/>
      <c r="L78" s="10"/>
      <c r="M78" s="10"/>
      <c r="N78" s="28"/>
      <c r="O78" s="29"/>
    </row>
    <row r="79" spans="1:15" ht="15">
      <c r="A79" s="20"/>
      <c r="B79" s="34"/>
      <c r="C79" s="12" t="s">
        <v>56</v>
      </c>
      <c r="D79" s="10">
        <f t="shared" si="28"/>
        <v>10000</v>
      </c>
      <c r="E79" s="10">
        <f t="shared" si="29"/>
        <v>0</v>
      </c>
      <c r="F79" s="15">
        <f>0.5*20000</f>
        <v>10000</v>
      </c>
      <c r="G79" s="10"/>
      <c r="H79" s="10"/>
      <c r="I79" s="10"/>
      <c r="J79" s="10"/>
      <c r="K79" s="10"/>
      <c r="L79" s="10"/>
      <c r="M79" s="10"/>
      <c r="N79" s="30"/>
      <c r="O79" s="31"/>
    </row>
    <row r="80" spans="1:15" ht="59.25" customHeight="1">
      <c r="A80" s="18" t="s">
        <v>41</v>
      </c>
      <c r="B80" s="32" t="s">
        <v>39</v>
      </c>
      <c r="C80" s="12" t="s">
        <v>15</v>
      </c>
      <c r="D80" s="10">
        <f t="shared" si="28"/>
        <v>57982.5</v>
      </c>
      <c r="E80" s="10">
        <f t="shared" si="29"/>
        <v>26370.100000000002</v>
      </c>
      <c r="F80" s="10">
        <f>SUM(F81:F86)</f>
        <v>0</v>
      </c>
      <c r="G80" s="10">
        <f aca="true" t="shared" si="31" ref="G80:M80">SUM(G81:G86)</f>
        <v>0</v>
      </c>
      <c r="H80" s="10">
        <f t="shared" si="31"/>
        <v>0</v>
      </c>
      <c r="I80" s="10">
        <f t="shared" si="31"/>
        <v>0</v>
      </c>
      <c r="J80" s="10">
        <f t="shared" si="31"/>
        <v>57982.5</v>
      </c>
      <c r="K80" s="10">
        <f t="shared" si="31"/>
        <v>26370.100000000002</v>
      </c>
      <c r="L80" s="10">
        <f t="shared" si="31"/>
        <v>0</v>
      </c>
      <c r="M80" s="10">
        <f t="shared" si="31"/>
        <v>0</v>
      </c>
      <c r="N80" s="26"/>
      <c r="O80" s="27"/>
    </row>
    <row r="81" spans="1:15" ht="59.25" customHeight="1">
      <c r="A81" s="19"/>
      <c r="B81" s="33"/>
      <c r="C81" s="12" t="s">
        <v>0</v>
      </c>
      <c r="D81" s="10">
        <f t="shared" si="28"/>
        <v>14949</v>
      </c>
      <c r="E81" s="10">
        <f t="shared" si="29"/>
        <v>9156.7</v>
      </c>
      <c r="F81" s="10"/>
      <c r="G81" s="10"/>
      <c r="H81" s="10"/>
      <c r="I81" s="10"/>
      <c r="J81" s="14">
        <v>14949</v>
      </c>
      <c r="K81" s="10">
        <f>8606.7-1350+1900</f>
        <v>9156.7</v>
      </c>
      <c r="L81" s="10"/>
      <c r="M81" s="10"/>
      <c r="N81" s="28"/>
      <c r="O81" s="29"/>
    </row>
    <row r="82" spans="1:15" ht="59.25" customHeight="1">
      <c r="A82" s="19"/>
      <c r="B82" s="33"/>
      <c r="C82" s="12" t="s">
        <v>1</v>
      </c>
      <c r="D82" s="10">
        <f t="shared" si="28"/>
        <v>8606.7</v>
      </c>
      <c r="E82" s="10">
        <f t="shared" si="29"/>
        <v>8606.7</v>
      </c>
      <c r="F82" s="10"/>
      <c r="G82" s="10"/>
      <c r="H82" s="10"/>
      <c r="I82" s="10"/>
      <c r="J82" s="10">
        <v>8606.7</v>
      </c>
      <c r="K82" s="10">
        <v>8606.7</v>
      </c>
      <c r="L82" s="10"/>
      <c r="M82" s="10"/>
      <c r="N82" s="28"/>
      <c r="O82" s="29"/>
    </row>
    <row r="83" spans="1:15" ht="59.25" customHeight="1">
      <c r="A83" s="19"/>
      <c r="B83" s="33"/>
      <c r="C83" s="12" t="s">
        <v>3</v>
      </c>
      <c r="D83" s="10">
        <f t="shared" si="28"/>
        <v>8606.7</v>
      </c>
      <c r="E83" s="10">
        <f t="shared" si="29"/>
        <v>8606.7</v>
      </c>
      <c r="F83" s="10"/>
      <c r="G83" s="10"/>
      <c r="H83" s="10"/>
      <c r="I83" s="10"/>
      <c r="J83" s="10">
        <v>8606.7</v>
      </c>
      <c r="K83" s="10">
        <v>8606.7</v>
      </c>
      <c r="L83" s="10"/>
      <c r="M83" s="10"/>
      <c r="N83" s="28"/>
      <c r="O83" s="29"/>
    </row>
    <row r="84" spans="1:15" ht="59.25" customHeight="1">
      <c r="A84" s="19"/>
      <c r="B84" s="33"/>
      <c r="C84" s="12" t="s">
        <v>54</v>
      </c>
      <c r="D84" s="10">
        <f t="shared" si="28"/>
        <v>8606.7</v>
      </c>
      <c r="E84" s="10">
        <f t="shared" si="29"/>
        <v>0</v>
      </c>
      <c r="F84" s="10"/>
      <c r="G84" s="10"/>
      <c r="H84" s="10"/>
      <c r="I84" s="10"/>
      <c r="J84" s="10">
        <v>8606.7</v>
      </c>
      <c r="K84" s="10"/>
      <c r="L84" s="10"/>
      <c r="M84" s="10"/>
      <c r="N84" s="28"/>
      <c r="O84" s="29"/>
    </row>
    <row r="85" spans="1:15" ht="59.25" customHeight="1">
      <c r="A85" s="19"/>
      <c r="B85" s="33"/>
      <c r="C85" s="12" t="s">
        <v>55</v>
      </c>
      <c r="D85" s="10">
        <f t="shared" si="28"/>
        <v>8606.7</v>
      </c>
      <c r="E85" s="10">
        <f t="shared" si="29"/>
        <v>0</v>
      </c>
      <c r="F85" s="10"/>
      <c r="G85" s="10"/>
      <c r="H85" s="10"/>
      <c r="I85" s="10"/>
      <c r="J85" s="10">
        <v>8606.7</v>
      </c>
      <c r="K85" s="10"/>
      <c r="L85" s="10"/>
      <c r="M85" s="10"/>
      <c r="N85" s="28"/>
      <c r="O85" s="29"/>
    </row>
    <row r="86" spans="1:15" ht="59.25" customHeight="1">
      <c r="A86" s="20"/>
      <c r="B86" s="34"/>
      <c r="C86" s="12" t="s">
        <v>56</v>
      </c>
      <c r="D86" s="10">
        <f t="shared" si="28"/>
        <v>8606.7</v>
      </c>
      <c r="E86" s="10">
        <f t="shared" si="29"/>
        <v>0</v>
      </c>
      <c r="F86" s="10"/>
      <c r="G86" s="10"/>
      <c r="H86" s="10"/>
      <c r="I86" s="10"/>
      <c r="J86" s="10">
        <v>8606.7</v>
      </c>
      <c r="K86" s="10"/>
      <c r="L86" s="10"/>
      <c r="M86" s="10"/>
      <c r="N86" s="30"/>
      <c r="O86" s="31"/>
    </row>
    <row r="87" spans="1:15" ht="25.5" customHeight="1">
      <c r="A87" s="18" t="s">
        <v>42</v>
      </c>
      <c r="B87" s="23" t="s">
        <v>43</v>
      </c>
      <c r="C87" s="12" t="s">
        <v>15</v>
      </c>
      <c r="D87" s="10">
        <f t="shared" si="28"/>
        <v>153714.4</v>
      </c>
      <c r="E87" s="10">
        <f t="shared" si="29"/>
        <v>41950.2</v>
      </c>
      <c r="F87" s="10">
        <f>SUM(F88:F93)</f>
        <v>153714.4</v>
      </c>
      <c r="G87" s="10">
        <f aca="true" t="shared" si="32" ref="G87:M87">SUM(G88:G93)</f>
        <v>41950.2</v>
      </c>
      <c r="H87" s="10">
        <f t="shared" si="32"/>
        <v>0</v>
      </c>
      <c r="I87" s="10">
        <f t="shared" si="32"/>
        <v>0</v>
      </c>
      <c r="J87" s="10">
        <f t="shared" si="32"/>
        <v>0</v>
      </c>
      <c r="K87" s="10">
        <f t="shared" si="32"/>
        <v>0</v>
      </c>
      <c r="L87" s="10">
        <f t="shared" si="32"/>
        <v>0</v>
      </c>
      <c r="M87" s="10">
        <f t="shared" si="32"/>
        <v>0</v>
      </c>
      <c r="N87" s="26"/>
      <c r="O87" s="27"/>
    </row>
    <row r="88" spans="1:15" ht="25.5" customHeight="1">
      <c r="A88" s="19"/>
      <c r="B88" s="24"/>
      <c r="C88" s="12" t="s">
        <v>0</v>
      </c>
      <c r="D88" s="10">
        <f t="shared" si="28"/>
        <v>29600</v>
      </c>
      <c r="E88" s="10">
        <f t="shared" si="29"/>
        <v>11182.2</v>
      </c>
      <c r="F88" s="10">
        <v>29600</v>
      </c>
      <c r="G88" s="10">
        <f>11768-585.8</f>
        <v>11182.2</v>
      </c>
      <c r="H88" s="10"/>
      <c r="I88" s="10"/>
      <c r="J88" s="10"/>
      <c r="K88" s="10"/>
      <c r="L88" s="10"/>
      <c r="M88" s="10"/>
      <c r="N88" s="28"/>
      <c r="O88" s="29"/>
    </row>
    <row r="89" spans="1:15" ht="25.5" customHeight="1">
      <c r="A89" s="19"/>
      <c r="B89" s="24"/>
      <c r="C89" s="12" t="s">
        <v>1</v>
      </c>
      <c r="D89" s="10">
        <f t="shared" si="28"/>
        <v>31082.2</v>
      </c>
      <c r="E89" s="10">
        <f t="shared" si="29"/>
        <v>11768</v>
      </c>
      <c r="F89" s="10">
        <v>31082.2</v>
      </c>
      <c r="G89" s="10">
        <v>11768</v>
      </c>
      <c r="H89" s="10"/>
      <c r="I89" s="10"/>
      <c r="J89" s="10"/>
      <c r="K89" s="10"/>
      <c r="L89" s="10"/>
      <c r="M89" s="10"/>
      <c r="N89" s="28"/>
      <c r="O89" s="29"/>
    </row>
    <row r="90" spans="1:15" ht="25.5" customHeight="1">
      <c r="A90" s="19"/>
      <c r="B90" s="24"/>
      <c r="C90" s="12" t="s">
        <v>3</v>
      </c>
      <c r="D90" s="10">
        <f>F90+H90+J90+L90</f>
        <v>19000</v>
      </c>
      <c r="E90" s="10">
        <f t="shared" si="29"/>
        <v>19000</v>
      </c>
      <c r="F90" s="10">
        <f>G90</f>
        <v>19000</v>
      </c>
      <c r="G90" s="10">
        <v>19000</v>
      </c>
      <c r="H90" s="10"/>
      <c r="I90" s="10"/>
      <c r="J90" s="10"/>
      <c r="K90" s="10"/>
      <c r="L90" s="10"/>
      <c r="M90" s="10"/>
      <c r="N90" s="28"/>
      <c r="O90" s="29"/>
    </row>
    <row r="91" spans="1:15" ht="25.5" customHeight="1">
      <c r="A91" s="19"/>
      <c r="B91" s="24"/>
      <c r="C91" s="12" t="s">
        <v>54</v>
      </c>
      <c r="D91" s="10">
        <f t="shared" si="28"/>
        <v>36032.2</v>
      </c>
      <c r="E91" s="10">
        <f t="shared" si="29"/>
        <v>0</v>
      </c>
      <c r="F91" s="10">
        <v>36032.2</v>
      </c>
      <c r="G91" s="10"/>
      <c r="H91" s="10"/>
      <c r="I91" s="10"/>
      <c r="J91" s="10"/>
      <c r="K91" s="10"/>
      <c r="L91" s="10"/>
      <c r="M91" s="10"/>
      <c r="N91" s="28"/>
      <c r="O91" s="29"/>
    </row>
    <row r="92" spans="1:15" ht="25.5" customHeight="1">
      <c r="A92" s="19"/>
      <c r="B92" s="24"/>
      <c r="C92" s="12" t="s">
        <v>55</v>
      </c>
      <c r="D92" s="10">
        <f t="shared" si="28"/>
        <v>19000</v>
      </c>
      <c r="E92" s="10">
        <f t="shared" si="29"/>
        <v>0</v>
      </c>
      <c r="F92" s="10">
        <v>19000</v>
      </c>
      <c r="G92" s="10"/>
      <c r="H92" s="10"/>
      <c r="I92" s="10"/>
      <c r="J92" s="10"/>
      <c r="K92" s="10"/>
      <c r="L92" s="10"/>
      <c r="M92" s="10"/>
      <c r="N92" s="28"/>
      <c r="O92" s="29"/>
    </row>
    <row r="93" spans="1:15" ht="25.5" customHeight="1">
      <c r="A93" s="20"/>
      <c r="B93" s="25"/>
      <c r="C93" s="12" t="s">
        <v>56</v>
      </c>
      <c r="D93" s="10">
        <f t="shared" si="28"/>
        <v>19000</v>
      </c>
      <c r="E93" s="10">
        <f t="shared" si="29"/>
        <v>0</v>
      </c>
      <c r="F93" s="10">
        <v>19000</v>
      </c>
      <c r="G93" s="10"/>
      <c r="H93" s="10"/>
      <c r="I93" s="10"/>
      <c r="J93" s="10"/>
      <c r="K93" s="10"/>
      <c r="L93" s="10"/>
      <c r="M93" s="10"/>
      <c r="N93" s="30"/>
      <c r="O93" s="31"/>
    </row>
    <row r="94" spans="1:15" ht="25.5" customHeight="1">
      <c r="A94" s="18" t="s">
        <v>44</v>
      </c>
      <c r="B94" s="23" t="s">
        <v>46</v>
      </c>
      <c r="C94" s="12" t="s">
        <v>15</v>
      </c>
      <c r="D94" s="10">
        <f aca="true" t="shared" si="33" ref="D94:E97">F94+H94+J94+L94</f>
        <v>98500</v>
      </c>
      <c r="E94" s="10">
        <f t="shared" si="33"/>
        <v>88500</v>
      </c>
      <c r="F94" s="10">
        <f>SUM(F95:F100)</f>
        <v>24779.5</v>
      </c>
      <c r="G94" s="10">
        <f aca="true" t="shared" si="34" ref="G94:M94">SUM(G95:G100)</f>
        <v>14779.5</v>
      </c>
      <c r="H94" s="10">
        <f t="shared" si="34"/>
        <v>0</v>
      </c>
      <c r="I94" s="10">
        <f t="shared" si="34"/>
        <v>0</v>
      </c>
      <c r="J94" s="10">
        <f t="shared" si="34"/>
        <v>73720.5</v>
      </c>
      <c r="K94" s="10">
        <f t="shared" si="34"/>
        <v>73720.5</v>
      </c>
      <c r="L94" s="10">
        <f t="shared" si="34"/>
        <v>0</v>
      </c>
      <c r="M94" s="10">
        <f t="shared" si="34"/>
        <v>0</v>
      </c>
      <c r="N94" s="26"/>
      <c r="O94" s="27"/>
    </row>
    <row r="95" spans="1:15" ht="25.5" customHeight="1">
      <c r="A95" s="19"/>
      <c r="B95" s="24"/>
      <c r="C95" s="12" t="s">
        <v>0</v>
      </c>
      <c r="D95" s="10">
        <f t="shared" si="33"/>
        <v>88500</v>
      </c>
      <c r="E95" s="10">
        <f t="shared" si="33"/>
        <v>88500</v>
      </c>
      <c r="F95" s="10">
        <v>14779.5</v>
      </c>
      <c r="G95" s="10">
        <v>14779.5</v>
      </c>
      <c r="H95" s="10"/>
      <c r="I95" s="10"/>
      <c r="J95" s="10">
        <v>73720.5</v>
      </c>
      <c r="K95" s="10">
        <v>73720.5</v>
      </c>
      <c r="L95" s="10"/>
      <c r="M95" s="10"/>
      <c r="N95" s="28"/>
      <c r="O95" s="29"/>
    </row>
    <row r="96" spans="1:15" ht="25.5" customHeight="1">
      <c r="A96" s="19"/>
      <c r="B96" s="24"/>
      <c r="C96" s="12" t="s">
        <v>1</v>
      </c>
      <c r="D96" s="10">
        <f t="shared" si="33"/>
        <v>10000</v>
      </c>
      <c r="E96" s="10">
        <f t="shared" si="33"/>
        <v>0</v>
      </c>
      <c r="F96" s="10">
        <v>10000</v>
      </c>
      <c r="G96" s="10"/>
      <c r="H96" s="10"/>
      <c r="I96" s="10"/>
      <c r="J96" s="10"/>
      <c r="K96" s="10"/>
      <c r="L96" s="10"/>
      <c r="M96" s="10"/>
      <c r="N96" s="28"/>
      <c r="O96" s="29"/>
    </row>
    <row r="97" spans="1:15" ht="25.5" customHeight="1">
      <c r="A97" s="19"/>
      <c r="B97" s="24"/>
      <c r="C97" s="12" t="s">
        <v>3</v>
      </c>
      <c r="D97" s="10">
        <f t="shared" si="33"/>
        <v>0</v>
      </c>
      <c r="E97" s="10">
        <f t="shared" si="33"/>
        <v>0</v>
      </c>
      <c r="F97" s="10"/>
      <c r="G97" s="10"/>
      <c r="H97" s="10"/>
      <c r="I97" s="10"/>
      <c r="J97" s="10"/>
      <c r="K97" s="10"/>
      <c r="L97" s="10"/>
      <c r="M97" s="10"/>
      <c r="N97" s="28"/>
      <c r="O97" s="29"/>
    </row>
    <row r="98" spans="1:15" ht="25.5" customHeight="1">
      <c r="A98" s="19"/>
      <c r="B98" s="24"/>
      <c r="C98" s="12" t="s">
        <v>54</v>
      </c>
      <c r="D98" s="10">
        <f aca="true" t="shared" si="35" ref="D98:E100">F98+H98+J98+L98</f>
        <v>0</v>
      </c>
      <c r="E98" s="10">
        <f t="shared" si="35"/>
        <v>0</v>
      </c>
      <c r="F98" s="10"/>
      <c r="G98" s="10"/>
      <c r="H98" s="10"/>
      <c r="I98" s="10"/>
      <c r="J98" s="10"/>
      <c r="K98" s="10"/>
      <c r="L98" s="10"/>
      <c r="M98" s="10"/>
      <c r="N98" s="28"/>
      <c r="O98" s="29"/>
    </row>
    <row r="99" spans="1:15" ht="25.5" customHeight="1">
      <c r="A99" s="19"/>
      <c r="B99" s="24"/>
      <c r="C99" s="12" t="s">
        <v>55</v>
      </c>
      <c r="D99" s="10">
        <f t="shared" si="35"/>
        <v>0</v>
      </c>
      <c r="E99" s="10">
        <f t="shared" si="35"/>
        <v>0</v>
      </c>
      <c r="F99" s="10"/>
      <c r="G99" s="10"/>
      <c r="H99" s="10"/>
      <c r="I99" s="10"/>
      <c r="J99" s="10"/>
      <c r="K99" s="10"/>
      <c r="L99" s="10"/>
      <c r="M99" s="10"/>
      <c r="N99" s="28"/>
      <c r="O99" s="29"/>
    </row>
    <row r="100" spans="1:15" ht="25.5" customHeight="1">
      <c r="A100" s="20"/>
      <c r="B100" s="25"/>
      <c r="C100" s="12" t="s">
        <v>56</v>
      </c>
      <c r="D100" s="10">
        <f t="shared" si="35"/>
        <v>0</v>
      </c>
      <c r="E100" s="10">
        <f t="shared" si="35"/>
        <v>0</v>
      </c>
      <c r="F100" s="10"/>
      <c r="G100" s="10"/>
      <c r="H100" s="10"/>
      <c r="I100" s="10"/>
      <c r="J100" s="10"/>
      <c r="K100" s="10"/>
      <c r="L100" s="10"/>
      <c r="M100" s="10"/>
      <c r="N100" s="30"/>
      <c r="O100" s="31"/>
    </row>
    <row r="101" spans="1:15" ht="30" customHeight="1">
      <c r="A101" s="18" t="s">
        <v>49</v>
      </c>
      <c r="B101" s="23" t="s">
        <v>61</v>
      </c>
      <c r="C101" s="12" t="s">
        <v>15</v>
      </c>
      <c r="D101" s="10">
        <f aca="true" t="shared" si="36" ref="D101:E104">F101+H101+J101+L101</f>
        <v>68175</v>
      </c>
      <c r="E101" s="10">
        <f t="shared" si="36"/>
        <v>68175</v>
      </c>
      <c r="F101" s="10">
        <f>SUM(F102:F107)</f>
        <v>7020</v>
      </c>
      <c r="G101" s="10">
        <f aca="true" t="shared" si="37" ref="G101:M101">SUM(G102:G107)</f>
        <v>7020</v>
      </c>
      <c r="H101" s="10">
        <f t="shared" si="37"/>
        <v>33075</v>
      </c>
      <c r="I101" s="10">
        <f t="shared" si="37"/>
        <v>33075</v>
      </c>
      <c r="J101" s="10">
        <f>SUM(J102:J107)</f>
        <v>28080</v>
      </c>
      <c r="K101" s="10">
        <f t="shared" si="37"/>
        <v>28080</v>
      </c>
      <c r="L101" s="10">
        <f t="shared" si="37"/>
        <v>0</v>
      </c>
      <c r="M101" s="10">
        <f t="shared" si="37"/>
        <v>0</v>
      </c>
      <c r="N101" s="26"/>
      <c r="O101" s="27"/>
    </row>
    <row r="102" spans="1:15" ht="36.75" customHeight="1">
      <c r="A102" s="19"/>
      <c r="B102" s="24"/>
      <c r="C102" s="12" t="s">
        <v>0</v>
      </c>
      <c r="D102" s="10">
        <f t="shared" si="36"/>
        <v>68175</v>
      </c>
      <c r="E102" s="10">
        <f t="shared" si="36"/>
        <v>68175</v>
      </c>
      <c r="F102" s="10">
        <v>7020</v>
      </c>
      <c r="G102" s="10">
        <v>7020</v>
      </c>
      <c r="H102" s="10">
        <v>33075</v>
      </c>
      <c r="I102" s="10">
        <v>33075</v>
      </c>
      <c r="J102" s="14">
        <v>28080</v>
      </c>
      <c r="K102" s="10">
        <v>28080</v>
      </c>
      <c r="L102" s="10"/>
      <c r="M102" s="10"/>
      <c r="N102" s="28"/>
      <c r="O102" s="29"/>
    </row>
    <row r="103" spans="1:15" ht="28.5" customHeight="1">
      <c r="A103" s="19"/>
      <c r="B103" s="24"/>
      <c r="C103" s="12" t="s">
        <v>1</v>
      </c>
      <c r="D103" s="10">
        <f t="shared" si="36"/>
        <v>0</v>
      </c>
      <c r="E103" s="10">
        <f t="shared" si="36"/>
        <v>0</v>
      </c>
      <c r="F103" s="10"/>
      <c r="G103" s="10"/>
      <c r="H103" s="10"/>
      <c r="I103" s="10"/>
      <c r="J103" s="14"/>
      <c r="K103" s="10"/>
      <c r="L103" s="10"/>
      <c r="M103" s="10"/>
      <c r="N103" s="28"/>
      <c r="O103" s="29"/>
    </row>
    <row r="104" spans="1:15" ht="24" customHeight="1">
      <c r="A104" s="19"/>
      <c r="B104" s="24"/>
      <c r="C104" s="12" t="s">
        <v>3</v>
      </c>
      <c r="D104" s="10">
        <f t="shared" si="36"/>
        <v>0</v>
      </c>
      <c r="E104" s="10">
        <f t="shared" si="36"/>
        <v>0</v>
      </c>
      <c r="F104" s="10"/>
      <c r="G104" s="10"/>
      <c r="H104" s="10"/>
      <c r="I104" s="10"/>
      <c r="J104" s="14"/>
      <c r="K104" s="10"/>
      <c r="L104" s="10"/>
      <c r="M104" s="10"/>
      <c r="N104" s="28"/>
      <c r="O104" s="29"/>
    </row>
    <row r="105" spans="1:15" ht="36.75" customHeight="1">
      <c r="A105" s="19"/>
      <c r="B105" s="24"/>
      <c r="C105" s="12" t="s">
        <v>54</v>
      </c>
      <c r="D105" s="10">
        <f aca="true" t="shared" si="38" ref="D105:E107">F105+H105+J105+L105</f>
        <v>0</v>
      </c>
      <c r="E105" s="10">
        <f t="shared" si="38"/>
        <v>0</v>
      </c>
      <c r="F105" s="10"/>
      <c r="G105" s="10"/>
      <c r="H105" s="10"/>
      <c r="I105" s="10"/>
      <c r="J105" s="14"/>
      <c r="K105" s="10"/>
      <c r="L105" s="10"/>
      <c r="M105" s="10"/>
      <c r="N105" s="28"/>
      <c r="O105" s="29"/>
    </row>
    <row r="106" spans="1:15" ht="28.5" customHeight="1">
      <c r="A106" s="19"/>
      <c r="B106" s="24"/>
      <c r="C106" s="12" t="s">
        <v>55</v>
      </c>
      <c r="D106" s="10">
        <f t="shared" si="38"/>
        <v>0</v>
      </c>
      <c r="E106" s="10">
        <f t="shared" si="38"/>
        <v>0</v>
      </c>
      <c r="F106" s="10"/>
      <c r="G106" s="10"/>
      <c r="H106" s="10"/>
      <c r="I106" s="10"/>
      <c r="J106" s="14"/>
      <c r="K106" s="10"/>
      <c r="L106" s="10"/>
      <c r="M106" s="10"/>
      <c r="N106" s="28"/>
      <c r="O106" s="29"/>
    </row>
    <row r="107" spans="1:15" ht="24" customHeight="1">
      <c r="A107" s="20"/>
      <c r="B107" s="25"/>
      <c r="C107" s="12" t="s">
        <v>56</v>
      </c>
      <c r="D107" s="10">
        <f t="shared" si="38"/>
        <v>0</v>
      </c>
      <c r="E107" s="10">
        <f t="shared" si="38"/>
        <v>0</v>
      </c>
      <c r="F107" s="10"/>
      <c r="G107" s="10"/>
      <c r="H107" s="10"/>
      <c r="I107" s="10"/>
      <c r="J107" s="14"/>
      <c r="K107" s="10"/>
      <c r="L107" s="10"/>
      <c r="M107" s="10"/>
      <c r="N107" s="30"/>
      <c r="O107" s="31"/>
    </row>
    <row r="108" spans="1:15" ht="30" customHeight="1">
      <c r="A108" s="18" t="s">
        <v>51</v>
      </c>
      <c r="B108" s="23" t="s">
        <v>50</v>
      </c>
      <c r="C108" s="12" t="s">
        <v>15</v>
      </c>
      <c r="D108" s="10">
        <f aca="true" t="shared" si="39" ref="D108:E118">F108+H108+J108+L108</f>
        <v>6228</v>
      </c>
      <c r="E108" s="10">
        <f t="shared" si="39"/>
        <v>6228</v>
      </c>
      <c r="F108" s="10">
        <f>SUM(F109:F114)</f>
        <v>0</v>
      </c>
      <c r="G108" s="10">
        <f aca="true" t="shared" si="40" ref="G108:M108">SUM(G109:G114)</f>
        <v>0</v>
      </c>
      <c r="H108" s="10">
        <f t="shared" si="40"/>
        <v>0</v>
      </c>
      <c r="I108" s="10">
        <f t="shared" si="40"/>
        <v>0</v>
      </c>
      <c r="J108" s="10">
        <f t="shared" si="40"/>
        <v>6228</v>
      </c>
      <c r="K108" s="10">
        <f t="shared" si="40"/>
        <v>6228</v>
      </c>
      <c r="L108" s="10">
        <f t="shared" si="40"/>
        <v>0</v>
      </c>
      <c r="M108" s="10">
        <f t="shared" si="40"/>
        <v>0</v>
      </c>
      <c r="N108" s="26"/>
      <c r="O108" s="27"/>
    </row>
    <row r="109" spans="1:15" ht="36.75" customHeight="1">
      <c r="A109" s="19"/>
      <c r="B109" s="24"/>
      <c r="C109" s="12" t="s">
        <v>0</v>
      </c>
      <c r="D109" s="10">
        <f t="shared" si="39"/>
        <v>6228</v>
      </c>
      <c r="E109" s="10">
        <f t="shared" si="39"/>
        <v>6228</v>
      </c>
      <c r="F109" s="10"/>
      <c r="G109" s="10"/>
      <c r="H109" s="10"/>
      <c r="I109" s="10"/>
      <c r="J109" s="14">
        <v>6228</v>
      </c>
      <c r="K109" s="10">
        <v>6228</v>
      </c>
      <c r="L109" s="10"/>
      <c r="M109" s="10"/>
      <c r="N109" s="28"/>
      <c r="O109" s="29"/>
    </row>
    <row r="110" spans="1:15" ht="28.5" customHeight="1">
      <c r="A110" s="19"/>
      <c r="B110" s="24"/>
      <c r="C110" s="12" t="s">
        <v>1</v>
      </c>
      <c r="D110" s="10">
        <f t="shared" si="39"/>
        <v>0</v>
      </c>
      <c r="E110" s="10">
        <f t="shared" si="39"/>
        <v>0</v>
      </c>
      <c r="F110" s="10"/>
      <c r="G110" s="10"/>
      <c r="H110" s="10"/>
      <c r="I110" s="10"/>
      <c r="J110" s="14"/>
      <c r="K110" s="10"/>
      <c r="L110" s="10"/>
      <c r="M110" s="10"/>
      <c r="N110" s="28"/>
      <c r="O110" s="29"/>
    </row>
    <row r="111" spans="1:15" ht="24" customHeight="1">
      <c r="A111" s="19"/>
      <c r="B111" s="24"/>
      <c r="C111" s="12" t="s">
        <v>3</v>
      </c>
      <c r="D111" s="10">
        <f t="shared" si="39"/>
        <v>0</v>
      </c>
      <c r="E111" s="10">
        <f t="shared" si="39"/>
        <v>0</v>
      </c>
      <c r="F111" s="10"/>
      <c r="G111" s="10"/>
      <c r="H111" s="10"/>
      <c r="I111" s="10"/>
      <c r="J111" s="14"/>
      <c r="K111" s="10"/>
      <c r="L111" s="10"/>
      <c r="M111" s="10"/>
      <c r="N111" s="28"/>
      <c r="O111" s="29"/>
    </row>
    <row r="112" spans="1:15" ht="36.75" customHeight="1">
      <c r="A112" s="19"/>
      <c r="B112" s="24"/>
      <c r="C112" s="12" t="s">
        <v>54</v>
      </c>
      <c r="D112" s="10">
        <f aca="true" t="shared" si="41" ref="D112:E114">F112+H112+J112+L112</f>
        <v>0</v>
      </c>
      <c r="E112" s="10">
        <f t="shared" si="41"/>
        <v>0</v>
      </c>
      <c r="F112" s="10"/>
      <c r="G112" s="10"/>
      <c r="H112" s="10"/>
      <c r="I112" s="10"/>
      <c r="J112" s="14"/>
      <c r="K112" s="10"/>
      <c r="L112" s="10"/>
      <c r="M112" s="10"/>
      <c r="N112" s="28"/>
      <c r="O112" s="29"/>
    </row>
    <row r="113" spans="1:15" ht="28.5" customHeight="1">
      <c r="A113" s="19"/>
      <c r="B113" s="24"/>
      <c r="C113" s="12" t="s">
        <v>55</v>
      </c>
      <c r="D113" s="10">
        <f t="shared" si="41"/>
        <v>0</v>
      </c>
      <c r="E113" s="10">
        <f t="shared" si="41"/>
        <v>0</v>
      </c>
      <c r="F113" s="10"/>
      <c r="G113" s="10"/>
      <c r="H113" s="10"/>
      <c r="I113" s="10"/>
      <c r="J113" s="14"/>
      <c r="K113" s="10"/>
      <c r="L113" s="10"/>
      <c r="M113" s="10"/>
      <c r="N113" s="28"/>
      <c r="O113" s="29"/>
    </row>
    <row r="114" spans="1:15" ht="24" customHeight="1">
      <c r="A114" s="20"/>
      <c r="B114" s="25"/>
      <c r="C114" s="12" t="s">
        <v>56</v>
      </c>
      <c r="D114" s="10">
        <f t="shared" si="41"/>
        <v>0</v>
      </c>
      <c r="E114" s="10">
        <f t="shared" si="41"/>
        <v>0</v>
      </c>
      <c r="F114" s="10"/>
      <c r="G114" s="10"/>
      <c r="H114" s="10"/>
      <c r="I114" s="10"/>
      <c r="J114" s="14"/>
      <c r="K114" s="10"/>
      <c r="L114" s="10"/>
      <c r="M114" s="10"/>
      <c r="N114" s="30"/>
      <c r="O114" s="31"/>
    </row>
    <row r="115" spans="1:15" ht="30" customHeight="1">
      <c r="A115" s="18" t="s">
        <v>52</v>
      </c>
      <c r="B115" s="23" t="s">
        <v>53</v>
      </c>
      <c r="C115" s="12" t="s">
        <v>15</v>
      </c>
      <c r="D115" s="10">
        <f t="shared" si="39"/>
        <v>1800</v>
      </c>
      <c r="E115" s="10">
        <f t="shared" si="39"/>
        <v>1800</v>
      </c>
      <c r="F115" s="10">
        <f>SUM(F116:F121)</f>
        <v>1800</v>
      </c>
      <c r="G115" s="10">
        <f aca="true" t="shared" si="42" ref="G115:M115">SUM(G116:G121)</f>
        <v>1800</v>
      </c>
      <c r="H115" s="10">
        <f t="shared" si="42"/>
        <v>0</v>
      </c>
      <c r="I115" s="10">
        <f t="shared" si="42"/>
        <v>0</v>
      </c>
      <c r="J115" s="10">
        <f t="shared" si="42"/>
        <v>0</v>
      </c>
      <c r="K115" s="10">
        <f t="shared" si="42"/>
        <v>0</v>
      </c>
      <c r="L115" s="10">
        <f t="shared" si="42"/>
        <v>0</v>
      </c>
      <c r="M115" s="10">
        <f t="shared" si="42"/>
        <v>0</v>
      </c>
      <c r="N115" s="26"/>
      <c r="O115" s="27"/>
    </row>
    <row r="116" spans="1:15" ht="36.75" customHeight="1">
      <c r="A116" s="19"/>
      <c r="B116" s="24"/>
      <c r="C116" s="12" t="s">
        <v>0</v>
      </c>
      <c r="D116" s="10">
        <f t="shared" si="39"/>
        <v>1800</v>
      </c>
      <c r="E116" s="10">
        <f t="shared" si="39"/>
        <v>1800</v>
      </c>
      <c r="F116" s="10">
        <v>1800</v>
      </c>
      <c r="G116" s="10">
        <v>1800</v>
      </c>
      <c r="H116" s="10"/>
      <c r="I116" s="10"/>
      <c r="J116" s="14"/>
      <c r="K116" s="10"/>
      <c r="L116" s="10"/>
      <c r="M116" s="10"/>
      <c r="N116" s="28"/>
      <c r="O116" s="29"/>
    </row>
    <row r="117" spans="1:15" ht="28.5" customHeight="1">
      <c r="A117" s="19"/>
      <c r="B117" s="24"/>
      <c r="C117" s="12" t="s">
        <v>1</v>
      </c>
      <c r="D117" s="10">
        <f t="shared" si="39"/>
        <v>0</v>
      </c>
      <c r="E117" s="10">
        <f t="shared" si="39"/>
        <v>0</v>
      </c>
      <c r="F117" s="10"/>
      <c r="G117" s="10"/>
      <c r="H117" s="10"/>
      <c r="I117" s="10"/>
      <c r="J117" s="14"/>
      <c r="K117" s="10"/>
      <c r="L117" s="10"/>
      <c r="M117" s="10"/>
      <c r="N117" s="28"/>
      <c r="O117" s="29"/>
    </row>
    <row r="118" spans="1:15" ht="24" customHeight="1">
      <c r="A118" s="19"/>
      <c r="B118" s="24"/>
      <c r="C118" s="12" t="s">
        <v>3</v>
      </c>
      <c r="D118" s="10">
        <f t="shared" si="39"/>
        <v>0</v>
      </c>
      <c r="E118" s="10">
        <f t="shared" si="39"/>
        <v>0</v>
      </c>
      <c r="F118" s="10"/>
      <c r="G118" s="10"/>
      <c r="H118" s="10"/>
      <c r="I118" s="10"/>
      <c r="J118" s="14"/>
      <c r="K118" s="10"/>
      <c r="L118" s="10"/>
      <c r="M118" s="10"/>
      <c r="N118" s="28"/>
      <c r="O118" s="29"/>
    </row>
    <row r="119" spans="1:15" ht="36.75" customHeight="1">
      <c r="A119" s="19"/>
      <c r="B119" s="24"/>
      <c r="C119" s="12" t="s">
        <v>54</v>
      </c>
      <c r="D119" s="10">
        <f aca="true" t="shared" si="43" ref="D119:D142">F119+H119+J119+L119</f>
        <v>0</v>
      </c>
      <c r="E119" s="10">
        <f aca="true" t="shared" si="44" ref="E119:E142">G119+I119+K119+M119</f>
        <v>0</v>
      </c>
      <c r="F119" s="10"/>
      <c r="G119" s="10"/>
      <c r="H119" s="10"/>
      <c r="I119" s="10"/>
      <c r="J119" s="14"/>
      <c r="K119" s="10"/>
      <c r="L119" s="10"/>
      <c r="M119" s="10"/>
      <c r="N119" s="28"/>
      <c r="O119" s="29"/>
    </row>
    <row r="120" spans="1:15" ht="28.5" customHeight="1">
      <c r="A120" s="19"/>
      <c r="B120" s="24"/>
      <c r="C120" s="12" t="s">
        <v>55</v>
      </c>
      <c r="D120" s="10">
        <f t="shared" si="43"/>
        <v>0</v>
      </c>
      <c r="E120" s="10">
        <f t="shared" si="44"/>
        <v>0</v>
      </c>
      <c r="F120" s="10"/>
      <c r="G120" s="10"/>
      <c r="H120" s="10"/>
      <c r="I120" s="10"/>
      <c r="J120" s="14"/>
      <c r="K120" s="10"/>
      <c r="L120" s="10"/>
      <c r="M120" s="10"/>
      <c r="N120" s="28"/>
      <c r="O120" s="29"/>
    </row>
    <row r="121" spans="1:15" ht="24" customHeight="1">
      <c r="A121" s="20"/>
      <c r="B121" s="25"/>
      <c r="C121" s="12" t="s">
        <v>56</v>
      </c>
      <c r="D121" s="10">
        <f t="shared" si="43"/>
        <v>0</v>
      </c>
      <c r="E121" s="10">
        <f t="shared" si="44"/>
        <v>0</v>
      </c>
      <c r="F121" s="10"/>
      <c r="G121" s="10"/>
      <c r="H121" s="10"/>
      <c r="I121" s="10"/>
      <c r="J121" s="14"/>
      <c r="K121" s="10"/>
      <c r="L121" s="10"/>
      <c r="M121" s="10"/>
      <c r="N121" s="30"/>
      <c r="O121" s="31"/>
    </row>
    <row r="122" spans="1:15" ht="15" customHeight="1">
      <c r="A122" s="18" t="s">
        <v>57</v>
      </c>
      <c r="B122" s="32" t="s">
        <v>58</v>
      </c>
      <c r="C122" s="12" t="s">
        <v>15</v>
      </c>
      <c r="D122" s="10">
        <f t="shared" si="43"/>
        <v>206989.7</v>
      </c>
      <c r="E122" s="10">
        <f t="shared" si="44"/>
        <v>206989.7</v>
      </c>
      <c r="F122" s="10">
        <f>SUM(F123:F128)</f>
        <v>0</v>
      </c>
      <c r="G122" s="10">
        <f aca="true" t="shared" si="45" ref="G122:M122">SUM(G123:G128)</f>
        <v>0</v>
      </c>
      <c r="H122" s="10">
        <f t="shared" si="45"/>
        <v>0</v>
      </c>
      <c r="I122" s="10">
        <f t="shared" si="45"/>
        <v>0</v>
      </c>
      <c r="J122" s="10">
        <f t="shared" si="45"/>
        <v>0</v>
      </c>
      <c r="K122" s="10">
        <f t="shared" si="45"/>
        <v>0</v>
      </c>
      <c r="L122" s="10">
        <f>SUM(L123:L128)</f>
        <v>206989.7</v>
      </c>
      <c r="M122" s="10">
        <f t="shared" si="45"/>
        <v>206989.7</v>
      </c>
      <c r="N122" s="26"/>
      <c r="O122" s="27"/>
    </row>
    <row r="123" spans="1:15" ht="15">
      <c r="A123" s="19"/>
      <c r="B123" s="33"/>
      <c r="C123" s="12" t="s">
        <v>0</v>
      </c>
      <c r="D123" s="10">
        <f t="shared" si="43"/>
        <v>78331.5</v>
      </c>
      <c r="E123" s="10">
        <f t="shared" si="44"/>
        <v>78331.5</v>
      </c>
      <c r="F123" s="14"/>
      <c r="G123" s="10"/>
      <c r="H123" s="10"/>
      <c r="I123" s="10"/>
      <c r="J123" s="10"/>
      <c r="K123" s="10"/>
      <c r="L123" s="10">
        <v>78331.5</v>
      </c>
      <c r="M123" s="10">
        <f>L123</f>
        <v>78331.5</v>
      </c>
      <c r="N123" s="28"/>
      <c r="O123" s="29"/>
    </row>
    <row r="124" spans="1:15" ht="15">
      <c r="A124" s="19"/>
      <c r="B124" s="33"/>
      <c r="C124" s="12" t="s">
        <v>1</v>
      </c>
      <c r="D124" s="10">
        <f t="shared" si="43"/>
        <v>64329.1</v>
      </c>
      <c r="E124" s="10">
        <f t="shared" si="44"/>
        <v>64329.1</v>
      </c>
      <c r="F124" s="10"/>
      <c r="G124" s="10"/>
      <c r="H124" s="10"/>
      <c r="I124" s="10"/>
      <c r="J124" s="10"/>
      <c r="K124" s="10"/>
      <c r="L124" s="10">
        <v>64329.1</v>
      </c>
      <c r="M124" s="10">
        <f>L124</f>
        <v>64329.1</v>
      </c>
      <c r="N124" s="28"/>
      <c r="O124" s="29"/>
    </row>
    <row r="125" spans="1:15" ht="15">
      <c r="A125" s="19"/>
      <c r="B125" s="33"/>
      <c r="C125" s="12" t="s">
        <v>3</v>
      </c>
      <c r="D125" s="10">
        <f t="shared" si="43"/>
        <v>64329.1</v>
      </c>
      <c r="E125" s="10">
        <f t="shared" si="44"/>
        <v>64329.1</v>
      </c>
      <c r="F125" s="13"/>
      <c r="G125" s="10"/>
      <c r="H125" s="10"/>
      <c r="I125" s="10"/>
      <c r="J125" s="10"/>
      <c r="K125" s="10"/>
      <c r="L125" s="10">
        <f>L124</f>
        <v>64329.1</v>
      </c>
      <c r="M125" s="10">
        <f>L125</f>
        <v>64329.1</v>
      </c>
      <c r="N125" s="28"/>
      <c r="O125" s="29"/>
    </row>
    <row r="126" spans="1:15" ht="15">
      <c r="A126" s="19"/>
      <c r="B126" s="33"/>
      <c r="C126" s="12" t="s">
        <v>54</v>
      </c>
      <c r="D126" s="10">
        <f t="shared" si="43"/>
        <v>0</v>
      </c>
      <c r="E126" s="10">
        <f t="shared" si="44"/>
        <v>0</v>
      </c>
      <c r="F126" s="15"/>
      <c r="G126" s="10"/>
      <c r="H126" s="10"/>
      <c r="I126" s="10"/>
      <c r="J126" s="10"/>
      <c r="K126" s="10"/>
      <c r="L126" s="10"/>
      <c r="M126" s="10"/>
      <c r="N126" s="28"/>
      <c r="O126" s="29"/>
    </row>
    <row r="127" spans="1:15" ht="15">
      <c r="A127" s="19"/>
      <c r="B127" s="33"/>
      <c r="C127" s="12" t="s">
        <v>55</v>
      </c>
      <c r="D127" s="10">
        <f t="shared" si="43"/>
        <v>0</v>
      </c>
      <c r="E127" s="10">
        <f t="shared" si="44"/>
        <v>0</v>
      </c>
      <c r="F127" s="15"/>
      <c r="G127" s="10"/>
      <c r="H127" s="10"/>
      <c r="I127" s="10"/>
      <c r="J127" s="10"/>
      <c r="K127" s="10"/>
      <c r="L127" s="10"/>
      <c r="M127" s="10"/>
      <c r="N127" s="28"/>
      <c r="O127" s="29"/>
    </row>
    <row r="128" spans="1:15" ht="15">
      <c r="A128" s="20"/>
      <c r="B128" s="34"/>
      <c r="C128" s="12" t="s">
        <v>56</v>
      </c>
      <c r="D128" s="10">
        <f t="shared" si="43"/>
        <v>0</v>
      </c>
      <c r="E128" s="10">
        <f t="shared" si="44"/>
        <v>0</v>
      </c>
      <c r="F128" s="15"/>
      <c r="G128" s="10"/>
      <c r="H128" s="10"/>
      <c r="I128" s="10"/>
      <c r="J128" s="10"/>
      <c r="K128" s="10"/>
      <c r="L128" s="10"/>
      <c r="M128" s="10"/>
      <c r="N128" s="30"/>
      <c r="O128" s="31"/>
    </row>
    <row r="129" spans="1:15" ht="15">
      <c r="A129" s="18"/>
      <c r="B129" s="23" t="s">
        <v>2</v>
      </c>
      <c r="C129" s="12" t="s">
        <v>15</v>
      </c>
      <c r="D129" s="10">
        <f>F129+H129+J129+L129</f>
        <v>730238.4000000001</v>
      </c>
      <c r="E129" s="10">
        <f t="shared" si="44"/>
        <v>461255.4</v>
      </c>
      <c r="F129" s="10">
        <f>SUM(F130:F135)</f>
        <v>324162.7</v>
      </c>
      <c r="G129" s="10">
        <f aca="true" t="shared" si="46" ref="G129:M129">SUM(G130:G135)</f>
        <v>86792.1</v>
      </c>
      <c r="H129" s="10">
        <f t="shared" si="46"/>
        <v>33075</v>
      </c>
      <c r="I129" s="10">
        <f t="shared" si="46"/>
        <v>33075</v>
      </c>
      <c r="J129" s="10">
        <f t="shared" si="46"/>
        <v>166011.00000000006</v>
      </c>
      <c r="K129" s="10">
        <f t="shared" si="46"/>
        <v>134398.6</v>
      </c>
      <c r="L129" s="10">
        <f t="shared" si="46"/>
        <v>206989.7</v>
      </c>
      <c r="M129" s="10">
        <f t="shared" si="46"/>
        <v>206989.7</v>
      </c>
      <c r="N129" s="26"/>
      <c r="O129" s="27"/>
    </row>
    <row r="130" spans="1:15" ht="15">
      <c r="A130" s="19"/>
      <c r="B130" s="24"/>
      <c r="C130" s="12" t="s">
        <v>0</v>
      </c>
      <c r="D130" s="10">
        <f t="shared" si="43"/>
        <v>355915.5</v>
      </c>
      <c r="E130" s="10">
        <f t="shared" si="44"/>
        <v>284551.8</v>
      </c>
      <c r="F130" s="10">
        <f aca="true" t="shared" si="47" ref="F130:F135">F67</f>
        <v>121531.5</v>
      </c>
      <c r="G130" s="10">
        <f aca="true" t="shared" si="48" ref="G130:M130">G67</f>
        <v>55960.100000000006</v>
      </c>
      <c r="H130" s="10">
        <f t="shared" si="48"/>
        <v>33075</v>
      </c>
      <c r="I130" s="10">
        <f t="shared" si="48"/>
        <v>33075</v>
      </c>
      <c r="J130" s="10">
        <f t="shared" si="48"/>
        <v>122977.5</v>
      </c>
      <c r="K130" s="10">
        <f t="shared" si="48"/>
        <v>117185.2</v>
      </c>
      <c r="L130" s="10">
        <f t="shared" si="48"/>
        <v>78331.5</v>
      </c>
      <c r="M130" s="10">
        <f t="shared" si="48"/>
        <v>78331.5</v>
      </c>
      <c r="N130" s="28"/>
      <c r="O130" s="29"/>
    </row>
    <row r="131" spans="1:15" ht="15">
      <c r="A131" s="19"/>
      <c r="B131" s="24"/>
      <c r="C131" s="12" t="s">
        <v>1</v>
      </c>
      <c r="D131" s="10">
        <f t="shared" si="43"/>
        <v>123523.6</v>
      </c>
      <c r="E131" s="10">
        <f t="shared" si="44"/>
        <v>84735.8</v>
      </c>
      <c r="F131" s="10">
        <f t="shared" si="47"/>
        <v>50587.8</v>
      </c>
      <c r="G131" s="10">
        <f aca="true" t="shared" si="49" ref="G131:M132">G68</f>
        <v>11800</v>
      </c>
      <c r="H131" s="10">
        <f t="shared" si="49"/>
        <v>0</v>
      </c>
      <c r="I131" s="10">
        <f t="shared" si="49"/>
        <v>0</v>
      </c>
      <c r="J131" s="10">
        <f t="shared" si="49"/>
        <v>8606.7</v>
      </c>
      <c r="K131" s="10">
        <f t="shared" si="49"/>
        <v>8606.7</v>
      </c>
      <c r="L131" s="10">
        <f>L68</f>
        <v>64329.1</v>
      </c>
      <c r="M131" s="10">
        <f>M68</f>
        <v>64329.1</v>
      </c>
      <c r="N131" s="28"/>
      <c r="O131" s="29"/>
    </row>
    <row r="132" spans="1:15" ht="15">
      <c r="A132" s="19"/>
      <c r="B132" s="24"/>
      <c r="C132" s="12" t="s">
        <v>3</v>
      </c>
      <c r="D132" s="10">
        <f t="shared" si="43"/>
        <v>111441.4</v>
      </c>
      <c r="E132" s="10">
        <f t="shared" si="44"/>
        <v>91967.8</v>
      </c>
      <c r="F132" s="10">
        <f t="shared" si="47"/>
        <v>38505.6</v>
      </c>
      <c r="G132" s="10">
        <f t="shared" si="49"/>
        <v>19032</v>
      </c>
      <c r="H132" s="10">
        <f t="shared" si="49"/>
        <v>0</v>
      </c>
      <c r="I132" s="10">
        <f t="shared" si="49"/>
        <v>0</v>
      </c>
      <c r="J132" s="10">
        <f t="shared" si="49"/>
        <v>8606.7</v>
      </c>
      <c r="K132" s="10">
        <f t="shared" si="49"/>
        <v>8606.7</v>
      </c>
      <c r="L132" s="10">
        <f t="shared" si="49"/>
        <v>64329.1</v>
      </c>
      <c r="M132" s="10">
        <f t="shared" si="49"/>
        <v>64329.1</v>
      </c>
      <c r="N132" s="28"/>
      <c r="O132" s="29"/>
    </row>
    <row r="133" spans="1:15" ht="15">
      <c r="A133" s="19"/>
      <c r="B133" s="24"/>
      <c r="C133" s="12" t="s">
        <v>54</v>
      </c>
      <c r="D133" s="10">
        <f t="shared" si="43"/>
        <v>64144.5</v>
      </c>
      <c r="E133" s="10">
        <f t="shared" si="44"/>
        <v>0</v>
      </c>
      <c r="F133" s="10">
        <f t="shared" si="47"/>
        <v>55537.799999999996</v>
      </c>
      <c r="G133" s="10">
        <f aca="true" t="shared" si="50" ref="G133:M133">G70</f>
        <v>0</v>
      </c>
      <c r="H133" s="10">
        <f t="shared" si="50"/>
        <v>0</v>
      </c>
      <c r="I133" s="10">
        <f t="shared" si="50"/>
        <v>0</v>
      </c>
      <c r="J133" s="10">
        <f t="shared" si="50"/>
        <v>8606.7</v>
      </c>
      <c r="K133" s="10">
        <f t="shared" si="50"/>
        <v>0</v>
      </c>
      <c r="L133" s="10">
        <f t="shared" si="50"/>
        <v>0</v>
      </c>
      <c r="M133" s="10">
        <f t="shared" si="50"/>
        <v>0</v>
      </c>
      <c r="N133" s="28"/>
      <c r="O133" s="29"/>
    </row>
    <row r="134" spans="1:15" ht="15">
      <c r="A134" s="19"/>
      <c r="B134" s="24"/>
      <c r="C134" s="12" t="s">
        <v>55</v>
      </c>
      <c r="D134" s="10">
        <f t="shared" si="43"/>
        <v>37606.7</v>
      </c>
      <c r="E134" s="10">
        <f t="shared" si="44"/>
        <v>0</v>
      </c>
      <c r="F134" s="10">
        <f t="shared" si="47"/>
        <v>29000</v>
      </c>
      <c r="G134" s="10">
        <f aca="true" t="shared" si="51" ref="G134:M135">G71</f>
        <v>0</v>
      </c>
      <c r="H134" s="10">
        <f t="shared" si="51"/>
        <v>0</v>
      </c>
      <c r="I134" s="10">
        <f t="shared" si="51"/>
        <v>0</v>
      </c>
      <c r="J134" s="10">
        <f t="shared" si="51"/>
        <v>8606.7</v>
      </c>
      <c r="K134" s="10">
        <f t="shared" si="51"/>
        <v>0</v>
      </c>
      <c r="L134" s="10">
        <f t="shared" si="51"/>
        <v>0</v>
      </c>
      <c r="M134" s="10">
        <f t="shared" si="51"/>
        <v>0</v>
      </c>
      <c r="N134" s="28"/>
      <c r="O134" s="29"/>
    </row>
    <row r="135" spans="1:15" ht="15">
      <c r="A135" s="20"/>
      <c r="B135" s="25"/>
      <c r="C135" s="12" t="s">
        <v>56</v>
      </c>
      <c r="D135" s="10">
        <f t="shared" si="43"/>
        <v>37606.7</v>
      </c>
      <c r="E135" s="10">
        <f t="shared" si="44"/>
        <v>0</v>
      </c>
      <c r="F135" s="10">
        <f t="shared" si="47"/>
        <v>29000</v>
      </c>
      <c r="G135" s="10">
        <f t="shared" si="51"/>
        <v>0</v>
      </c>
      <c r="H135" s="10">
        <f t="shared" si="51"/>
        <v>0</v>
      </c>
      <c r="I135" s="10">
        <f t="shared" si="51"/>
        <v>0</v>
      </c>
      <c r="J135" s="10">
        <f t="shared" si="51"/>
        <v>8606.7</v>
      </c>
      <c r="K135" s="10">
        <f t="shared" si="51"/>
        <v>0</v>
      </c>
      <c r="L135" s="10">
        <f t="shared" si="51"/>
        <v>0</v>
      </c>
      <c r="M135" s="10">
        <f t="shared" si="51"/>
        <v>0</v>
      </c>
      <c r="N135" s="30"/>
      <c r="O135" s="31"/>
    </row>
    <row r="136" spans="1:15" ht="15">
      <c r="A136" s="38"/>
      <c r="B136" s="23" t="s">
        <v>27</v>
      </c>
      <c r="C136" s="12" t="s">
        <v>15</v>
      </c>
      <c r="D136" s="10">
        <f t="shared" si="43"/>
        <v>20742739.082856774</v>
      </c>
      <c r="E136" s="10">
        <f t="shared" si="44"/>
        <v>7841192.299999999</v>
      </c>
      <c r="F136" s="10">
        <f>SUM(F137:F142)</f>
        <v>8235817.6</v>
      </c>
      <c r="G136" s="10">
        <f aca="true" t="shared" si="52" ref="G136:M136">SUM(G137:G142)</f>
        <v>3030283.6999999997</v>
      </c>
      <c r="H136" s="10">
        <f t="shared" si="52"/>
        <v>33075</v>
      </c>
      <c r="I136" s="10">
        <f t="shared" si="52"/>
        <v>33075</v>
      </c>
      <c r="J136" s="10">
        <f t="shared" si="52"/>
        <v>11397366.382856773</v>
      </c>
      <c r="K136" s="10">
        <f t="shared" si="52"/>
        <v>3701353.5</v>
      </c>
      <c r="L136" s="10">
        <f t="shared" si="52"/>
        <v>1076480.1</v>
      </c>
      <c r="M136" s="10">
        <f t="shared" si="52"/>
        <v>1076480.1</v>
      </c>
      <c r="N136" s="26"/>
      <c r="O136" s="35"/>
    </row>
    <row r="137" spans="1:15" ht="15">
      <c r="A137" s="39"/>
      <c r="B137" s="24"/>
      <c r="C137" s="12" t="s">
        <v>0</v>
      </c>
      <c r="D137" s="10">
        <f t="shared" si="43"/>
        <v>3120577.1</v>
      </c>
      <c r="E137" s="10">
        <f t="shared" si="44"/>
        <v>2966049.4</v>
      </c>
      <c r="F137" s="10">
        <f aca="true" t="shared" si="53" ref="F137:F142">F59+F130</f>
        <v>1241276.5</v>
      </c>
      <c r="G137" s="10">
        <f aca="true" t="shared" si="54" ref="G137:M137">G59+G130</f>
        <v>1092541.0999999999</v>
      </c>
      <c r="H137" s="10">
        <f t="shared" si="54"/>
        <v>33075</v>
      </c>
      <c r="I137" s="10">
        <f t="shared" si="54"/>
        <v>33075</v>
      </c>
      <c r="J137" s="10">
        <f aca="true" t="shared" si="55" ref="J137:J142">J59+J130</f>
        <v>1468423.7</v>
      </c>
      <c r="K137" s="10">
        <f t="shared" si="54"/>
        <v>1462631.4</v>
      </c>
      <c r="L137" s="10">
        <f t="shared" si="54"/>
        <v>377801.9</v>
      </c>
      <c r="M137" s="10">
        <f t="shared" si="54"/>
        <v>377801.9</v>
      </c>
      <c r="N137" s="28"/>
      <c r="O137" s="36"/>
    </row>
    <row r="138" spans="1:15" ht="15">
      <c r="A138" s="39"/>
      <c r="B138" s="24"/>
      <c r="C138" s="12" t="s">
        <v>1</v>
      </c>
      <c r="D138" s="10">
        <f t="shared" si="43"/>
        <v>3607292.1206289544</v>
      </c>
      <c r="E138" s="10">
        <f t="shared" si="44"/>
        <v>2433457.3000000003</v>
      </c>
      <c r="F138" s="10">
        <f t="shared" si="53"/>
        <v>1471542.1</v>
      </c>
      <c r="G138" s="10">
        <f aca="true" t="shared" si="56" ref="G138:I139">G60+G131</f>
        <v>965255.2999999999</v>
      </c>
      <c r="H138" s="10">
        <f t="shared" si="56"/>
        <v>0</v>
      </c>
      <c r="I138" s="10">
        <f t="shared" si="56"/>
        <v>0</v>
      </c>
      <c r="J138" s="10">
        <f t="shared" si="55"/>
        <v>1786410.9206289544</v>
      </c>
      <c r="K138" s="10">
        <f aca="true" t="shared" si="57" ref="K138:M139">K60+K131</f>
        <v>1118862.9000000001</v>
      </c>
      <c r="L138" s="10">
        <f t="shared" si="57"/>
        <v>349339.1</v>
      </c>
      <c r="M138" s="10">
        <f t="shared" si="57"/>
        <v>349339.1</v>
      </c>
      <c r="N138" s="28"/>
      <c r="O138" s="36"/>
    </row>
    <row r="139" spans="1:15" ht="15.75" customHeight="1">
      <c r="A139" s="39"/>
      <c r="B139" s="24"/>
      <c r="C139" s="12" t="s">
        <v>3</v>
      </c>
      <c r="D139" s="10">
        <f t="shared" si="43"/>
        <v>3657031.7319569546</v>
      </c>
      <c r="E139" s="10">
        <f t="shared" si="44"/>
        <v>2441685.6</v>
      </c>
      <c r="F139" s="10">
        <f t="shared" si="53"/>
        <v>1381244.5</v>
      </c>
      <c r="G139" s="10">
        <f t="shared" si="56"/>
        <v>972487.2999999999</v>
      </c>
      <c r="H139" s="10">
        <f t="shared" si="56"/>
        <v>0</v>
      </c>
      <c r="I139" s="10">
        <f t="shared" si="56"/>
        <v>0</v>
      </c>
      <c r="J139" s="10">
        <f t="shared" si="55"/>
        <v>1926448.1319569545</v>
      </c>
      <c r="K139" s="10">
        <f t="shared" si="57"/>
        <v>1119859.2</v>
      </c>
      <c r="L139" s="10">
        <f t="shared" si="57"/>
        <v>349339.1</v>
      </c>
      <c r="M139" s="10">
        <f t="shared" si="57"/>
        <v>349339.1</v>
      </c>
      <c r="N139" s="28"/>
      <c r="O139" s="36"/>
    </row>
    <row r="140" spans="1:15" ht="15">
      <c r="A140" s="39"/>
      <c r="B140" s="24"/>
      <c r="C140" s="12" t="s">
        <v>54</v>
      </c>
      <c r="D140" s="10">
        <f t="shared" si="43"/>
        <v>3470304.576756954</v>
      </c>
      <c r="E140" s="10">
        <f t="shared" si="44"/>
        <v>0</v>
      </c>
      <c r="F140" s="10">
        <f t="shared" si="53"/>
        <v>1398276.7</v>
      </c>
      <c r="G140" s="10">
        <f aca="true" t="shared" si="58" ref="G140:M140">G62+G133</f>
        <v>0</v>
      </c>
      <c r="H140" s="10">
        <f t="shared" si="58"/>
        <v>0</v>
      </c>
      <c r="I140" s="10">
        <f t="shared" si="58"/>
        <v>0</v>
      </c>
      <c r="J140" s="10">
        <f t="shared" si="55"/>
        <v>2072027.8767569545</v>
      </c>
      <c r="K140" s="10">
        <f t="shared" si="58"/>
        <v>0</v>
      </c>
      <c r="L140" s="10">
        <f t="shared" si="58"/>
        <v>0</v>
      </c>
      <c r="M140" s="10">
        <f t="shared" si="58"/>
        <v>0</v>
      </c>
      <c r="N140" s="28"/>
      <c r="O140" s="36"/>
    </row>
    <row r="141" spans="1:15" ht="15">
      <c r="A141" s="39"/>
      <c r="B141" s="24"/>
      <c r="C141" s="12" t="s">
        <v>55</v>
      </c>
      <c r="D141" s="10">
        <f t="shared" si="43"/>
        <v>3443766.7767569544</v>
      </c>
      <c r="E141" s="10">
        <f t="shared" si="44"/>
        <v>0</v>
      </c>
      <c r="F141" s="10">
        <f t="shared" si="53"/>
        <v>1371738.9</v>
      </c>
      <c r="G141" s="10">
        <f aca="true" t="shared" si="59" ref="G141:I142">G63+G134</f>
        <v>0</v>
      </c>
      <c r="H141" s="10">
        <f t="shared" si="59"/>
        <v>0</v>
      </c>
      <c r="I141" s="10">
        <f t="shared" si="59"/>
        <v>0</v>
      </c>
      <c r="J141" s="10">
        <f t="shared" si="55"/>
        <v>2072027.8767569545</v>
      </c>
      <c r="K141" s="10">
        <f aca="true" t="shared" si="60" ref="K141:M142">K63+K134</f>
        <v>0</v>
      </c>
      <c r="L141" s="10">
        <f t="shared" si="60"/>
        <v>0</v>
      </c>
      <c r="M141" s="10">
        <f t="shared" si="60"/>
        <v>0</v>
      </c>
      <c r="N141" s="28"/>
      <c r="O141" s="36"/>
    </row>
    <row r="142" spans="1:15" ht="15">
      <c r="A142" s="40"/>
      <c r="B142" s="25"/>
      <c r="C142" s="12" t="s">
        <v>56</v>
      </c>
      <c r="D142" s="10">
        <f t="shared" si="43"/>
        <v>3443766.7767569544</v>
      </c>
      <c r="E142" s="10">
        <f t="shared" si="44"/>
        <v>0</v>
      </c>
      <c r="F142" s="10">
        <f t="shared" si="53"/>
        <v>1371738.9</v>
      </c>
      <c r="G142" s="10">
        <f t="shared" si="59"/>
        <v>0</v>
      </c>
      <c r="H142" s="10">
        <f t="shared" si="59"/>
        <v>0</v>
      </c>
      <c r="I142" s="10">
        <f t="shared" si="59"/>
        <v>0</v>
      </c>
      <c r="J142" s="10">
        <f t="shared" si="55"/>
        <v>2072027.8767569545</v>
      </c>
      <c r="K142" s="10">
        <f t="shared" si="60"/>
        <v>0</v>
      </c>
      <c r="L142" s="10">
        <f t="shared" si="60"/>
        <v>0</v>
      </c>
      <c r="M142" s="10">
        <f t="shared" si="60"/>
        <v>0</v>
      </c>
      <c r="N142" s="30"/>
      <c r="O142" s="37"/>
    </row>
    <row r="145" spans="6:7" ht="15">
      <c r="F145" s="16"/>
      <c r="G145" s="16"/>
    </row>
    <row r="146" spans="5:7" ht="15">
      <c r="E146" s="16"/>
      <c r="F146" s="16"/>
      <c r="G146" s="16"/>
    </row>
    <row r="147" spans="5:6" ht="15">
      <c r="E147" s="16"/>
      <c r="F147" s="16"/>
    </row>
    <row r="148" ht="15">
      <c r="D148" s="16"/>
    </row>
    <row r="149" spans="4:13" ht="15"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4:13" ht="15"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4:13" ht="15"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</sheetData>
  <sheetProtection/>
  <mergeCells count="74">
    <mergeCell ref="N94:O100"/>
    <mergeCell ref="B14:C14"/>
    <mergeCell ref="N14:O14"/>
    <mergeCell ref="B15:C15"/>
    <mergeCell ref="N15:O15"/>
    <mergeCell ref="A115:A121"/>
    <mergeCell ref="B115:B121"/>
    <mergeCell ref="N115:O121"/>
    <mergeCell ref="A108:A114"/>
    <mergeCell ref="A44:A50"/>
    <mergeCell ref="B94:B100"/>
    <mergeCell ref="A80:A86"/>
    <mergeCell ref="K5:O5"/>
    <mergeCell ref="A7:O7"/>
    <mergeCell ref="A10:A12"/>
    <mergeCell ref="B10:B12"/>
    <mergeCell ref="C10:C12"/>
    <mergeCell ref="N66:O72"/>
    <mergeCell ref="B66:B72"/>
    <mergeCell ref="D10:E11"/>
    <mergeCell ref="F10:M10"/>
    <mergeCell ref="F11:G11"/>
    <mergeCell ref="A8:O8"/>
    <mergeCell ref="H11:I11"/>
    <mergeCell ref="J11:K11"/>
    <mergeCell ref="N10:O12"/>
    <mergeCell ref="L11:M11"/>
    <mergeCell ref="N51:O57"/>
    <mergeCell ref="N65:O65"/>
    <mergeCell ref="B16:B22"/>
    <mergeCell ref="N58:O64"/>
    <mergeCell ref="N37:O43"/>
    <mergeCell ref="B37:B43"/>
    <mergeCell ref="B58:B64"/>
    <mergeCell ref="N13:O13"/>
    <mergeCell ref="A73:A79"/>
    <mergeCell ref="A16:A22"/>
    <mergeCell ref="N16:O22"/>
    <mergeCell ref="A23:A29"/>
    <mergeCell ref="B23:B29"/>
    <mergeCell ref="N23:O29"/>
    <mergeCell ref="N44:O50"/>
    <mergeCell ref="B44:B50"/>
    <mergeCell ref="A30:A36"/>
    <mergeCell ref="A37:A43"/>
    <mergeCell ref="N30:O36"/>
    <mergeCell ref="B30:B36"/>
    <mergeCell ref="N136:O142"/>
    <mergeCell ref="A136:A142"/>
    <mergeCell ref="B136:B142"/>
    <mergeCell ref="N73:O79"/>
    <mergeCell ref="B73:B79"/>
    <mergeCell ref="A94:A100"/>
    <mergeCell ref="N101:O107"/>
    <mergeCell ref="B101:B107"/>
    <mergeCell ref="N129:O135"/>
    <mergeCell ref="B129:B135"/>
    <mergeCell ref="A129:A135"/>
    <mergeCell ref="N108:O114"/>
    <mergeCell ref="B108:B114"/>
    <mergeCell ref="A122:A128"/>
    <mergeCell ref="B122:B128"/>
    <mergeCell ref="A101:A107"/>
    <mergeCell ref="N122:O128"/>
    <mergeCell ref="N87:O93"/>
    <mergeCell ref="A58:A64"/>
    <mergeCell ref="B87:B93"/>
    <mergeCell ref="N80:O86"/>
    <mergeCell ref="B80:B86"/>
    <mergeCell ref="A66:A72"/>
    <mergeCell ref="B65:C65"/>
    <mergeCell ref="A87:A93"/>
    <mergeCell ref="A51:A57"/>
    <mergeCell ref="B51:B57"/>
  </mergeCells>
  <printOptions/>
  <pageMargins left="0.75" right="0.75" top="1" bottom="1" header="0.5" footer="0.5"/>
  <pageSetup fitToHeight="10" horizontalDpi="600" verticalDpi="600" orientation="portrait" paperSize="9" scale="45" r:id="rId1"/>
  <rowBreaks count="2" manualBreakCount="2">
    <brk id="50" max="14" man="1"/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2015-10-21T03:21:48Z</cp:lastPrinted>
  <dcterms:created xsi:type="dcterms:W3CDTF">2013-09-25T10:58:55Z</dcterms:created>
  <dcterms:modified xsi:type="dcterms:W3CDTF">2015-10-21T03:23:34Z</dcterms:modified>
  <cp:category/>
  <cp:version/>
  <cp:contentType/>
  <cp:contentStatus/>
</cp:coreProperties>
</file>