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526" yWindow="65506" windowWidth="14190" windowHeight="11640" activeTab="0"/>
  </bookViews>
  <sheets>
    <sheet name="прил.7" sheetId="1" r:id="rId1"/>
  </sheets>
  <definedNames>
    <definedName name="_xlnm.Print_Titles" localSheetId="0">'прил.7'!$6:$8</definedName>
    <definedName name="_xlnm.Print_Area" localSheetId="0">'прил.7'!$A$1:$O$79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<sst xmlns="http://schemas.openxmlformats.org/spreadsheetml/2006/main" count="114" uniqueCount="47">
  <si>
    <t>2015 год</t>
  </si>
  <si>
    <t>2016 год</t>
  </si>
  <si>
    <t>Итого по задаче 2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</si>
  <si>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</si>
  <si>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</si>
  <si>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</si>
  <si>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</si>
  <si>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</si>
  <si>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</si>
  <si>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</si>
  <si>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</si>
  <si>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</si>
  <si>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</si>
  <si>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</si>
  <si>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</si>
  <si>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</si>
  <si>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 xml:space="preserve">Итого по задаче 1 </t>
  </si>
  <si>
    <t>Ответственный исполнитель, соисполнители</t>
  </si>
  <si>
    <t>Департамент образования администрации Города Томска</t>
  </si>
  <si>
    <t>Департамент образования администрации Города Томска, управление физической культуры и спорта администрации Города Томска, управление культуры администрации Города Томска</t>
  </si>
  <si>
    <t>ПЕРЕЧЕНЬ МЕРОПРИЯТИЙ И РЕСУРСНОЕ ОБЕСПЕЧЕНИЕ ПОДПРОГРАММЫ 3</t>
  </si>
  <si>
    <t>1</t>
  </si>
  <si>
    <t>1.1</t>
  </si>
  <si>
    <t>Цель подпрограммы: организация каникулярного отдыха и занятости детей.</t>
  </si>
  <si>
    <t>ВСЕГО ПО ПОДПРОГРАММЕ 3</t>
  </si>
  <si>
    <t>1.1.1</t>
  </si>
  <si>
    <t>1.2</t>
  </si>
  <si>
    <t>1.2.1</t>
  </si>
  <si>
    <t>Задача 1 подпрограммы: организация каникулярного отдыха детей в лагерях с различных типов и видов.</t>
  </si>
  <si>
    <t>Задача 2 подпрограммы: организация занятости детей в каникулярное время путем увеличения количества трудоустроенных подростков на рабочие места, создаваемые в  муниципальных образовательных учреждениях города Томска.</t>
  </si>
  <si>
    <t>1.1.2</t>
  </si>
  <si>
    <t>Мероприятие 2: оказание муниципальных услуг (выполнение работ) по приобретению и предоставлению путевок в загородные стационарные оздоровительные учреждения, на целевые смены, в специализированные (профильные) лагеря, расположенные на территории РФ, в т.ч.  субсидии автономным и бюджетным учреждениям на финансовое обеспечение муниципального задания на оказание муниципальных услуг (выполнение работ)</t>
  </si>
  <si>
    <t>Мероприятие 1: оказание муниципальных услуг (выполнение работ) по организации отдыха детей в каникулярное время в лагерях с дневным пребыванием, загородных оздоровительных лагерях, школах с круглосуточным пребыванием, специализированных (профильных) палаточных лагерях, походах и экспедициях, в т.ч. субсидии автономным и бюджетным учреждениям на финансовое обеспечение муниципального задания на оказание муниципальных услуг (выполнение работ)</t>
  </si>
  <si>
    <t>1.1.3</t>
  </si>
  <si>
    <t>Мероприятие 4: организация трудоустройства несовершеннолетних детей в каникулярное время, в т.ч. субсидии автономным и бюджетным учреждениям на организацию трудоустройства несовершеннолетних детей в каникулярное время</t>
  </si>
  <si>
    <t>Мероприятие 3: Укрепление материально - технической базы загородных лагерей</t>
  </si>
  <si>
    <t>2018 год</t>
  </si>
  <si>
    <t>2019 год</t>
  </si>
  <si>
    <t>2020 год</t>
  </si>
  <si>
    <t>Приложение 2 к Подпрограмме 3 "Организация отдыха детей в каникулярное время" на 2015 - 2020 годы" муниципальной программы "Развитие образования" на 2015 - 2020 годы"</t>
  </si>
  <si>
    <t>"Организация отдыха детей в каникулярное время" на 2015 - 2020 годы"</t>
  </si>
  <si>
    <t>1.1.1.1</t>
  </si>
  <si>
    <t>1.1.1.2</t>
  </si>
  <si>
    <t>субсидии автономным 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</si>
  <si>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деятельности казенных учреждений</t>
  </si>
  <si>
    <t>Департамент образования администрации Города Томска, Управление физической культуры и спорта администрации Города Томска</t>
  </si>
  <si>
    <t>Приложение 5 к постановлению администрации Города Томска от 11.12.2015 № 1225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</si>
</sst>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000"/>
  </numFmts>
  <fonts count="24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4" fontId="1" fillId="24" borderId="10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164" fontId="1" fillId="12" borderId="10" xfId="0" applyNumberFormat="1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24" borderId="13" xfId="0" applyNumberFormat="1" applyFont="1" applyFill="1" applyBorder="1" applyAlignment="1">
      <alignment horizontal="center" vertical="center" wrapText="1"/>
    </xf>
    <xf numFmtId="49" fontId="1" fillId="24" borderId="16" xfId="0" applyNumberFormat="1" applyFont="1" applyFill="1" applyBorder="1" applyAlignment="1">
      <alignment horizontal="center" vertical="center" wrapText="1"/>
    </xf>
    <xf numFmtId="49" fontId="1" fillId="24" borderId="17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view="pageBreakPreview" zoomScale="85" zoomScaleNormal="85" zoomScaleSheetLayoutView="85" zoomScalePageLayoutView="0" workbookViewId="0" topLeftCell="A1">
      <selection activeCell="K1" sqref="K1:O1"/>
    </sheetView>
  </sheetViews>
  <sheetFormatPr defaultColWidth="9.140625" defaultRowHeight="15"/>
  <cols>
    <col min="1" max="1" width="9.140625" style="3" customWidth="1"/>
    <col min="2" max="2" width="32.57421875" style="3" customWidth="1"/>
    <col min="3" max="5" width="9.140625" style="3" customWidth="1"/>
    <col min="6" max="6" width="13.140625" style="3" bestFit="1" customWidth="1"/>
    <col min="7" max="16384" width="9.140625" style="3" customWidth="1"/>
  </cols>
  <sheetData>
    <row r="1" spans="1:15" ht="66" customHeight="1">
      <c r="A1" s="1"/>
      <c r="B1" s="2"/>
      <c r="C1" s="2"/>
      <c r="D1" s="2"/>
      <c r="E1" s="2"/>
      <c r="F1" s="2"/>
      <c r="G1" s="2"/>
      <c r="H1" s="2"/>
      <c r="I1" s="2"/>
      <c r="J1" s="2"/>
      <c r="K1" s="40" t="s">
        <v>46</v>
      </c>
      <c r="L1" s="40"/>
      <c r="M1" s="40"/>
      <c r="N1" s="40"/>
      <c r="O1" s="40"/>
    </row>
    <row r="2" spans="1:15" ht="92.2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53" t="s">
        <v>39</v>
      </c>
      <c r="L2" s="53"/>
      <c r="M2" s="53"/>
      <c r="N2" s="53"/>
      <c r="O2" s="53"/>
    </row>
    <row r="3" spans="1:15" ht="15">
      <c r="A3" s="21" t="s">
        <v>20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5">
      <c r="A4" s="21" t="s">
        <v>40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36" customHeight="1">
      <c r="A6" s="41" t="s">
        <v>4</v>
      </c>
      <c r="B6" s="22" t="s">
        <v>5</v>
      </c>
      <c r="C6" s="22" t="s">
        <v>6</v>
      </c>
      <c r="D6" s="22" t="s">
        <v>7</v>
      </c>
      <c r="E6" s="22"/>
      <c r="F6" s="22" t="s">
        <v>8</v>
      </c>
      <c r="G6" s="22"/>
      <c r="H6" s="22"/>
      <c r="I6" s="22"/>
      <c r="J6" s="22"/>
      <c r="K6" s="22"/>
      <c r="L6" s="22"/>
      <c r="M6" s="22"/>
      <c r="N6" s="34" t="s">
        <v>17</v>
      </c>
      <c r="O6" s="35"/>
    </row>
    <row r="7" spans="1:15" ht="36" customHeight="1">
      <c r="A7" s="41"/>
      <c r="B7" s="22"/>
      <c r="C7" s="22"/>
      <c r="D7" s="22"/>
      <c r="E7" s="22"/>
      <c r="F7" s="22" t="s">
        <v>9</v>
      </c>
      <c r="G7" s="22"/>
      <c r="H7" s="22" t="s">
        <v>10</v>
      </c>
      <c r="I7" s="22"/>
      <c r="J7" s="22" t="s">
        <v>11</v>
      </c>
      <c r="K7" s="22"/>
      <c r="L7" s="22" t="s">
        <v>12</v>
      </c>
      <c r="M7" s="22"/>
      <c r="N7" s="36"/>
      <c r="O7" s="37"/>
    </row>
    <row r="8" spans="1:15" ht="62.25" customHeight="1">
      <c r="A8" s="41"/>
      <c r="B8" s="22"/>
      <c r="C8" s="22"/>
      <c r="D8" s="5" t="s">
        <v>13</v>
      </c>
      <c r="E8" s="5" t="s">
        <v>14</v>
      </c>
      <c r="F8" s="5" t="s">
        <v>13</v>
      </c>
      <c r="G8" s="5" t="s">
        <v>14</v>
      </c>
      <c r="H8" s="5" t="s">
        <v>13</v>
      </c>
      <c r="I8" s="5" t="s">
        <v>14</v>
      </c>
      <c r="J8" s="5" t="s">
        <v>13</v>
      </c>
      <c r="K8" s="5" t="s">
        <v>14</v>
      </c>
      <c r="L8" s="5" t="s">
        <v>13</v>
      </c>
      <c r="M8" s="5" t="s">
        <v>14</v>
      </c>
      <c r="N8" s="38"/>
      <c r="O8" s="39"/>
    </row>
    <row r="9" spans="1:15" ht="15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22">
        <v>14</v>
      </c>
      <c r="O9" s="22"/>
    </row>
    <row r="10" spans="1:15" ht="43.5" customHeight="1">
      <c r="A10" s="4" t="s">
        <v>21</v>
      </c>
      <c r="B10" s="45" t="s">
        <v>23</v>
      </c>
      <c r="C10" s="45"/>
      <c r="D10" s="6"/>
      <c r="E10" s="6"/>
      <c r="F10" s="6"/>
      <c r="G10" s="6"/>
      <c r="H10" s="6"/>
      <c r="I10" s="6"/>
      <c r="J10" s="6"/>
      <c r="K10" s="6"/>
      <c r="L10" s="6"/>
      <c r="M10" s="6"/>
      <c r="N10" s="46"/>
      <c r="O10" s="46"/>
    </row>
    <row r="11" spans="1:15" ht="76.5" customHeight="1">
      <c r="A11" s="4" t="s">
        <v>22</v>
      </c>
      <c r="B11" s="45" t="s">
        <v>28</v>
      </c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46"/>
      <c r="O11" s="46"/>
    </row>
    <row r="12" spans="1:17" ht="63" customHeight="1">
      <c r="A12" s="42" t="s">
        <v>25</v>
      </c>
      <c r="B12" s="47" t="s">
        <v>32</v>
      </c>
      <c r="C12" s="5" t="s">
        <v>15</v>
      </c>
      <c r="D12" s="7">
        <f aca="true" t="shared" si="0" ref="D12:E25">F12+H12+J12+L12</f>
        <v>496342.52</v>
      </c>
      <c r="E12" s="7">
        <f t="shared" si="0"/>
        <v>227942.72000000003</v>
      </c>
      <c r="F12" s="7">
        <f>SUM(F13:F18)</f>
        <v>383010.7</v>
      </c>
      <c r="G12" s="7">
        <f aca="true" t="shared" si="1" ref="G12:M12">SUM(G13:G18)</f>
        <v>170520.7</v>
      </c>
      <c r="H12" s="7">
        <f t="shared" si="1"/>
        <v>0</v>
      </c>
      <c r="I12" s="7">
        <f t="shared" si="1"/>
        <v>0</v>
      </c>
      <c r="J12" s="7">
        <f>SUM(J13:J18)</f>
        <v>113331.82</v>
      </c>
      <c r="K12" s="7">
        <f>SUM(K13:K18)</f>
        <v>57422.020000000004</v>
      </c>
      <c r="L12" s="7">
        <f t="shared" si="1"/>
        <v>0</v>
      </c>
      <c r="M12" s="7">
        <f t="shared" si="1"/>
        <v>0</v>
      </c>
      <c r="N12" s="34" t="s">
        <v>19</v>
      </c>
      <c r="O12" s="35"/>
      <c r="P12" s="9"/>
      <c r="Q12" s="9"/>
    </row>
    <row r="13" spans="1:17" ht="63" customHeight="1">
      <c r="A13" s="43"/>
      <c r="B13" s="48"/>
      <c r="C13" s="5" t="s">
        <v>0</v>
      </c>
      <c r="D13" s="7">
        <f t="shared" si="0"/>
        <v>111155.54000000001</v>
      </c>
      <c r="E13" s="7">
        <f>G13+I13+K13+M13</f>
        <v>79448.84</v>
      </c>
      <c r="F13" s="7">
        <f>F20+F27</f>
        <v>91006.8</v>
      </c>
      <c r="G13" s="7">
        <f aca="true" t="shared" si="2" ref="G13:M13">G20+G27</f>
        <v>59300.1</v>
      </c>
      <c r="H13" s="7">
        <f t="shared" si="2"/>
        <v>0</v>
      </c>
      <c r="I13" s="7">
        <f t="shared" si="2"/>
        <v>0</v>
      </c>
      <c r="J13" s="7">
        <f t="shared" si="2"/>
        <v>20148.739999999998</v>
      </c>
      <c r="K13" s="19">
        <f t="shared" si="2"/>
        <v>20148.739999999998</v>
      </c>
      <c r="L13" s="7">
        <f t="shared" si="2"/>
        <v>0</v>
      </c>
      <c r="M13" s="7">
        <f t="shared" si="2"/>
        <v>0</v>
      </c>
      <c r="N13" s="36"/>
      <c r="O13" s="37"/>
      <c r="P13" s="9"/>
      <c r="Q13" s="9"/>
    </row>
    <row r="14" spans="1:17" ht="63" customHeight="1">
      <c r="A14" s="43"/>
      <c r="B14" s="48"/>
      <c r="C14" s="5" t="s">
        <v>1</v>
      </c>
      <c r="D14" s="7">
        <f t="shared" si="0"/>
        <v>80547.44</v>
      </c>
      <c r="E14" s="7">
        <f t="shared" si="0"/>
        <v>74246.94</v>
      </c>
      <c r="F14" s="7">
        <f aca="true" t="shared" si="3" ref="F14:M18">F21+F28</f>
        <v>61910.8</v>
      </c>
      <c r="G14" s="7">
        <f t="shared" si="3"/>
        <v>55610.3</v>
      </c>
      <c r="H14" s="7">
        <f t="shared" si="3"/>
        <v>0</v>
      </c>
      <c r="I14" s="7">
        <f t="shared" si="3"/>
        <v>0</v>
      </c>
      <c r="J14" s="7">
        <f t="shared" si="3"/>
        <v>18636.640000000003</v>
      </c>
      <c r="K14" s="7">
        <f t="shared" si="3"/>
        <v>18636.640000000003</v>
      </c>
      <c r="L14" s="7">
        <f t="shared" si="3"/>
        <v>0</v>
      </c>
      <c r="M14" s="7">
        <f t="shared" si="3"/>
        <v>0</v>
      </c>
      <c r="N14" s="36"/>
      <c r="O14" s="37"/>
      <c r="P14" s="9"/>
      <c r="Q14" s="9"/>
    </row>
    <row r="15" spans="1:17" s="18" customFormat="1" ht="63" customHeight="1">
      <c r="A15" s="43"/>
      <c r="B15" s="48"/>
      <c r="C15" s="17" t="s">
        <v>3</v>
      </c>
      <c r="D15" s="14">
        <f t="shared" si="0"/>
        <v>76600.84000000001</v>
      </c>
      <c r="E15" s="14">
        <f t="shared" si="0"/>
        <v>74246.94</v>
      </c>
      <c r="F15" s="7">
        <f t="shared" si="3"/>
        <v>57964.200000000004</v>
      </c>
      <c r="G15" s="7">
        <f t="shared" si="3"/>
        <v>55610.3</v>
      </c>
      <c r="H15" s="7">
        <f t="shared" si="3"/>
        <v>0</v>
      </c>
      <c r="I15" s="7">
        <f t="shared" si="3"/>
        <v>0</v>
      </c>
      <c r="J15" s="7">
        <f t="shared" si="3"/>
        <v>18636.640000000003</v>
      </c>
      <c r="K15" s="7">
        <f t="shared" si="3"/>
        <v>18636.640000000003</v>
      </c>
      <c r="L15" s="7">
        <f t="shared" si="3"/>
        <v>0</v>
      </c>
      <c r="M15" s="7">
        <f t="shared" si="3"/>
        <v>0</v>
      </c>
      <c r="N15" s="36"/>
      <c r="O15" s="37"/>
      <c r="P15" s="9"/>
      <c r="Q15" s="9"/>
    </row>
    <row r="16" spans="1:17" s="18" customFormat="1" ht="63" customHeight="1">
      <c r="A16" s="43"/>
      <c r="B16" s="48"/>
      <c r="C16" s="17" t="s">
        <v>36</v>
      </c>
      <c r="D16" s="14">
        <f t="shared" si="0"/>
        <v>76012.9</v>
      </c>
      <c r="E16" s="14">
        <f t="shared" si="0"/>
        <v>0</v>
      </c>
      <c r="F16" s="7">
        <f t="shared" si="3"/>
        <v>57376.3</v>
      </c>
      <c r="G16" s="7">
        <f t="shared" si="3"/>
        <v>0</v>
      </c>
      <c r="H16" s="7">
        <f t="shared" si="3"/>
        <v>0</v>
      </c>
      <c r="I16" s="7">
        <f t="shared" si="3"/>
        <v>0</v>
      </c>
      <c r="J16" s="7">
        <f t="shared" si="3"/>
        <v>18636.6</v>
      </c>
      <c r="K16" s="7">
        <f t="shared" si="3"/>
        <v>0</v>
      </c>
      <c r="L16" s="7">
        <f t="shared" si="3"/>
        <v>0</v>
      </c>
      <c r="M16" s="7">
        <f t="shared" si="3"/>
        <v>0</v>
      </c>
      <c r="N16" s="36"/>
      <c r="O16" s="37"/>
      <c r="P16" s="9"/>
      <c r="Q16" s="9"/>
    </row>
    <row r="17" spans="1:17" s="18" customFormat="1" ht="63" customHeight="1">
      <c r="A17" s="43"/>
      <c r="B17" s="48"/>
      <c r="C17" s="17" t="s">
        <v>37</v>
      </c>
      <c r="D17" s="14">
        <f t="shared" si="0"/>
        <v>76012.9</v>
      </c>
      <c r="E17" s="14">
        <f t="shared" si="0"/>
        <v>0</v>
      </c>
      <c r="F17" s="7">
        <f t="shared" si="3"/>
        <v>57376.3</v>
      </c>
      <c r="G17" s="7">
        <f t="shared" si="3"/>
        <v>0</v>
      </c>
      <c r="H17" s="7">
        <f t="shared" si="3"/>
        <v>0</v>
      </c>
      <c r="I17" s="7">
        <f t="shared" si="3"/>
        <v>0</v>
      </c>
      <c r="J17" s="7">
        <f t="shared" si="3"/>
        <v>18636.6</v>
      </c>
      <c r="K17" s="7">
        <f t="shared" si="3"/>
        <v>0</v>
      </c>
      <c r="L17" s="7">
        <f t="shared" si="3"/>
        <v>0</v>
      </c>
      <c r="M17" s="7">
        <f t="shared" si="3"/>
        <v>0</v>
      </c>
      <c r="N17" s="36"/>
      <c r="O17" s="37"/>
      <c r="P17" s="9"/>
      <c r="Q17" s="9"/>
    </row>
    <row r="18" spans="1:17" s="18" customFormat="1" ht="63" customHeight="1">
      <c r="A18" s="44"/>
      <c r="B18" s="49"/>
      <c r="C18" s="17" t="s">
        <v>38</v>
      </c>
      <c r="D18" s="14">
        <f t="shared" si="0"/>
        <v>76012.9</v>
      </c>
      <c r="E18" s="14">
        <f t="shared" si="0"/>
        <v>0</v>
      </c>
      <c r="F18" s="7">
        <f t="shared" si="3"/>
        <v>57376.3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7">
        <f t="shared" si="3"/>
        <v>18636.6</v>
      </c>
      <c r="K18" s="7">
        <f t="shared" si="3"/>
        <v>0</v>
      </c>
      <c r="L18" s="7">
        <f t="shared" si="3"/>
        <v>0</v>
      </c>
      <c r="M18" s="7">
        <f t="shared" si="3"/>
        <v>0</v>
      </c>
      <c r="N18" s="38"/>
      <c r="O18" s="39"/>
      <c r="P18" s="9"/>
      <c r="Q18" s="9"/>
    </row>
    <row r="19" spans="1:17" s="18" customFormat="1" ht="63" customHeight="1">
      <c r="A19" s="23" t="s">
        <v>41</v>
      </c>
      <c r="B19" s="26" t="s">
        <v>43</v>
      </c>
      <c r="C19" s="17" t="s">
        <v>15</v>
      </c>
      <c r="D19" s="14">
        <f t="shared" si="0"/>
        <v>490660.72</v>
      </c>
      <c r="E19" s="14">
        <f t="shared" si="0"/>
        <v>224513.91999999998</v>
      </c>
      <c r="F19" s="14">
        <f>SUM(F20:F25)</f>
        <v>377328.89999999997</v>
      </c>
      <c r="G19" s="14">
        <f aca="true" t="shared" si="4" ref="G19:M19">SUM(G20:G25)</f>
        <v>167091.9</v>
      </c>
      <c r="H19" s="14">
        <f t="shared" si="4"/>
        <v>0</v>
      </c>
      <c r="I19" s="14">
        <f t="shared" si="4"/>
        <v>0</v>
      </c>
      <c r="J19" s="14">
        <f t="shared" si="4"/>
        <v>113331.82</v>
      </c>
      <c r="K19" s="14">
        <f t="shared" si="4"/>
        <v>57422.020000000004</v>
      </c>
      <c r="L19" s="14">
        <f t="shared" si="4"/>
        <v>0</v>
      </c>
      <c r="M19" s="14">
        <f t="shared" si="4"/>
        <v>0</v>
      </c>
      <c r="N19" s="29" t="s">
        <v>19</v>
      </c>
      <c r="O19" s="30"/>
      <c r="P19" s="9"/>
      <c r="Q19" s="9"/>
    </row>
    <row r="20" spans="1:17" s="18" customFormat="1" ht="63" customHeight="1">
      <c r="A20" s="24"/>
      <c r="B20" s="27"/>
      <c r="C20" s="17" t="s">
        <v>0</v>
      </c>
      <c r="D20" s="14">
        <f t="shared" si="0"/>
        <v>110404.54000000001</v>
      </c>
      <c r="E20" s="14">
        <f t="shared" si="0"/>
        <v>78697.84</v>
      </c>
      <c r="F20" s="14">
        <v>90255.8</v>
      </c>
      <c r="G20" s="19">
        <f>56929.2+1619.9</f>
        <v>58549.1</v>
      </c>
      <c r="H20" s="14"/>
      <c r="I20" s="14"/>
      <c r="J20" s="14">
        <f>K20</f>
        <v>20148.739999999998</v>
      </c>
      <c r="K20" s="14">
        <f>18636.64+1512.1</f>
        <v>20148.739999999998</v>
      </c>
      <c r="L20" s="14"/>
      <c r="M20" s="14"/>
      <c r="N20" s="31"/>
      <c r="O20" s="20"/>
      <c r="P20" s="9"/>
      <c r="Q20" s="9"/>
    </row>
    <row r="21" spans="1:17" s="18" customFormat="1" ht="63" customHeight="1">
      <c r="A21" s="24"/>
      <c r="B21" s="27"/>
      <c r="C21" s="17" t="s">
        <v>1</v>
      </c>
      <c r="D21" s="14">
        <f t="shared" si="0"/>
        <v>79208.54000000001</v>
      </c>
      <c r="E21" s="14">
        <f t="shared" si="0"/>
        <v>72908.04000000001</v>
      </c>
      <c r="F21" s="14">
        <v>60571.9</v>
      </c>
      <c r="G21" s="14">
        <v>54271.4</v>
      </c>
      <c r="H21" s="14"/>
      <c r="I21" s="14"/>
      <c r="J21" s="14">
        <f>K21</f>
        <v>18636.640000000003</v>
      </c>
      <c r="K21" s="14">
        <f>42248.4-K35</f>
        <v>18636.640000000003</v>
      </c>
      <c r="L21" s="14"/>
      <c r="M21" s="14"/>
      <c r="N21" s="31"/>
      <c r="O21" s="20"/>
      <c r="P21" s="9"/>
      <c r="Q21" s="9"/>
    </row>
    <row r="22" spans="1:17" s="18" customFormat="1" ht="63" customHeight="1">
      <c r="A22" s="24"/>
      <c r="B22" s="27"/>
      <c r="C22" s="17" t="s">
        <v>3</v>
      </c>
      <c r="D22" s="14">
        <f t="shared" si="0"/>
        <v>75261.94</v>
      </c>
      <c r="E22" s="14">
        <f t="shared" si="0"/>
        <v>72908.04000000001</v>
      </c>
      <c r="F22" s="14">
        <f>57530.3-905</f>
        <v>56625.3</v>
      </c>
      <c r="G22" s="14">
        <v>54271.4</v>
      </c>
      <c r="H22" s="14"/>
      <c r="I22" s="14"/>
      <c r="J22" s="14">
        <f>K22</f>
        <v>18636.640000000003</v>
      </c>
      <c r="K22" s="14">
        <f>42248.4-K36</f>
        <v>18636.640000000003</v>
      </c>
      <c r="L22" s="14"/>
      <c r="M22" s="14"/>
      <c r="N22" s="31"/>
      <c r="O22" s="20"/>
      <c r="P22" s="9"/>
      <c r="Q22" s="9"/>
    </row>
    <row r="23" spans="1:17" s="18" customFormat="1" ht="63" customHeight="1">
      <c r="A23" s="24"/>
      <c r="B23" s="27"/>
      <c r="C23" s="17" t="s">
        <v>36</v>
      </c>
      <c r="D23" s="14">
        <f t="shared" si="0"/>
        <v>75261.9</v>
      </c>
      <c r="E23" s="14">
        <f t="shared" si="0"/>
        <v>0</v>
      </c>
      <c r="F23" s="14">
        <f>57530.3-905</f>
        <v>56625.3</v>
      </c>
      <c r="G23" s="14"/>
      <c r="H23" s="14"/>
      <c r="I23" s="14"/>
      <c r="J23" s="14">
        <v>18636.6</v>
      </c>
      <c r="K23" s="14"/>
      <c r="L23" s="14"/>
      <c r="M23" s="14"/>
      <c r="N23" s="31"/>
      <c r="O23" s="20"/>
      <c r="P23" s="9"/>
      <c r="Q23" s="9"/>
    </row>
    <row r="24" spans="1:17" s="18" customFormat="1" ht="63" customHeight="1">
      <c r="A24" s="24"/>
      <c r="B24" s="27"/>
      <c r="C24" s="17" t="s">
        <v>37</v>
      </c>
      <c r="D24" s="14">
        <f t="shared" si="0"/>
        <v>75261.9</v>
      </c>
      <c r="E24" s="14">
        <f t="shared" si="0"/>
        <v>0</v>
      </c>
      <c r="F24" s="14">
        <f>57530.3-905</f>
        <v>56625.3</v>
      </c>
      <c r="G24" s="14"/>
      <c r="H24" s="14"/>
      <c r="I24" s="14"/>
      <c r="J24" s="14">
        <v>18636.6</v>
      </c>
      <c r="K24" s="14"/>
      <c r="L24" s="14"/>
      <c r="M24" s="14"/>
      <c r="N24" s="31"/>
      <c r="O24" s="20"/>
      <c r="P24" s="9"/>
      <c r="Q24" s="9"/>
    </row>
    <row r="25" spans="1:17" s="18" customFormat="1" ht="63" customHeight="1">
      <c r="A25" s="25"/>
      <c r="B25" s="28"/>
      <c r="C25" s="17" t="s">
        <v>38</v>
      </c>
      <c r="D25" s="14">
        <f t="shared" si="0"/>
        <v>75261.9</v>
      </c>
      <c r="E25" s="14">
        <f t="shared" si="0"/>
        <v>0</v>
      </c>
      <c r="F25" s="14">
        <f>57530.3-905</f>
        <v>56625.3</v>
      </c>
      <c r="G25" s="14"/>
      <c r="H25" s="14"/>
      <c r="I25" s="14"/>
      <c r="J25" s="14">
        <v>18636.6</v>
      </c>
      <c r="K25" s="14"/>
      <c r="L25" s="14"/>
      <c r="M25" s="14"/>
      <c r="N25" s="32"/>
      <c r="O25" s="33"/>
      <c r="P25" s="9"/>
      <c r="Q25" s="9"/>
    </row>
    <row r="26" spans="1:17" s="18" customFormat="1" ht="63" customHeight="1">
      <c r="A26" s="23" t="s">
        <v>42</v>
      </c>
      <c r="B26" s="26" t="s">
        <v>44</v>
      </c>
      <c r="C26" s="17" t="s">
        <v>15</v>
      </c>
      <c r="D26" s="14">
        <f aca="true" t="shared" si="5" ref="D26:D32">F26+H26+J26+L26</f>
        <v>5681.8</v>
      </c>
      <c r="E26" s="14">
        <f aca="true" t="shared" si="6" ref="E26:E32">G26+I26+K26+M26</f>
        <v>3428.8</v>
      </c>
      <c r="F26" s="14">
        <f>SUM(F27:F32)</f>
        <v>5681.8</v>
      </c>
      <c r="G26" s="14">
        <f aca="true" t="shared" si="7" ref="G26:M26">SUM(G27:G32)</f>
        <v>3428.8</v>
      </c>
      <c r="H26" s="14">
        <f t="shared" si="7"/>
        <v>0</v>
      </c>
      <c r="I26" s="14">
        <f t="shared" si="7"/>
        <v>0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29" t="s">
        <v>19</v>
      </c>
      <c r="O26" s="30"/>
      <c r="P26" s="9"/>
      <c r="Q26" s="9"/>
    </row>
    <row r="27" spans="1:17" s="18" customFormat="1" ht="63" customHeight="1">
      <c r="A27" s="24"/>
      <c r="B27" s="27"/>
      <c r="C27" s="17" t="s">
        <v>0</v>
      </c>
      <c r="D27" s="14">
        <f t="shared" si="5"/>
        <v>751</v>
      </c>
      <c r="E27" s="14">
        <f t="shared" si="6"/>
        <v>751</v>
      </c>
      <c r="F27" s="14">
        <v>751</v>
      </c>
      <c r="G27" s="14">
        <v>751</v>
      </c>
      <c r="H27" s="14"/>
      <c r="I27" s="14"/>
      <c r="J27" s="14"/>
      <c r="K27" s="14"/>
      <c r="L27" s="14"/>
      <c r="M27" s="14"/>
      <c r="N27" s="31"/>
      <c r="O27" s="20"/>
      <c r="P27" s="9"/>
      <c r="Q27" s="9"/>
    </row>
    <row r="28" spans="1:17" s="18" customFormat="1" ht="63" customHeight="1">
      <c r="A28" s="24"/>
      <c r="B28" s="27"/>
      <c r="C28" s="17" t="s">
        <v>1</v>
      </c>
      <c r="D28" s="14">
        <f t="shared" si="5"/>
        <v>1338.9</v>
      </c>
      <c r="E28" s="14">
        <f t="shared" si="6"/>
        <v>1338.9</v>
      </c>
      <c r="F28" s="14">
        <v>1338.9</v>
      </c>
      <c r="G28" s="14">
        <v>1338.9</v>
      </c>
      <c r="H28" s="14"/>
      <c r="I28" s="14"/>
      <c r="J28" s="14"/>
      <c r="K28" s="14"/>
      <c r="L28" s="14"/>
      <c r="M28" s="14"/>
      <c r="N28" s="31"/>
      <c r="O28" s="20"/>
      <c r="P28" s="9"/>
      <c r="Q28" s="9"/>
    </row>
    <row r="29" spans="1:17" s="18" customFormat="1" ht="63" customHeight="1">
      <c r="A29" s="24"/>
      <c r="B29" s="27"/>
      <c r="C29" s="17" t="s">
        <v>3</v>
      </c>
      <c r="D29" s="14">
        <f t="shared" si="5"/>
        <v>1338.9</v>
      </c>
      <c r="E29" s="14">
        <f t="shared" si="6"/>
        <v>1338.9</v>
      </c>
      <c r="F29" s="14">
        <v>1338.9</v>
      </c>
      <c r="G29" s="14">
        <v>1338.9</v>
      </c>
      <c r="H29" s="14"/>
      <c r="I29" s="14"/>
      <c r="J29" s="14"/>
      <c r="K29" s="14"/>
      <c r="L29" s="14"/>
      <c r="M29" s="14"/>
      <c r="N29" s="31"/>
      <c r="O29" s="20"/>
      <c r="P29" s="9"/>
      <c r="Q29" s="9"/>
    </row>
    <row r="30" spans="1:17" s="18" customFormat="1" ht="63" customHeight="1">
      <c r="A30" s="24"/>
      <c r="B30" s="27"/>
      <c r="C30" s="17" t="s">
        <v>36</v>
      </c>
      <c r="D30" s="14">
        <f t="shared" si="5"/>
        <v>751</v>
      </c>
      <c r="E30" s="14">
        <f t="shared" si="6"/>
        <v>0</v>
      </c>
      <c r="F30" s="14">
        <v>751</v>
      </c>
      <c r="G30" s="14"/>
      <c r="H30" s="14"/>
      <c r="I30" s="14"/>
      <c r="J30" s="14"/>
      <c r="K30" s="14"/>
      <c r="L30" s="14"/>
      <c r="M30" s="14"/>
      <c r="N30" s="31"/>
      <c r="O30" s="20"/>
      <c r="P30" s="9"/>
      <c r="Q30" s="9"/>
    </row>
    <row r="31" spans="1:17" s="18" customFormat="1" ht="63" customHeight="1">
      <c r="A31" s="24"/>
      <c r="B31" s="27"/>
      <c r="C31" s="17" t="s">
        <v>37</v>
      </c>
      <c r="D31" s="14">
        <f t="shared" si="5"/>
        <v>751</v>
      </c>
      <c r="E31" s="14">
        <f t="shared" si="6"/>
        <v>0</v>
      </c>
      <c r="F31" s="14">
        <v>751</v>
      </c>
      <c r="G31" s="14"/>
      <c r="H31" s="14"/>
      <c r="I31" s="14"/>
      <c r="J31" s="14"/>
      <c r="K31" s="14"/>
      <c r="L31" s="14"/>
      <c r="M31" s="14"/>
      <c r="N31" s="31"/>
      <c r="O31" s="20"/>
      <c r="P31" s="9"/>
      <c r="Q31" s="9"/>
    </row>
    <row r="32" spans="1:17" s="18" customFormat="1" ht="63" customHeight="1">
      <c r="A32" s="25"/>
      <c r="B32" s="28"/>
      <c r="C32" s="17" t="s">
        <v>38</v>
      </c>
      <c r="D32" s="14">
        <f t="shared" si="5"/>
        <v>751</v>
      </c>
      <c r="E32" s="14">
        <f t="shared" si="6"/>
        <v>0</v>
      </c>
      <c r="F32" s="14">
        <v>751</v>
      </c>
      <c r="G32" s="14"/>
      <c r="H32" s="14"/>
      <c r="I32" s="14"/>
      <c r="J32" s="14"/>
      <c r="K32" s="14"/>
      <c r="L32" s="14"/>
      <c r="M32" s="14"/>
      <c r="N32" s="32"/>
      <c r="O32" s="33"/>
      <c r="P32" s="9"/>
      <c r="Q32" s="9"/>
    </row>
    <row r="33" spans="1:17" ht="50.25" customHeight="1">
      <c r="A33" s="42" t="s">
        <v>30</v>
      </c>
      <c r="B33" s="50" t="s">
        <v>31</v>
      </c>
      <c r="C33" s="5" t="s">
        <v>15</v>
      </c>
      <c r="D33" s="7">
        <f aca="true" t="shared" si="8" ref="D33:D40">F33+H33+J33+L33</f>
        <v>143371.12</v>
      </c>
      <c r="E33" s="7">
        <f>G33+I33+K33+M33</f>
        <v>71839.98</v>
      </c>
      <c r="F33" s="7">
        <f>SUM(F34:F39)</f>
        <v>0</v>
      </c>
      <c r="G33" s="7">
        <f aca="true" t="shared" si="9" ref="G33:M33">SUM(G34:G39)</f>
        <v>0</v>
      </c>
      <c r="H33" s="7">
        <f t="shared" si="9"/>
        <v>0</v>
      </c>
      <c r="I33" s="7">
        <f t="shared" si="9"/>
        <v>0</v>
      </c>
      <c r="J33" s="7">
        <f t="shared" si="9"/>
        <v>143371.12</v>
      </c>
      <c r="K33" s="7">
        <f t="shared" si="9"/>
        <v>71839.98</v>
      </c>
      <c r="L33" s="7">
        <f t="shared" si="9"/>
        <v>0</v>
      </c>
      <c r="M33" s="7">
        <f t="shared" si="9"/>
        <v>0</v>
      </c>
      <c r="N33" s="34" t="s">
        <v>18</v>
      </c>
      <c r="O33" s="35"/>
      <c r="P33" s="9"/>
      <c r="Q33" s="9"/>
    </row>
    <row r="34" spans="1:17" ht="50.25" customHeight="1">
      <c r="A34" s="43"/>
      <c r="B34" s="51"/>
      <c r="C34" s="5" t="s">
        <v>0</v>
      </c>
      <c r="D34" s="7">
        <f t="shared" si="8"/>
        <v>25312.2</v>
      </c>
      <c r="E34" s="7">
        <f aca="true" t="shared" si="10" ref="E34:E46">G34+I34+K34+M34</f>
        <v>24616.46</v>
      </c>
      <c r="F34" s="7">
        <v>0</v>
      </c>
      <c r="G34" s="7">
        <v>0</v>
      </c>
      <c r="H34" s="7"/>
      <c r="I34" s="7"/>
      <c r="J34" s="7">
        <v>25312.2</v>
      </c>
      <c r="K34" s="19">
        <f>23611.76+1004.7</f>
        <v>24616.46</v>
      </c>
      <c r="L34" s="7"/>
      <c r="M34" s="7"/>
      <c r="N34" s="36"/>
      <c r="O34" s="37"/>
      <c r="P34" s="9"/>
      <c r="Q34" s="9"/>
    </row>
    <row r="35" spans="1:17" ht="50.25" customHeight="1">
      <c r="A35" s="43"/>
      <c r="B35" s="51"/>
      <c r="C35" s="5" t="s">
        <v>1</v>
      </c>
      <c r="D35" s="7">
        <f t="shared" si="8"/>
        <v>23611.76</v>
      </c>
      <c r="E35" s="7">
        <f t="shared" si="10"/>
        <v>23611.76</v>
      </c>
      <c r="F35" s="7">
        <v>0</v>
      </c>
      <c r="G35" s="7">
        <v>0</v>
      </c>
      <c r="H35" s="7"/>
      <c r="I35" s="7"/>
      <c r="J35" s="7">
        <f>K35</f>
        <v>23611.76</v>
      </c>
      <c r="K35" s="7">
        <v>23611.76</v>
      </c>
      <c r="L35" s="7"/>
      <c r="M35" s="7"/>
      <c r="N35" s="36"/>
      <c r="O35" s="37"/>
      <c r="P35" s="9"/>
      <c r="Q35" s="9"/>
    </row>
    <row r="36" spans="1:17" ht="50.25" customHeight="1">
      <c r="A36" s="43"/>
      <c r="B36" s="51"/>
      <c r="C36" s="5" t="s">
        <v>3</v>
      </c>
      <c r="D36" s="7">
        <f t="shared" si="8"/>
        <v>23611.76</v>
      </c>
      <c r="E36" s="7">
        <f t="shared" si="10"/>
        <v>23611.76</v>
      </c>
      <c r="F36" s="7">
        <v>0</v>
      </c>
      <c r="G36" s="7">
        <v>0</v>
      </c>
      <c r="H36" s="7"/>
      <c r="I36" s="7"/>
      <c r="J36" s="7">
        <f>K36</f>
        <v>23611.76</v>
      </c>
      <c r="K36" s="7">
        <v>23611.76</v>
      </c>
      <c r="L36" s="7"/>
      <c r="M36" s="7"/>
      <c r="N36" s="36"/>
      <c r="O36" s="37"/>
      <c r="P36" s="9"/>
      <c r="Q36" s="9"/>
    </row>
    <row r="37" spans="1:17" ht="50.25" customHeight="1">
      <c r="A37" s="43"/>
      <c r="B37" s="51"/>
      <c r="C37" s="5" t="s">
        <v>36</v>
      </c>
      <c r="D37" s="7">
        <f t="shared" si="8"/>
        <v>23611.8</v>
      </c>
      <c r="E37" s="7">
        <f t="shared" si="10"/>
        <v>0</v>
      </c>
      <c r="F37" s="7"/>
      <c r="G37" s="7"/>
      <c r="H37" s="7"/>
      <c r="I37" s="7"/>
      <c r="J37" s="7">
        <v>23611.8</v>
      </c>
      <c r="K37" s="7"/>
      <c r="L37" s="7"/>
      <c r="M37" s="7"/>
      <c r="N37" s="36"/>
      <c r="O37" s="37"/>
      <c r="P37" s="9"/>
      <c r="Q37" s="9"/>
    </row>
    <row r="38" spans="1:17" ht="50.25" customHeight="1">
      <c r="A38" s="43"/>
      <c r="B38" s="51"/>
      <c r="C38" s="5" t="s">
        <v>37</v>
      </c>
      <c r="D38" s="7">
        <f t="shared" si="8"/>
        <v>23611.8</v>
      </c>
      <c r="E38" s="7">
        <f t="shared" si="10"/>
        <v>0</v>
      </c>
      <c r="F38" s="7"/>
      <c r="G38" s="7"/>
      <c r="H38" s="7"/>
      <c r="I38" s="7"/>
      <c r="J38" s="7">
        <v>23611.8</v>
      </c>
      <c r="K38" s="7"/>
      <c r="L38" s="7"/>
      <c r="M38" s="7"/>
      <c r="N38" s="36"/>
      <c r="O38" s="37"/>
      <c r="P38" s="9"/>
      <c r="Q38" s="9"/>
    </row>
    <row r="39" spans="1:17" ht="50.25" customHeight="1">
      <c r="A39" s="44"/>
      <c r="B39" s="52"/>
      <c r="C39" s="5" t="s">
        <v>38</v>
      </c>
      <c r="D39" s="7">
        <f t="shared" si="8"/>
        <v>23611.8</v>
      </c>
      <c r="E39" s="7">
        <f t="shared" si="10"/>
        <v>0</v>
      </c>
      <c r="F39" s="7"/>
      <c r="G39" s="7"/>
      <c r="H39" s="7"/>
      <c r="I39" s="7"/>
      <c r="J39" s="7">
        <v>23611.8</v>
      </c>
      <c r="K39" s="7"/>
      <c r="L39" s="7"/>
      <c r="M39" s="7"/>
      <c r="N39" s="38"/>
      <c r="O39" s="39"/>
      <c r="P39" s="9"/>
      <c r="Q39" s="9"/>
    </row>
    <row r="40" spans="1:17" ht="50.25" customHeight="1">
      <c r="A40" s="42" t="s">
        <v>33</v>
      </c>
      <c r="B40" s="50" t="s">
        <v>35</v>
      </c>
      <c r="C40" s="5" t="s">
        <v>15</v>
      </c>
      <c r="D40" s="7">
        <f t="shared" si="8"/>
        <v>15936.6</v>
      </c>
      <c r="E40" s="7">
        <f t="shared" si="10"/>
        <v>3318.6</v>
      </c>
      <c r="F40" s="7">
        <f>SUM(F41:F46)</f>
        <v>15936.6</v>
      </c>
      <c r="G40" s="7">
        <f aca="true" t="shared" si="11" ref="G40:M40">SUM(G41:G46)</f>
        <v>3318.6</v>
      </c>
      <c r="H40" s="7">
        <f t="shared" si="11"/>
        <v>0</v>
      </c>
      <c r="I40" s="7">
        <f t="shared" si="11"/>
        <v>0</v>
      </c>
      <c r="J40" s="7">
        <f t="shared" si="11"/>
        <v>0</v>
      </c>
      <c r="K40" s="7">
        <f t="shared" si="11"/>
        <v>0</v>
      </c>
      <c r="L40" s="7">
        <f t="shared" si="11"/>
        <v>0</v>
      </c>
      <c r="M40" s="7">
        <f t="shared" si="11"/>
        <v>0</v>
      </c>
      <c r="N40" s="34" t="s">
        <v>45</v>
      </c>
      <c r="O40" s="35"/>
      <c r="P40" s="9"/>
      <c r="Q40" s="9"/>
    </row>
    <row r="41" spans="1:17" ht="50.25" customHeight="1">
      <c r="A41" s="43"/>
      <c r="B41" s="51"/>
      <c r="C41" s="5" t="s">
        <v>0</v>
      </c>
      <c r="D41" s="7">
        <f aca="true" t="shared" si="12" ref="D41:D46">F41+H41+J41+L41</f>
        <v>2318.6</v>
      </c>
      <c r="E41" s="7">
        <f t="shared" si="10"/>
        <v>2318.6</v>
      </c>
      <c r="F41" s="7">
        <f>500+1818.6</f>
        <v>2318.6</v>
      </c>
      <c r="G41" s="14">
        <f>500+1818.6</f>
        <v>2318.6</v>
      </c>
      <c r="H41" s="7"/>
      <c r="I41" s="7"/>
      <c r="J41" s="7"/>
      <c r="K41" s="7"/>
      <c r="L41" s="7"/>
      <c r="M41" s="7"/>
      <c r="N41" s="36"/>
      <c r="O41" s="37"/>
      <c r="P41" s="9"/>
      <c r="Q41" s="9"/>
    </row>
    <row r="42" spans="1:17" ht="50.25" customHeight="1">
      <c r="A42" s="43"/>
      <c r="B42" s="51"/>
      <c r="C42" s="5" t="s">
        <v>1</v>
      </c>
      <c r="D42" s="7">
        <f t="shared" si="12"/>
        <v>2723.6</v>
      </c>
      <c r="E42" s="7">
        <f t="shared" si="10"/>
        <v>500</v>
      </c>
      <c r="F42" s="7">
        <v>2723.6</v>
      </c>
      <c r="G42" s="7">
        <v>500</v>
      </c>
      <c r="H42" s="7"/>
      <c r="I42" s="7"/>
      <c r="J42" s="7"/>
      <c r="K42" s="7"/>
      <c r="L42" s="7"/>
      <c r="M42" s="7"/>
      <c r="N42" s="36"/>
      <c r="O42" s="37"/>
      <c r="P42" s="9"/>
      <c r="Q42" s="9"/>
    </row>
    <row r="43" spans="1:17" ht="50.25" customHeight="1">
      <c r="A43" s="43"/>
      <c r="B43" s="51"/>
      <c r="C43" s="5" t="s">
        <v>3</v>
      </c>
      <c r="D43" s="7">
        <f t="shared" si="12"/>
        <v>2723.6</v>
      </c>
      <c r="E43" s="7">
        <f t="shared" si="10"/>
        <v>500</v>
      </c>
      <c r="F43" s="7">
        <v>2723.6</v>
      </c>
      <c r="G43" s="7">
        <v>500</v>
      </c>
      <c r="H43" s="7"/>
      <c r="I43" s="7"/>
      <c r="J43" s="7"/>
      <c r="K43" s="7"/>
      <c r="L43" s="7"/>
      <c r="M43" s="7"/>
      <c r="N43" s="36"/>
      <c r="O43" s="37"/>
      <c r="P43" s="9"/>
      <c r="Q43" s="9"/>
    </row>
    <row r="44" spans="1:17" ht="50.25" customHeight="1">
      <c r="A44" s="43"/>
      <c r="B44" s="51"/>
      <c r="C44" s="5" t="s">
        <v>36</v>
      </c>
      <c r="D44" s="7">
        <f t="shared" si="12"/>
        <v>2723.6</v>
      </c>
      <c r="E44" s="7">
        <f t="shared" si="10"/>
        <v>0</v>
      </c>
      <c r="F44" s="7">
        <v>2723.6</v>
      </c>
      <c r="G44" s="7"/>
      <c r="H44" s="7"/>
      <c r="I44" s="7"/>
      <c r="J44" s="7"/>
      <c r="K44" s="7"/>
      <c r="L44" s="7"/>
      <c r="M44" s="7"/>
      <c r="N44" s="36"/>
      <c r="O44" s="37"/>
      <c r="P44" s="9"/>
      <c r="Q44" s="9"/>
    </row>
    <row r="45" spans="1:17" ht="50.25" customHeight="1">
      <c r="A45" s="43"/>
      <c r="B45" s="51"/>
      <c r="C45" s="5" t="s">
        <v>37</v>
      </c>
      <c r="D45" s="7">
        <f t="shared" si="12"/>
        <v>2723.6</v>
      </c>
      <c r="E45" s="7">
        <f t="shared" si="10"/>
        <v>0</v>
      </c>
      <c r="F45" s="7">
        <v>2723.6</v>
      </c>
      <c r="G45" s="7"/>
      <c r="H45" s="7"/>
      <c r="I45" s="7"/>
      <c r="J45" s="7"/>
      <c r="K45" s="7"/>
      <c r="L45" s="7"/>
      <c r="M45" s="7"/>
      <c r="N45" s="36"/>
      <c r="O45" s="37"/>
      <c r="P45" s="9"/>
      <c r="Q45" s="9"/>
    </row>
    <row r="46" spans="1:17" ht="50.25" customHeight="1">
      <c r="A46" s="44"/>
      <c r="B46" s="52"/>
      <c r="C46" s="5" t="s">
        <v>38</v>
      </c>
      <c r="D46" s="7">
        <f t="shared" si="12"/>
        <v>2723.6</v>
      </c>
      <c r="E46" s="7">
        <f t="shared" si="10"/>
        <v>0</v>
      </c>
      <c r="F46" s="7">
        <v>2723.6</v>
      </c>
      <c r="G46" s="7"/>
      <c r="H46" s="7"/>
      <c r="I46" s="7"/>
      <c r="J46" s="7"/>
      <c r="K46" s="7"/>
      <c r="L46" s="7"/>
      <c r="M46" s="7"/>
      <c r="N46" s="38"/>
      <c r="O46" s="39"/>
      <c r="P46" s="9"/>
      <c r="Q46" s="9"/>
    </row>
    <row r="47" spans="1:17" ht="15">
      <c r="A47" s="42"/>
      <c r="B47" s="47" t="s">
        <v>16</v>
      </c>
      <c r="C47" s="5" t="s">
        <v>15</v>
      </c>
      <c r="D47" s="7">
        <f aca="true" t="shared" si="13" ref="D47:E50">F47+H47+J47+L47</f>
        <v>655650.2400000001</v>
      </c>
      <c r="E47" s="7">
        <f t="shared" si="13"/>
        <v>303101.3</v>
      </c>
      <c r="F47" s="7">
        <f>SUM(F48:F53)</f>
        <v>398947.3000000001</v>
      </c>
      <c r="G47" s="7">
        <f aca="true" t="shared" si="14" ref="G47:M47">SUM(G48:G53)</f>
        <v>173839.3</v>
      </c>
      <c r="H47" s="7">
        <f t="shared" si="14"/>
        <v>0</v>
      </c>
      <c r="I47" s="7">
        <f t="shared" si="14"/>
        <v>0</v>
      </c>
      <c r="J47" s="7">
        <f t="shared" si="14"/>
        <v>256702.93999999997</v>
      </c>
      <c r="K47" s="7">
        <f t="shared" si="14"/>
        <v>129262</v>
      </c>
      <c r="L47" s="7">
        <f t="shared" si="14"/>
        <v>0</v>
      </c>
      <c r="M47" s="7">
        <f t="shared" si="14"/>
        <v>0</v>
      </c>
      <c r="N47" s="34"/>
      <c r="O47" s="35"/>
      <c r="P47" s="9"/>
      <c r="Q47" s="9"/>
    </row>
    <row r="48" spans="1:17" ht="15">
      <c r="A48" s="43"/>
      <c r="B48" s="48"/>
      <c r="C48" s="5" t="s">
        <v>0</v>
      </c>
      <c r="D48" s="7">
        <f t="shared" si="13"/>
        <v>138786.34000000003</v>
      </c>
      <c r="E48" s="7">
        <f>G48+I48+K48+M48</f>
        <v>106383.9</v>
      </c>
      <c r="F48" s="7">
        <f aca="true" t="shared" si="15" ref="F48:K49">F13+F34+F41</f>
        <v>93325.40000000001</v>
      </c>
      <c r="G48" s="7">
        <f t="shared" si="15"/>
        <v>61618.7</v>
      </c>
      <c r="H48" s="7">
        <f t="shared" si="15"/>
        <v>0</v>
      </c>
      <c r="I48" s="7">
        <f t="shared" si="15"/>
        <v>0</v>
      </c>
      <c r="J48" s="7">
        <f t="shared" si="15"/>
        <v>45460.94</v>
      </c>
      <c r="K48" s="7">
        <f>K13+K34+K41</f>
        <v>44765.2</v>
      </c>
      <c r="L48" s="7">
        <f aca="true" t="shared" si="16" ref="L48:M53">L13+L34</f>
        <v>0</v>
      </c>
      <c r="M48" s="7">
        <f t="shared" si="16"/>
        <v>0</v>
      </c>
      <c r="N48" s="36"/>
      <c r="O48" s="37"/>
      <c r="P48" s="9"/>
      <c r="Q48" s="9"/>
    </row>
    <row r="49" spans="1:17" ht="15">
      <c r="A49" s="43"/>
      <c r="B49" s="48"/>
      <c r="C49" s="5" t="s">
        <v>1</v>
      </c>
      <c r="D49" s="7">
        <f t="shared" si="13"/>
        <v>106882.8</v>
      </c>
      <c r="E49" s="7">
        <f t="shared" si="13"/>
        <v>98358.70000000001</v>
      </c>
      <c r="F49" s="7">
        <f t="shared" si="15"/>
        <v>64634.4</v>
      </c>
      <c r="G49" s="7">
        <f t="shared" si="15"/>
        <v>56110.3</v>
      </c>
      <c r="H49" s="7">
        <f t="shared" si="15"/>
        <v>0</v>
      </c>
      <c r="I49" s="7">
        <f t="shared" si="15"/>
        <v>0</v>
      </c>
      <c r="J49" s="7">
        <f t="shared" si="15"/>
        <v>42248.4</v>
      </c>
      <c r="K49" s="7">
        <f t="shared" si="15"/>
        <v>42248.4</v>
      </c>
      <c r="L49" s="7">
        <f t="shared" si="16"/>
        <v>0</v>
      </c>
      <c r="M49" s="7">
        <f t="shared" si="16"/>
        <v>0</v>
      </c>
      <c r="N49" s="36"/>
      <c r="O49" s="37"/>
      <c r="P49" s="9"/>
      <c r="Q49" s="9"/>
    </row>
    <row r="50" spans="1:17" ht="15">
      <c r="A50" s="43"/>
      <c r="B50" s="48"/>
      <c r="C50" s="5" t="s">
        <v>3</v>
      </c>
      <c r="D50" s="7">
        <f t="shared" si="13"/>
        <v>102936.20000000001</v>
      </c>
      <c r="E50" s="7">
        <f t="shared" si="13"/>
        <v>98358.70000000001</v>
      </c>
      <c r="F50" s="7">
        <f aca="true" t="shared" si="17" ref="F50:G53">F15+F36+F43</f>
        <v>60687.8</v>
      </c>
      <c r="G50" s="7">
        <f t="shared" si="17"/>
        <v>56110.3</v>
      </c>
      <c r="H50" s="7">
        <f aca="true" t="shared" si="18" ref="H50:I53">H15+H36</f>
        <v>0</v>
      </c>
      <c r="I50" s="7">
        <f t="shared" si="18"/>
        <v>0</v>
      </c>
      <c r="J50" s="7">
        <f aca="true" t="shared" si="19" ref="J50:K53">J15+J36+J43</f>
        <v>42248.4</v>
      </c>
      <c r="K50" s="7">
        <f t="shared" si="19"/>
        <v>42248.4</v>
      </c>
      <c r="L50" s="7">
        <f t="shared" si="16"/>
        <v>0</v>
      </c>
      <c r="M50" s="7">
        <f t="shared" si="16"/>
        <v>0</v>
      </c>
      <c r="N50" s="36"/>
      <c r="O50" s="37"/>
      <c r="P50" s="9"/>
      <c r="Q50" s="9"/>
    </row>
    <row r="51" spans="1:17" ht="15">
      <c r="A51" s="43"/>
      <c r="B51" s="48"/>
      <c r="C51" s="5" t="s">
        <v>36</v>
      </c>
      <c r="D51" s="7">
        <f aca="true" t="shared" si="20" ref="D51:E53">F51+H51+J51+L51</f>
        <v>102348.29999999999</v>
      </c>
      <c r="E51" s="7">
        <f t="shared" si="20"/>
        <v>0</v>
      </c>
      <c r="F51" s="7">
        <f t="shared" si="17"/>
        <v>60099.9</v>
      </c>
      <c r="G51" s="7">
        <f t="shared" si="17"/>
        <v>0</v>
      </c>
      <c r="H51" s="7">
        <f t="shared" si="18"/>
        <v>0</v>
      </c>
      <c r="I51" s="7">
        <f t="shared" si="18"/>
        <v>0</v>
      </c>
      <c r="J51" s="7">
        <f t="shared" si="19"/>
        <v>42248.399999999994</v>
      </c>
      <c r="K51" s="7">
        <f t="shared" si="19"/>
        <v>0</v>
      </c>
      <c r="L51" s="7">
        <f t="shared" si="16"/>
        <v>0</v>
      </c>
      <c r="M51" s="7">
        <f t="shared" si="16"/>
        <v>0</v>
      </c>
      <c r="N51" s="36"/>
      <c r="O51" s="37"/>
      <c r="P51" s="9"/>
      <c r="Q51" s="9"/>
    </row>
    <row r="52" spans="1:17" ht="15">
      <c r="A52" s="43"/>
      <c r="B52" s="48"/>
      <c r="C52" s="5" t="s">
        <v>37</v>
      </c>
      <c r="D52" s="7">
        <f t="shared" si="20"/>
        <v>102348.29999999999</v>
      </c>
      <c r="E52" s="7">
        <f t="shared" si="20"/>
        <v>0</v>
      </c>
      <c r="F52" s="7">
        <f t="shared" si="17"/>
        <v>60099.9</v>
      </c>
      <c r="G52" s="7">
        <f t="shared" si="17"/>
        <v>0</v>
      </c>
      <c r="H52" s="7">
        <f t="shared" si="18"/>
        <v>0</v>
      </c>
      <c r="I52" s="7">
        <f t="shared" si="18"/>
        <v>0</v>
      </c>
      <c r="J52" s="7">
        <f t="shared" si="19"/>
        <v>42248.399999999994</v>
      </c>
      <c r="K52" s="7">
        <f t="shared" si="19"/>
        <v>0</v>
      </c>
      <c r="L52" s="7">
        <f t="shared" si="16"/>
        <v>0</v>
      </c>
      <c r="M52" s="7">
        <f t="shared" si="16"/>
        <v>0</v>
      </c>
      <c r="N52" s="36"/>
      <c r="O52" s="37"/>
      <c r="P52" s="9"/>
      <c r="Q52" s="9"/>
    </row>
    <row r="53" spans="1:17" ht="15">
      <c r="A53" s="44"/>
      <c r="B53" s="49"/>
      <c r="C53" s="5" t="s">
        <v>38</v>
      </c>
      <c r="D53" s="7">
        <f t="shared" si="20"/>
        <v>102348.29999999999</v>
      </c>
      <c r="E53" s="7">
        <f t="shared" si="20"/>
        <v>0</v>
      </c>
      <c r="F53" s="7">
        <f t="shared" si="17"/>
        <v>60099.9</v>
      </c>
      <c r="G53" s="7">
        <f t="shared" si="17"/>
        <v>0</v>
      </c>
      <c r="H53" s="7">
        <f t="shared" si="18"/>
        <v>0</v>
      </c>
      <c r="I53" s="7">
        <f t="shared" si="18"/>
        <v>0</v>
      </c>
      <c r="J53" s="7">
        <f t="shared" si="19"/>
        <v>42248.399999999994</v>
      </c>
      <c r="K53" s="7">
        <f t="shared" si="19"/>
        <v>0</v>
      </c>
      <c r="L53" s="7">
        <f t="shared" si="16"/>
        <v>0</v>
      </c>
      <c r="M53" s="7">
        <f t="shared" si="16"/>
        <v>0</v>
      </c>
      <c r="N53" s="38"/>
      <c r="O53" s="39"/>
      <c r="P53" s="9"/>
      <c r="Q53" s="9"/>
    </row>
    <row r="54" spans="1:17" ht="68.25" customHeight="1">
      <c r="A54" s="4" t="s">
        <v>26</v>
      </c>
      <c r="B54" s="45" t="s">
        <v>29</v>
      </c>
      <c r="C54" s="45"/>
      <c r="D54" s="6"/>
      <c r="E54" s="6"/>
      <c r="F54" s="6"/>
      <c r="G54" s="6"/>
      <c r="H54" s="6"/>
      <c r="I54" s="6"/>
      <c r="J54" s="6"/>
      <c r="K54" s="6"/>
      <c r="L54" s="6"/>
      <c r="M54" s="6"/>
      <c r="N54" s="46"/>
      <c r="O54" s="46"/>
      <c r="P54" s="9"/>
      <c r="Q54" s="9"/>
    </row>
    <row r="55" spans="1:17" ht="27.75" customHeight="1">
      <c r="A55" s="41" t="s">
        <v>27</v>
      </c>
      <c r="B55" s="54" t="s">
        <v>34</v>
      </c>
      <c r="C55" s="13" t="s">
        <v>15</v>
      </c>
      <c r="D55" s="7">
        <f aca="true" t="shared" si="21" ref="D55:E72">F55+H55+J55+L55</f>
        <v>8981</v>
      </c>
      <c r="E55" s="7">
        <f t="shared" si="21"/>
        <v>3270</v>
      </c>
      <c r="F55" s="7">
        <f>SUM(F56:F61)</f>
        <v>8981</v>
      </c>
      <c r="G55" s="7">
        <f aca="true" t="shared" si="22" ref="G55:M55">SUM(G56:G61)</f>
        <v>3270</v>
      </c>
      <c r="H55" s="7">
        <f t="shared" si="22"/>
        <v>0</v>
      </c>
      <c r="I55" s="7">
        <f t="shared" si="22"/>
        <v>0</v>
      </c>
      <c r="J55" s="7">
        <f t="shared" si="22"/>
        <v>0</v>
      </c>
      <c r="K55" s="7">
        <f t="shared" si="22"/>
        <v>0</v>
      </c>
      <c r="L55" s="7">
        <f t="shared" si="22"/>
        <v>0</v>
      </c>
      <c r="M55" s="7">
        <f t="shared" si="22"/>
        <v>0</v>
      </c>
      <c r="N55" s="22" t="s">
        <v>18</v>
      </c>
      <c r="O55" s="22"/>
      <c r="P55" s="9"/>
      <c r="Q55" s="9"/>
    </row>
    <row r="56" spans="1:17" ht="27.75" customHeight="1">
      <c r="A56" s="41"/>
      <c r="B56" s="54"/>
      <c r="C56" s="13" t="s">
        <v>0</v>
      </c>
      <c r="D56" s="7">
        <f t="shared" si="21"/>
        <v>1090</v>
      </c>
      <c r="E56" s="7">
        <f>G56+I56+K56+M56</f>
        <v>1090</v>
      </c>
      <c r="F56" s="8">
        <v>1090</v>
      </c>
      <c r="G56" s="7">
        <f>F56</f>
        <v>1090</v>
      </c>
      <c r="H56" s="7"/>
      <c r="I56" s="7"/>
      <c r="J56" s="7"/>
      <c r="K56" s="7"/>
      <c r="L56" s="7"/>
      <c r="M56" s="12"/>
      <c r="N56" s="22"/>
      <c r="O56" s="22"/>
      <c r="P56" s="9"/>
      <c r="Q56" s="9"/>
    </row>
    <row r="57" spans="1:17" ht="27.75" customHeight="1">
      <c r="A57" s="41"/>
      <c r="B57" s="54"/>
      <c r="C57" s="13" t="s">
        <v>1</v>
      </c>
      <c r="D57" s="7">
        <f t="shared" si="21"/>
        <v>1547</v>
      </c>
      <c r="E57" s="7">
        <f>G57+I57+K57+M57</f>
        <v>1090</v>
      </c>
      <c r="F57" s="8">
        <v>1547</v>
      </c>
      <c r="G57" s="7">
        <v>1090</v>
      </c>
      <c r="H57" s="7"/>
      <c r="I57" s="7"/>
      <c r="J57" s="7"/>
      <c r="K57" s="7"/>
      <c r="L57" s="7"/>
      <c r="M57" s="12"/>
      <c r="N57" s="22"/>
      <c r="O57" s="22"/>
      <c r="P57" s="9"/>
      <c r="Q57" s="9"/>
    </row>
    <row r="58" spans="1:17" ht="27.75" customHeight="1">
      <c r="A58" s="41"/>
      <c r="B58" s="54"/>
      <c r="C58" s="13" t="s">
        <v>3</v>
      </c>
      <c r="D58" s="7">
        <f t="shared" si="21"/>
        <v>1577</v>
      </c>
      <c r="E58" s="7">
        <f t="shared" si="21"/>
        <v>1090</v>
      </c>
      <c r="F58" s="8">
        <v>1577</v>
      </c>
      <c r="G58" s="7">
        <v>1090</v>
      </c>
      <c r="H58" s="7"/>
      <c r="I58" s="7"/>
      <c r="J58" s="7"/>
      <c r="K58" s="7"/>
      <c r="L58" s="7"/>
      <c r="M58" s="12"/>
      <c r="N58" s="22"/>
      <c r="O58" s="22"/>
      <c r="P58" s="9"/>
      <c r="Q58" s="9"/>
    </row>
    <row r="59" spans="1:17" ht="27.75" customHeight="1">
      <c r="A59" s="41"/>
      <c r="B59" s="54"/>
      <c r="C59" s="13" t="s">
        <v>36</v>
      </c>
      <c r="D59" s="7">
        <f aca="true" t="shared" si="23" ref="D59:E61">F59+H59+J59+L59</f>
        <v>1589</v>
      </c>
      <c r="E59" s="7">
        <f t="shared" si="23"/>
        <v>0</v>
      </c>
      <c r="F59" s="8">
        <v>1589</v>
      </c>
      <c r="G59" s="7"/>
      <c r="H59" s="7"/>
      <c r="I59" s="7"/>
      <c r="J59" s="7"/>
      <c r="K59" s="7"/>
      <c r="L59" s="7"/>
      <c r="M59" s="12"/>
      <c r="N59" s="22"/>
      <c r="O59" s="22"/>
      <c r="P59" s="9"/>
      <c r="Q59" s="9"/>
    </row>
    <row r="60" spans="1:17" ht="27.75" customHeight="1">
      <c r="A60" s="41"/>
      <c r="B60" s="54"/>
      <c r="C60" s="13" t="s">
        <v>37</v>
      </c>
      <c r="D60" s="7">
        <f t="shared" si="23"/>
        <v>1589</v>
      </c>
      <c r="E60" s="7">
        <f t="shared" si="23"/>
        <v>0</v>
      </c>
      <c r="F60" s="8">
        <v>1589</v>
      </c>
      <c r="G60" s="7"/>
      <c r="H60" s="7"/>
      <c r="I60" s="7"/>
      <c r="J60" s="7"/>
      <c r="K60" s="7"/>
      <c r="L60" s="7"/>
      <c r="M60" s="12"/>
      <c r="N60" s="22"/>
      <c r="O60" s="22"/>
      <c r="P60" s="9"/>
      <c r="Q60" s="9"/>
    </row>
    <row r="61" spans="1:17" ht="27.75" customHeight="1">
      <c r="A61" s="41"/>
      <c r="B61" s="54"/>
      <c r="C61" s="13" t="s">
        <v>38</v>
      </c>
      <c r="D61" s="7">
        <f t="shared" si="23"/>
        <v>1589</v>
      </c>
      <c r="E61" s="7">
        <f t="shared" si="23"/>
        <v>0</v>
      </c>
      <c r="F61" s="8">
        <v>1589</v>
      </c>
      <c r="G61" s="7"/>
      <c r="H61" s="7"/>
      <c r="I61" s="7"/>
      <c r="J61" s="7"/>
      <c r="K61" s="7"/>
      <c r="L61" s="7"/>
      <c r="M61" s="12"/>
      <c r="N61" s="22"/>
      <c r="O61" s="22"/>
      <c r="P61" s="9"/>
      <c r="Q61" s="9"/>
    </row>
    <row r="62" spans="1:17" ht="15">
      <c r="A62" s="41"/>
      <c r="B62" s="22" t="s">
        <v>2</v>
      </c>
      <c r="C62" s="13" t="s">
        <v>15</v>
      </c>
      <c r="D62" s="7">
        <f>F62+H62+J62+L62</f>
        <v>8981</v>
      </c>
      <c r="E62" s="7">
        <f t="shared" si="21"/>
        <v>3270</v>
      </c>
      <c r="F62" s="7">
        <f>SUM(F63:F68)</f>
        <v>8981</v>
      </c>
      <c r="G62" s="7">
        <f aca="true" t="shared" si="24" ref="G62:M62">SUM(G63:G68)</f>
        <v>3270</v>
      </c>
      <c r="H62" s="7">
        <f t="shared" si="24"/>
        <v>0</v>
      </c>
      <c r="I62" s="7">
        <f t="shared" si="24"/>
        <v>0</v>
      </c>
      <c r="J62" s="7">
        <f t="shared" si="24"/>
        <v>0</v>
      </c>
      <c r="K62" s="7">
        <f t="shared" si="24"/>
        <v>0</v>
      </c>
      <c r="L62" s="7">
        <f t="shared" si="24"/>
        <v>0</v>
      </c>
      <c r="M62" s="7">
        <f t="shared" si="24"/>
        <v>0</v>
      </c>
      <c r="N62" s="22"/>
      <c r="O62" s="22"/>
      <c r="P62" s="9"/>
      <c r="Q62" s="9"/>
    </row>
    <row r="63" spans="1:17" ht="15">
      <c r="A63" s="41"/>
      <c r="B63" s="22"/>
      <c r="C63" s="13" t="s">
        <v>0</v>
      </c>
      <c r="D63" s="7">
        <f t="shared" si="21"/>
        <v>1090</v>
      </c>
      <c r="E63" s="7">
        <f t="shared" si="21"/>
        <v>1090</v>
      </c>
      <c r="F63" s="7">
        <f>F56</f>
        <v>1090</v>
      </c>
      <c r="G63" s="7">
        <f aca="true" t="shared" si="25" ref="F63:M65">G56</f>
        <v>1090</v>
      </c>
      <c r="H63" s="7">
        <f t="shared" si="25"/>
        <v>0</v>
      </c>
      <c r="I63" s="7">
        <f t="shared" si="25"/>
        <v>0</v>
      </c>
      <c r="J63" s="7">
        <f t="shared" si="25"/>
        <v>0</v>
      </c>
      <c r="K63" s="7">
        <f t="shared" si="25"/>
        <v>0</v>
      </c>
      <c r="L63" s="7">
        <f t="shared" si="25"/>
        <v>0</v>
      </c>
      <c r="M63" s="12">
        <f t="shared" si="25"/>
        <v>0</v>
      </c>
      <c r="N63" s="22"/>
      <c r="O63" s="22"/>
      <c r="P63" s="9"/>
      <c r="Q63" s="9"/>
    </row>
    <row r="64" spans="1:17" ht="15">
      <c r="A64" s="41"/>
      <c r="B64" s="22"/>
      <c r="C64" s="13" t="s">
        <v>1</v>
      </c>
      <c r="D64" s="7">
        <f t="shared" si="21"/>
        <v>1547</v>
      </c>
      <c r="E64" s="7">
        <f t="shared" si="21"/>
        <v>1090</v>
      </c>
      <c r="F64" s="7">
        <f>F57</f>
        <v>1547</v>
      </c>
      <c r="G64" s="7">
        <f t="shared" si="25"/>
        <v>1090</v>
      </c>
      <c r="H64" s="7">
        <f t="shared" si="25"/>
        <v>0</v>
      </c>
      <c r="I64" s="7">
        <f t="shared" si="25"/>
        <v>0</v>
      </c>
      <c r="J64" s="7">
        <f t="shared" si="25"/>
        <v>0</v>
      </c>
      <c r="K64" s="7">
        <f t="shared" si="25"/>
        <v>0</v>
      </c>
      <c r="L64" s="7">
        <f t="shared" si="25"/>
        <v>0</v>
      </c>
      <c r="M64" s="12">
        <f t="shared" si="25"/>
        <v>0</v>
      </c>
      <c r="N64" s="22"/>
      <c r="O64" s="22"/>
      <c r="P64" s="9"/>
      <c r="Q64" s="9"/>
    </row>
    <row r="65" spans="1:17" ht="15">
      <c r="A65" s="41"/>
      <c r="B65" s="22"/>
      <c r="C65" s="13" t="s">
        <v>3</v>
      </c>
      <c r="D65" s="7">
        <f t="shared" si="21"/>
        <v>1577</v>
      </c>
      <c r="E65" s="7">
        <f t="shared" si="21"/>
        <v>1090</v>
      </c>
      <c r="F65" s="7">
        <f t="shared" si="25"/>
        <v>1577</v>
      </c>
      <c r="G65" s="7">
        <f t="shared" si="25"/>
        <v>1090</v>
      </c>
      <c r="H65" s="7">
        <f t="shared" si="25"/>
        <v>0</v>
      </c>
      <c r="I65" s="7">
        <f t="shared" si="25"/>
        <v>0</v>
      </c>
      <c r="J65" s="7">
        <f t="shared" si="25"/>
        <v>0</v>
      </c>
      <c r="K65" s="7">
        <f t="shared" si="25"/>
        <v>0</v>
      </c>
      <c r="L65" s="7">
        <f t="shared" si="25"/>
        <v>0</v>
      </c>
      <c r="M65" s="12">
        <f t="shared" si="25"/>
        <v>0</v>
      </c>
      <c r="N65" s="22"/>
      <c r="O65" s="22"/>
      <c r="P65" s="9"/>
      <c r="Q65" s="9"/>
    </row>
    <row r="66" spans="1:17" ht="15">
      <c r="A66" s="41"/>
      <c r="B66" s="22"/>
      <c r="C66" s="13" t="s">
        <v>36</v>
      </c>
      <c r="D66" s="7">
        <f aca="true" t="shared" si="26" ref="D66:E68">F66+H66+J66+L66</f>
        <v>1589</v>
      </c>
      <c r="E66" s="7">
        <f t="shared" si="26"/>
        <v>0</v>
      </c>
      <c r="F66" s="7">
        <f aca="true" t="shared" si="27" ref="F66:M66">F59</f>
        <v>1589</v>
      </c>
      <c r="G66" s="7">
        <f t="shared" si="27"/>
        <v>0</v>
      </c>
      <c r="H66" s="7">
        <f t="shared" si="27"/>
        <v>0</v>
      </c>
      <c r="I66" s="7">
        <f t="shared" si="27"/>
        <v>0</v>
      </c>
      <c r="J66" s="7">
        <f t="shared" si="27"/>
        <v>0</v>
      </c>
      <c r="K66" s="7">
        <f t="shared" si="27"/>
        <v>0</v>
      </c>
      <c r="L66" s="7">
        <f t="shared" si="27"/>
        <v>0</v>
      </c>
      <c r="M66" s="12">
        <f t="shared" si="27"/>
        <v>0</v>
      </c>
      <c r="N66" s="22"/>
      <c r="O66" s="22"/>
      <c r="P66" s="9"/>
      <c r="Q66" s="9"/>
    </row>
    <row r="67" spans="1:17" ht="15">
      <c r="A67" s="41"/>
      <c r="B67" s="22"/>
      <c r="C67" s="13" t="s">
        <v>37</v>
      </c>
      <c r="D67" s="7">
        <f t="shared" si="26"/>
        <v>1589</v>
      </c>
      <c r="E67" s="7">
        <f t="shared" si="26"/>
        <v>0</v>
      </c>
      <c r="F67" s="7">
        <f aca="true" t="shared" si="28" ref="F67:M67">F60</f>
        <v>1589</v>
      </c>
      <c r="G67" s="7">
        <f t="shared" si="28"/>
        <v>0</v>
      </c>
      <c r="H67" s="7">
        <f t="shared" si="28"/>
        <v>0</v>
      </c>
      <c r="I67" s="7">
        <f t="shared" si="28"/>
        <v>0</v>
      </c>
      <c r="J67" s="7">
        <f t="shared" si="28"/>
        <v>0</v>
      </c>
      <c r="K67" s="7">
        <f t="shared" si="28"/>
        <v>0</v>
      </c>
      <c r="L67" s="7">
        <f t="shared" si="28"/>
        <v>0</v>
      </c>
      <c r="M67" s="12">
        <f t="shared" si="28"/>
        <v>0</v>
      </c>
      <c r="N67" s="22"/>
      <c r="O67" s="22"/>
      <c r="P67" s="9"/>
      <c r="Q67" s="9"/>
    </row>
    <row r="68" spans="1:17" ht="15">
      <c r="A68" s="41"/>
      <c r="B68" s="22"/>
      <c r="C68" s="13" t="s">
        <v>38</v>
      </c>
      <c r="D68" s="7">
        <f t="shared" si="26"/>
        <v>1589</v>
      </c>
      <c r="E68" s="7">
        <f t="shared" si="26"/>
        <v>0</v>
      </c>
      <c r="F68" s="7">
        <f aca="true" t="shared" si="29" ref="F68:M68">F61</f>
        <v>1589</v>
      </c>
      <c r="G68" s="7">
        <f t="shared" si="29"/>
        <v>0</v>
      </c>
      <c r="H68" s="7">
        <f t="shared" si="29"/>
        <v>0</v>
      </c>
      <c r="I68" s="7">
        <f t="shared" si="29"/>
        <v>0</v>
      </c>
      <c r="J68" s="7">
        <f t="shared" si="29"/>
        <v>0</v>
      </c>
      <c r="K68" s="7">
        <f t="shared" si="29"/>
        <v>0</v>
      </c>
      <c r="L68" s="7">
        <f t="shared" si="29"/>
        <v>0</v>
      </c>
      <c r="M68" s="12">
        <f t="shared" si="29"/>
        <v>0</v>
      </c>
      <c r="N68" s="22"/>
      <c r="O68" s="22"/>
      <c r="P68" s="9"/>
      <c r="Q68" s="9"/>
    </row>
    <row r="69" spans="1:17" ht="15">
      <c r="A69" s="22"/>
      <c r="B69" s="22" t="s">
        <v>24</v>
      </c>
      <c r="C69" s="13" t="s">
        <v>15</v>
      </c>
      <c r="D69" s="7">
        <f>F69+H69+J69+L69</f>
        <v>664631.24</v>
      </c>
      <c r="E69" s="7">
        <f>G69+I69+K69+M69</f>
        <v>306371.3</v>
      </c>
      <c r="F69" s="7">
        <f>SUM(F70:F75)</f>
        <v>407928.30000000005</v>
      </c>
      <c r="G69" s="7">
        <f>SUM(G70:G75)</f>
        <v>177109.3</v>
      </c>
      <c r="H69" s="7">
        <f aca="true" t="shared" si="30" ref="H69:M69">SUM(H70:H75)</f>
        <v>0</v>
      </c>
      <c r="I69" s="7">
        <f t="shared" si="30"/>
        <v>0</v>
      </c>
      <c r="J69" s="7">
        <f>SUM(J70:J75)</f>
        <v>256702.93999999997</v>
      </c>
      <c r="K69" s="7">
        <f t="shared" si="30"/>
        <v>129262</v>
      </c>
      <c r="L69" s="7">
        <f t="shared" si="30"/>
        <v>0</v>
      </c>
      <c r="M69" s="7">
        <f t="shared" si="30"/>
        <v>0</v>
      </c>
      <c r="N69" s="22"/>
      <c r="O69" s="22"/>
      <c r="P69" s="9"/>
      <c r="Q69" s="9"/>
    </row>
    <row r="70" spans="1:17" ht="15">
      <c r="A70" s="22"/>
      <c r="B70" s="22"/>
      <c r="C70" s="13" t="s">
        <v>0</v>
      </c>
      <c r="D70" s="7">
        <f t="shared" si="21"/>
        <v>139876.34000000003</v>
      </c>
      <c r="E70" s="7">
        <f t="shared" si="21"/>
        <v>107473.9</v>
      </c>
      <c r="F70" s="7">
        <f>F48+F63</f>
        <v>94415.40000000001</v>
      </c>
      <c r="G70" s="7">
        <f>G48+G63</f>
        <v>62708.7</v>
      </c>
      <c r="H70" s="7">
        <f aca="true" t="shared" si="31" ref="H70:M70">H48+H63</f>
        <v>0</v>
      </c>
      <c r="I70" s="7">
        <f t="shared" si="31"/>
        <v>0</v>
      </c>
      <c r="J70" s="7">
        <f t="shared" si="31"/>
        <v>45460.94</v>
      </c>
      <c r="K70" s="7">
        <f>K48+K63</f>
        <v>44765.2</v>
      </c>
      <c r="L70" s="7">
        <f t="shared" si="31"/>
        <v>0</v>
      </c>
      <c r="M70" s="12">
        <f t="shared" si="31"/>
        <v>0</v>
      </c>
      <c r="N70" s="22"/>
      <c r="O70" s="22"/>
      <c r="P70" s="9"/>
      <c r="Q70" s="9"/>
    </row>
    <row r="71" spans="1:17" ht="15">
      <c r="A71" s="22"/>
      <c r="B71" s="22"/>
      <c r="C71" s="13" t="s">
        <v>1</v>
      </c>
      <c r="D71" s="7">
        <f t="shared" si="21"/>
        <v>108429.79999999999</v>
      </c>
      <c r="E71" s="7">
        <f t="shared" si="21"/>
        <v>99448.70000000001</v>
      </c>
      <c r="F71" s="7">
        <f>F49+F64</f>
        <v>66181.4</v>
      </c>
      <c r="G71" s="7">
        <f aca="true" t="shared" si="32" ref="G71:M72">G49+G64</f>
        <v>57200.3</v>
      </c>
      <c r="H71" s="7">
        <f t="shared" si="32"/>
        <v>0</v>
      </c>
      <c r="I71" s="7">
        <f t="shared" si="32"/>
        <v>0</v>
      </c>
      <c r="J71" s="7">
        <f t="shared" si="32"/>
        <v>42248.4</v>
      </c>
      <c r="K71" s="7">
        <f t="shared" si="32"/>
        <v>42248.4</v>
      </c>
      <c r="L71" s="7">
        <f t="shared" si="32"/>
        <v>0</v>
      </c>
      <c r="M71" s="12">
        <f t="shared" si="32"/>
        <v>0</v>
      </c>
      <c r="N71" s="22"/>
      <c r="O71" s="22"/>
      <c r="P71" s="9"/>
      <c r="Q71" s="9"/>
    </row>
    <row r="72" spans="1:17" ht="15">
      <c r="A72" s="22"/>
      <c r="B72" s="22"/>
      <c r="C72" s="13" t="s">
        <v>3</v>
      </c>
      <c r="D72" s="7">
        <f t="shared" si="21"/>
        <v>104513.20000000001</v>
      </c>
      <c r="E72" s="7">
        <f t="shared" si="21"/>
        <v>99448.70000000001</v>
      </c>
      <c r="F72" s="7">
        <f>F50+F65</f>
        <v>62264.8</v>
      </c>
      <c r="G72" s="7">
        <f t="shared" si="32"/>
        <v>57200.3</v>
      </c>
      <c r="H72" s="7">
        <f t="shared" si="32"/>
        <v>0</v>
      </c>
      <c r="I72" s="7">
        <f t="shared" si="32"/>
        <v>0</v>
      </c>
      <c r="J72" s="7">
        <f t="shared" si="32"/>
        <v>42248.4</v>
      </c>
      <c r="K72" s="7">
        <f t="shared" si="32"/>
        <v>42248.4</v>
      </c>
      <c r="L72" s="7">
        <f t="shared" si="32"/>
        <v>0</v>
      </c>
      <c r="M72" s="12">
        <f t="shared" si="32"/>
        <v>0</v>
      </c>
      <c r="N72" s="22"/>
      <c r="O72" s="22"/>
      <c r="P72" s="9"/>
      <c r="Q72" s="9"/>
    </row>
    <row r="73" spans="1:17" ht="15">
      <c r="A73" s="22"/>
      <c r="B73" s="22"/>
      <c r="C73" s="13" t="s">
        <v>36</v>
      </c>
      <c r="D73" s="7">
        <f aca="true" t="shared" si="33" ref="D73:E75">F73+H73+J73+L73</f>
        <v>103937.29999999999</v>
      </c>
      <c r="E73" s="7">
        <f t="shared" si="33"/>
        <v>0</v>
      </c>
      <c r="F73" s="7">
        <f aca="true" t="shared" si="34" ref="F73:M73">F51+F66</f>
        <v>61688.9</v>
      </c>
      <c r="G73" s="7">
        <f t="shared" si="34"/>
        <v>0</v>
      </c>
      <c r="H73" s="7">
        <f t="shared" si="34"/>
        <v>0</v>
      </c>
      <c r="I73" s="7">
        <f t="shared" si="34"/>
        <v>0</v>
      </c>
      <c r="J73" s="7">
        <f t="shared" si="34"/>
        <v>42248.399999999994</v>
      </c>
      <c r="K73" s="7">
        <f t="shared" si="34"/>
        <v>0</v>
      </c>
      <c r="L73" s="7">
        <f t="shared" si="34"/>
        <v>0</v>
      </c>
      <c r="M73" s="12">
        <f t="shared" si="34"/>
        <v>0</v>
      </c>
      <c r="N73" s="22"/>
      <c r="O73" s="22"/>
      <c r="P73" s="9"/>
      <c r="Q73" s="9"/>
    </row>
    <row r="74" spans="1:17" ht="19.5" customHeight="1">
      <c r="A74" s="22"/>
      <c r="B74" s="22"/>
      <c r="C74" s="13" t="s">
        <v>37</v>
      </c>
      <c r="D74" s="7">
        <f t="shared" si="33"/>
        <v>103937.29999999999</v>
      </c>
      <c r="E74" s="7">
        <f t="shared" si="33"/>
        <v>0</v>
      </c>
      <c r="F74" s="7">
        <f aca="true" t="shared" si="35" ref="F74:M75">F52+F67</f>
        <v>61688.9</v>
      </c>
      <c r="G74" s="7">
        <f t="shared" si="35"/>
        <v>0</v>
      </c>
      <c r="H74" s="7">
        <f t="shared" si="35"/>
        <v>0</v>
      </c>
      <c r="I74" s="7">
        <f t="shared" si="35"/>
        <v>0</v>
      </c>
      <c r="J74" s="7">
        <f t="shared" si="35"/>
        <v>42248.399999999994</v>
      </c>
      <c r="K74" s="7">
        <f t="shared" si="35"/>
        <v>0</v>
      </c>
      <c r="L74" s="7">
        <f t="shared" si="35"/>
        <v>0</v>
      </c>
      <c r="M74" s="12">
        <f t="shared" si="35"/>
        <v>0</v>
      </c>
      <c r="N74" s="22"/>
      <c r="O74" s="22"/>
      <c r="P74" s="9"/>
      <c r="Q74" s="9"/>
    </row>
    <row r="75" spans="1:17" ht="26.25" customHeight="1">
      <c r="A75" s="22"/>
      <c r="B75" s="22"/>
      <c r="C75" s="13" t="s">
        <v>38</v>
      </c>
      <c r="D75" s="7">
        <f>F75+H75+J75+L75</f>
        <v>103937.29999999999</v>
      </c>
      <c r="E75" s="7">
        <f t="shared" si="33"/>
        <v>0</v>
      </c>
      <c r="F75" s="15">
        <f>F53+F68</f>
        <v>61688.9</v>
      </c>
      <c r="G75" s="7">
        <f t="shared" si="35"/>
        <v>0</v>
      </c>
      <c r="H75" s="7">
        <f t="shared" si="35"/>
        <v>0</v>
      </c>
      <c r="I75" s="7">
        <f t="shared" si="35"/>
        <v>0</v>
      </c>
      <c r="J75" s="7">
        <f t="shared" si="35"/>
        <v>42248.399999999994</v>
      </c>
      <c r="K75" s="7">
        <f t="shared" si="35"/>
        <v>0</v>
      </c>
      <c r="L75" s="7">
        <f t="shared" si="35"/>
        <v>0</v>
      </c>
      <c r="M75" s="12">
        <f t="shared" si="35"/>
        <v>0</v>
      </c>
      <c r="N75" s="22"/>
      <c r="O75" s="22"/>
      <c r="P75" s="9"/>
      <c r="Q75" s="9"/>
    </row>
    <row r="76" ht="15">
      <c r="F76" s="16"/>
    </row>
    <row r="78" ht="15">
      <c r="F78" s="10"/>
    </row>
    <row r="80" ht="15">
      <c r="F80" s="9"/>
    </row>
    <row r="81" ht="15">
      <c r="F81" s="9"/>
    </row>
    <row r="82" spans="5:6" ht="15">
      <c r="E82" s="11"/>
      <c r="F82" s="9"/>
    </row>
  </sheetData>
  <sheetProtection/>
  <mergeCells count="48">
    <mergeCell ref="K2:O2"/>
    <mergeCell ref="N69:O75"/>
    <mergeCell ref="B69:B75"/>
    <mergeCell ref="A69:A75"/>
    <mergeCell ref="N62:O68"/>
    <mergeCell ref="B62:B68"/>
    <mergeCell ref="B55:B61"/>
    <mergeCell ref="A33:A39"/>
    <mergeCell ref="B47:B53"/>
    <mergeCell ref="A47:A53"/>
    <mergeCell ref="A62:A68"/>
    <mergeCell ref="N55:O61"/>
    <mergeCell ref="F7:G7"/>
    <mergeCell ref="A55:A61"/>
    <mergeCell ref="B54:C54"/>
    <mergeCell ref="N54:O54"/>
    <mergeCell ref="N33:O39"/>
    <mergeCell ref="B33:B39"/>
    <mergeCell ref="N40:O46"/>
    <mergeCell ref="B40:B46"/>
    <mergeCell ref="A40:A46"/>
    <mergeCell ref="N47:O53"/>
    <mergeCell ref="A12:A18"/>
    <mergeCell ref="B10:C10"/>
    <mergeCell ref="N10:O10"/>
    <mergeCell ref="B11:C11"/>
    <mergeCell ref="N11:O11"/>
    <mergeCell ref="B12:B18"/>
    <mergeCell ref="N9:O9"/>
    <mergeCell ref="K1:O1"/>
    <mergeCell ref="A3:O3"/>
    <mergeCell ref="A6:A8"/>
    <mergeCell ref="B6:B8"/>
    <mergeCell ref="C6:C8"/>
    <mergeCell ref="D6:E7"/>
    <mergeCell ref="N6:O8"/>
    <mergeCell ref="J7:K7"/>
    <mergeCell ref="L7:M7"/>
    <mergeCell ref="A4:O4"/>
    <mergeCell ref="F6:M6"/>
    <mergeCell ref="A26:A32"/>
    <mergeCell ref="B26:B32"/>
    <mergeCell ref="N26:O32"/>
    <mergeCell ref="A19:A25"/>
    <mergeCell ref="B19:B25"/>
    <mergeCell ref="N19:O25"/>
    <mergeCell ref="H7:I7"/>
    <mergeCell ref="N12:O18"/>
  </mergeCells>
  <printOptions horizontalCentered="1"/>
  <pageMargins left="0.1968503937007874" right="0.1968503937007874" top="0.1968503937007874" bottom="0.1968503937007874" header="0.1968503937007874" footer="0.1968503937007874"/>
  <pageSetup fitToHeight="10" horizontalDpi="600" verticalDpi="600" orientation="portrait" paperSize="9" scale="50" r:id="rId1"/>
  <rowBreaks count="2" manualBreakCount="2">
    <brk id="25" max="14" man="1"/>
    <brk id="5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Витковская</cp:lastModifiedBy>
  <cp:lastPrinted>2015-12-11T05:37:12Z</cp:lastPrinted>
  <dcterms:created xsi:type="dcterms:W3CDTF">2013-09-25T10:58:55Z</dcterms:created>
  <dcterms:modified xsi:type="dcterms:W3CDTF">2015-12-11T05:38:51Z</dcterms:modified>
  <cp:category/>
  <cp:version/>
  <cp:contentType/>
  <cp:contentStatus/>
</cp:coreProperties>
</file>