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20" windowWidth="19320" windowHeight="6720" activeTab="0"/>
  </bookViews>
  <sheets>
    <sheet name="прил.4" sheetId="1" r:id="rId1"/>
  </sheets>
  <definedNames>
    <definedName name="_xlnm.Print_Titles" localSheetId="0">'прил.4'!$9:$11</definedName>
    <definedName name="_xlnm.Print_Area" localSheetId="0">'прил.4'!$A$1:$S$1547</definedName>
  </definedNames>
  <calcPr fullCalcOnLoad="1"/>
</workbook>
</file>

<file path=xl/sharedStrings.xml><?xml version="1.0" encoding="utf-8"?>
<sst xmlns="http://schemas.openxmlformats.org/spreadsheetml/2006/main" count="2032" uniqueCount="344">
  <si>
    <t>2015 год</t>
  </si>
  <si>
    <t>2016 год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</si>
  <si>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</si>
  <si>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</si>
  <si>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</si>
  <si>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</si>
  <si>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</si>
  <si>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</si>
  <si>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</si>
  <si>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</si>
  <si>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</si>
  <si>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</si>
  <si>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</si>
  <si>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</si>
  <si>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</si>
  <si>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</si>
  <si>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</si>
  <si>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Итого по задаче 4</t>
  </si>
  <si>
    <t>1.1</t>
  </si>
  <si>
    <t>Департамент капитального строительства администрации Города Томска</t>
  </si>
  <si>
    <t>1.2</t>
  </si>
  <si>
    <t>1.3</t>
  </si>
  <si>
    <t>1.4</t>
  </si>
  <si>
    <t>Комплексный капитальный ремонт здания МАОУ СОШ № 32 г. Томска, ул. Пирогова, 2</t>
  </si>
  <si>
    <t>Комплексный капитальный ремонт здания МАОУ СОШ № 51 г. Томска, ул. Карташова, 47</t>
  </si>
  <si>
    <t>Комплексный капитальный ремонт здания МАОУ СОШ № 34 г. Томска, пр. Фрунзе, 135</t>
  </si>
  <si>
    <t>Комплексный капитальный ремонт здания МАОУ СОШ № 15 г. Томска, ул. Челюскинцев, 20а</t>
  </si>
  <si>
    <t>Капитальный ремонт здания МБДОУ № 4 "Монтессори" г. Томска, пер. Пионерский, 4</t>
  </si>
  <si>
    <t>Капитальный ремонт здания МБДОУ № 34 г. Томска, пер. Нечевский, 21</t>
  </si>
  <si>
    <t>Капитальный ремонт здания МБДОУ № 116 г. Томска, пер. Базарный, 11</t>
  </si>
  <si>
    <t>Капитальный ремонт корпуса №1 ДООЛ "Энергетик"</t>
  </si>
  <si>
    <t>Комплексный капитальный ремонт спортивного зала МАОУ СОШ № 16 г. Томска, пер. Сухоозерный, 6</t>
  </si>
  <si>
    <t>Комплексный капитальный ремонт здания МАОУ СОШ № 53 г. Томска, ул. Бела Куна, 1</t>
  </si>
  <si>
    <t>Капитальный ремонт здания МБДОУ № 17 г. Томска, ул. Розы Люксембург, 38а</t>
  </si>
  <si>
    <t>Капитальный ремонт здания МБДОУ № 23 г. Томска, д. Лоскутово, ул. Ленина, 4а</t>
  </si>
  <si>
    <t>Капитальный ремонт здания МАДОУ № 40 г. Томска, ул. Усова, 33</t>
  </si>
  <si>
    <t>Капитальный ремонт здания МАОУ ДОД ДДТ "У Белого Озера", ул. Кривая, 33</t>
  </si>
  <si>
    <t>Капитальный ремонт клуба ДООЛ "Солнечная республика"</t>
  </si>
  <si>
    <t>ПЕРЕЧЕНЬ МЕРОПРИЯТИЙ И РЕСУРСНОЕ ОБЕСПЕЧЕНИЕ ПОДПРОГРАММЫ 5</t>
  </si>
  <si>
    <t>Задача 1 подпрограммы: обеспечение 100% детей в возрасте от 3-х лет местами в дошкольных образовательных учреждениях.</t>
  </si>
  <si>
    <t>ВСЕГО ПО ПОДПРОГРАММЕ 5</t>
  </si>
  <si>
    <t>1</t>
  </si>
  <si>
    <t>1.2.1</t>
  </si>
  <si>
    <t>1.2.2</t>
  </si>
  <si>
    <t>1.2.3</t>
  </si>
  <si>
    <t>1.2.4</t>
  </si>
  <si>
    <t>1.3.1</t>
  </si>
  <si>
    <t>Итого по задаче 2</t>
  </si>
  <si>
    <t xml:space="preserve">Итого по задаче 3 </t>
  </si>
  <si>
    <t>Задача 4 подпрограммы: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</si>
  <si>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1.4.1</t>
  </si>
  <si>
    <t>Комплексный капитальный ремонт здания МБОУ школы-интерната № 22 г. Томска, ул. Сибирская, 81г</t>
  </si>
  <si>
    <t>Комплексный капитальный ремонт здания МБОУ школы-интерната № 1 г. Томска, ул. Смирнова, 50</t>
  </si>
  <si>
    <t>1.4.3</t>
  </si>
  <si>
    <t>1.4.4</t>
  </si>
  <si>
    <t>1.4.5</t>
  </si>
  <si>
    <t>1.4.6</t>
  </si>
  <si>
    <t>Капитальный ремонт МАОУ СОШ № 30 г. Томска (по решению суда)</t>
  </si>
  <si>
    <t>Строительство общеобразовательного учреждения на 1100 мест по ул. А. Крячкова</t>
  </si>
  <si>
    <t>Строительство общеобразовательного учреждения на 1100 мест по ул. В. Высоцкого</t>
  </si>
  <si>
    <t>Строительство общеобразовательного учреждения на 1100 мест по ул. Ивановского, 18</t>
  </si>
  <si>
    <t>Строительство общеобразовательного учреждения на 1100 мест по ул. Дизайнеров, 4</t>
  </si>
  <si>
    <t xml:space="preserve">Реконструкция МАОУ Гуманитарный лицей г.Томска, пр.Ленина, 53 </t>
  </si>
  <si>
    <t>Проектно-изыскательские работы по капитальному ремонту кровли Муниципального бюджетного дошкольного образовательного учреждения, детский сад общеразвивающего вида №135 , ул. Белинского, 65</t>
  </si>
  <si>
    <t>Капитальный ремонт кровли Муниципального бюджетного дошкольного образовательного учреждения, детский сад общеразвивающего вида №135 , ул. Белинского, 65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</si>
  <si>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№76 , ул. Говорова, 24/1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</si>
  <si>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№100 , ул. Говорова, 4</t>
  </si>
  <si>
    <t>Капитальный ремонт кровли Муниципального бюджетного дошкольного образовательного учреждения детский сад общеразвивающего вида №100 , ул. Говорова, 4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</si>
  <si>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№48   г. Томска, ул. Б. Куна, 24/3</t>
  </si>
  <si>
    <t>Капитальный ремонт кровли Муниципального бюджетного дошкольного образовательного учреждения детский сад общеразвивающего вида №48   г. Томска, ул. Б. Куна, 24/3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</si>
  <si>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 93  г. Томска, ул. 5 Армии, 20</t>
  </si>
  <si>
    <t>Капитальный ремонт кровли Муниципального бюджетного дошкольного образовательного учреждения детский сад общеразвивающего вида № 93  г. Томска, ул. 5 Армии, 20</t>
  </si>
  <si>
    <t xml:space="preserve"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№62г. Томска, ул. Мокрушина, 16/2 </t>
  </si>
  <si>
    <t>Капитальный ремонт кровли Муниципального бюджетного дошкольного образовательного учреждения детский сад общеразвивающего вида №62г. Томска, ул. Мокрушина, 16/2</t>
  </si>
  <si>
    <t>Проектно-изыскательские работы по капитальному ремонту кровли Муниципального автономного дошкольного образовательного учреждения Центр развития ребенка – детский сад №63  г. Томска, ул. Тверская, 70/1</t>
  </si>
  <si>
    <t xml:space="preserve">Капитальный ремонт кровли Муниципального автономного дошкольного образовательного учреждения Центр развития ребенка – детский сад №63  г. Томска, ул. Тверская, 70/1 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</si>
  <si>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№73 , Водяная, 31/1</t>
  </si>
  <si>
    <t>Капитальный ремонт кровли Муниципального бюджетного дошкольного образовательного учреждения детский сад общеразвивающего вида №73 , Водяная, 31/1</t>
  </si>
  <si>
    <t xml:space="preserve">Проектно-изыскательские работы по капитальному ремонту кровли Муниципального бюджетного дошкольного образовательного учреждения детский сад комбинированного вида №95 г. Томска ул. Айвазовского, 37 </t>
  </si>
  <si>
    <t xml:space="preserve">Капитальный ремонт кровли Муниципального бюджетного дошкольного образовательного учреждения детский сад комбинированного вида №95 г. Томска ул. Айвазовского, 37 </t>
  </si>
  <si>
    <t>Капитальный ремонт фасада МБУ централизованной бухгалтерии по обслуживанию муниципальных дошкольных образовательных учреждений г. Томска</t>
  </si>
  <si>
    <t>Проектные работы по капитальному ремонту фасада МБУ централизованной бухгалтерии по обслуживанию муниципальных дошкольных образовательных учреждений г. Томска</t>
  </si>
  <si>
    <t>Капитальный ремонт МАДОУ № 6, ул. Транспортная, 4а</t>
  </si>
  <si>
    <t>Проектные работы по капитальному ремонту МАДОУ № 6, ул. Транспортная, 4а</t>
  </si>
  <si>
    <t>Проектно-изыскательские работы по строительству общеобразовательного учреждения на 1136 мест в микрорайоне 9 жилого района "Восточный" по ул. П.Федоровского</t>
  </si>
  <si>
    <t>Капитальный ремонт фасада МАОУ лицей № 8</t>
  </si>
  <si>
    <t>Капитальный ремонт фасада МАОУ СОШ № 2</t>
  </si>
  <si>
    <t>Проектные работы по капитальному ремонту фасада МАОУ СОШ № 2</t>
  </si>
  <si>
    <t>Капитальный ремонт фасада МБОУ ДОД ДДиЮ "Факел"</t>
  </si>
  <si>
    <t>Проектные работы по капитальному ремонту фасада МБОУ ДОД ДДиЮ "Факел"</t>
  </si>
  <si>
    <t>Капитальный ремонт фасада МАОУ ДОД ДЮЦ "Звездочка"</t>
  </si>
  <si>
    <t>Проектные работы по капитальному ремонту фасада МАОУ ДОД ДЮЦ "Звездочка"</t>
  </si>
  <si>
    <t>Реконструкция стадиона МБОУ СОШ № 49 по ул. Мокрушина,10</t>
  </si>
  <si>
    <t>Капитальный ремонт МАОУ СОШ 
№ 28 (капитальный ремонт тира)</t>
  </si>
  <si>
    <t>Проектно-изыскательские работы по капитальному ремонту МАОУ СОШ 
№ 28 (капитальный ремонт тира)</t>
  </si>
  <si>
    <t>1.4.2</t>
  </si>
  <si>
    <t>1.4.7</t>
  </si>
  <si>
    <t>Департамент управления муниципальной собственностью администрации Города Томска</t>
  </si>
  <si>
    <t xml:space="preserve">    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</si>
  <si>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Приобретение здания для размещения дошкольного образовательного учреждения на 145 мест по адресу: Томская область, г. Томск, ул. Ивановского, 28</t>
  </si>
  <si>
    <t>Приобретение здания для размещения дошкольного образовательного учреждения на 145 мест по адресу: г. Томск, Иркутский тракт, 83/2 (строительный адрес)</t>
  </si>
  <si>
    <t>Приобретение здания для размещения дошкольного образовательного учреждения на 145 мест по адресу: г. Томск, пер. Ботанический, 16/6 (строительный адрес)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</si>
  <si>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</si>
  <si>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Приобретение здания для размещения дошкольного образовательного учреждения на 145 мест по адресу: с. Тимирязевское, ул. Ленина, 38 (строительный адрес)</t>
  </si>
  <si>
    <t>Приобретение здания для размещения дошкольного образовательного учреждения на 145 мест по адресу: г. Томск ул. Залесская, 16 (строительный адрес)</t>
  </si>
  <si>
    <t>Приобретение здания для размещения дошкольного образовательного учреждения на 220 мест по адресу: г. Томск, ул. Первомайская, 152  (строительный адрес)</t>
  </si>
  <si>
    <t>Приобретение здания для размещения дошкольного образовательного учреждения на 145 мест по адресу: г. Томск, п. Наука, ул. Академика Сахарова, 46  (строительный адрес)</t>
  </si>
  <si>
    <t>Приобретение здания для размещения дошкольного образовательного учреждения на 145 мест по адресу: п. Просторный (строительный адрес)</t>
  </si>
  <si>
    <t>Приобретение здания для размещения дошкольного образовательного учреждения на 220 мест по адресу: г. Томск,  ул. Иркутский тракт, 177 (строительный адрес)</t>
  </si>
  <si>
    <t>Приобретение здания для размещения общеобразовательного учреждения на 1100 мест по адресу: г.Томск, ул.Федоровского,4 (строительный адрес)</t>
  </si>
  <si>
    <t>Капитальный ремонт кровли Муниципального бюджетного дошкольного образовательного учреждения детский сад общеразвивающего вида №76 , ул. Говорова, 24/1</t>
  </si>
  <si>
    <t xml:space="preserve">Софинансирование на создание дополнительных мест во вновь построенных (реконструированных) объектах образовательных организаций (пр. Кирова,49) </t>
  </si>
  <si>
    <t>Капитальный ремонт МАДОУ детский сад комбинированного вида № 95 г. Томска</t>
  </si>
  <si>
    <t>Приобретение здания для размещения дошкольной образовательной организации на 80 мест по адресу: Томская область, г.Томск, ул. Косарева, 21</t>
  </si>
  <si>
    <t>Приобретение здания для размещения дошкольной образовательной организации на 145 мест по ул. Архитектора Василия Болдырева, 6</t>
  </si>
  <si>
    <t>Приобретение здания для размещения дошкольной образовательной организации на 145 мест по ул. Архитектора Василия Болдырева, 7</t>
  </si>
  <si>
    <t>1.1.1</t>
  </si>
  <si>
    <t>1.1.2</t>
  </si>
  <si>
    <t>1.1.3</t>
  </si>
  <si>
    <t>1.1.4</t>
  </si>
  <si>
    <t xml:space="preserve">Приобретение зданий для размещения дошкольных образовательных организаций 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</si>
  <si>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</si>
  <si>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</si>
  <si>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</si>
  <si>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</si>
  <si>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</si>
  <si>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</si>
  <si>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</si>
  <si>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</si>
  <si>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</si>
  <si>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</si>
  <si>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</si>
  <si>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</si>
  <si>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</si>
  <si>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Строительство отдельно стоящих зданий для дошкольных групп на территориях муниципальных образовательных учреждений</t>
  </si>
  <si>
    <t>1.1.4.1</t>
  </si>
  <si>
    <t>1.1.4.2</t>
  </si>
  <si>
    <t>1.1.4.3</t>
  </si>
  <si>
    <t>1.1.4.4</t>
  </si>
  <si>
    <t>1.1.4.5</t>
  </si>
  <si>
    <t>1.1.4.6</t>
  </si>
  <si>
    <t>1.1.3.1</t>
  </si>
  <si>
    <t>1.1.3.2</t>
  </si>
  <si>
    <t>Департамент управления муниципальной собственностью</t>
  </si>
  <si>
    <t xml:space="preserve">Строительство общеобразовательных учреждений </t>
  </si>
  <si>
    <t>1.2.2.1</t>
  </si>
  <si>
    <t>1.2.2.2</t>
  </si>
  <si>
    <t>1.2.2.3</t>
  </si>
  <si>
    <t>1.2.2.4</t>
  </si>
  <si>
    <t>1.2.2.5</t>
  </si>
  <si>
    <t>Капитальный ремонт фасадов зданий общеобразовательных учреждений</t>
  </si>
  <si>
    <t>Капитальный ремонт зданий общеобразовательных учреждений и учреждений дополнительного образования</t>
  </si>
  <si>
    <t>1.3.2</t>
  </si>
  <si>
    <t>Капитальный ремонт фасадов  зданий учреждений дополнительного образования детей</t>
  </si>
  <si>
    <t>1.3.3</t>
  </si>
  <si>
    <t>1.3.4</t>
  </si>
  <si>
    <t>Капитальный ремонт зданий общеобразовательных учреждений</t>
  </si>
  <si>
    <t>Капитальный ремонт зданий дошкольных образовательных учреждений</t>
  </si>
  <si>
    <t>Капитальный ремонт зданий учреждений дополнительного образования детей</t>
  </si>
  <si>
    <t>Капитальный ремонт фасадов  зданий централизованных бухгалтерий</t>
  </si>
  <si>
    <t>1.4.7.1</t>
  </si>
  <si>
    <t>1.4.4.1</t>
  </si>
  <si>
    <t>1.4.4.2</t>
  </si>
  <si>
    <t>1.4.4.3</t>
  </si>
  <si>
    <t>1.4.4.4</t>
  </si>
  <si>
    <t>1.4.4.5</t>
  </si>
  <si>
    <t>1.4.4.6</t>
  </si>
  <si>
    <t>1.4.4.7</t>
  </si>
  <si>
    <t>1.4.4.8</t>
  </si>
  <si>
    <t>1.4.4.9</t>
  </si>
  <si>
    <t>1.4.4.10</t>
  </si>
  <si>
    <t>1.4.4.11</t>
  </si>
  <si>
    <t>1.4.5.1</t>
  </si>
  <si>
    <t>1.4.5.2</t>
  </si>
  <si>
    <t>1.4.5.3</t>
  </si>
  <si>
    <t>1.4.5.4</t>
  </si>
  <si>
    <t>1.4.5.5</t>
  </si>
  <si>
    <t>1.4.6.1</t>
  </si>
  <si>
    <t>1.4.6.2</t>
  </si>
  <si>
    <t>1.4.6.3</t>
  </si>
  <si>
    <t>1.4.6.4</t>
  </si>
  <si>
    <t>Капитальный ремонт дошкольных образовательных учреждений, в том числе проектно - изыскательские работы</t>
  </si>
  <si>
    <t>1.1.2.3</t>
  </si>
  <si>
    <t>1.1.2.5</t>
  </si>
  <si>
    <t>1.1.2.7</t>
  </si>
  <si>
    <t>1.1.2.9</t>
  </si>
  <si>
    <t>1.1.2.11</t>
  </si>
  <si>
    <t>Площадь (м2)</t>
  </si>
  <si>
    <t>Дополнительно введенные места</t>
  </si>
  <si>
    <t>1.1.2.1</t>
  </si>
  <si>
    <t>Корректировка проектной документации на строительство отдельно стоящего здания для дошкольных групп на территории МАОУ СОШ № 30 по адресу: ТО, г. Томска, ул. Интернационалистов, 11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</si>
  <si>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 на строительство отдельно стоящего здания для дошкольных групп на территории МАОУ СОШ № 40 по адресу: ТО, г. Томска, ул. Никитина, 26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</si>
  <si>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Корректировка проектной документации на строительство отдельно стоящего здания для дошкольных групп на территории МАОУ СОШ № 36 по адресу: ТО, г. Томска, ул. Иркутский тракт, 122/1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</si>
  <si>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документациина на строительство отдельно стоящего здания для дошкольных групп на территории МАДОУ № 76 по адресу: ТО, г. Томска, ул. Говорова, 24/1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</si>
  <si>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 на строительство отдельно стоящего здания для дошкольных групп на территории МАДОУ № 69 по адресу: ТО, г. Томска, ул. Интернационалистов, 20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</si>
  <si>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Капитальный ремонт детского сада по адресу: г.Томск, ул. Асиновская, д. 1/1</t>
  </si>
  <si>
    <t>Капитальный ремонт фасадов зданий дошкольных образовательных учреждений</t>
  </si>
  <si>
    <t>1.3.5</t>
  </si>
  <si>
    <t>1.3.5.1</t>
  </si>
  <si>
    <t>1.3.5.2</t>
  </si>
  <si>
    <t>1.3.6</t>
  </si>
  <si>
    <t>1.3.6.1</t>
  </si>
  <si>
    <t>1.3.7</t>
  </si>
  <si>
    <t>1.3.7.1</t>
  </si>
  <si>
    <t>1.1.4.7</t>
  </si>
  <si>
    <t>Комплексный капитальный ремонт здания МАОУ СОШ № 36 г. Томска, ул. Иркутский тракт, 122/1*</t>
  </si>
  <si>
    <t>1.3.6.2</t>
  </si>
  <si>
    <t>1.3.8</t>
  </si>
  <si>
    <t>1.3.8.1</t>
  </si>
  <si>
    <t>Проектно-изыскательские работы по реконструкции МАОУ "Средняя общеобразовательная школа №54 по ул. Ферганская, 25 в г. Томске"</t>
  </si>
  <si>
    <t>Капитальный ремонт МАОУ "Средняя общеобразовательная школа № 27 г. Томска" (по решению суда)</t>
  </si>
  <si>
    <t>2018 год</t>
  </si>
  <si>
    <t>2019 год</t>
  </si>
  <si>
    <t>2020 год</t>
  </si>
  <si>
    <t xml:space="preserve">2019 год </t>
  </si>
  <si>
    <t>Проектные работы по капитальному ремонту МАДОУ № 3, п. Светлый, 36</t>
  </si>
  <si>
    <t>Капитальный ремонт МАДОУ № 3 г. Томска п. Светлый, 36</t>
  </si>
  <si>
    <t>1.3.5.4</t>
  </si>
  <si>
    <t>Проектно-изыскательские работы строительству канализации МАОУ СОШ № 5 ул. Октябрьская, 16</t>
  </si>
  <si>
    <t>Выполнение  работ по строительству канализации МАОУ СОШ № 5 ул. Октябрьская, 16</t>
  </si>
  <si>
    <t>Проектно-изыскательские работы по капитальному ремонту кровли МКС(К)ОУ СКОШ № 45 (ул. Иркутский тракт, 140/1)</t>
  </si>
  <si>
    <t>Проектно-изыскательские работы по капитальному ремонту кровли МАОУ СОШ № 47 (спортзал)</t>
  </si>
  <si>
    <t>Проектно-изыскательские работы по капитальному ремонту кровли МКС(К)ОУ СКОШ № 45 (ул. Войкова, 64/1)</t>
  </si>
  <si>
    <t>Проектно-изыскательские работы по капитальному ремонту кровли МАОУ СОШ № 19 (левое крыло здания)</t>
  </si>
  <si>
    <t>Проектно-изыскательские работы по капитальному ремонту кровли МАОУ СОШ № 22</t>
  </si>
  <si>
    <t>Проектно-изыскательские работы по капитальному ремонту кровли МАОУ гимназия № 13</t>
  </si>
  <si>
    <t>1.4.4.13</t>
  </si>
  <si>
    <t xml:space="preserve">Капитальный ремонт кровли МАОУ СОШ № 47 </t>
  </si>
  <si>
    <t>1.4.4.14</t>
  </si>
  <si>
    <t xml:space="preserve">Капитальный ремонт кровли МКС(К)ОУ СКОШ № 45 (ул. Иркутский тракт, 140/1) </t>
  </si>
  <si>
    <t>1.4.4.15</t>
  </si>
  <si>
    <t>Капитальный ремонт кровли МКС(К)ОУ СКОШ № 45 (ул. Войкова, 64/1)</t>
  </si>
  <si>
    <t>1.4.4.16</t>
  </si>
  <si>
    <t>Капитальный ремонт кровли МАОУ СОШ № 19 (левое крыло здания)</t>
  </si>
  <si>
    <t>1.4.4.17</t>
  </si>
  <si>
    <t>Капитальный ремонт кровли МАОУ СОШ № 22</t>
  </si>
  <si>
    <t>1.4.4.18</t>
  </si>
  <si>
    <t>Капитальный ремонт кровли МАОУ гимназия № 13</t>
  </si>
  <si>
    <t>1.4.4.12</t>
  </si>
  <si>
    <t>1.4.4.19</t>
  </si>
  <si>
    <t>1.4.4.20</t>
  </si>
  <si>
    <t>Капитальный ремонт спортивного зала МАОУ СОШ № 47 г. Томска (ул. Пушкина, 54/1)</t>
  </si>
  <si>
    <t>Капитальный ремонт здания МБОУ ДОД ДДЮ "Наша Гавань", ул. Карла Маркса, 31</t>
  </si>
  <si>
    <t>1.4.6.5</t>
  </si>
  <si>
    <t>Капитальный ремонт здания ДОО(П)Ц «Юниор» (ул. Пушкина, 54/1 стр.1)</t>
  </si>
  <si>
    <t>Итого по объекту:</t>
  </si>
  <si>
    <t>1.1.2.2</t>
  </si>
  <si>
    <t>1.1.2.4</t>
  </si>
  <si>
    <t>1.1.2.6</t>
  </si>
  <si>
    <t>1.1.2.8</t>
  </si>
  <si>
    <t>1.1.2.10</t>
  </si>
  <si>
    <t>1.1.4.8</t>
  </si>
  <si>
    <t>1.1.4.9</t>
  </si>
  <si>
    <t>1.1.4.10</t>
  </si>
  <si>
    <t>1.3.5.3</t>
  </si>
  <si>
    <t>1.3.8.2</t>
  </si>
  <si>
    <t>1.4.1.1</t>
  </si>
  <si>
    <t>1.4.1.2</t>
  </si>
  <si>
    <t>1.4.1.3</t>
  </si>
  <si>
    <t>1.4.2.1</t>
  </si>
  <si>
    <t>1.4.2.2</t>
  </si>
  <si>
    <t>1.4.2.3</t>
  </si>
  <si>
    <t>1.4.3.1</t>
  </si>
  <si>
    <t>1.4.3.2</t>
  </si>
  <si>
    <t>1.4.5.6</t>
  </si>
  <si>
    <t>Капитальный ремонт спортивного зала МАОУ СОШ № 41 г. Томска (ул. Тверская, 41)</t>
  </si>
  <si>
    <t>1.1.4.11</t>
  </si>
  <si>
    <t>Строительство дошкольного учреждения на 80 мест по пр. Комсомольский, 71/2</t>
  </si>
  <si>
    <t>1.1.5</t>
  </si>
  <si>
    <t>1.1.5.1</t>
  </si>
  <si>
    <t>Строительство дошкольных образовательных учреждений</t>
  </si>
  <si>
    <t>1.1.5.2</t>
  </si>
  <si>
    <t>Строительство дошкольного учреждения на 220 мест по ул. Высоцкого, 8ж</t>
  </si>
  <si>
    <t>1.1.5.3</t>
  </si>
  <si>
    <t>Строительство дошкольного учреждения на 200 мест по ул. А. Крячкова, 5 № 3.2</t>
  </si>
  <si>
    <t>1.1.5.4</t>
  </si>
  <si>
    <t>Строительство дошкольного учреждения на 200 мест по ул. А. Крячкова, 5 № 3.3</t>
  </si>
  <si>
    <t>1.1.5.5</t>
  </si>
  <si>
    <t>Строительство дошкольного учреждения на 80 мест по ул. Первомайская, 161</t>
  </si>
  <si>
    <t>1.1.2.12</t>
  </si>
  <si>
    <t>1.1.2.13</t>
  </si>
  <si>
    <t xml:space="preserve">2018 год </t>
  </si>
  <si>
    <t>Капитальный ремонт кровли МАОУ гимназия № 26 города Томска</t>
  </si>
  <si>
    <t>1.3.5.5</t>
  </si>
  <si>
    <t>"Строительство, реконструкция, капитальный ремонт объектов образования" на 2015 - 2020 годы"</t>
  </si>
  <si>
    <t>к постановлению администрации Города Томска</t>
  </si>
  <si>
    <t>Приложение 2 к Подпрограмме 5 "Строительство, реконструкция, капитальный ремонт объектов образования" на 2015 – 2020 годы" муниципальной программы "Развитие образования" на 2015 - 2020 годы"</t>
  </si>
  <si>
    <t>Проектные работы по консервации котлована на территории МАОУ СОШ № 3 по ул. Карла Маркса, 21</t>
  </si>
  <si>
    <t>Работы по консервации котлована на территории МАОУ СОШ № 3 по ул. Карла Маркса, 21</t>
  </si>
  <si>
    <t>1.1.2.14</t>
  </si>
  <si>
    <t>Капитальный ремонт МАДОУ детский сад комбинированного вида № 15 г. Томска (тех. присоединение)</t>
  </si>
  <si>
    <t>Строительство отдельно стоящего здания для дошкольных групп на территории МАОУ СОШ № 30 по адресу: ТО, г. Томска, ул. Интернационалистов, 11</t>
  </si>
  <si>
    <t xml:space="preserve">Строительство отдельно стоящего здания для дошкольных групп на территории МАОУ СОШ № 36 по адресу: ТО, г. Томска, ул. Иркутский тракт, 122/1 </t>
  </si>
  <si>
    <t xml:space="preserve"> Строительство отдельно стоящего здания для дошкольных групп на территории МАОУ СОШ № 40 по адресу: ТО, г. Томска, ул. Никитина, 26 </t>
  </si>
  <si>
    <t xml:space="preserve">  Строительство отдельно стоящего здания для дошкольных групп на территории МАДОУ № 76 по адресу: ТО, г. Томска, ул. Говорова, 24/1 </t>
  </si>
  <si>
    <t>Исполнение решения суда по объекту: "Школа на 1136 мест в микрорайоне 9 жилого района "Восточный" по ул. П. Федоровского"</t>
  </si>
  <si>
    <t>1.2.2.6</t>
  </si>
  <si>
    <t>Капитальный ремонт фасада здания МАДОУ Центр развития ребенка-детский сад № 3 по адресу: г. Томск, пос. Светлый,36</t>
  </si>
  <si>
    <t>Задача 2 подпрограммы: обеспечение доступности* общеобразовательных учреждений для жителей новых микрорайонов города Томска.</t>
  </si>
  <si>
    <t>Задача 3 подпрограммы: создание дополнительных мест в общеобразовательных учреждениях для обеспечения доступности** общего образования с учетом увеличения числа детей школьного возраста.</t>
  </si>
  <si>
    <t>*обеспечение всех детей школьного возраста новых микрорайонов города Томска местами в общеобразовательных учреждениях</t>
  </si>
  <si>
    <t>**обеспечение всех детей школьного возраста местами в общеобразовательных учреждениях</t>
  </si>
  <si>
    <t>Строительство отдельно стоящего здания для дошкольных групп на территории МАДОУ № 69 по адресу: ТО, г. Томска, ул. Интернационалистов, 20</t>
  </si>
  <si>
    <t>1.3.7.2</t>
  </si>
  <si>
    <t>Капитальный ремонт чаши бассейна МАДОУ Центр развития ребенка-детский сад № 3 по адресу: г. Томск, пос. Светлый,36</t>
  </si>
  <si>
    <t>Приложение 10</t>
  </si>
  <si>
    <t>Приобретение в муниципальную собственность проектной документации для строительства объектов дошкольного образования на 2014 г.</t>
  </si>
  <si>
    <t>Софинансироование по приобретению в муниципальную собственность проектной документации для строительства объектов дошкольного образования на 2014 г.</t>
  </si>
  <si>
    <t>Приобретение в муниципальную собственность проектной документации для строительства общеобразовательных учреждений</t>
  </si>
  <si>
    <t>Разработка проектной документации по выносу сетей связи по пер. Ботанический, 16/6</t>
  </si>
  <si>
    <t>Корректировка проектной документации на реконструкцию МАОУ СОШ № 3 по ул. Карла Маркса, 21</t>
  </si>
  <si>
    <t>Разработка проектной документации на капитальный ремонт здания по адресу: пос. Аникино, ул. Басандайская, 41</t>
  </si>
  <si>
    <t>Разработка проектной документации на капитальный ремонт зданий общеобразовательных учреждений</t>
  </si>
  <si>
    <t>Разработка проектной документации на капитальный ремонт спортивного зала МАОУ СОШ № 38 г. Томска, ул. Ивана Черных, 123/1</t>
  </si>
  <si>
    <t>Разработка проектной документации на капитальный ремонт здания МАОУ СОШ № 11 г. Томска, ул. Кольцевой проезд, 39</t>
  </si>
  <si>
    <t>Разработка проектной документации на капитальный ремонт здания МАОУ СОШ № 14 г. Томска, ул. Карла Ильмера, 11</t>
  </si>
  <si>
    <t>Разработка проектной документации на капитальный ремонт зданий дошкольных образовательных учреждений</t>
  </si>
  <si>
    <t>Разработка проектной документации на капитальный ремонт здания МБДОУ № 18 г. Томска, с. Дзержинское, ул. Фабричная, 17а</t>
  </si>
  <si>
    <t>Разработка проектной документации на капитальный ремонт здания МБДОУ № 21 г. Томска, ул. Большая Подгорная, 159а</t>
  </si>
  <si>
    <t>Разработка проектной документации на капитальный ремонт здания МБДОУ № 22 г. Томска, ул. Елизаровых, 37</t>
  </si>
  <si>
    <t>Разработка проектной документации на капитальный ремонт зданий учреждений дополнительного образования детей</t>
  </si>
  <si>
    <t>Разработка проектной документации на капитальный ремонт здания МАОУ ДОД ДЮЦ "Звездочка", ул. Косарева, 9</t>
  </si>
  <si>
    <t>Разработка проектной документации на капитальный ремонт здания ДООЛ "Сириус"</t>
  </si>
  <si>
    <t>Разработка проектной документации на капитальный ремонт здания МАОУ СОШ № 34 г. Томска, пр. Фрунзе, 135 (корректировка ПСД 2008 года)</t>
  </si>
  <si>
    <t>Разработка проектной документации на капитальный ремонт здания МАОУ СОШ № 15 г. Томска, ул. Челюскинцев,  20а</t>
  </si>
  <si>
    <t>Разработка проектной документации на капитальный ремонт здания МБОУ школы-интерната № 22 г. Томска, ул. Сибирская, 81г</t>
  </si>
  <si>
    <t>Разработка проектной документации на капитальный ремонт спортивного зала МАОУ СОШ № 16 г. Томска, пер. Сухоозерный, 6</t>
  </si>
  <si>
    <t>Разработка проектной документации на капитальный ремонт здания МАОУ СОШ № 53 г. Томска, ул. Бела Куна, 1</t>
  </si>
  <si>
    <t>Разработка проектной документации на капитальный ремонт здания МБОУ школы-интерната № 1 г. Томска, ул. Смирнова, 50</t>
  </si>
  <si>
    <t>Разработка проектной документации по ремонту спортивного зала МАОУ СОШ № 47 г. Томска (ул. Пушкина, 54/1)</t>
  </si>
  <si>
    <t>Разработка проектной документации по ремонту спортивного зала МАОУ СОШ № 41 г. Томска (ул. Тверская, 41)</t>
  </si>
  <si>
    <t>Разработка проектной документации на капитальный ремонт здания МБДОУ № 4 "Монтессори" г. Томска, пер. Пионерский, 4</t>
  </si>
  <si>
    <t>Разработка проектной документации на капитальный ремонт здания МБДОУ № 34 г. Томска, пер. Нечевский, 21</t>
  </si>
  <si>
    <t>Разработка проектной документации на капитальный ремонт здания МБДОУ № 116 г. Томска, пер. Базарный, 11</t>
  </si>
  <si>
    <t>Разработка проектной документации на капитальный ремонт здания МБДОУ № 17 г. Томска, ул. Розы Люксембург, 38а</t>
  </si>
  <si>
    <t>Разработка проектной документации на капитальный ремонт здания МБДОУ № 23 г. Томска, д. Лоскутово, ул. Ленина, 4а</t>
  </si>
  <si>
    <t>Разработка проектной документации на капитальный ремонт здания МАДОУ № 40 г. Томска, ул. Усова, 33</t>
  </si>
  <si>
    <t>Разработка проектной документации на капитальный ремонт здания МБОУ ДОД ДДЮ "Наша Гавань", ул. Карла Маркса, 31</t>
  </si>
  <si>
    <t>Разработка проектной документации на капитальный ремонт корпуса №1 ДООЛ "Энергетик"</t>
  </si>
  <si>
    <t>Разработка проектной документации на капитальный ремонт здания МАОУ ДОД ДДТ "У Белого озера", ул. Кривая, 33</t>
  </si>
  <si>
    <t>Разработка проектной документации на капитальный ремонт здания клуба ДООЛ "Солнечная республика"</t>
  </si>
  <si>
    <t>Разработка проектной документации на капитальный ремонт здания ДОО(П)Ц «Юниор» (ул. Пушкина, 54/1 стр.1)</t>
  </si>
  <si>
    <t>Цель подпрограммы: создание условий для предоставления детям города Томска общего образования.</t>
  </si>
  <si>
    <t xml:space="preserve"> от 30.12.2015 № 1346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</si>
</sst>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medium"/>
      <top/>
      <bottom style="thin"/>
    </border>
    <border>
      <left style="medium"/>
      <right/>
      <top/>
      <bottom/>
    </border>
    <border>
      <left>
        <color indexed="63"/>
      </left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1" fillId="0" borderId="40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 vertical="center" wrapText="1"/>
    </xf>
    <xf numFmtId="164" fontId="6" fillId="0" borderId="45" xfId="0" applyNumberFormat="1" applyFont="1" applyFill="1" applyBorder="1" applyAlignment="1">
      <alignment horizontal="center" vertical="center" wrapText="1"/>
    </xf>
    <xf numFmtId="164" fontId="6" fillId="0" borderId="46" xfId="0" applyNumberFormat="1" applyFont="1" applyFill="1" applyBorder="1" applyAlignment="1">
      <alignment horizontal="center" vertical="center" wrapText="1"/>
    </xf>
    <xf numFmtId="164" fontId="6" fillId="0" borderId="40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164" fontId="1" fillId="0" borderId="34" xfId="53" applyNumberFormat="1" applyFont="1" applyFill="1" applyBorder="1" applyAlignment="1" applyProtection="1">
      <alignment horizontal="center" vertical="center"/>
      <protection locked="0"/>
    </xf>
    <xf numFmtId="164" fontId="1" fillId="0" borderId="11" xfId="53" applyNumberFormat="1" applyFont="1" applyFill="1" applyBorder="1" applyAlignment="1" applyProtection="1">
      <alignment horizontal="center" vertical="center"/>
      <protection locked="0"/>
    </xf>
    <xf numFmtId="164" fontId="1" fillId="0" borderId="48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51" xfId="0" applyNumberFormat="1" applyFont="1" applyFill="1" applyBorder="1" applyAlignment="1">
      <alignment horizontal="center" vertical="center" wrapText="1"/>
    </xf>
    <xf numFmtId="164" fontId="6" fillId="0" borderId="52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6" fillId="0" borderId="5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164" fontId="1" fillId="0" borderId="53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164" fontId="3" fillId="0" borderId="0" xfId="62" applyNumberFormat="1" applyFont="1" applyFill="1" applyBorder="1" applyAlignment="1">
      <alignment/>
    </xf>
    <xf numFmtId="0" fontId="7" fillId="8" borderId="0" xfId="0" applyFont="1" applyFill="1" applyAlignment="1">
      <alignment/>
    </xf>
    <xf numFmtId="0" fontId="3" fillId="8" borderId="0" xfId="0" applyFont="1" applyFill="1" applyAlignment="1">
      <alignment/>
    </xf>
    <xf numFmtId="0" fontId="7" fillId="8" borderId="0" xfId="0" applyFont="1" applyFill="1" applyAlignment="1">
      <alignment horizontal="left"/>
    </xf>
    <xf numFmtId="164" fontId="6" fillId="0" borderId="57" xfId="0" applyNumberFormat="1" applyFont="1" applyFill="1" applyBorder="1" applyAlignment="1">
      <alignment horizontal="center" vertical="center" wrapText="1"/>
    </xf>
    <xf numFmtId="164" fontId="1" fillId="0" borderId="56" xfId="0" applyNumberFormat="1" applyFont="1" applyFill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vertical="center" wrapText="1"/>
    </xf>
    <xf numFmtId="164" fontId="1" fillId="0" borderId="59" xfId="0" applyNumberFormat="1" applyFont="1" applyFill="1" applyBorder="1" applyAlignment="1">
      <alignment horizontal="center" vertical="center" wrapText="1"/>
    </xf>
    <xf numFmtId="0" fontId="3" fillId="12" borderId="0" xfId="0" applyFont="1" applyFill="1" applyAlignment="1">
      <alignment/>
    </xf>
    <xf numFmtId="0" fontId="3" fillId="12" borderId="0" xfId="0" applyFont="1" applyFill="1" applyBorder="1" applyAlignment="1">
      <alignment/>
    </xf>
    <xf numFmtId="0" fontId="7" fillId="12" borderId="0" xfId="0" applyFont="1" applyFill="1" applyAlignment="1">
      <alignment/>
    </xf>
    <xf numFmtId="0" fontId="3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3" fillId="8" borderId="0" xfId="0" applyFont="1" applyFill="1" applyBorder="1" applyAlignment="1">
      <alignment/>
    </xf>
    <xf numFmtId="0" fontId="1" fillId="0" borderId="60" xfId="0" applyNumberFormat="1" applyFont="1" applyFill="1" applyBorder="1" applyAlignment="1">
      <alignment horizontal="left" vertical="center" wrapText="1"/>
    </xf>
    <xf numFmtId="0" fontId="1" fillId="0" borderId="61" xfId="0" applyNumberFormat="1" applyFont="1" applyFill="1" applyBorder="1" applyAlignment="1">
      <alignment horizontal="left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6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6" xfId="0" applyNumberFormat="1" applyFont="1" applyFill="1" applyBorder="1" applyAlignment="1">
      <alignment horizontal="left" vertical="center" wrapText="1"/>
    </xf>
    <xf numFmtId="0" fontId="1" fillId="0" borderId="64" xfId="0" applyNumberFormat="1" applyFont="1" applyFill="1" applyBorder="1" applyAlignment="1">
      <alignment horizontal="left" vertical="center" wrapText="1"/>
    </xf>
    <xf numFmtId="0" fontId="1" fillId="0" borderId="65" xfId="0" applyNumberFormat="1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63" xfId="0" applyNumberFormat="1" applyFont="1" applyFill="1" applyBorder="1" applyAlignment="1">
      <alignment horizontal="center" vertical="center" wrapText="1"/>
    </xf>
    <xf numFmtId="0" fontId="6" fillId="0" borderId="64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64" xfId="0" applyNumberFormat="1" applyFont="1" applyFill="1" applyBorder="1" applyAlignment="1">
      <alignment horizontal="left" vertical="center" wrapText="1"/>
    </xf>
    <xf numFmtId="0" fontId="1" fillId="0" borderId="6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vertical="center" wrapText="1"/>
    </xf>
    <xf numFmtId="0" fontId="1" fillId="0" borderId="19" xfId="0" applyNumberFormat="1" applyFont="1" applyFill="1" applyBorder="1" applyAlignment="1">
      <alignment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49" fontId="0" fillId="24" borderId="0" xfId="54" applyNumberFormat="1" applyFill="1" applyAlignment="1">
      <alignment horizontal="left"/>
      <protection/>
    </xf>
    <xf numFmtId="164" fontId="6" fillId="0" borderId="11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62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164" fontId="1" fillId="0" borderId="31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56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vertical="center" wrapText="1"/>
    </xf>
    <xf numFmtId="164" fontId="1" fillId="0" borderId="77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164" fontId="1" fillId="0" borderId="40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164" fontId="1" fillId="0" borderId="42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34" xfId="53" applyNumberFormat="1" applyFont="1" applyFill="1" applyBorder="1" applyAlignment="1" applyProtection="1">
      <alignment horizontal="center" vertical="center"/>
      <protection locked="0"/>
    </xf>
    <xf numFmtId="164" fontId="1" fillId="0" borderId="11" xfId="53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48" xfId="0" applyNumberFormat="1" applyFont="1" applyFill="1" applyBorder="1" applyAlignment="1">
      <alignment horizontal="center" vertical="center" wrapText="1"/>
    </xf>
    <xf numFmtId="164" fontId="1" fillId="0" borderId="59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6" fillId="0" borderId="60" xfId="0" applyNumberFormat="1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6" fillId="0" borderId="63" xfId="0" applyNumberFormat="1" applyFont="1" applyFill="1" applyBorder="1" applyAlignment="1">
      <alignment horizontal="left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40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71" xfId="0" applyNumberFormat="1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164" fontId="6" fillId="0" borderId="34" xfId="53" applyNumberFormat="1" applyFont="1" applyFill="1" applyBorder="1" applyAlignment="1" applyProtection="1">
      <alignment horizontal="center" vertical="center"/>
      <protection locked="0"/>
    </xf>
    <xf numFmtId="164" fontId="6" fillId="0" borderId="11" xfId="53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64" xfId="0" applyNumberFormat="1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>
      <alignment horizontal="left" vertical="center" wrapText="1"/>
    </xf>
    <xf numFmtId="0" fontId="1" fillId="0" borderId="65" xfId="0" applyNumberFormat="1" applyFont="1" applyFill="1" applyBorder="1" applyAlignment="1">
      <alignment horizontal="left" vertical="center" wrapText="1"/>
    </xf>
    <xf numFmtId="0" fontId="6" fillId="0" borderId="63" xfId="0" applyNumberFormat="1" applyFont="1" applyFill="1" applyBorder="1" applyAlignment="1">
      <alignment horizontal="center" vertical="center" wrapText="1"/>
    </xf>
    <xf numFmtId="0" fontId="6" fillId="0" borderId="64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164" fontId="6" fillId="0" borderId="46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1" fillId="0" borderId="60" xfId="0" applyNumberFormat="1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164" fontId="6" fillId="0" borderId="39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" fillId="0" borderId="7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Обычный_прил.2 ПП 1 ДОУ 2015 - 20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577"/>
  <sheetViews>
    <sheetView tabSelected="1" zoomScale="80" zoomScaleNormal="80" zoomScaleSheetLayoutView="90" zoomScalePageLayoutView="0" workbookViewId="0" topLeftCell="A1">
      <pane xSplit="3" ySplit="11" topLeftCell="F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R9" sqref="R9:S11"/>
    </sheetView>
  </sheetViews>
  <sheetFormatPr defaultColWidth="9.140625" defaultRowHeight="15"/>
  <cols>
    <col min="1" max="1" width="9.140625" style="1" customWidth="1"/>
    <col min="2" max="2" width="32.140625" style="1" customWidth="1"/>
    <col min="3" max="3" width="9.140625" style="1" customWidth="1"/>
    <col min="4" max="4" width="14.7109375" style="1" customWidth="1"/>
    <col min="5" max="5" width="13.28125" style="1" customWidth="1"/>
    <col min="6" max="6" width="17.140625" style="1" customWidth="1"/>
    <col min="7" max="8" width="13.28125" style="1" customWidth="1"/>
    <col min="9" max="9" width="12.8515625" style="1" customWidth="1"/>
    <col min="10" max="10" width="14.7109375" style="1" customWidth="1"/>
    <col min="11" max="11" width="12.140625" style="1" customWidth="1"/>
    <col min="12" max="17" width="9.28125" style="1" customWidth="1"/>
    <col min="18" max="19" width="9.140625" style="1" customWidth="1"/>
    <col min="20" max="20" width="11.8515625" style="1" customWidth="1"/>
    <col min="21" max="21" width="9.140625" style="1" customWidth="1"/>
    <col min="22" max="22" width="12.421875" style="1" customWidth="1"/>
    <col min="23" max="16384" width="9.140625" style="1" customWidth="1"/>
  </cols>
  <sheetData>
    <row r="1" spans="15:19" ht="15">
      <c r="O1" s="2" t="s">
        <v>305</v>
      </c>
      <c r="P1" s="3"/>
      <c r="R1" s="2"/>
      <c r="S1" s="2"/>
    </row>
    <row r="2" spans="15:19" ht="15">
      <c r="O2" s="2" t="s">
        <v>285</v>
      </c>
      <c r="P2" s="2"/>
      <c r="Q2" s="2"/>
      <c r="R2" s="2"/>
      <c r="S2" s="2"/>
    </row>
    <row r="3" spans="15:19" ht="15">
      <c r="O3" s="3" t="s">
        <v>343</v>
      </c>
      <c r="P3" s="3"/>
      <c r="R3" s="3"/>
      <c r="S3" s="3"/>
    </row>
    <row r="5" spans="1:19" ht="64.5" customHeight="1">
      <c r="A5" s="4"/>
      <c r="B5" s="5"/>
      <c r="C5" s="5"/>
      <c r="D5" s="5"/>
      <c r="E5" s="5"/>
      <c r="F5" s="6"/>
      <c r="G5" s="6"/>
      <c r="H5" s="6"/>
      <c r="I5" s="6"/>
      <c r="J5" s="6"/>
      <c r="K5" s="6"/>
      <c r="M5" s="7"/>
      <c r="N5" s="7"/>
      <c r="O5" s="156" t="s">
        <v>286</v>
      </c>
      <c r="P5" s="156"/>
      <c r="Q5" s="156"/>
      <c r="R5" s="156"/>
      <c r="S5" s="156"/>
    </row>
    <row r="6" spans="1:19" ht="24" customHeight="1">
      <c r="A6" s="169" t="s">
        <v>38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 ht="15">
      <c r="A7" s="169" t="s">
        <v>284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</row>
    <row r="8" spans="1:19" ht="15.7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75" thickBot="1">
      <c r="A9" s="170" t="s">
        <v>3</v>
      </c>
      <c r="B9" s="173" t="s">
        <v>4</v>
      </c>
      <c r="C9" s="176" t="s">
        <v>5</v>
      </c>
      <c r="D9" s="179" t="s">
        <v>6</v>
      </c>
      <c r="E9" s="176"/>
      <c r="F9" s="163" t="s">
        <v>7</v>
      </c>
      <c r="G9" s="164"/>
      <c r="H9" s="164"/>
      <c r="I9" s="164"/>
      <c r="J9" s="164"/>
      <c r="K9" s="164"/>
      <c r="L9" s="164"/>
      <c r="M9" s="165"/>
      <c r="N9" s="150" t="s">
        <v>187</v>
      </c>
      <c r="O9" s="151"/>
      <c r="P9" s="150" t="s">
        <v>188</v>
      </c>
      <c r="Q9" s="151"/>
      <c r="R9" s="183" t="s">
        <v>16</v>
      </c>
      <c r="S9" s="176"/>
    </row>
    <row r="10" spans="1:19" ht="33" customHeight="1">
      <c r="A10" s="171"/>
      <c r="B10" s="174"/>
      <c r="C10" s="177"/>
      <c r="D10" s="180"/>
      <c r="E10" s="177"/>
      <c r="F10" s="191" t="s">
        <v>8</v>
      </c>
      <c r="G10" s="182"/>
      <c r="H10" s="181" t="s">
        <v>9</v>
      </c>
      <c r="I10" s="182"/>
      <c r="J10" s="181" t="s">
        <v>10</v>
      </c>
      <c r="K10" s="182"/>
      <c r="L10" s="181" t="s">
        <v>11</v>
      </c>
      <c r="M10" s="196"/>
      <c r="N10" s="197"/>
      <c r="O10" s="198"/>
      <c r="P10" s="197"/>
      <c r="Q10" s="198"/>
      <c r="R10" s="184"/>
      <c r="S10" s="177"/>
    </row>
    <row r="11" spans="1:31" ht="26.25" thickBot="1">
      <c r="A11" s="172"/>
      <c r="B11" s="175"/>
      <c r="C11" s="178"/>
      <c r="D11" s="14" t="s">
        <v>12</v>
      </c>
      <c r="E11" s="13" t="s">
        <v>13</v>
      </c>
      <c r="F11" s="14" t="s">
        <v>12</v>
      </c>
      <c r="G11" s="13" t="s">
        <v>13</v>
      </c>
      <c r="H11" s="15" t="s">
        <v>12</v>
      </c>
      <c r="I11" s="13" t="s">
        <v>13</v>
      </c>
      <c r="J11" s="15" t="s">
        <v>12</v>
      </c>
      <c r="K11" s="13" t="s">
        <v>13</v>
      </c>
      <c r="L11" s="15" t="s">
        <v>12</v>
      </c>
      <c r="M11" s="16" t="s">
        <v>13</v>
      </c>
      <c r="N11" s="14" t="s">
        <v>12</v>
      </c>
      <c r="O11" s="13" t="s">
        <v>13</v>
      </c>
      <c r="P11" s="14" t="s">
        <v>12</v>
      </c>
      <c r="Q11" s="13" t="s">
        <v>13</v>
      </c>
      <c r="R11" s="185"/>
      <c r="S11" s="178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15.75" thickBot="1">
      <c r="A12" s="18">
        <v>1</v>
      </c>
      <c r="B12" s="19">
        <v>2</v>
      </c>
      <c r="C12" s="20">
        <v>3</v>
      </c>
      <c r="D12" s="21">
        <v>4</v>
      </c>
      <c r="E12" s="20">
        <v>5</v>
      </c>
      <c r="F12" s="21">
        <v>6</v>
      </c>
      <c r="G12" s="20">
        <v>7</v>
      </c>
      <c r="H12" s="22">
        <v>8</v>
      </c>
      <c r="I12" s="20">
        <v>9</v>
      </c>
      <c r="J12" s="22">
        <v>10</v>
      </c>
      <c r="K12" s="20">
        <v>11</v>
      </c>
      <c r="L12" s="22">
        <v>12</v>
      </c>
      <c r="M12" s="23">
        <v>13</v>
      </c>
      <c r="N12" s="21">
        <v>14</v>
      </c>
      <c r="O12" s="20">
        <v>15</v>
      </c>
      <c r="P12" s="21">
        <v>16</v>
      </c>
      <c r="Q12" s="20">
        <v>17</v>
      </c>
      <c r="R12" s="194">
        <v>18</v>
      </c>
      <c r="S12" s="195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30" customFormat="1" ht="55.5" customHeight="1" thickBot="1">
      <c r="A13" s="24" t="s">
        <v>41</v>
      </c>
      <c r="B13" s="186" t="s">
        <v>342</v>
      </c>
      <c r="C13" s="202"/>
      <c r="D13" s="25"/>
      <c r="E13" s="26"/>
      <c r="F13" s="25"/>
      <c r="G13" s="26"/>
      <c r="H13" s="27"/>
      <c r="I13" s="26"/>
      <c r="J13" s="27"/>
      <c r="K13" s="26"/>
      <c r="L13" s="27"/>
      <c r="M13" s="28"/>
      <c r="N13" s="27"/>
      <c r="O13" s="26"/>
      <c r="P13" s="25"/>
      <c r="Q13" s="26"/>
      <c r="R13" s="192"/>
      <c r="S13" s="193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19" s="30" customFormat="1" ht="58.5" customHeight="1" thickBot="1">
      <c r="A14" s="24" t="s">
        <v>18</v>
      </c>
      <c r="B14" s="186" t="s">
        <v>39</v>
      </c>
      <c r="C14" s="187"/>
      <c r="D14" s="25"/>
      <c r="E14" s="26"/>
      <c r="F14" s="27"/>
      <c r="G14" s="26"/>
      <c r="H14" s="27"/>
      <c r="I14" s="26"/>
      <c r="J14" s="27"/>
      <c r="K14" s="26"/>
      <c r="L14" s="27"/>
      <c r="M14" s="26"/>
      <c r="N14" s="27"/>
      <c r="O14" s="26"/>
      <c r="P14" s="27"/>
      <c r="Q14" s="26"/>
      <c r="R14" s="192"/>
      <c r="S14" s="193"/>
    </row>
    <row r="15" spans="1:22" s="30" customFormat="1" ht="15">
      <c r="A15" s="135" t="s">
        <v>116</v>
      </c>
      <c r="B15" s="186" t="s">
        <v>120</v>
      </c>
      <c r="C15" s="31" t="s">
        <v>14</v>
      </c>
      <c r="D15" s="32">
        <f aca="true" t="shared" si="0" ref="D15:Q15">SUM(D16:D21)</f>
        <v>2394087.8</v>
      </c>
      <c r="E15" s="33">
        <f t="shared" si="0"/>
        <v>1680763.3</v>
      </c>
      <c r="F15" s="32">
        <f t="shared" si="0"/>
        <v>508589.5</v>
      </c>
      <c r="G15" s="33">
        <f t="shared" si="0"/>
        <v>495540.5</v>
      </c>
      <c r="H15" s="32">
        <f t="shared" si="0"/>
        <v>0</v>
      </c>
      <c r="I15" s="33">
        <f t="shared" si="0"/>
        <v>0</v>
      </c>
      <c r="J15" s="32">
        <f t="shared" si="0"/>
        <v>1885498.2999999998</v>
      </c>
      <c r="K15" s="33">
        <f t="shared" si="0"/>
        <v>1185222.8</v>
      </c>
      <c r="L15" s="32">
        <f t="shared" si="0"/>
        <v>0</v>
      </c>
      <c r="M15" s="33">
        <f t="shared" si="0"/>
        <v>0</v>
      </c>
      <c r="N15" s="32">
        <f t="shared" si="0"/>
        <v>0</v>
      </c>
      <c r="O15" s="33">
        <f t="shared" si="0"/>
        <v>0</v>
      </c>
      <c r="P15" s="32">
        <f t="shared" si="0"/>
        <v>2045</v>
      </c>
      <c r="Q15" s="33">
        <f t="shared" si="0"/>
        <v>80</v>
      </c>
      <c r="R15" s="199" t="s">
        <v>143</v>
      </c>
      <c r="S15" s="158"/>
      <c r="T15" s="125"/>
      <c r="U15" s="125"/>
      <c r="V15" s="125"/>
    </row>
    <row r="16" spans="1:22" s="30" customFormat="1" ht="15">
      <c r="A16" s="136"/>
      <c r="B16" s="188"/>
      <c r="C16" s="34" t="s">
        <v>0</v>
      </c>
      <c r="D16" s="35">
        <f aca="true" t="shared" si="1" ref="D16:D21">F16+H16+J16+L16</f>
        <v>247029.9</v>
      </c>
      <c r="E16" s="36">
        <f aca="true" t="shared" si="2" ref="E16:E21">G16+I16+K16+M16</f>
        <v>247029.9</v>
      </c>
      <c r="F16" s="35">
        <f aca="true" t="shared" si="3" ref="F16:G21">F23+F30+F37+F44+F51+F58+F65+F72+F79+F86+F93+F100+F107</f>
        <v>15625</v>
      </c>
      <c r="G16" s="36">
        <f t="shared" si="3"/>
        <v>15625</v>
      </c>
      <c r="H16" s="35">
        <f aca="true" t="shared" si="4" ref="H16:Q16">H23+H30+H37+H44+H51+H58+H65+H72+H79+H86+H93+H100+H107</f>
        <v>0</v>
      </c>
      <c r="I16" s="36">
        <f t="shared" si="4"/>
        <v>0</v>
      </c>
      <c r="J16" s="35">
        <f t="shared" si="4"/>
        <v>231404.9</v>
      </c>
      <c r="K16" s="36">
        <f t="shared" si="4"/>
        <v>231404.9</v>
      </c>
      <c r="L16" s="35">
        <f t="shared" si="4"/>
        <v>0</v>
      </c>
      <c r="M16" s="36">
        <f t="shared" si="4"/>
        <v>0</v>
      </c>
      <c r="N16" s="35">
        <f t="shared" si="4"/>
        <v>0</v>
      </c>
      <c r="O16" s="36">
        <f t="shared" si="4"/>
        <v>0</v>
      </c>
      <c r="P16" s="35">
        <f t="shared" si="4"/>
        <v>80</v>
      </c>
      <c r="Q16" s="36">
        <f t="shared" si="4"/>
        <v>80</v>
      </c>
      <c r="R16" s="200"/>
      <c r="S16" s="160"/>
      <c r="T16" s="125"/>
      <c r="U16" s="125"/>
      <c r="V16" s="125"/>
    </row>
    <row r="17" spans="1:22" s="30" customFormat="1" ht="15">
      <c r="A17" s="136"/>
      <c r="B17" s="188"/>
      <c r="C17" s="34" t="s">
        <v>1</v>
      </c>
      <c r="D17" s="35">
        <f t="shared" si="1"/>
        <v>908585.3000000002</v>
      </c>
      <c r="E17" s="36">
        <f t="shared" si="2"/>
        <v>728051.9</v>
      </c>
      <c r="F17" s="35">
        <f t="shared" si="3"/>
        <v>245934.40000000002</v>
      </c>
      <c r="G17" s="221">
        <f t="shared" si="3"/>
        <v>232885.40000000002</v>
      </c>
      <c r="H17" s="35">
        <f aca="true" t="shared" si="5" ref="H17:Q17">H24+H31+H38+H45+H52+H59+H66+H73+H80+H87+H94+H101+H108</f>
        <v>0</v>
      </c>
      <c r="I17" s="36">
        <f t="shared" si="5"/>
        <v>0</v>
      </c>
      <c r="J17" s="35">
        <f t="shared" si="5"/>
        <v>662650.9000000001</v>
      </c>
      <c r="K17" s="36">
        <f t="shared" si="5"/>
        <v>495166.5</v>
      </c>
      <c r="L17" s="35">
        <f t="shared" si="5"/>
        <v>0</v>
      </c>
      <c r="M17" s="36">
        <f t="shared" si="5"/>
        <v>0</v>
      </c>
      <c r="N17" s="35">
        <f t="shared" si="5"/>
        <v>0</v>
      </c>
      <c r="O17" s="36">
        <f t="shared" si="5"/>
        <v>0</v>
      </c>
      <c r="P17" s="35">
        <f t="shared" si="5"/>
        <v>0</v>
      </c>
      <c r="Q17" s="36">
        <f t="shared" si="5"/>
        <v>0</v>
      </c>
      <c r="R17" s="200"/>
      <c r="S17" s="160"/>
      <c r="T17" s="125"/>
      <c r="U17" s="125"/>
      <c r="V17" s="125"/>
    </row>
    <row r="18" spans="1:22" s="30" customFormat="1" ht="15">
      <c r="A18" s="136"/>
      <c r="B18" s="188"/>
      <c r="C18" s="34" t="s">
        <v>2</v>
      </c>
      <c r="D18" s="35">
        <f t="shared" si="1"/>
        <v>705682.0999999999</v>
      </c>
      <c r="E18" s="36">
        <f t="shared" si="2"/>
        <v>705681.5</v>
      </c>
      <c r="F18" s="35">
        <f t="shared" si="3"/>
        <v>247030.09999999998</v>
      </c>
      <c r="G18" s="221">
        <f t="shared" si="3"/>
        <v>247030.09999999998</v>
      </c>
      <c r="H18" s="35">
        <f aca="true" t="shared" si="6" ref="H18:Q18">H25+H32+H39+H46+H53+H60+H67+H74+H81+H88+H95+H102+H109</f>
        <v>0</v>
      </c>
      <c r="I18" s="36">
        <f t="shared" si="6"/>
        <v>0</v>
      </c>
      <c r="J18" s="124">
        <f t="shared" si="6"/>
        <v>458651.99999999994</v>
      </c>
      <c r="K18" s="36">
        <f t="shared" si="6"/>
        <v>458651.39999999997</v>
      </c>
      <c r="L18" s="35">
        <f t="shared" si="6"/>
        <v>0</v>
      </c>
      <c r="M18" s="36">
        <f t="shared" si="6"/>
        <v>0</v>
      </c>
      <c r="N18" s="35">
        <f t="shared" si="6"/>
        <v>0</v>
      </c>
      <c r="O18" s="36">
        <f t="shared" si="6"/>
        <v>0</v>
      </c>
      <c r="P18" s="35">
        <f t="shared" si="6"/>
        <v>1965</v>
      </c>
      <c r="Q18" s="36">
        <f t="shared" si="6"/>
        <v>0</v>
      </c>
      <c r="R18" s="200"/>
      <c r="S18" s="160"/>
      <c r="T18" s="125"/>
      <c r="U18" s="125"/>
      <c r="V18" s="125"/>
    </row>
    <row r="19" spans="1:22" s="30" customFormat="1" ht="15">
      <c r="A19" s="136"/>
      <c r="B19" s="188"/>
      <c r="C19" s="34" t="s">
        <v>211</v>
      </c>
      <c r="D19" s="35">
        <f t="shared" si="1"/>
        <v>232817.69999999995</v>
      </c>
      <c r="E19" s="36">
        <f t="shared" si="2"/>
        <v>0</v>
      </c>
      <c r="F19" s="35">
        <f t="shared" si="3"/>
        <v>0</v>
      </c>
      <c r="G19" s="36">
        <f t="shared" si="3"/>
        <v>0</v>
      </c>
      <c r="H19" s="35">
        <f aca="true" t="shared" si="7" ref="H19:Q19">H26+H33+H40+H47+H54+H61+H68+H75+H82+H89+H96+H103+H110</f>
        <v>0</v>
      </c>
      <c r="I19" s="36">
        <f t="shared" si="7"/>
        <v>0</v>
      </c>
      <c r="J19" s="35">
        <f t="shared" si="7"/>
        <v>232817.69999999995</v>
      </c>
      <c r="K19" s="36">
        <f t="shared" si="7"/>
        <v>0</v>
      </c>
      <c r="L19" s="35">
        <f t="shared" si="7"/>
        <v>0</v>
      </c>
      <c r="M19" s="36">
        <f t="shared" si="7"/>
        <v>0</v>
      </c>
      <c r="N19" s="35">
        <f t="shared" si="7"/>
        <v>0</v>
      </c>
      <c r="O19" s="36">
        <f t="shared" si="7"/>
        <v>0</v>
      </c>
      <c r="P19" s="35">
        <f t="shared" si="7"/>
        <v>0</v>
      </c>
      <c r="Q19" s="36">
        <f t="shared" si="7"/>
        <v>0</v>
      </c>
      <c r="R19" s="200"/>
      <c r="S19" s="160"/>
      <c r="T19" s="125"/>
      <c r="U19" s="125"/>
      <c r="V19" s="125"/>
    </row>
    <row r="20" spans="1:22" s="30" customFormat="1" ht="15">
      <c r="A20" s="136"/>
      <c r="B20" s="188"/>
      <c r="C20" s="34" t="s">
        <v>212</v>
      </c>
      <c r="D20" s="35">
        <f t="shared" si="1"/>
        <v>186795.9</v>
      </c>
      <c r="E20" s="36">
        <f t="shared" si="2"/>
        <v>0</v>
      </c>
      <c r="F20" s="35">
        <f t="shared" si="3"/>
        <v>0</v>
      </c>
      <c r="G20" s="36">
        <f t="shared" si="3"/>
        <v>0</v>
      </c>
      <c r="H20" s="35">
        <f aca="true" t="shared" si="8" ref="H20:Q20">H27+H34+H41+H48+H55+H62+H69+H76+H83+H90+H97+H104+H111</f>
        <v>0</v>
      </c>
      <c r="I20" s="36">
        <f t="shared" si="8"/>
        <v>0</v>
      </c>
      <c r="J20" s="35">
        <f t="shared" si="8"/>
        <v>186795.9</v>
      </c>
      <c r="K20" s="36">
        <f t="shared" si="8"/>
        <v>0</v>
      </c>
      <c r="L20" s="35">
        <f t="shared" si="8"/>
        <v>0</v>
      </c>
      <c r="M20" s="36">
        <f t="shared" si="8"/>
        <v>0</v>
      </c>
      <c r="N20" s="35">
        <f t="shared" si="8"/>
        <v>0</v>
      </c>
      <c r="O20" s="36">
        <f t="shared" si="8"/>
        <v>0</v>
      </c>
      <c r="P20" s="35">
        <f t="shared" si="8"/>
        <v>0</v>
      </c>
      <c r="Q20" s="36">
        <f t="shared" si="8"/>
        <v>0</v>
      </c>
      <c r="R20" s="200"/>
      <c r="S20" s="160"/>
      <c r="T20" s="125"/>
      <c r="U20" s="125"/>
      <c r="V20" s="125"/>
    </row>
    <row r="21" spans="1:22" s="30" customFormat="1" ht="15.75" thickBot="1">
      <c r="A21" s="137"/>
      <c r="B21" s="189"/>
      <c r="C21" s="37" t="s">
        <v>213</v>
      </c>
      <c r="D21" s="38">
        <f t="shared" si="1"/>
        <v>113176.9</v>
      </c>
      <c r="E21" s="39">
        <f t="shared" si="2"/>
        <v>0</v>
      </c>
      <c r="F21" s="38">
        <f t="shared" si="3"/>
        <v>0</v>
      </c>
      <c r="G21" s="39">
        <f t="shared" si="3"/>
        <v>0</v>
      </c>
      <c r="H21" s="38">
        <f aca="true" t="shared" si="9" ref="H21:Q21">H28+H35+H42+H49+H56+H63+H70+H77+H84+H91+H98+H105+H112</f>
        <v>0</v>
      </c>
      <c r="I21" s="39">
        <f t="shared" si="9"/>
        <v>0</v>
      </c>
      <c r="J21" s="38">
        <f t="shared" si="9"/>
        <v>113176.9</v>
      </c>
      <c r="K21" s="39">
        <f t="shared" si="9"/>
        <v>0</v>
      </c>
      <c r="L21" s="38">
        <f t="shared" si="9"/>
        <v>0</v>
      </c>
      <c r="M21" s="39">
        <f t="shared" si="9"/>
        <v>0</v>
      </c>
      <c r="N21" s="38">
        <f t="shared" si="9"/>
        <v>0</v>
      </c>
      <c r="O21" s="39">
        <f t="shared" si="9"/>
        <v>0</v>
      </c>
      <c r="P21" s="38">
        <f t="shared" si="9"/>
        <v>0</v>
      </c>
      <c r="Q21" s="39">
        <f t="shared" si="9"/>
        <v>0</v>
      </c>
      <c r="R21" s="201"/>
      <c r="S21" s="162"/>
      <c r="T21" s="125"/>
      <c r="U21" s="125"/>
      <c r="V21" s="125"/>
    </row>
    <row r="22" spans="1:127" s="116" customFormat="1" ht="23.25" customHeight="1">
      <c r="A22" s="222" t="s">
        <v>121</v>
      </c>
      <c r="B22" s="223" t="s">
        <v>113</v>
      </c>
      <c r="C22" s="224" t="s">
        <v>14</v>
      </c>
      <c r="D22" s="225">
        <f>SUM(D23:D28)</f>
        <v>98311.1</v>
      </c>
      <c r="E22" s="226">
        <f>SUM(E23:E28)</f>
        <v>98311.1</v>
      </c>
      <c r="F22" s="225">
        <f>SUM(F23:F28)</f>
        <v>62686.1</v>
      </c>
      <c r="G22" s="226">
        <f aca="true" t="shared" si="10" ref="G22:Q22">SUM(G23:G28)</f>
        <v>62686.1</v>
      </c>
      <c r="H22" s="225">
        <f t="shared" si="10"/>
        <v>0</v>
      </c>
      <c r="I22" s="226">
        <f t="shared" si="10"/>
        <v>0</v>
      </c>
      <c r="J22" s="225">
        <f t="shared" si="10"/>
        <v>35625</v>
      </c>
      <c r="K22" s="226">
        <f t="shared" si="10"/>
        <v>35625</v>
      </c>
      <c r="L22" s="225">
        <f t="shared" si="10"/>
        <v>0</v>
      </c>
      <c r="M22" s="226">
        <f t="shared" si="10"/>
        <v>0</v>
      </c>
      <c r="N22" s="225">
        <f t="shared" si="10"/>
        <v>0</v>
      </c>
      <c r="O22" s="226">
        <f t="shared" si="10"/>
        <v>0</v>
      </c>
      <c r="P22" s="225">
        <f t="shared" si="10"/>
        <v>80</v>
      </c>
      <c r="Q22" s="226">
        <f t="shared" si="10"/>
        <v>80</v>
      </c>
      <c r="R22" s="268" t="s">
        <v>97</v>
      </c>
      <c r="S22" s="258"/>
      <c r="T22" s="125"/>
      <c r="U22" s="125"/>
      <c r="V22" s="125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</row>
    <row r="23" spans="1:127" s="116" customFormat="1" ht="16.5" customHeight="1">
      <c r="A23" s="227"/>
      <c r="B23" s="228"/>
      <c r="C23" s="229" t="s">
        <v>0</v>
      </c>
      <c r="D23" s="230">
        <f>F23+H23+J23+L23</f>
        <v>47500</v>
      </c>
      <c r="E23" s="231">
        <f aca="true" t="shared" si="11" ref="D23:E28">G23+I23+K23+M23</f>
        <v>47500</v>
      </c>
      <c r="F23" s="232">
        <v>11875</v>
      </c>
      <c r="G23" s="231">
        <v>11875</v>
      </c>
      <c r="H23" s="232">
        <v>0</v>
      </c>
      <c r="I23" s="231">
        <v>0</v>
      </c>
      <c r="J23" s="232">
        <v>35625</v>
      </c>
      <c r="K23" s="231">
        <v>35625</v>
      </c>
      <c r="L23" s="232">
        <v>0</v>
      </c>
      <c r="M23" s="231">
        <v>0</v>
      </c>
      <c r="N23" s="232">
        <v>0</v>
      </c>
      <c r="O23" s="231">
        <v>0</v>
      </c>
      <c r="P23" s="232">
        <v>80</v>
      </c>
      <c r="Q23" s="231">
        <v>80</v>
      </c>
      <c r="R23" s="269"/>
      <c r="S23" s="260"/>
      <c r="T23" s="125"/>
      <c r="U23" s="125"/>
      <c r="V23" s="125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</row>
    <row r="24" spans="1:127" s="116" customFormat="1" ht="15" customHeight="1">
      <c r="A24" s="227"/>
      <c r="B24" s="228"/>
      <c r="C24" s="229" t="s">
        <v>1</v>
      </c>
      <c r="D24" s="230">
        <f t="shared" si="11"/>
        <v>50811.1</v>
      </c>
      <c r="E24" s="231">
        <f t="shared" si="11"/>
        <v>50811.1</v>
      </c>
      <c r="F24" s="232">
        <v>50811.1</v>
      </c>
      <c r="G24" s="231">
        <v>50811.1</v>
      </c>
      <c r="H24" s="232">
        <v>0</v>
      </c>
      <c r="I24" s="231">
        <v>0</v>
      </c>
      <c r="J24" s="232">
        <v>0</v>
      </c>
      <c r="K24" s="231">
        <v>0</v>
      </c>
      <c r="L24" s="232">
        <v>0</v>
      </c>
      <c r="M24" s="231">
        <v>0</v>
      </c>
      <c r="N24" s="232">
        <v>0</v>
      </c>
      <c r="O24" s="231">
        <v>0</v>
      </c>
      <c r="P24" s="232">
        <v>0</v>
      </c>
      <c r="Q24" s="231">
        <v>0</v>
      </c>
      <c r="R24" s="269"/>
      <c r="S24" s="260"/>
      <c r="T24" s="125"/>
      <c r="U24" s="125"/>
      <c r="V24" s="125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</row>
    <row r="25" spans="1:127" s="116" customFormat="1" ht="16.5" customHeight="1">
      <c r="A25" s="227"/>
      <c r="B25" s="228"/>
      <c r="C25" s="229" t="s">
        <v>2</v>
      </c>
      <c r="D25" s="230">
        <f t="shared" si="11"/>
        <v>0</v>
      </c>
      <c r="E25" s="231">
        <f t="shared" si="11"/>
        <v>0</v>
      </c>
      <c r="F25" s="232">
        <v>0</v>
      </c>
      <c r="G25" s="231">
        <v>0</v>
      </c>
      <c r="H25" s="232">
        <v>0</v>
      </c>
      <c r="I25" s="231">
        <v>0</v>
      </c>
      <c r="J25" s="232">
        <v>0</v>
      </c>
      <c r="K25" s="231">
        <v>0</v>
      </c>
      <c r="L25" s="232">
        <v>0</v>
      </c>
      <c r="M25" s="231">
        <v>0</v>
      </c>
      <c r="N25" s="232">
        <v>0</v>
      </c>
      <c r="O25" s="231">
        <v>0</v>
      </c>
      <c r="P25" s="232">
        <v>0</v>
      </c>
      <c r="Q25" s="231">
        <v>0</v>
      </c>
      <c r="R25" s="269"/>
      <c r="S25" s="260"/>
      <c r="T25" s="125"/>
      <c r="U25" s="125"/>
      <c r="V25" s="125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</row>
    <row r="26" spans="1:22" s="116" customFormat="1" ht="15">
      <c r="A26" s="227"/>
      <c r="B26" s="228"/>
      <c r="C26" s="233" t="s">
        <v>211</v>
      </c>
      <c r="D26" s="234">
        <f t="shared" si="11"/>
        <v>0</v>
      </c>
      <c r="E26" s="235">
        <f t="shared" si="11"/>
        <v>0</v>
      </c>
      <c r="F26" s="232">
        <v>0</v>
      </c>
      <c r="G26" s="231">
        <v>0</v>
      </c>
      <c r="H26" s="232">
        <v>0</v>
      </c>
      <c r="I26" s="231">
        <v>0</v>
      </c>
      <c r="J26" s="232">
        <v>0</v>
      </c>
      <c r="K26" s="231">
        <v>0</v>
      </c>
      <c r="L26" s="232">
        <v>0</v>
      </c>
      <c r="M26" s="231">
        <v>0</v>
      </c>
      <c r="N26" s="232">
        <v>0</v>
      </c>
      <c r="O26" s="231">
        <v>0</v>
      </c>
      <c r="P26" s="232">
        <v>0</v>
      </c>
      <c r="Q26" s="231">
        <v>0</v>
      </c>
      <c r="R26" s="269"/>
      <c r="S26" s="260"/>
      <c r="T26" s="125"/>
      <c r="U26" s="125"/>
      <c r="V26" s="125"/>
    </row>
    <row r="27" spans="1:22" s="116" customFormat="1" ht="15">
      <c r="A27" s="227"/>
      <c r="B27" s="228"/>
      <c r="C27" s="229" t="s">
        <v>212</v>
      </c>
      <c r="D27" s="236">
        <f t="shared" si="11"/>
        <v>0</v>
      </c>
      <c r="E27" s="231">
        <f t="shared" si="11"/>
        <v>0</v>
      </c>
      <c r="F27" s="232">
        <v>0</v>
      </c>
      <c r="G27" s="231">
        <v>0</v>
      </c>
      <c r="H27" s="232">
        <v>0</v>
      </c>
      <c r="I27" s="231">
        <v>0</v>
      </c>
      <c r="J27" s="232">
        <v>0</v>
      </c>
      <c r="K27" s="231">
        <v>0</v>
      </c>
      <c r="L27" s="232">
        <v>0</v>
      </c>
      <c r="M27" s="231">
        <v>0</v>
      </c>
      <c r="N27" s="232">
        <v>0</v>
      </c>
      <c r="O27" s="231">
        <v>0</v>
      </c>
      <c r="P27" s="232">
        <v>0</v>
      </c>
      <c r="Q27" s="231">
        <v>0</v>
      </c>
      <c r="R27" s="269"/>
      <c r="S27" s="260"/>
      <c r="T27" s="125"/>
      <c r="U27" s="125"/>
      <c r="V27" s="125"/>
    </row>
    <row r="28" spans="1:22" s="116" customFormat="1" ht="15.75" thickBot="1">
      <c r="A28" s="237"/>
      <c r="B28" s="238"/>
      <c r="C28" s="239" t="s">
        <v>213</v>
      </c>
      <c r="D28" s="240">
        <f t="shared" si="11"/>
        <v>0</v>
      </c>
      <c r="E28" s="241">
        <f t="shared" si="11"/>
        <v>0</v>
      </c>
      <c r="F28" s="232">
        <v>0</v>
      </c>
      <c r="G28" s="231">
        <v>0</v>
      </c>
      <c r="H28" s="232">
        <v>0</v>
      </c>
      <c r="I28" s="231">
        <v>0</v>
      </c>
      <c r="J28" s="232">
        <v>0</v>
      </c>
      <c r="K28" s="231">
        <v>0</v>
      </c>
      <c r="L28" s="232">
        <v>0</v>
      </c>
      <c r="M28" s="231">
        <v>0</v>
      </c>
      <c r="N28" s="232">
        <v>0</v>
      </c>
      <c r="O28" s="231">
        <v>0</v>
      </c>
      <c r="P28" s="232">
        <v>0</v>
      </c>
      <c r="Q28" s="231">
        <v>0</v>
      </c>
      <c r="R28" s="274"/>
      <c r="S28" s="275"/>
      <c r="T28" s="125"/>
      <c r="U28" s="125"/>
      <c r="V28" s="125"/>
    </row>
    <row r="29" spans="1:22" s="116" customFormat="1" ht="15.75" customHeight="1">
      <c r="A29" s="222" t="s">
        <v>122</v>
      </c>
      <c r="B29" s="223" t="s">
        <v>114</v>
      </c>
      <c r="C29" s="224" t="s">
        <v>14</v>
      </c>
      <c r="D29" s="225">
        <f>SUM(D30:D35)</f>
        <v>258161.6</v>
      </c>
      <c r="E29" s="226">
        <f>SUM(E30:E35)</f>
        <v>167895</v>
      </c>
      <c r="F29" s="225">
        <f aca="true" t="shared" si="12" ref="F29:Q29">SUM(F30:F35)</f>
        <v>61454.5</v>
      </c>
      <c r="G29" s="226">
        <f t="shared" si="12"/>
        <v>54930</v>
      </c>
      <c r="H29" s="225">
        <f t="shared" si="12"/>
        <v>0</v>
      </c>
      <c r="I29" s="226">
        <f t="shared" si="12"/>
        <v>0</v>
      </c>
      <c r="J29" s="225">
        <f t="shared" si="12"/>
        <v>196707.1</v>
      </c>
      <c r="K29" s="226">
        <f t="shared" si="12"/>
        <v>112965</v>
      </c>
      <c r="L29" s="225">
        <f t="shared" si="12"/>
        <v>0</v>
      </c>
      <c r="M29" s="226">
        <f t="shared" si="12"/>
        <v>0</v>
      </c>
      <c r="N29" s="225">
        <f t="shared" si="12"/>
        <v>0</v>
      </c>
      <c r="O29" s="226">
        <f t="shared" si="12"/>
        <v>0</v>
      </c>
      <c r="P29" s="225">
        <f t="shared" si="12"/>
        <v>145</v>
      </c>
      <c r="Q29" s="226">
        <f t="shared" si="12"/>
        <v>0</v>
      </c>
      <c r="R29" s="268" t="s">
        <v>97</v>
      </c>
      <c r="S29" s="258"/>
      <c r="T29" s="125"/>
      <c r="U29" s="125"/>
      <c r="V29" s="125"/>
    </row>
    <row r="30" spans="1:22" s="116" customFormat="1" ht="16.5" customHeight="1">
      <c r="A30" s="227"/>
      <c r="B30" s="228"/>
      <c r="C30" s="229" t="s">
        <v>0</v>
      </c>
      <c r="D30" s="230">
        <f aca="true" t="shared" si="13" ref="D30:D35">F30+H30+J30+L30</f>
        <v>37500</v>
      </c>
      <c r="E30" s="231">
        <f aca="true" t="shared" si="14" ref="E30:E35">G30+I30+K30+M30</f>
        <v>37500</v>
      </c>
      <c r="F30" s="232">
        <v>1875</v>
      </c>
      <c r="G30" s="231">
        <v>1875</v>
      </c>
      <c r="H30" s="232">
        <v>0</v>
      </c>
      <c r="I30" s="231">
        <v>0</v>
      </c>
      <c r="J30" s="232">
        <f>K30</f>
        <v>35625</v>
      </c>
      <c r="K30" s="231">
        <v>35625</v>
      </c>
      <c r="L30" s="232">
        <v>0</v>
      </c>
      <c r="M30" s="231">
        <v>0</v>
      </c>
      <c r="N30" s="232">
        <v>0</v>
      </c>
      <c r="O30" s="231">
        <v>0</v>
      </c>
      <c r="P30" s="232">
        <v>0</v>
      </c>
      <c r="Q30" s="231">
        <v>0</v>
      </c>
      <c r="R30" s="269"/>
      <c r="S30" s="260"/>
      <c r="T30" s="125"/>
      <c r="U30" s="125"/>
      <c r="V30" s="125"/>
    </row>
    <row r="31" spans="1:22" s="116" customFormat="1" ht="17.25" customHeight="1">
      <c r="A31" s="227"/>
      <c r="B31" s="228"/>
      <c r="C31" s="229" t="s">
        <v>1</v>
      </c>
      <c r="D31" s="230">
        <f t="shared" si="13"/>
        <v>130488.5</v>
      </c>
      <c r="E31" s="231">
        <f t="shared" si="14"/>
        <v>40221.9</v>
      </c>
      <c r="F31" s="232">
        <v>6524.5</v>
      </c>
      <c r="G31" s="231">
        <v>0</v>
      </c>
      <c r="H31" s="232">
        <v>0</v>
      </c>
      <c r="I31" s="231">
        <v>0</v>
      </c>
      <c r="J31" s="232">
        <v>123964</v>
      </c>
      <c r="K31" s="231">
        <v>40221.9</v>
      </c>
      <c r="L31" s="232">
        <v>0</v>
      </c>
      <c r="M31" s="231">
        <v>0</v>
      </c>
      <c r="N31" s="232">
        <v>0</v>
      </c>
      <c r="O31" s="231">
        <v>0</v>
      </c>
      <c r="P31" s="232">
        <v>0</v>
      </c>
      <c r="Q31" s="231">
        <v>0</v>
      </c>
      <c r="R31" s="269"/>
      <c r="S31" s="260"/>
      <c r="T31" s="125"/>
      <c r="U31" s="125"/>
      <c r="V31" s="125"/>
    </row>
    <row r="32" spans="1:22" s="116" customFormat="1" ht="15" customHeight="1">
      <c r="A32" s="227"/>
      <c r="B32" s="228"/>
      <c r="C32" s="229" t="s">
        <v>2</v>
      </c>
      <c r="D32" s="230">
        <f t="shared" si="13"/>
        <v>90173.1</v>
      </c>
      <c r="E32" s="231">
        <f t="shared" si="14"/>
        <v>90173.1</v>
      </c>
      <c r="F32" s="232">
        <v>53055</v>
      </c>
      <c r="G32" s="231">
        <v>53055</v>
      </c>
      <c r="H32" s="232">
        <v>0</v>
      </c>
      <c r="I32" s="231">
        <v>0</v>
      </c>
      <c r="J32" s="232">
        <v>37118.1</v>
      </c>
      <c r="K32" s="231">
        <v>37118.1</v>
      </c>
      <c r="L32" s="232">
        <v>0</v>
      </c>
      <c r="M32" s="231">
        <v>0</v>
      </c>
      <c r="N32" s="232">
        <v>0</v>
      </c>
      <c r="O32" s="231">
        <v>0</v>
      </c>
      <c r="P32" s="232">
        <v>145</v>
      </c>
      <c r="Q32" s="231">
        <v>0</v>
      </c>
      <c r="R32" s="269"/>
      <c r="S32" s="260"/>
      <c r="T32" s="125"/>
      <c r="U32" s="125"/>
      <c r="V32" s="125"/>
    </row>
    <row r="33" spans="1:22" s="116" customFormat="1" ht="15">
      <c r="A33" s="227"/>
      <c r="B33" s="228"/>
      <c r="C33" s="233" t="s">
        <v>211</v>
      </c>
      <c r="D33" s="234">
        <f t="shared" si="13"/>
        <v>0</v>
      </c>
      <c r="E33" s="235">
        <f t="shared" si="14"/>
        <v>0</v>
      </c>
      <c r="F33" s="242">
        <v>0</v>
      </c>
      <c r="G33" s="235">
        <v>0</v>
      </c>
      <c r="H33" s="242">
        <v>0</v>
      </c>
      <c r="I33" s="235">
        <v>0</v>
      </c>
      <c r="J33" s="242">
        <v>0</v>
      </c>
      <c r="K33" s="235">
        <v>0</v>
      </c>
      <c r="L33" s="242">
        <v>0</v>
      </c>
      <c r="M33" s="235">
        <v>0</v>
      </c>
      <c r="N33" s="242">
        <v>0</v>
      </c>
      <c r="O33" s="235">
        <v>0</v>
      </c>
      <c r="P33" s="242">
        <v>0</v>
      </c>
      <c r="Q33" s="235">
        <v>0</v>
      </c>
      <c r="R33" s="269"/>
      <c r="S33" s="260"/>
      <c r="T33" s="125"/>
      <c r="U33" s="125"/>
      <c r="V33" s="125"/>
    </row>
    <row r="34" spans="1:22" s="116" customFormat="1" ht="15">
      <c r="A34" s="227"/>
      <c r="B34" s="228"/>
      <c r="C34" s="229" t="s">
        <v>212</v>
      </c>
      <c r="D34" s="236">
        <f t="shared" si="13"/>
        <v>0</v>
      </c>
      <c r="E34" s="231">
        <f t="shared" si="14"/>
        <v>0</v>
      </c>
      <c r="F34" s="232">
        <v>0</v>
      </c>
      <c r="G34" s="231">
        <v>0</v>
      </c>
      <c r="H34" s="232">
        <v>0</v>
      </c>
      <c r="I34" s="231">
        <v>0</v>
      </c>
      <c r="J34" s="232">
        <v>0</v>
      </c>
      <c r="K34" s="231">
        <v>0</v>
      </c>
      <c r="L34" s="232">
        <v>0</v>
      </c>
      <c r="M34" s="231">
        <v>0</v>
      </c>
      <c r="N34" s="232">
        <v>0</v>
      </c>
      <c r="O34" s="231">
        <v>0</v>
      </c>
      <c r="P34" s="232">
        <v>0</v>
      </c>
      <c r="Q34" s="231">
        <v>0</v>
      </c>
      <c r="R34" s="269"/>
      <c r="S34" s="260"/>
      <c r="T34" s="125"/>
      <c r="U34" s="125"/>
      <c r="V34" s="125"/>
    </row>
    <row r="35" spans="1:22" s="116" customFormat="1" ht="15.75" thickBot="1">
      <c r="A35" s="237"/>
      <c r="B35" s="238"/>
      <c r="C35" s="239" t="s">
        <v>213</v>
      </c>
      <c r="D35" s="240">
        <f t="shared" si="13"/>
        <v>0</v>
      </c>
      <c r="E35" s="241">
        <f t="shared" si="14"/>
        <v>0</v>
      </c>
      <c r="F35" s="243">
        <v>0</v>
      </c>
      <c r="G35" s="241">
        <v>0</v>
      </c>
      <c r="H35" s="243">
        <v>0</v>
      </c>
      <c r="I35" s="241">
        <v>0</v>
      </c>
      <c r="J35" s="243">
        <v>0</v>
      </c>
      <c r="K35" s="241">
        <v>0</v>
      </c>
      <c r="L35" s="243">
        <v>0</v>
      </c>
      <c r="M35" s="241">
        <v>0</v>
      </c>
      <c r="N35" s="243">
        <v>0</v>
      </c>
      <c r="O35" s="241">
        <v>0</v>
      </c>
      <c r="P35" s="243">
        <v>0</v>
      </c>
      <c r="Q35" s="241">
        <v>0</v>
      </c>
      <c r="R35" s="274"/>
      <c r="S35" s="275"/>
      <c r="T35" s="125"/>
      <c r="U35" s="125"/>
      <c r="V35" s="125"/>
    </row>
    <row r="36" spans="1:22" s="116" customFormat="1" ht="15.75" customHeight="1">
      <c r="A36" s="222" t="s">
        <v>123</v>
      </c>
      <c r="B36" s="223" t="s">
        <v>115</v>
      </c>
      <c r="C36" s="244" t="s">
        <v>14</v>
      </c>
      <c r="D36" s="225">
        <f>SUM(D37:D42)</f>
        <v>258161.6</v>
      </c>
      <c r="E36" s="226">
        <f>SUM(E37:E42)</f>
        <v>167895</v>
      </c>
      <c r="F36" s="225">
        <f aca="true" t="shared" si="15" ref="F36:Q36">SUM(F37:F42)</f>
        <v>61454.5</v>
      </c>
      <c r="G36" s="226">
        <f t="shared" si="15"/>
        <v>54930</v>
      </c>
      <c r="H36" s="225">
        <f t="shared" si="15"/>
        <v>0</v>
      </c>
      <c r="I36" s="226">
        <f t="shared" si="15"/>
        <v>0</v>
      </c>
      <c r="J36" s="225">
        <f t="shared" si="15"/>
        <v>196707.1</v>
      </c>
      <c r="K36" s="226">
        <f t="shared" si="15"/>
        <v>112965</v>
      </c>
      <c r="L36" s="225">
        <f t="shared" si="15"/>
        <v>0</v>
      </c>
      <c r="M36" s="226">
        <f t="shared" si="15"/>
        <v>0</v>
      </c>
      <c r="N36" s="225">
        <f t="shared" si="15"/>
        <v>0</v>
      </c>
      <c r="O36" s="226">
        <f t="shared" si="15"/>
        <v>0</v>
      </c>
      <c r="P36" s="225">
        <f t="shared" si="15"/>
        <v>145</v>
      </c>
      <c r="Q36" s="226">
        <f t="shared" si="15"/>
        <v>0</v>
      </c>
      <c r="R36" s="268" t="s">
        <v>97</v>
      </c>
      <c r="S36" s="258"/>
      <c r="T36" s="125"/>
      <c r="U36" s="125"/>
      <c r="V36" s="125"/>
    </row>
    <row r="37" spans="1:22" s="116" customFormat="1" ht="21" customHeight="1">
      <c r="A37" s="227"/>
      <c r="B37" s="228"/>
      <c r="C37" s="245" t="s">
        <v>0</v>
      </c>
      <c r="D37" s="230">
        <f aca="true" t="shared" si="16" ref="D37:D42">F37+H37+J37+L37</f>
        <v>37500</v>
      </c>
      <c r="E37" s="231">
        <f aca="true" t="shared" si="17" ref="E37:E42">G37+I37+K37+M37</f>
        <v>37500</v>
      </c>
      <c r="F37" s="232">
        <v>1875</v>
      </c>
      <c r="G37" s="231">
        <v>1875</v>
      </c>
      <c r="H37" s="232">
        <v>0</v>
      </c>
      <c r="I37" s="231">
        <v>0</v>
      </c>
      <c r="J37" s="232">
        <f>K37</f>
        <v>35625</v>
      </c>
      <c r="K37" s="231">
        <v>35625</v>
      </c>
      <c r="L37" s="232">
        <v>0</v>
      </c>
      <c r="M37" s="231">
        <v>0</v>
      </c>
      <c r="N37" s="232">
        <v>0</v>
      </c>
      <c r="O37" s="231">
        <v>0</v>
      </c>
      <c r="P37" s="232">
        <v>0</v>
      </c>
      <c r="Q37" s="231">
        <v>0</v>
      </c>
      <c r="R37" s="269"/>
      <c r="S37" s="260"/>
      <c r="T37" s="125"/>
      <c r="U37" s="125"/>
      <c r="V37" s="125"/>
    </row>
    <row r="38" spans="1:22" s="116" customFormat="1" ht="20.25" customHeight="1">
      <c r="A38" s="227"/>
      <c r="B38" s="228"/>
      <c r="C38" s="245" t="s">
        <v>1</v>
      </c>
      <c r="D38" s="230">
        <f t="shared" si="16"/>
        <v>130488.5</v>
      </c>
      <c r="E38" s="231">
        <f t="shared" si="17"/>
        <v>40221.9</v>
      </c>
      <c r="F38" s="232">
        <v>6524.5</v>
      </c>
      <c r="G38" s="231">
        <v>0</v>
      </c>
      <c r="H38" s="232">
        <v>0</v>
      </c>
      <c r="I38" s="231">
        <v>0</v>
      </c>
      <c r="J38" s="232">
        <v>123964</v>
      </c>
      <c r="K38" s="231">
        <v>40221.9</v>
      </c>
      <c r="L38" s="232">
        <v>0</v>
      </c>
      <c r="M38" s="231">
        <v>0</v>
      </c>
      <c r="N38" s="232">
        <v>0</v>
      </c>
      <c r="O38" s="231">
        <v>0</v>
      </c>
      <c r="P38" s="232">
        <v>0</v>
      </c>
      <c r="Q38" s="231">
        <v>0</v>
      </c>
      <c r="R38" s="269"/>
      <c r="S38" s="260"/>
      <c r="T38" s="125"/>
      <c r="U38" s="125"/>
      <c r="V38" s="125"/>
    </row>
    <row r="39" spans="1:22" s="116" customFormat="1" ht="18.75" customHeight="1">
      <c r="A39" s="227"/>
      <c r="B39" s="228"/>
      <c r="C39" s="245" t="s">
        <v>2</v>
      </c>
      <c r="D39" s="230">
        <f t="shared" si="16"/>
        <v>90173.1</v>
      </c>
      <c r="E39" s="231">
        <f t="shared" si="17"/>
        <v>90173.1</v>
      </c>
      <c r="F39" s="232">
        <v>53055</v>
      </c>
      <c r="G39" s="231">
        <v>53055</v>
      </c>
      <c r="H39" s="232">
        <v>0</v>
      </c>
      <c r="I39" s="231">
        <v>0</v>
      </c>
      <c r="J39" s="232">
        <v>37118.1</v>
      </c>
      <c r="K39" s="231">
        <v>37118.1</v>
      </c>
      <c r="L39" s="232">
        <v>0</v>
      </c>
      <c r="M39" s="231">
        <v>0</v>
      </c>
      <c r="N39" s="232">
        <v>0</v>
      </c>
      <c r="O39" s="231">
        <v>0</v>
      </c>
      <c r="P39" s="232">
        <v>145</v>
      </c>
      <c r="Q39" s="231">
        <v>0</v>
      </c>
      <c r="R39" s="269"/>
      <c r="S39" s="260"/>
      <c r="T39" s="125"/>
      <c r="U39" s="125"/>
      <c r="V39" s="125"/>
    </row>
    <row r="40" spans="1:22" s="116" customFormat="1" ht="15">
      <c r="A40" s="227"/>
      <c r="B40" s="228"/>
      <c r="C40" s="246" t="s">
        <v>211</v>
      </c>
      <c r="D40" s="234">
        <f t="shared" si="16"/>
        <v>0</v>
      </c>
      <c r="E40" s="235">
        <f t="shared" si="17"/>
        <v>0</v>
      </c>
      <c r="F40" s="242">
        <v>0</v>
      </c>
      <c r="G40" s="235">
        <v>0</v>
      </c>
      <c r="H40" s="242">
        <v>0</v>
      </c>
      <c r="I40" s="235">
        <v>0</v>
      </c>
      <c r="J40" s="242">
        <v>0</v>
      </c>
      <c r="K40" s="235">
        <v>0</v>
      </c>
      <c r="L40" s="242">
        <v>0</v>
      </c>
      <c r="M40" s="235">
        <v>0</v>
      </c>
      <c r="N40" s="242">
        <v>0</v>
      </c>
      <c r="O40" s="235">
        <v>0</v>
      </c>
      <c r="P40" s="242">
        <v>0</v>
      </c>
      <c r="Q40" s="235">
        <v>0</v>
      </c>
      <c r="R40" s="269"/>
      <c r="S40" s="260"/>
      <c r="T40" s="125"/>
      <c r="U40" s="125"/>
      <c r="V40" s="125"/>
    </row>
    <row r="41" spans="1:22" s="116" customFormat="1" ht="15">
      <c r="A41" s="227"/>
      <c r="B41" s="228"/>
      <c r="C41" s="245" t="s">
        <v>212</v>
      </c>
      <c r="D41" s="236">
        <f t="shared" si="16"/>
        <v>0</v>
      </c>
      <c r="E41" s="231">
        <f t="shared" si="17"/>
        <v>0</v>
      </c>
      <c r="F41" s="232">
        <v>0</v>
      </c>
      <c r="G41" s="231">
        <v>0</v>
      </c>
      <c r="H41" s="232">
        <v>0</v>
      </c>
      <c r="I41" s="231">
        <v>0</v>
      </c>
      <c r="J41" s="232">
        <v>0</v>
      </c>
      <c r="K41" s="231">
        <v>0</v>
      </c>
      <c r="L41" s="247">
        <v>0</v>
      </c>
      <c r="M41" s="231">
        <v>0</v>
      </c>
      <c r="N41" s="232">
        <v>0</v>
      </c>
      <c r="O41" s="231">
        <v>0</v>
      </c>
      <c r="P41" s="232">
        <v>0</v>
      </c>
      <c r="Q41" s="231">
        <v>0</v>
      </c>
      <c r="R41" s="269"/>
      <c r="S41" s="260"/>
      <c r="T41" s="125"/>
      <c r="U41" s="125"/>
      <c r="V41" s="125"/>
    </row>
    <row r="42" spans="1:22" s="116" customFormat="1" ht="15.75" thickBot="1">
      <c r="A42" s="248"/>
      <c r="B42" s="238"/>
      <c r="C42" s="249" t="s">
        <v>213</v>
      </c>
      <c r="D42" s="240">
        <f t="shared" si="16"/>
        <v>0</v>
      </c>
      <c r="E42" s="241">
        <f t="shared" si="17"/>
        <v>0</v>
      </c>
      <c r="F42" s="243">
        <v>0</v>
      </c>
      <c r="G42" s="241">
        <v>0</v>
      </c>
      <c r="H42" s="243">
        <v>0</v>
      </c>
      <c r="I42" s="241">
        <v>0</v>
      </c>
      <c r="J42" s="250">
        <v>0</v>
      </c>
      <c r="K42" s="241">
        <v>0</v>
      </c>
      <c r="L42" s="250">
        <v>0</v>
      </c>
      <c r="M42" s="241">
        <v>0</v>
      </c>
      <c r="N42" s="243">
        <v>0</v>
      </c>
      <c r="O42" s="241">
        <v>0</v>
      </c>
      <c r="P42" s="243">
        <v>0</v>
      </c>
      <c r="Q42" s="241">
        <v>0</v>
      </c>
      <c r="R42" s="274"/>
      <c r="S42" s="275"/>
      <c r="T42" s="125"/>
      <c r="U42" s="125"/>
      <c r="V42" s="125"/>
    </row>
    <row r="43" spans="1:127" s="110" customFormat="1" ht="15.75" customHeight="1">
      <c r="A43" s="227" t="s">
        <v>124</v>
      </c>
      <c r="B43" s="251" t="s">
        <v>104</v>
      </c>
      <c r="C43" s="233" t="s">
        <v>14</v>
      </c>
      <c r="D43" s="234">
        <f>SUM(D44:D49)</f>
        <v>233211.59999999998</v>
      </c>
      <c r="E43" s="235">
        <f>SUM(E44:E49)</f>
        <v>149640.8</v>
      </c>
      <c r="F43" s="252">
        <f aca="true" t="shared" si="18" ref="F43:M43">SUM(F44:F49)</f>
        <v>72746.1</v>
      </c>
      <c r="G43" s="235">
        <f t="shared" si="18"/>
        <v>72746.1</v>
      </c>
      <c r="H43" s="253">
        <f t="shared" si="18"/>
        <v>0</v>
      </c>
      <c r="I43" s="226">
        <f t="shared" si="18"/>
        <v>0</v>
      </c>
      <c r="J43" s="252">
        <f t="shared" si="18"/>
        <v>160465.49999999997</v>
      </c>
      <c r="K43" s="235">
        <f t="shared" si="18"/>
        <v>76894.7</v>
      </c>
      <c r="L43" s="252">
        <f t="shared" si="18"/>
        <v>0</v>
      </c>
      <c r="M43" s="235">
        <f t="shared" si="18"/>
        <v>0</v>
      </c>
      <c r="N43" s="242">
        <f>SUM(N44:N46)</f>
        <v>0</v>
      </c>
      <c r="O43" s="235">
        <f>SUM(O44:O46)</f>
        <v>0</v>
      </c>
      <c r="P43" s="242">
        <f>SUM(P44:P46)</f>
        <v>145</v>
      </c>
      <c r="Q43" s="235">
        <f>SUM(Q44:Q46)</f>
        <v>0</v>
      </c>
      <c r="R43" s="259" t="s">
        <v>97</v>
      </c>
      <c r="S43" s="260"/>
      <c r="T43" s="125"/>
      <c r="U43" s="125"/>
      <c r="V43" s="125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</row>
    <row r="44" spans="1:127" s="110" customFormat="1" ht="21" customHeight="1">
      <c r="A44" s="227"/>
      <c r="B44" s="251"/>
      <c r="C44" s="229" t="s">
        <v>0</v>
      </c>
      <c r="D44" s="230">
        <f aca="true" t="shared" si="19" ref="D44:E49">F44+H44+J44+L44</f>
        <v>8083</v>
      </c>
      <c r="E44" s="231">
        <f t="shared" si="19"/>
        <v>8083</v>
      </c>
      <c r="F44" s="232">
        <v>0</v>
      </c>
      <c r="G44" s="231">
        <v>0</v>
      </c>
      <c r="H44" s="230">
        <v>0</v>
      </c>
      <c r="I44" s="231">
        <v>0</v>
      </c>
      <c r="J44" s="247">
        <v>8083</v>
      </c>
      <c r="K44" s="231">
        <v>8083</v>
      </c>
      <c r="L44" s="247">
        <v>0</v>
      </c>
      <c r="M44" s="231">
        <v>0</v>
      </c>
      <c r="N44" s="232">
        <v>0</v>
      </c>
      <c r="O44" s="231">
        <v>0</v>
      </c>
      <c r="P44" s="232">
        <v>0</v>
      </c>
      <c r="Q44" s="231">
        <v>0</v>
      </c>
      <c r="R44" s="259"/>
      <c r="S44" s="260"/>
      <c r="T44" s="125"/>
      <c r="U44" s="125"/>
      <c r="V44" s="125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</row>
    <row r="45" spans="1:127" s="110" customFormat="1" ht="20.25" customHeight="1">
      <c r="A45" s="227"/>
      <c r="B45" s="251"/>
      <c r="C45" s="229" t="s">
        <v>1</v>
      </c>
      <c r="D45" s="230">
        <f t="shared" si="19"/>
        <v>106041.7</v>
      </c>
      <c r="E45" s="231">
        <f t="shared" si="19"/>
        <v>106041.7</v>
      </c>
      <c r="F45" s="232">
        <v>70326</v>
      </c>
      <c r="G45" s="231">
        <v>70326</v>
      </c>
      <c r="H45" s="230">
        <v>0</v>
      </c>
      <c r="I45" s="231">
        <v>0</v>
      </c>
      <c r="J45" s="232">
        <v>35715.7</v>
      </c>
      <c r="K45" s="231">
        <v>35715.7</v>
      </c>
      <c r="L45" s="232">
        <v>0</v>
      </c>
      <c r="M45" s="231">
        <v>0</v>
      </c>
      <c r="N45" s="232">
        <v>0</v>
      </c>
      <c r="O45" s="231">
        <v>0</v>
      </c>
      <c r="P45" s="232">
        <v>0</v>
      </c>
      <c r="Q45" s="231">
        <v>0</v>
      </c>
      <c r="R45" s="259"/>
      <c r="S45" s="260"/>
      <c r="T45" s="125"/>
      <c r="U45" s="125"/>
      <c r="V45" s="125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</row>
    <row r="46" spans="1:127" s="110" customFormat="1" ht="25.5" customHeight="1">
      <c r="A46" s="227"/>
      <c r="B46" s="251"/>
      <c r="C46" s="229" t="s">
        <v>2</v>
      </c>
      <c r="D46" s="230">
        <f t="shared" si="19"/>
        <v>35516.2</v>
      </c>
      <c r="E46" s="231">
        <f t="shared" si="19"/>
        <v>35516.1</v>
      </c>
      <c r="F46" s="232">
        <v>2420.1</v>
      </c>
      <c r="G46" s="231">
        <v>2420.1</v>
      </c>
      <c r="H46" s="230">
        <v>0</v>
      </c>
      <c r="I46" s="231">
        <v>0</v>
      </c>
      <c r="J46" s="232">
        <v>33096.1</v>
      </c>
      <c r="K46" s="231">
        <v>33096</v>
      </c>
      <c r="L46" s="232">
        <v>0</v>
      </c>
      <c r="M46" s="231">
        <v>0</v>
      </c>
      <c r="N46" s="232">
        <v>0</v>
      </c>
      <c r="O46" s="231">
        <v>0</v>
      </c>
      <c r="P46" s="232">
        <v>145</v>
      </c>
      <c r="Q46" s="231">
        <v>0</v>
      </c>
      <c r="R46" s="259"/>
      <c r="S46" s="260"/>
      <c r="T46" s="125"/>
      <c r="U46" s="125"/>
      <c r="V46" s="125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</row>
    <row r="47" spans="1:127" s="110" customFormat="1" ht="25.5" customHeight="1">
      <c r="A47" s="227"/>
      <c r="B47" s="251"/>
      <c r="C47" s="229" t="s">
        <v>211</v>
      </c>
      <c r="D47" s="230">
        <f t="shared" si="19"/>
        <v>30476.5</v>
      </c>
      <c r="E47" s="231">
        <f t="shared" si="19"/>
        <v>0</v>
      </c>
      <c r="F47" s="232">
        <v>0</v>
      </c>
      <c r="G47" s="231">
        <v>0</v>
      </c>
      <c r="H47" s="230">
        <v>0</v>
      </c>
      <c r="I47" s="231">
        <v>0</v>
      </c>
      <c r="J47" s="232">
        <v>30476.5</v>
      </c>
      <c r="K47" s="231">
        <v>0</v>
      </c>
      <c r="L47" s="230">
        <v>0</v>
      </c>
      <c r="M47" s="231">
        <v>0</v>
      </c>
      <c r="N47" s="230">
        <v>0</v>
      </c>
      <c r="O47" s="231">
        <v>0</v>
      </c>
      <c r="P47" s="230">
        <v>0</v>
      </c>
      <c r="Q47" s="231">
        <v>0</v>
      </c>
      <c r="R47" s="259"/>
      <c r="S47" s="260"/>
      <c r="T47" s="125"/>
      <c r="U47" s="125"/>
      <c r="V47" s="125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</row>
    <row r="48" spans="1:127" s="110" customFormat="1" ht="25.5" customHeight="1">
      <c r="A48" s="227"/>
      <c r="B48" s="251"/>
      <c r="C48" s="229" t="s">
        <v>212</v>
      </c>
      <c r="D48" s="230">
        <f t="shared" si="19"/>
        <v>27856.9</v>
      </c>
      <c r="E48" s="231">
        <f t="shared" si="19"/>
        <v>0</v>
      </c>
      <c r="F48" s="232">
        <v>0</v>
      </c>
      <c r="G48" s="231">
        <v>0</v>
      </c>
      <c r="H48" s="230">
        <v>0</v>
      </c>
      <c r="I48" s="231">
        <v>0</v>
      </c>
      <c r="J48" s="232">
        <v>27856.9</v>
      </c>
      <c r="K48" s="231">
        <v>0</v>
      </c>
      <c r="L48" s="230">
        <v>0</v>
      </c>
      <c r="M48" s="231">
        <v>0</v>
      </c>
      <c r="N48" s="230">
        <v>0</v>
      </c>
      <c r="O48" s="231">
        <v>0</v>
      </c>
      <c r="P48" s="230">
        <v>0</v>
      </c>
      <c r="Q48" s="231">
        <v>0</v>
      </c>
      <c r="R48" s="259"/>
      <c r="S48" s="260"/>
      <c r="T48" s="125"/>
      <c r="U48" s="125"/>
      <c r="V48" s="125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</row>
    <row r="49" spans="1:127" s="110" customFormat="1" ht="25.5" customHeight="1" thickBot="1">
      <c r="A49" s="237"/>
      <c r="B49" s="254"/>
      <c r="C49" s="239" t="s">
        <v>213</v>
      </c>
      <c r="D49" s="255">
        <f t="shared" si="19"/>
        <v>25237.3</v>
      </c>
      <c r="E49" s="241">
        <f t="shared" si="19"/>
        <v>0</v>
      </c>
      <c r="F49" s="243">
        <v>0</v>
      </c>
      <c r="G49" s="241">
        <v>0</v>
      </c>
      <c r="H49" s="255">
        <v>0</v>
      </c>
      <c r="I49" s="241">
        <v>0</v>
      </c>
      <c r="J49" s="243">
        <v>25237.3</v>
      </c>
      <c r="K49" s="241">
        <v>0</v>
      </c>
      <c r="L49" s="255">
        <v>0</v>
      </c>
      <c r="M49" s="241">
        <v>0</v>
      </c>
      <c r="N49" s="255">
        <v>0</v>
      </c>
      <c r="O49" s="241">
        <v>0</v>
      </c>
      <c r="P49" s="255">
        <v>0</v>
      </c>
      <c r="Q49" s="241">
        <v>0</v>
      </c>
      <c r="R49" s="399"/>
      <c r="S49" s="275"/>
      <c r="T49" s="125"/>
      <c r="U49" s="125"/>
      <c r="V49" s="125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</row>
    <row r="50" spans="1:127" s="116" customFormat="1" ht="15.75" customHeight="1">
      <c r="A50" s="227" t="s">
        <v>125</v>
      </c>
      <c r="B50" s="251" t="s">
        <v>100</v>
      </c>
      <c r="C50" s="233" t="s">
        <v>14</v>
      </c>
      <c r="D50" s="256">
        <f>SUM(D51:D56)</f>
        <v>218173.6</v>
      </c>
      <c r="E50" s="235">
        <f>SUM(E51:E56)</f>
        <v>150168.3</v>
      </c>
      <c r="F50" s="242">
        <f aca="true" t="shared" si="20" ref="F50:M50">SUM(F51:F56)</f>
        <v>67974.2</v>
      </c>
      <c r="G50" s="235">
        <f t="shared" si="20"/>
        <v>67974.2</v>
      </c>
      <c r="H50" s="242">
        <f t="shared" si="20"/>
        <v>0</v>
      </c>
      <c r="I50" s="235">
        <f t="shared" si="20"/>
        <v>0</v>
      </c>
      <c r="J50" s="242">
        <f t="shared" si="20"/>
        <v>150199.4</v>
      </c>
      <c r="K50" s="235">
        <f t="shared" si="20"/>
        <v>82194.1</v>
      </c>
      <c r="L50" s="242">
        <f t="shared" si="20"/>
        <v>0</v>
      </c>
      <c r="M50" s="235">
        <f t="shared" si="20"/>
        <v>0</v>
      </c>
      <c r="N50" s="242">
        <f>SUM(N51:N53)</f>
        <v>0</v>
      </c>
      <c r="O50" s="235">
        <f>SUM(O51:O53)</f>
        <v>0</v>
      </c>
      <c r="P50" s="242">
        <f>SUM(P51:P53)</f>
        <v>145</v>
      </c>
      <c r="Q50" s="235">
        <f>SUM(Q51:Q53)</f>
        <v>0</v>
      </c>
      <c r="R50" s="259" t="s">
        <v>97</v>
      </c>
      <c r="S50" s="260"/>
      <c r="T50" s="125"/>
      <c r="U50" s="125"/>
      <c r="V50" s="125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</row>
    <row r="51" spans="1:127" s="116" customFormat="1" ht="21" customHeight="1">
      <c r="A51" s="227"/>
      <c r="B51" s="251"/>
      <c r="C51" s="229" t="s">
        <v>0</v>
      </c>
      <c r="D51" s="230">
        <f aca="true" t="shared" si="21" ref="D51:E56">F51+H51+J51+L51</f>
        <v>16002.3</v>
      </c>
      <c r="E51" s="231">
        <f t="shared" si="21"/>
        <v>16002.3</v>
      </c>
      <c r="F51" s="232">
        <v>0</v>
      </c>
      <c r="G51" s="231">
        <v>0</v>
      </c>
      <c r="H51" s="232">
        <v>0</v>
      </c>
      <c r="I51" s="231">
        <v>0</v>
      </c>
      <c r="J51" s="232">
        <v>16002.3</v>
      </c>
      <c r="K51" s="231">
        <v>16002.3</v>
      </c>
      <c r="L51" s="232">
        <v>0</v>
      </c>
      <c r="M51" s="231">
        <v>0</v>
      </c>
      <c r="N51" s="232">
        <v>0</v>
      </c>
      <c r="O51" s="231">
        <v>0</v>
      </c>
      <c r="P51" s="232">
        <v>0</v>
      </c>
      <c r="Q51" s="231">
        <v>0</v>
      </c>
      <c r="R51" s="259"/>
      <c r="S51" s="260"/>
      <c r="T51" s="125"/>
      <c r="U51" s="125"/>
      <c r="V51" s="125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</row>
    <row r="52" spans="1:127" s="116" customFormat="1" ht="20.25" customHeight="1">
      <c r="A52" s="227"/>
      <c r="B52" s="251"/>
      <c r="C52" s="229" t="s">
        <v>1</v>
      </c>
      <c r="D52" s="230">
        <f t="shared" si="21"/>
        <v>34405.9</v>
      </c>
      <c r="E52" s="231">
        <f t="shared" si="21"/>
        <v>34405.8</v>
      </c>
      <c r="F52" s="232">
        <v>0</v>
      </c>
      <c r="G52" s="231">
        <v>0</v>
      </c>
      <c r="H52" s="232">
        <v>0</v>
      </c>
      <c r="I52" s="231">
        <v>0</v>
      </c>
      <c r="J52" s="232">
        <v>34405.9</v>
      </c>
      <c r="K52" s="231">
        <v>34405.8</v>
      </c>
      <c r="L52" s="232">
        <v>0</v>
      </c>
      <c r="M52" s="231">
        <v>0</v>
      </c>
      <c r="N52" s="232">
        <v>0</v>
      </c>
      <c r="O52" s="231">
        <v>0</v>
      </c>
      <c r="P52" s="232">
        <v>0</v>
      </c>
      <c r="Q52" s="231">
        <v>0</v>
      </c>
      <c r="R52" s="259"/>
      <c r="S52" s="260"/>
      <c r="T52" s="125"/>
      <c r="U52" s="125"/>
      <c r="V52" s="125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</row>
    <row r="53" spans="1:127" s="116" customFormat="1" ht="25.5" customHeight="1">
      <c r="A53" s="227"/>
      <c r="B53" s="251"/>
      <c r="C53" s="229" t="s">
        <v>2</v>
      </c>
      <c r="D53" s="230">
        <f t="shared" si="21"/>
        <v>99760.4</v>
      </c>
      <c r="E53" s="231">
        <f t="shared" si="21"/>
        <v>99760.2</v>
      </c>
      <c r="F53" s="232">
        <v>67974.2</v>
      </c>
      <c r="G53" s="231">
        <v>67974.2</v>
      </c>
      <c r="H53" s="232">
        <v>0</v>
      </c>
      <c r="I53" s="231">
        <v>0</v>
      </c>
      <c r="J53" s="232">
        <v>31786.2</v>
      </c>
      <c r="K53" s="231">
        <v>31786</v>
      </c>
      <c r="L53" s="232">
        <v>0</v>
      </c>
      <c r="M53" s="231">
        <v>0</v>
      </c>
      <c r="N53" s="232">
        <v>0</v>
      </c>
      <c r="O53" s="231">
        <v>0</v>
      </c>
      <c r="P53" s="232">
        <v>145</v>
      </c>
      <c r="Q53" s="231">
        <v>0</v>
      </c>
      <c r="R53" s="259"/>
      <c r="S53" s="260"/>
      <c r="T53" s="125"/>
      <c r="U53" s="125"/>
      <c r="V53" s="125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</row>
    <row r="54" spans="1:127" s="116" customFormat="1" ht="25.5" customHeight="1">
      <c r="A54" s="227"/>
      <c r="B54" s="251"/>
      <c r="C54" s="229" t="s">
        <v>211</v>
      </c>
      <c r="D54" s="230">
        <f t="shared" si="21"/>
        <v>29166.7</v>
      </c>
      <c r="E54" s="231">
        <f t="shared" si="21"/>
        <v>0</v>
      </c>
      <c r="F54" s="232">
        <v>0</v>
      </c>
      <c r="G54" s="231">
        <v>0</v>
      </c>
      <c r="H54" s="232">
        <v>0</v>
      </c>
      <c r="I54" s="231">
        <v>0</v>
      </c>
      <c r="J54" s="232">
        <v>29166.7</v>
      </c>
      <c r="K54" s="231">
        <v>0</v>
      </c>
      <c r="L54" s="232">
        <v>0</v>
      </c>
      <c r="M54" s="231">
        <v>0</v>
      </c>
      <c r="N54" s="232">
        <v>0</v>
      </c>
      <c r="O54" s="231">
        <v>0</v>
      </c>
      <c r="P54" s="232">
        <v>0</v>
      </c>
      <c r="Q54" s="231">
        <v>0</v>
      </c>
      <c r="R54" s="259"/>
      <c r="S54" s="260"/>
      <c r="T54" s="125"/>
      <c r="U54" s="125"/>
      <c r="V54" s="125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</row>
    <row r="55" spans="1:127" s="116" customFormat="1" ht="25.5" customHeight="1">
      <c r="A55" s="227"/>
      <c r="B55" s="251"/>
      <c r="C55" s="229" t="s">
        <v>212</v>
      </c>
      <c r="D55" s="230">
        <f t="shared" si="21"/>
        <v>26547.1</v>
      </c>
      <c r="E55" s="231">
        <f t="shared" si="21"/>
        <v>0</v>
      </c>
      <c r="F55" s="232">
        <v>0</v>
      </c>
      <c r="G55" s="231">
        <v>0</v>
      </c>
      <c r="H55" s="232">
        <v>0</v>
      </c>
      <c r="I55" s="231">
        <v>0</v>
      </c>
      <c r="J55" s="232">
        <v>26547.1</v>
      </c>
      <c r="K55" s="231">
        <v>0</v>
      </c>
      <c r="L55" s="232">
        <v>0</v>
      </c>
      <c r="M55" s="231">
        <v>0</v>
      </c>
      <c r="N55" s="232">
        <v>0</v>
      </c>
      <c r="O55" s="231">
        <v>0</v>
      </c>
      <c r="P55" s="232">
        <v>0</v>
      </c>
      <c r="Q55" s="231">
        <v>0</v>
      </c>
      <c r="R55" s="259"/>
      <c r="S55" s="260"/>
      <c r="T55" s="125"/>
      <c r="U55" s="125"/>
      <c r="V55" s="125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</row>
    <row r="56" spans="1:127" s="116" customFormat="1" ht="25.5" customHeight="1" thickBot="1">
      <c r="A56" s="237"/>
      <c r="B56" s="254"/>
      <c r="C56" s="239" t="s">
        <v>213</v>
      </c>
      <c r="D56" s="255">
        <f t="shared" si="21"/>
        <v>12291.2</v>
      </c>
      <c r="E56" s="241">
        <f t="shared" si="21"/>
        <v>0</v>
      </c>
      <c r="F56" s="243">
        <v>0</v>
      </c>
      <c r="G56" s="241">
        <v>0</v>
      </c>
      <c r="H56" s="243">
        <v>0</v>
      </c>
      <c r="I56" s="241">
        <v>0</v>
      </c>
      <c r="J56" s="243">
        <v>12291.2</v>
      </c>
      <c r="K56" s="241">
        <v>0</v>
      </c>
      <c r="L56" s="243">
        <v>0</v>
      </c>
      <c r="M56" s="241">
        <v>0</v>
      </c>
      <c r="N56" s="243">
        <v>0</v>
      </c>
      <c r="O56" s="241">
        <v>0</v>
      </c>
      <c r="P56" s="243">
        <v>0</v>
      </c>
      <c r="Q56" s="241">
        <v>0</v>
      </c>
      <c r="R56" s="399"/>
      <c r="S56" s="275"/>
      <c r="T56" s="125"/>
      <c r="U56" s="125"/>
      <c r="V56" s="125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</row>
    <row r="57" spans="1:127" s="116" customFormat="1" ht="21.75" customHeight="1">
      <c r="A57" s="227" t="s">
        <v>126</v>
      </c>
      <c r="B57" s="251" t="s">
        <v>101</v>
      </c>
      <c r="C57" s="233" t="s">
        <v>14</v>
      </c>
      <c r="D57" s="256">
        <f>SUM(D58:D63)</f>
        <v>143207.9</v>
      </c>
      <c r="E57" s="235">
        <f>SUM(E58:E63)</f>
        <v>67501.8</v>
      </c>
      <c r="F57" s="242">
        <f aca="true" t="shared" si="22" ref="F57:M57">SUM(F58:F63)</f>
        <v>0</v>
      </c>
      <c r="G57" s="235">
        <f t="shared" si="22"/>
        <v>0</v>
      </c>
      <c r="H57" s="242">
        <f t="shared" si="22"/>
        <v>0</v>
      </c>
      <c r="I57" s="235">
        <f t="shared" si="22"/>
        <v>0</v>
      </c>
      <c r="J57" s="242">
        <f t="shared" si="22"/>
        <v>143207.9</v>
      </c>
      <c r="K57" s="235">
        <f t="shared" si="22"/>
        <v>67501.8</v>
      </c>
      <c r="L57" s="242">
        <f t="shared" si="22"/>
        <v>0</v>
      </c>
      <c r="M57" s="235">
        <f t="shared" si="22"/>
        <v>0</v>
      </c>
      <c r="N57" s="242">
        <f>SUM(N58:N60)</f>
        <v>0</v>
      </c>
      <c r="O57" s="235">
        <f>SUM(O58:O60)</f>
        <v>0</v>
      </c>
      <c r="P57" s="242">
        <f>SUM(P58:P60)</f>
        <v>145</v>
      </c>
      <c r="Q57" s="235">
        <f>SUM(Q58:Q60)</f>
        <v>0</v>
      </c>
      <c r="R57" s="259" t="s">
        <v>97</v>
      </c>
      <c r="S57" s="260"/>
      <c r="T57" s="125"/>
      <c r="U57" s="125"/>
      <c r="V57" s="125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</row>
    <row r="58" spans="1:127" s="116" customFormat="1" ht="21" customHeight="1">
      <c r="A58" s="227"/>
      <c r="B58" s="251"/>
      <c r="C58" s="229" t="s">
        <v>0</v>
      </c>
      <c r="D58" s="230">
        <f aca="true" t="shared" si="23" ref="D58:E60">F58+H58+J58+L58</f>
        <v>0</v>
      </c>
      <c r="E58" s="231">
        <f t="shared" si="23"/>
        <v>0</v>
      </c>
      <c r="F58" s="232">
        <v>0</v>
      </c>
      <c r="G58" s="231">
        <v>0</v>
      </c>
      <c r="H58" s="232">
        <v>0</v>
      </c>
      <c r="I58" s="231">
        <v>0</v>
      </c>
      <c r="J58" s="232">
        <v>0</v>
      </c>
      <c r="K58" s="231">
        <v>0</v>
      </c>
      <c r="L58" s="232">
        <v>0</v>
      </c>
      <c r="M58" s="231">
        <v>0</v>
      </c>
      <c r="N58" s="232">
        <v>0</v>
      </c>
      <c r="O58" s="231">
        <v>0</v>
      </c>
      <c r="P58" s="232">
        <v>0</v>
      </c>
      <c r="Q58" s="231">
        <v>0</v>
      </c>
      <c r="R58" s="259"/>
      <c r="S58" s="260"/>
      <c r="T58" s="125"/>
      <c r="U58" s="125"/>
      <c r="V58" s="125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</row>
    <row r="59" spans="1:127" s="116" customFormat="1" ht="20.25" customHeight="1">
      <c r="A59" s="227"/>
      <c r="B59" s="251"/>
      <c r="C59" s="229" t="s">
        <v>1</v>
      </c>
      <c r="D59" s="230">
        <f t="shared" si="23"/>
        <v>35060.8</v>
      </c>
      <c r="E59" s="231">
        <f t="shared" si="23"/>
        <v>35060.8</v>
      </c>
      <c r="F59" s="232">
        <v>0</v>
      </c>
      <c r="G59" s="231">
        <v>0</v>
      </c>
      <c r="H59" s="232">
        <v>0</v>
      </c>
      <c r="I59" s="231">
        <v>0</v>
      </c>
      <c r="J59" s="232">
        <v>35060.8</v>
      </c>
      <c r="K59" s="231">
        <v>35060.8</v>
      </c>
      <c r="L59" s="232">
        <v>0</v>
      </c>
      <c r="M59" s="231">
        <v>0</v>
      </c>
      <c r="N59" s="232">
        <v>0</v>
      </c>
      <c r="O59" s="231">
        <v>0</v>
      </c>
      <c r="P59" s="232">
        <v>0</v>
      </c>
      <c r="Q59" s="231">
        <v>0</v>
      </c>
      <c r="R59" s="259"/>
      <c r="S59" s="260"/>
      <c r="T59" s="125"/>
      <c r="U59" s="125"/>
      <c r="V59" s="125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</row>
    <row r="60" spans="1:127" s="116" customFormat="1" ht="25.5" customHeight="1">
      <c r="A60" s="227"/>
      <c r="B60" s="251"/>
      <c r="C60" s="229" t="s">
        <v>2</v>
      </c>
      <c r="D60" s="230">
        <f t="shared" si="23"/>
        <v>32441.1</v>
      </c>
      <c r="E60" s="231">
        <f t="shared" si="23"/>
        <v>32441</v>
      </c>
      <c r="F60" s="232">
        <v>0</v>
      </c>
      <c r="G60" s="231">
        <v>0</v>
      </c>
      <c r="H60" s="232">
        <v>0</v>
      </c>
      <c r="I60" s="231">
        <v>0</v>
      </c>
      <c r="J60" s="232">
        <v>32441.1</v>
      </c>
      <c r="K60" s="231">
        <v>32441</v>
      </c>
      <c r="L60" s="232">
        <v>0</v>
      </c>
      <c r="M60" s="231">
        <v>0</v>
      </c>
      <c r="N60" s="232">
        <v>0</v>
      </c>
      <c r="O60" s="231">
        <v>0</v>
      </c>
      <c r="P60" s="232">
        <v>145</v>
      </c>
      <c r="Q60" s="231">
        <v>0</v>
      </c>
      <c r="R60" s="259"/>
      <c r="S60" s="260"/>
      <c r="T60" s="125"/>
      <c r="U60" s="125"/>
      <c r="V60" s="125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</row>
    <row r="61" spans="1:127" s="116" customFormat="1" ht="25.5" customHeight="1">
      <c r="A61" s="227"/>
      <c r="B61" s="251"/>
      <c r="C61" s="229" t="s">
        <v>211</v>
      </c>
      <c r="D61" s="230">
        <f aca="true" t="shared" si="24" ref="D61:E63">F61+H61+J61+L61</f>
        <v>29821.6</v>
      </c>
      <c r="E61" s="231">
        <f t="shared" si="24"/>
        <v>0</v>
      </c>
      <c r="F61" s="232">
        <v>0</v>
      </c>
      <c r="G61" s="231">
        <v>0</v>
      </c>
      <c r="H61" s="232">
        <v>0</v>
      </c>
      <c r="I61" s="231">
        <v>0</v>
      </c>
      <c r="J61" s="232">
        <v>29821.6</v>
      </c>
      <c r="K61" s="231">
        <v>0</v>
      </c>
      <c r="L61" s="232">
        <v>0</v>
      </c>
      <c r="M61" s="231">
        <v>0</v>
      </c>
      <c r="N61" s="232">
        <v>0</v>
      </c>
      <c r="O61" s="231">
        <v>0</v>
      </c>
      <c r="P61" s="232">
        <v>0</v>
      </c>
      <c r="Q61" s="231">
        <v>0</v>
      </c>
      <c r="R61" s="259"/>
      <c r="S61" s="260"/>
      <c r="T61" s="125"/>
      <c r="U61" s="125"/>
      <c r="V61" s="125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</row>
    <row r="62" spans="1:127" s="116" customFormat="1" ht="25.5" customHeight="1">
      <c r="A62" s="227"/>
      <c r="B62" s="251"/>
      <c r="C62" s="229" t="s">
        <v>212</v>
      </c>
      <c r="D62" s="230">
        <f t="shared" si="24"/>
        <v>27202</v>
      </c>
      <c r="E62" s="231">
        <f t="shared" si="24"/>
        <v>0</v>
      </c>
      <c r="F62" s="232">
        <v>0</v>
      </c>
      <c r="G62" s="231">
        <v>0</v>
      </c>
      <c r="H62" s="232">
        <v>0</v>
      </c>
      <c r="I62" s="231">
        <v>0</v>
      </c>
      <c r="J62" s="232">
        <v>27202</v>
      </c>
      <c r="K62" s="231">
        <v>0</v>
      </c>
      <c r="L62" s="232">
        <v>0</v>
      </c>
      <c r="M62" s="231">
        <v>0</v>
      </c>
      <c r="N62" s="232">
        <v>0</v>
      </c>
      <c r="O62" s="231">
        <v>0</v>
      </c>
      <c r="P62" s="232">
        <v>0</v>
      </c>
      <c r="Q62" s="231">
        <v>0</v>
      </c>
      <c r="R62" s="259"/>
      <c r="S62" s="260"/>
      <c r="T62" s="125"/>
      <c r="U62" s="125"/>
      <c r="V62" s="125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</row>
    <row r="63" spans="1:127" s="116" customFormat="1" ht="25.5" customHeight="1" thickBot="1">
      <c r="A63" s="237"/>
      <c r="B63" s="254"/>
      <c r="C63" s="239" t="s">
        <v>213</v>
      </c>
      <c r="D63" s="255">
        <f t="shared" si="24"/>
        <v>18682.4</v>
      </c>
      <c r="E63" s="241">
        <f t="shared" si="24"/>
        <v>0</v>
      </c>
      <c r="F63" s="243">
        <v>0</v>
      </c>
      <c r="G63" s="241">
        <v>0</v>
      </c>
      <c r="H63" s="243">
        <v>0</v>
      </c>
      <c r="I63" s="241">
        <v>0</v>
      </c>
      <c r="J63" s="243">
        <v>18682.4</v>
      </c>
      <c r="K63" s="241">
        <v>0</v>
      </c>
      <c r="L63" s="243">
        <v>0</v>
      </c>
      <c r="M63" s="241">
        <v>0</v>
      </c>
      <c r="N63" s="243">
        <v>0</v>
      </c>
      <c r="O63" s="241">
        <v>0</v>
      </c>
      <c r="P63" s="243">
        <v>0</v>
      </c>
      <c r="Q63" s="241">
        <v>0</v>
      </c>
      <c r="R63" s="399"/>
      <c r="S63" s="275"/>
      <c r="T63" s="125"/>
      <c r="U63" s="125"/>
      <c r="V63" s="125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</row>
    <row r="64" spans="1:127" s="116" customFormat="1" ht="15.75" customHeight="1">
      <c r="A64" s="227" t="s">
        <v>127</v>
      </c>
      <c r="B64" s="251" t="s">
        <v>103</v>
      </c>
      <c r="C64" s="233" t="s">
        <v>14</v>
      </c>
      <c r="D64" s="256">
        <f>SUM(D65:D70)</f>
        <v>228074.1</v>
      </c>
      <c r="E64" s="235">
        <f>SUM(E65:E70)</f>
        <v>152368</v>
      </c>
      <c r="F64" s="242">
        <f aca="true" t="shared" si="25" ref="F64:M64">SUM(F65:F70)</f>
        <v>75691.7</v>
      </c>
      <c r="G64" s="235">
        <f t="shared" si="25"/>
        <v>75691.7</v>
      </c>
      <c r="H64" s="242">
        <f t="shared" si="25"/>
        <v>0</v>
      </c>
      <c r="I64" s="235">
        <f t="shared" si="25"/>
        <v>0</v>
      </c>
      <c r="J64" s="242">
        <f t="shared" si="25"/>
        <v>152382.4</v>
      </c>
      <c r="K64" s="235">
        <f t="shared" si="25"/>
        <v>76676.3</v>
      </c>
      <c r="L64" s="242">
        <f t="shared" si="25"/>
        <v>0</v>
      </c>
      <c r="M64" s="235">
        <f t="shared" si="25"/>
        <v>0</v>
      </c>
      <c r="N64" s="242">
        <f>SUM(N65:N67)</f>
        <v>0</v>
      </c>
      <c r="O64" s="235">
        <f>SUM(O65:O67)</f>
        <v>0</v>
      </c>
      <c r="P64" s="242">
        <f>SUM(P65:P67)</f>
        <v>145</v>
      </c>
      <c r="Q64" s="235">
        <f>SUM(Q65:Q67)</f>
        <v>0</v>
      </c>
      <c r="R64" s="259" t="s">
        <v>97</v>
      </c>
      <c r="S64" s="260"/>
      <c r="T64" s="125"/>
      <c r="U64" s="125"/>
      <c r="V64" s="125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</row>
    <row r="65" spans="1:127" s="116" customFormat="1" ht="21" customHeight="1">
      <c r="A65" s="227"/>
      <c r="B65" s="251"/>
      <c r="C65" s="229" t="s">
        <v>0</v>
      </c>
      <c r="D65" s="230">
        <f aca="true" t="shared" si="26" ref="D65:E70">F65+H65+J65+L65</f>
        <v>9174.5</v>
      </c>
      <c r="E65" s="231">
        <f t="shared" si="26"/>
        <v>9174.5</v>
      </c>
      <c r="F65" s="232">
        <v>0</v>
      </c>
      <c r="G65" s="231">
        <v>0</v>
      </c>
      <c r="H65" s="232">
        <v>0</v>
      </c>
      <c r="I65" s="231">
        <v>0</v>
      </c>
      <c r="J65" s="232">
        <v>9174.5</v>
      </c>
      <c r="K65" s="231">
        <v>9174.5</v>
      </c>
      <c r="L65" s="232">
        <v>0</v>
      </c>
      <c r="M65" s="231">
        <v>0</v>
      </c>
      <c r="N65" s="232">
        <v>0</v>
      </c>
      <c r="O65" s="231">
        <v>0</v>
      </c>
      <c r="P65" s="232">
        <v>0</v>
      </c>
      <c r="Q65" s="231">
        <v>0</v>
      </c>
      <c r="R65" s="259"/>
      <c r="S65" s="260"/>
      <c r="T65" s="125"/>
      <c r="U65" s="125"/>
      <c r="V65" s="125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</row>
    <row r="66" spans="1:127" s="116" customFormat="1" ht="20.25" customHeight="1">
      <c r="A66" s="227"/>
      <c r="B66" s="251"/>
      <c r="C66" s="229" t="s">
        <v>1</v>
      </c>
      <c r="D66" s="230">
        <f t="shared" si="26"/>
        <v>40226.700000000004</v>
      </c>
      <c r="E66" s="231">
        <f t="shared" si="26"/>
        <v>40226.700000000004</v>
      </c>
      <c r="F66" s="232">
        <v>5165.9</v>
      </c>
      <c r="G66" s="231">
        <v>5165.9</v>
      </c>
      <c r="H66" s="232">
        <v>0</v>
      </c>
      <c r="I66" s="231">
        <v>0</v>
      </c>
      <c r="J66" s="232">
        <v>35060.8</v>
      </c>
      <c r="K66" s="231">
        <v>35060.8</v>
      </c>
      <c r="L66" s="232">
        <v>0</v>
      </c>
      <c r="M66" s="231">
        <v>0</v>
      </c>
      <c r="N66" s="232">
        <v>0</v>
      </c>
      <c r="O66" s="231">
        <v>0</v>
      </c>
      <c r="P66" s="232">
        <v>0</v>
      </c>
      <c r="Q66" s="231">
        <v>0</v>
      </c>
      <c r="R66" s="259"/>
      <c r="S66" s="260"/>
      <c r="T66" s="125"/>
      <c r="U66" s="125"/>
      <c r="V66" s="125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</row>
    <row r="67" spans="1:127" s="116" customFormat="1" ht="25.5" customHeight="1">
      <c r="A67" s="227"/>
      <c r="B67" s="251"/>
      <c r="C67" s="229" t="s">
        <v>2</v>
      </c>
      <c r="D67" s="230">
        <f t="shared" si="26"/>
        <v>102966.9</v>
      </c>
      <c r="E67" s="231">
        <f t="shared" si="26"/>
        <v>102966.8</v>
      </c>
      <c r="F67" s="232">
        <v>70525.8</v>
      </c>
      <c r="G67" s="231">
        <v>70525.8</v>
      </c>
      <c r="H67" s="232">
        <v>0</v>
      </c>
      <c r="I67" s="231">
        <v>0</v>
      </c>
      <c r="J67" s="232">
        <v>32441.1</v>
      </c>
      <c r="K67" s="231">
        <v>32441</v>
      </c>
      <c r="L67" s="232">
        <v>0</v>
      </c>
      <c r="M67" s="231">
        <v>0</v>
      </c>
      <c r="N67" s="232">
        <v>0</v>
      </c>
      <c r="O67" s="231">
        <v>0</v>
      </c>
      <c r="P67" s="232">
        <v>145</v>
      </c>
      <c r="Q67" s="231">
        <v>0</v>
      </c>
      <c r="R67" s="259"/>
      <c r="S67" s="260"/>
      <c r="T67" s="125"/>
      <c r="U67" s="125"/>
      <c r="V67" s="125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</row>
    <row r="68" spans="1:127" s="116" customFormat="1" ht="25.5" customHeight="1">
      <c r="A68" s="227"/>
      <c r="B68" s="251"/>
      <c r="C68" s="229" t="s">
        <v>211</v>
      </c>
      <c r="D68" s="230">
        <f t="shared" si="26"/>
        <v>29821.6</v>
      </c>
      <c r="E68" s="231">
        <f t="shared" si="26"/>
        <v>0</v>
      </c>
      <c r="F68" s="232">
        <v>0</v>
      </c>
      <c r="G68" s="231">
        <v>0</v>
      </c>
      <c r="H68" s="232">
        <v>0</v>
      </c>
      <c r="I68" s="231">
        <v>0</v>
      </c>
      <c r="J68" s="232">
        <v>29821.6</v>
      </c>
      <c r="K68" s="231">
        <v>0</v>
      </c>
      <c r="L68" s="232">
        <v>0</v>
      </c>
      <c r="M68" s="231">
        <v>0</v>
      </c>
      <c r="N68" s="232">
        <v>0</v>
      </c>
      <c r="O68" s="231">
        <v>0</v>
      </c>
      <c r="P68" s="232">
        <v>0</v>
      </c>
      <c r="Q68" s="231">
        <v>0</v>
      </c>
      <c r="R68" s="259"/>
      <c r="S68" s="260"/>
      <c r="T68" s="125"/>
      <c r="U68" s="125"/>
      <c r="V68" s="125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</row>
    <row r="69" spans="1:127" s="116" customFormat="1" ht="25.5" customHeight="1">
      <c r="A69" s="227"/>
      <c r="B69" s="251"/>
      <c r="C69" s="229" t="s">
        <v>212</v>
      </c>
      <c r="D69" s="230">
        <f t="shared" si="26"/>
        <v>27202</v>
      </c>
      <c r="E69" s="231">
        <f t="shared" si="26"/>
        <v>0</v>
      </c>
      <c r="F69" s="232">
        <v>0</v>
      </c>
      <c r="G69" s="231">
        <v>0</v>
      </c>
      <c r="H69" s="232">
        <v>0</v>
      </c>
      <c r="I69" s="231">
        <v>0</v>
      </c>
      <c r="J69" s="232">
        <v>27202</v>
      </c>
      <c r="K69" s="231">
        <v>0</v>
      </c>
      <c r="L69" s="232">
        <v>0</v>
      </c>
      <c r="M69" s="231">
        <v>0</v>
      </c>
      <c r="N69" s="232">
        <v>0</v>
      </c>
      <c r="O69" s="231">
        <v>0</v>
      </c>
      <c r="P69" s="232">
        <v>0</v>
      </c>
      <c r="Q69" s="231">
        <v>0</v>
      </c>
      <c r="R69" s="259"/>
      <c r="S69" s="260"/>
      <c r="T69" s="125"/>
      <c r="U69" s="125"/>
      <c r="V69" s="125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</row>
    <row r="70" spans="1:127" s="116" customFormat="1" ht="25.5" customHeight="1" thickBot="1">
      <c r="A70" s="237"/>
      <c r="B70" s="254"/>
      <c r="C70" s="239" t="s">
        <v>213</v>
      </c>
      <c r="D70" s="255">
        <f t="shared" si="26"/>
        <v>18682.4</v>
      </c>
      <c r="E70" s="241">
        <f t="shared" si="26"/>
        <v>0</v>
      </c>
      <c r="F70" s="243">
        <v>0</v>
      </c>
      <c r="G70" s="241">
        <v>0</v>
      </c>
      <c r="H70" s="243">
        <v>0</v>
      </c>
      <c r="I70" s="241">
        <v>0</v>
      </c>
      <c r="J70" s="243">
        <v>18682.4</v>
      </c>
      <c r="K70" s="241">
        <v>0</v>
      </c>
      <c r="L70" s="243">
        <v>0</v>
      </c>
      <c r="M70" s="241">
        <v>0</v>
      </c>
      <c r="N70" s="243">
        <v>0</v>
      </c>
      <c r="O70" s="241">
        <v>0</v>
      </c>
      <c r="P70" s="243">
        <v>0</v>
      </c>
      <c r="Q70" s="241">
        <v>0</v>
      </c>
      <c r="R70" s="399"/>
      <c r="S70" s="275"/>
      <c r="T70" s="125"/>
      <c r="U70" s="125"/>
      <c r="V70" s="125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</row>
    <row r="71" spans="1:22" ht="15.75" customHeight="1">
      <c r="A71" s="127" t="s">
        <v>128</v>
      </c>
      <c r="B71" s="216" t="s">
        <v>105</v>
      </c>
      <c r="C71" s="12" t="s">
        <v>14</v>
      </c>
      <c r="D71" s="55">
        <f>SUM(D72:D77)</f>
        <v>229500.3</v>
      </c>
      <c r="E71" s="48">
        <f>SUM(E72:E77)</f>
        <v>102728.1</v>
      </c>
      <c r="F71" s="52">
        <f aca="true" t="shared" si="27" ref="F71:M71">SUM(F72:F77)</f>
        <v>0</v>
      </c>
      <c r="G71" s="48">
        <f t="shared" si="27"/>
        <v>0</v>
      </c>
      <c r="H71" s="52">
        <f t="shared" si="27"/>
        <v>0</v>
      </c>
      <c r="I71" s="48">
        <f t="shared" si="27"/>
        <v>0</v>
      </c>
      <c r="J71" s="52">
        <f t="shared" si="27"/>
        <v>229500.3</v>
      </c>
      <c r="K71" s="48">
        <f t="shared" si="27"/>
        <v>102728.1</v>
      </c>
      <c r="L71" s="52">
        <f t="shared" si="27"/>
        <v>0</v>
      </c>
      <c r="M71" s="48">
        <f t="shared" si="27"/>
        <v>0</v>
      </c>
      <c r="N71" s="52">
        <f>SUM(N72:N74)</f>
        <v>0</v>
      </c>
      <c r="O71" s="48">
        <f>SUM(O72:O74)</f>
        <v>0</v>
      </c>
      <c r="P71" s="52">
        <f>SUM(P72:P74)</f>
        <v>220</v>
      </c>
      <c r="Q71" s="48">
        <f>SUM(Q72:Q74)</f>
        <v>0</v>
      </c>
      <c r="R71" s="203" t="s">
        <v>97</v>
      </c>
      <c r="S71" s="148"/>
      <c r="T71" s="125"/>
      <c r="U71" s="125"/>
      <c r="V71" s="125"/>
    </row>
    <row r="72" spans="1:22" ht="21" customHeight="1">
      <c r="A72" s="127"/>
      <c r="B72" s="216"/>
      <c r="C72" s="43" t="s">
        <v>0</v>
      </c>
      <c r="D72" s="44">
        <f aca="true" t="shared" si="28" ref="D72:E74">F72+H72+J72+L72</f>
        <v>0</v>
      </c>
      <c r="E72" s="45">
        <f t="shared" si="28"/>
        <v>0</v>
      </c>
      <c r="F72" s="46">
        <v>0</v>
      </c>
      <c r="G72" s="45">
        <v>0</v>
      </c>
      <c r="H72" s="46">
        <v>0</v>
      </c>
      <c r="I72" s="45">
        <v>0</v>
      </c>
      <c r="J72" s="46">
        <v>0</v>
      </c>
      <c r="K72" s="45">
        <v>0</v>
      </c>
      <c r="L72" s="46">
        <v>0</v>
      </c>
      <c r="M72" s="45">
        <v>0</v>
      </c>
      <c r="N72" s="46">
        <v>0</v>
      </c>
      <c r="O72" s="45">
        <v>0</v>
      </c>
      <c r="P72" s="46">
        <v>0</v>
      </c>
      <c r="Q72" s="45">
        <v>0</v>
      </c>
      <c r="R72" s="203"/>
      <c r="S72" s="148"/>
      <c r="T72" s="125"/>
      <c r="U72" s="125"/>
      <c r="V72" s="125"/>
    </row>
    <row r="73" spans="1:22" ht="20.25" customHeight="1">
      <c r="A73" s="127"/>
      <c r="B73" s="216"/>
      <c r="C73" s="43" t="s">
        <v>1</v>
      </c>
      <c r="D73" s="44">
        <f t="shared" si="28"/>
        <v>52523.1</v>
      </c>
      <c r="E73" s="45">
        <f t="shared" si="28"/>
        <v>52523.1</v>
      </c>
      <c r="F73" s="46">
        <v>0</v>
      </c>
      <c r="G73" s="45">
        <v>0</v>
      </c>
      <c r="H73" s="46">
        <v>0</v>
      </c>
      <c r="I73" s="45">
        <v>0</v>
      </c>
      <c r="J73" s="46">
        <v>52523.1</v>
      </c>
      <c r="K73" s="45">
        <v>52523.1</v>
      </c>
      <c r="L73" s="46">
        <v>0</v>
      </c>
      <c r="M73" s="45">
        <v>0</v>
      </c>
      <c r="N73" s="46">
        <v>0</v>
      </c>
      <c r="O73" s="45">
        <v>0</v>
      </c>
      <c r="P73" s="46">
        <v>0</v>
      </c>
      <c r="Q73" s="45">
        <v>0</v>
      </c>
      <c r="R73" s="203"/>
      <c r="S73" s="148"/>
      <c r="T73" s="125"/>
      <c r="U73" s="125"/>
      <c r="V73" s="125"/>
    </row>
    <row r="74" spans="1:22" ht="25.5" customHeight="1">
      <c r="A74" s="127"/>
      <c r="B74" s="216"/>
      <c r="C74" s="43" t="s">
        <v>2</v>
      </c>
      <c r="D74" s="44">
        <f>F74+H74+J74+L74</f>
        <v>50205</v>
      </c>
      <c r="E74" s="45">
        <f t="shared" si="28"/>
        <v>50205</v>
      </c>
      <c r="F74" s="46">
        <v>0</v>
      </c>
      <c r="G74" s="45">
        <v>0</v>
      </c>
      <c r="H74" s="46">
        <v>0</v>
      </c>
      <c r="I74" s="45">
        <v>0</v>
      </c>
      <c r="J74" s="46">
        <v>50205</v>
      </c>
      <c r="K74" s="45">
        <v>50205</v>
      </c>
      <c r="L74" s="46">
        <v>0</v>
      </c>
      <c r="M74" s="45">
        <v>0</v>
      </c>
      <c r="N74" s="46">
        <v>0</v>
      </c>
      <c r="O74" s="45">
        <v>0</v>
      </c>
      <c r="P74" s="46">
        <v>220</v>
      </c>
      <c r="Q74" s="45">
        <v>0</v>
      </c>
      <c r="R74" s="203"/>
      <c r="S74" s="148"/>
      <c r="T74" s="125"/>
      <c r="U74" s="125"/>
      <c r="V74" s="125"/>
    </row>
    <row r="75" spans="1:22" ht="25.5" customHeight="1">
      <c r="A75" s="127"/>
      <c r="B75" s="216"/>
      <c r="C75" s="43" t="s">
        <v>211</v>
      </c>
      <c r="D75" s="44">
        <f>F75+H75+J75+L75</f>
        <v>46231.2</v>
      </c>
      <c r="E75" s="45">
        <f>G75+I75+K75+M75</f>
        <v>0</v>
      </c>
      <c r="F75" s="46">
        <v>0</v>
      </c>
      <c r="G75" s="45">
        <v>0</v>
      </c>
      <c r="H75" s="46">
        <v>0</v>
      </c>
      <c r="I75" s="45">
        <v>0</v>
      </c>
      <c r="J75" s="46">
        <v>46231.2</v>
      </c>
      <c r="K75" s="45">
        <v>0</v>
      </c>
      <c r="L75" s="46">
        <v>0</v>
      </c>
      <c r="M75" s="45">
        <v>0</v>
      </c>
      <c r="N75" s="46">
        <v>0</v>
      </c>
      <c r="O75" s="45">
        <v>0</v>
      </c>
      <c r="P75" s="46">
        <v>0</v>
      </c>
      <c r="Q75" s="45">
        <v>0</v>
      </c>
      <c r="R75" s="203"/>
      <c r="S75" s="148"/>
      <c r="T75" s="125"/>
      <c r="U75" s="125"/>
      <c r="V75" s="125"/>
    </row>
    <row r="76" spans="1:22" ht="25.5" customHeight="1">
      <c r="A76" s="127"/>
      <c r="B76" s="216"/>
      <c r="C76" s="43" t="s">
        <v>212</v>
      </c>
      <c r="D76" s="44">
        <f>F76+H76+J76+L76</f>
        <v>42257.4</v>
      </c>
      <c r="E76" s="45">
        <f>G76+I76+K76+M76</f>
        <v>0</v>
      </c>
      <c r="F76" s="46">
        <v>0</v>
      </c>
      <c r="G76" s="45">
        <v>0</v>
      </c>
      <c r="H76" s="46">
        <v>0</v>
      </c>
      <c r="I76" s="45">
        <v>0</v>
      </c>
      <c r="J76" s="46">
        <v>42257.4</v>
      </c>
      <c r="K76" s="45">
        <v>0</v>
      </c>
      <c r="L76" s="46">
        <v>0</v>
      </c>
      <c r="M76" s="45">
        <v>0</v>
      </c>
      <c r="N76" s="46">
        <v>0</v>
      </c>
      <c r="O76" s="45">
        <v>0</v>
      </c>
      <c r="P76" s="46">
        <v>0</v>
      </c>
      <c r="Q76" s="45">
        <v>0</v>
      </c>
      <c r="R76" s="203"/>
      <c r="S76" s="148"/>
      <c r="T76" s="125"/>
      <c r="U76" s="125"/>
      <c r="V76" s="125"/>
    </row>
    <row r="77" spans="1:22" ht="25.5" customHeight="1" thickBot="1">
      <c r="A77" s="128"/>
      <c r="B77" s="217"/>
      <c r="C77" s="16" t="s">
        <v>213</v>
      </c>
      <c r="D77" s="54">
        <f>F77+H77+J77+L77</f>
        <v>38283.6</v>
      </c>
      <c r="E77" s="51">
        <f>G77+I77+K77+M77</f>
        <v>0</v>
      </c>
      <c r="F77" s="53">
        <v>0</v>
      </c>
      <c r="G77" s="51">
        <v>0</v>
      </c>
      <c r="H77" s="53">
        <v>0</v>
      </c>
      <c r="I77" s="51">
        <v>0</v>
      </c>
      <c r="J77" s="53">
        <v>38283.6</v>
      </c>
      <c r="K77" s="51">
        <v>0</v>
      </c>
      <c r="L77" s="53">
        <v>0</v>
      </c>
      <c r="M77" s="51">
        <v>0</v>
      </c>
      <c r="N77" s="53">
        <v>0</v>
      </c>
      <c r="O77" s="51">
        <v>0</v>
      </c>
      <c r="P77" s="53">
        <v>0</v>
      </c>
      <c r="Q77" s="51">
        <v>0</v>
      </c>
      <c r="R77" s="204"/>
      <c r="S77" s="145"/>
      <c r="T77" s="125"/>
      <c r="U77" s="125"/>
      <c r="V77" s="125"/>
    </row>
    <row r="78" spans="1:22" ht="15.75" customHeight="1">
      <c r="A78" s="126" t="s">
        <v>129</v>
      </c>
      <c r="B78" s="139" t="s">
        <v>106</v>
      </c>
      <c r="C78" s="9" t="s">
        <v>14</v>
      </c>
      <c r="D78" s="55">
        <f>SUM(D79:D84)</f>
        <v>77340</v>
      </c>
      <c r="E78" s="48">
        <f>SUM(E79:E84)</f>
        <v>77340</v>
      </c>
      <c r="F78" s="55">
        <f>SUM(F79:F84)</f>
        <v>0</v>
      </c>
      <c r="G78" s="48">
        <f aca="true" t="shared" si="29" ref="G78:Q78">SUM(G79:G84)</f>
        <v>0</v>
      </c>
      <c r="H78" s="55">
        <f t="shared" si="29"/>
        <v>0</v>
      </c>
      <c r="I78" s="48">
        <f t="shared" si="29"/>
        <v>0</v>
      </c>
      <c r="J78" s="55">
        <f t="shared" si="29"/>
        <v>77340</v>
      </c>
      <c r="K78" s="48">
        <f t="shared" si="29"/>
        <v>77340</v>
      </c>
      <c r="L78" s="55">
        <f t="shared" si="29"/>
        <v>0</v>
      </c>
      <c r="M78" s="48">
        <f t="shared" si="29"/>
        <v>0</v>
      </c>
      <c r="N78" s="55">
        <f t="shared" si="29"/>
        <v>0</v>
      </c>
      <c r="O78" s="48">
        <f t="shared" si="29"/>
        <v>0</v>
      </c>
      <c r="P78" s="55">
        <f t="shared" si="29"/>
        <v>145</v>
      </c>
      <c r="Q78" s="48">
        <f t="shared" si="29"/>
        <v>0</v>
      </c>
      <c r="R78" s="150" t="s">
        <v>97</v>
      </c>
      <c r="S78" s="151"/>
      <c r="T78" s="125"/>
      <c r="U78" s="125"/>
      <c r="V78" s="125"/>
    </row>
    <row r="79" spans="1:22" ht="21" customHeight="1">
      <c r="A79" s="127"/>
      <c r="B79" s="140"/>
      <c r="C79" s="10" t="s">
        <v>0</v>
      </c>
      <c r="D79" s="44">
        <f aca="true" t="shared" si="30" ref="D79:E84">F79+H79+J79+L79</f>
        <v>0</v>
      </c>
      <c r="E79" s="45">
        <f t="shared" si="30"/>
        <v>0</v>
      </c>
      <c r="F79" s="46">
        <v>0</v>
      </c>
      <c r="G79" s="45">
        <v>0</v>
      </c>
      <c r="H79" s="46">
        <v>0</v>
      </c>
      <c r="I79" s="45">
        <v>0</v>
      </c>
      <c r="J79" s="46">
        <v>0</v>
      </c>
      <c r="K79" s="45">
        <v>0</v>
      </c>
      <c r="L79" s="46">
        <v>0</v>
      </c>
      <c r="M79" s="45">
        <v>0</v>
      </c>
      <c r="N79" s="46">
        <v>0</v>
      </c>
      <c r="O79" s="45">
        <v>0</v>
      </c>
      <c r="P79" s="46">
        <v>0</v>
      </c>
      <c r="Q79" s="45">
        <v>0</v>
      </c>
      <c r="R79" s="147"/>
      <c r="S79" s="148"/>
      <c r="T79" s="125"/>
      <c r="U79" s="125"/>
      <c r="V79" s="125"/>
    </row>
    <row r="80" spans="1:22" ht="20.25" customHeight="1">
      <c r="A80" s="127"/>
      <c r="B80" s="140"/>
      <c r="C80" s="10" t="s">
        <v>1</v>
      </c>
      <c r="D80" s="44">
        <f t="shared" si="30"/>
        <v>40221.9</v>
      </c>
      <c r="E80" s="45">
        <f t="shared" si="30"/>
        <v>40221.9</v>
      </c>
      <c r="F80" s="46">
        <v>0</v>
      </c>
      <c r="G80" s="45">
        <v>0</v>
      </c>
      <c r="H80" s="46">
        <v>0</v>
      </c>
      <c r="I80" s="45">
        <v>0</v>
      </c>
      <c r="J80" s="46">
        <v>40221.9</v>
      </c>
      <c r="K80" s="45">
        <v>40221.9</v>
      </c>
      <c r="L80" s="46">
        <v>0</v>
      </c>
      <c r="M80" s="45">
        <v>0</v>
      </c>
      <c r="N80" s="46">
        <v>0</v>
      </c>
      <c r="O80" s="45">
        <v>0</v>
      </c>
      <c r="P80" s="46">
        <v>0</v>
      </c>
      <c r="Q80" s="45">
        <v>0</v>
      </c>
      <c r="R80" s="147"/>
      <c r="S80" s="148"/>
      <c r="T80" s="125"/>
      <c r="U80" s="125"/>
      <c r="V80" s="125"/>
    </row>
    <row r="81" spans="1:22" ht="25.5" customHeight="1">
      <c r="A81" s="127"/>
      <c r="B81" s="140"/>
      <c r="C81" s="10" t="s">
        <v>2</v>
      </c>
      <c r="D81" s="44">
        <f t="shared" si="30"/>
        <v>37118.1</v>
      </c>
      <c r="E81" s="45">
        <f t="shared" si="30"/>
        <v>37118.1</v>
      </c>
      <c r="F81" s="46">
        <v>0</v>
      </c>
      <c r="G81" s="45">
        <v>0</v>
      </c>
      <c r="H81" s="46">
        <v>0</v>
      </c>
      <c r="I81" s="45">
        <v>0</v>
      </c>
      <c r="J81" s="46">
        <v>37118.1</v>
      </c>
      <c r="K81" s="45">
        <v>37118.1</v>
      </c>
      <c r="L81" s="46">
        <v>0</v>
      </c>
      <c r="M81" s="45">
        <v>0</v>
      </c>
      <c r="N81" s="46">
        <v>0</v>
      </c>
      <c r="O81" s="45">
        <v>0</v>
      </c>
      <c r="P81" s="46">
        <v>145</v>
      </c>
      <c r="Q81" s="45">
        <v>0</v>
      </c>
      <c r="R81" s="147"/>
      <c r="S81" s="148"/>
      <c r="T81" s="125"/>
      <c r="U81" s="125"/>
      <c r="V81" s="125"/>
    </row>
    <row r="82" spans="1:22" ht="25.5" customHeight="1">
      <c r="A82" s="127"/>
      <c r="B82" s="140"/>
      <c r="C82" s="11" t="s">
        <v>211</v>
      </c>
      <c r="D82" s="44">
        <f t="shared" si="30"/>
        <v>0</v>
      </c>
      <c r="E82" s="45">
        <f t="shared" si="30"/>
        <v>0</v>
      </c>
      <c r="F82" s="52">
        <v>0</v>
      </c>
      <c r="G82" s="48">
        <v>0</v>
      </c>
      <c r="H82" s="52">
        <v>0</v>
      </c>
      <c r="I82" s="48">
        <v>0</v>
      </c>
      <c r="J82" s="52">
        <v>0</v>
      </c>
      <c r="K82" s="48">
        <v>0</v>
      </c>
      <c r="L82" s="52">
        <v>0</v>
      </c>
      <c r="M82" s="48">
        <v>0</v>
      </c>
      <c r="N82" s="52">
        <v>0</v>
      </c>
      <c r="O82" s="48">
        <v>0</v>
      </c>
      <c r="P82" s="52">
        <v>0</v>
      </c>
      <c r="Q82" s="48">
        <v>0</v>
      </c>
      <c r="R82" s="147"/>
      <c r="S82" s="148"/>
      <c r="T82" s="125"/>
      <c r="U82" s="125"/>
      <c r="V82" s="125"/>
    </row>
    <row r="83" spans="1:22" ht="25.5" customHeight="1">
      <c r="A83" s="127"/>
      <c r="B83" s="140"/>
      <c r="C83" s="10" t="s">
        <v>212</v>
      </c>
      <c r="D83" s="44">
        <f t="shared" si="30"/>
        <v>0</v>
      </c>
      <c r="E83" s="45">
        <f t="shared" si="30"/>
        <v>0</v>
      </c>
      <c r="F83" s="46">
        <v>0</v>
      </c>
      <c r="G83" s="45">
        <v>0</v>
      </c>
      <c r="H83" s="46">
        <v>0</v>
      </c>
      <c r="I83" s="45">
        <v>0</v>
      </c>
      <c r="J83" s="46">
        <v>0</v>
      </c>
      <c r="K83" s="45">
        <v>0</v>
      </c>
      <c r="L83" s="46">
        <v>0</v>
      </c>
      <c r="M83" s="45">
        <v>0</v>
      </c>
      <c r="N83" s="46">
        <v>0</v>
      </c>
      <c r="O83" s="45">
        <v>0</v>
      </c>
      <c r="P83" s="46">
        <v>0</v>
      </c>
      <c r="Q83" s="45">
        <v>0</v>
      </c>
      <c r="R83" s="147"/>
      <c r="S83" s="148"/>
      <c r="T83" s="125"/>
      <c r="U83" s="125"/>
      <c r="V83" s="125"/>
    </row>
    <row r="84" spans="1:22" ht="25.5" customHeight="1" thickBot="1">
      <c r="A84" s="128"/>
      <c r="B84" s="190"/>
      <c r="C84" s="13" t="s">
        <v>213</v>
      </c>
      <c r="D84" s="54">
        <f t="shared" si="30"/>
        <v>0</v>
      </c>
      <c r="E84" s="51">
        <f t="shared" si="30"/>
        <v>0</v>
      </c>
      <c r="F84" s="53">
        <v>0</v>
      </c>
      <c r="G84" s="51">
        <v>0</v>
      </c>
      <c r="H84" s="53">
        <v>0</v>
      </c>
      <c r="I84" s="51">
        <v>0</v>
      </c>
      <c r="J84" s="53">
        <v>0</v>
      </c>
      <c r="K84" s="51">
        <v>0</v>
      </c>
      <c r="L84" s="53">
        <v>0</v>
      </c>
      <c r="M84" s="51">
        <v>0</v>
      </c>
      <c r="N84" s="53">
        <v>0</v>
      </c>
      <c r="O84" s="51">
        <v>0</v>
      </c>
      <c r="P84" s="53">
        <v>0</v>
      </c>
      <c r="Q84" s="51">
        <v>0</v>
      </c>
      <c r="R84" s="149"/>
      <c r="S84" s="145"/>
      <c r="T84" s="125"/>
      <c r="U84" s="125"/>
      <c r="V84" s="125"/>
    </row>
    <row r="85" spans="1:22" ht="15.75" customHeight="1">
      <c r="A85" s="126" t="s">
        <v>130</v>
      </c>
      <c r="B85" s="139" t="s">
        <v>107</v>
      </c>
      <c r="C85" s="40" t="s">
        <v>14</v>
      </c>
      <c r="D85" s="55">
        <f>SUM(D86:D91)</f>
        <v>77340</v>
      </c>
      <c r="E85" s="48">
        <f>SUM(E86:E91)</f>
        <v>77340</v>
      </c>
      <c r="F85" s="55">
        <f aca="true" t="shared" si="31" ref="F85:Q85">SUM(F86:F91)</f>
        <v>0</v>
      </c>
      <c r="G85" s="48">
        <f t="shared" si="31"/>
        <v>0</v>
      </c>
      <c r="H85" s="55">
        <f t="shared" si="31"/>
        <v>0</v>
      </c>
      <c r="I85" s="48">
        <f t="shared" si="31"/>
        <v>0</v>
      </c>
      <c r="J85" s="55">
        <f t="shared" si="31"/>
        <v>77340</v>
      </c>
      <c r="K85" s="48">
        <f t="shared" si="31"/>
        <v>77340</v>
      </c>
      <c r="L85" s="55">
        <f t="shared" si="31"/>
        <v>0</v>
      </c>
      <c r="M85" s="48">
        <f t="shared" si="31"/>
        <v>0</v>
      </c>
      <c r="N85" s="55">
        <f t="shared" si="31"/>
        <v>0</v>
      </c>
      <c r="O85" s="48">
        <f t="shared" si="31"/>
        <v>0</v>
      </c>
      <c r="P85" s="55">
        <f t="shared" si="31"/>
        <v>145</v>
      </c>
      <c r="Q85" s="48">
        <f t="shared" si="31"/>
        <v>0</v>
      </c>
      <c r="R85" s="150" t="s">
        <v>97</v>
      </c>
      <c r="S85" s="151"/>
      <c r="T85" s="125"/>
      <c r="U85" s="125"/>
      <c r="V85" s="125"/>
    </row>
    <row r="86" spans="1:22" ht="21" customHeight="1">
      <c r="A86" s="127"/>
      <c r="B86" s="140"/>
      <c r="C86" s="43" t="s">
        <v>0</v>
      </c>
      <c r="D86" s="44">
        <f aca="true" t="shared" si="32" ref="D86:E91">F86+H86+J86+L86</f>
        <v>0</v>
      </c>
      <c r="E86" s="45">
        <f t="shared" si="32"/>
        <v>0</v>
      </c>
      <c r="F86" s="46">
        <v>0</v>
      </c>
      <c r="G86" s="45">
        <v>0</v>
      </c>
      <c r="H86" s="46">
        <v>0</v>
      </c>
      <c r="I86" s="45">
        <v>0</v>
      </c>
      <c r="J86" s="46">
        <v>0</v>
      </c>
      <c r="K86" s="45">
        <v>0</v>
      </c>
      <c r="L86" s="46">
        <v>0</v>
      </c>
      <c r="M86" s="45">
        <v>0</v>
      </c>
      <c r="N86" s="46">
        <v>0</v>
      </c>
      <c r="O86" s="45">
        <v>0</v>
      </c>
      <c r="P86" s="46">
        <v>0</v>
      </c>
      <c r="Q86" s="45">
        <v>0</v>
      </c>
      <c r="R86" s="147"/>
      <c r="S86" s="148"/>
      <c r="T86" s="125"/>
      <c r="U86" s="125"/>
      <c r="V86" s="125"/>
    </row>
    <row r="87" spans="1:22" ht="20.25" customHeight="1">
      <c r="A87" s="127"/>
      <c r="B87" s="140"/>
      <c r="C87" s="43" t="s">
        <v>1</v>
      </c>
      <c r="D87" s="44">
        <f t="shared" si="32"/>
        <v>40221.9</v>
      </c>
      <c r="E87" s="45">
        <f t="shared" si="32"/>
        <v>40221.9</v>
      </c>
      <c r="F87" s="46">
        <v>0</v>
      </c>
      <c r="G87" s="45">
        <v>0</v>
      </c>
      <c r="H87" s="46">
        <v>0</v>
      </c>
      <c r="I87" s="45">
        <v>0</v>
      </c>
      <c r="J87" s="46">
        <v>40221.9</v>
      </c>
      <c r="K87" s="45">
        <v>40221.9</v>
      </c>
      <c r="L87" s="46">
        <v>0</v>
      </c>
      <c r="M87" s="45">
        <v>0</v>
      </c>
      <c r="N87" s="46">
        <v>0</v>
      </c>
      <c r="O87" s="45">
        <v>0</v>
      </c>
      <c r="P87" s="46">
        <v>0</v>
      </c>
      <c r="Q87" s="45">
        <v>0</v>
      </c>
      <c r="R87" s="147"/>
      <c r="S87" s="148"/>
      <c r="T87" s="125"/>
      <c r="U87" s="125"/>
      <c r="V87" s="125"/>
    </row>
    <row r="88" spans="1:22" ht="25.5" customHeight="1">
      <c r="A88" s="127"/>
      <c r="B88" s="140"/>
      <c r="C88" s="43" t="s">
        <v>2</v>
      </c>
      <c r="D88" s="44">
        <f t="shared" si="32"/>
        <v>37118.1</v>
      </c>
      <c r="E88" s="45">
        <f t="shared" si="32"/>
        <v>37118.1</v>
      </c>
      <c r="F88" s="46">
        <v>0</v>
      </c>
      <c r="G88" s="45">
        <v>0</v>
      </c>
      <c r="H88" s="46">
        <v>0</v>
      </c>
      <c r="I88" s="45">
        <v>0</v>
      </c>
      <c r="J88" s="46">
        <v>37118.1</v>
      </c>
      <c r="K88" s="45">
        <v>37118.1</v>
      </c>
      <c r="L88" s="46">
        <v>0</v>
      </c>
      <c r="M88" s="45">
        <v>0</v>
      </c>
      <c r="N88" s="46">
        <v>0</v>
      </c>
      <c r="O88" s="45">
        <v>0</v>
      </c>
      <c r="P88" s="46">
        <v>145</v>
      </c>
      <c r="Q88" s="45">
        <v>0</v>
      </c>
      <c r="R88" s="147"/>
      <c r="S88" s="148"/>
      <c r="T88" s="125"/>
      <c r="U88" s="125"/>
      <c r="V88" s="125"/>
    </row>
    <row r="89" spans="1:22" ht="25.5" customHeight="1">
      <c r="A89" s="127"/>
      <c r="B89" s="140"/>
      <c r="C89" s="11" t="s">
        <v>211</v>
      </c>
      <c r="D89" s="44">
        <f t="shared" si="32"/>
        <v>0</v>
      </c>
      <c r="E89" s="45">
        <f t="shared" si="32"/>
        <v>0</v>
      </c>
      <c r="F89" s="52">
        <v>0</v>
      </c>
      <c r="G89" s="48">
        <v>0</v>
      </c>
      <c r="H89" s="52">
        <v>0</v>
      </c>
      <c r="I89" s="48">
        <v>0</v>
      </c>
      <c r="J89" s="52">
        <v>0</v>
      </c>
      <c r="K89" s="48">
        <v>0</v>
      </c>
      <c r="L89" s="52">
        <v>0</v>
      </c>
      <c r="M89" s="48">
        <v>0</v>
      </c>
      <c r="N89" s="52">
        <v>0</v>
      </c>
      <c r="O89" s="48">
        <v>0</v>
      </c>
      <c r="P89" s="52">
        <v>0</v>
      </c>
      <c r="Q89" s="48">
        <v>0</v>
      </c>
      <c r="R89" s="147"/>
      <c r="S89" s="148"/>
      <c r="T89" s="125"/>
      <c r="U89" s="125"/>
      <c r="V89" s="125"/>
    </row>
    <row r="90" spans="1:22" ht="25.5" customHeight="1">
      <c r="A90" s="127"/>
      <c r="B90" s="140"/>
      <c r="C90" s="10" t="s">
        <v>212</v>
      </c>
      <c r="D90" s="44">
        <f t="shared" si="32"/>
        <v>0</v>
      </c>
      <c r="E90" s="45">
        <f t="shared" si="32"/>
        <v>0</v>
      </c>
      <c r="F90" s="46">
        <v>0</v>
      </c>
      <c r="G90" s="45">
        <v>0</v>
      </c>
      <c r="H90" s="46">
        <v>0</v>
      </c>
      <c r="I90" s="45">
        <v>0</v>
      </c>
      <c r="J90" s="46">
        <v>0</v>
      </c>
      <c r="K90" s="45">
        <v>0</v>
      </c>
      <c r="L90" s="46">
        <v>0</v>
      </c>
      <c r="M90" s="45">
        <v>0</v>
      </c>
      <c r="N90" s="46">
        <v>0</v>
      </c>
      <c r="O90" s="45">
        <v>0</v>
      </c>
      <c r="P90" s="46">
        <v>0</v>
      </c>
      <c r="Q90" s="45">
        <v>0</v>
      </c>
      <c r="R90" s="147"/>
      <c r="S90" s="148"/>
      <c r="T90" s="125"/>
      <c r="U90" s="125"/>
      <c r="V90" s="125"/>
    </row>
    <row r="91" spans="1:22" ht="25.5" customHeight="1" thickBot="1">
      <c r="A91" s="128"/>
      <c r="B91" s="190"/>
      <c r="C91" s="13" t="s">
        <v>213</v>
      </c>
      <c r="D91" s="54">
        <f t="shared" si="32"/>
        <v>0</v>
      </c>
      <c r="E91" s="51">
        <f t="shared" si="32"/>
        <v>0</v>
      </c>
      <c r="F91" s="53">
        <v>0</v>
      </c>
      <c r="G91" s="51">
        <v>0</v>
      </c>
      <c r="H91" s="53">
        <v>0</v>
      </c>
      <c r="I91" s="51">
        <v>0</v>
      </c>
      <c r="J91" s="53">
        <v>0</v>
      </c>
      <c r="K91" s="51">
        <v>0</v>
      </c>
      <c r="L91" s="53">
        <v>0</v>
      </c>
      <c r="M91" s="51">
        <v>0</v>
      </c>
      <c r="N91" s="53">
        <v>0</v>
      </c>
      <c r="O91" s="51">
        <v>0</v>
      </c>
      <c r="P91" s="53">
        <v>0</v>
      </c>
      <c r="Q91" s="51">
        <v>0</v>
      </c>
      <c r="R91" s="149"/>
      <c r="S91" s="145"/>
      <c r="T91" s="125"/>
      <c r="U91" s="125"/>
      <c r="V91" s="125"/>
    </row>
    <row r="92" spans="1:22" ht="15.75" customHeight="1">
      <c r="A92" s="126" t="s">
        <v>131</v>
      </c>
      <c r="B92" s="139" t="s">
        <v>108</v>
      </c>
      <c r="C92" s="40" t="s">
        <v>14</v>
      </c>
      <c r="D92" s="55">
        <f>SUM(D93:D98)</f>
        <v>117343</v>
      </c>
      <c r="E92" s="48">
        <f>SUM(E93:E98)</f>
        <v>117343</v>
      </c>
      <c r="F92" s="55">
        <f>SUM(F93:F98)</f>
        <v>0</v>
      </c>
      <c r="G92" s="48">
        <f aca="true" t="shared" si="33" ref="G92:Q92">SUM(G93:G98)</f>
        <v>0</v>
      </c>
      <c r="H92" s="55">
        <f t="shared" si="33"/>
        <v>0</v>
      </c>
      <c r="I92" s="48">
        <f t="shared" si="33"/>
        <v>0</v>
      </c>
      <c r="J92" s="55">
        <f t="shared" si="33"/>
        <v>117343</v>
      </c>
      <c r="K92" s="48">
        <f t="shared" si="33"/>
        <v>117343</v>
      </c>
      <c r="L92" s="55">
        <f t="shared" si="33"/>
        <v>0</v>
      </c>
      <c r="M92" s="48">
        <f t="shared" si="33"/>
        <v>0</v>
      </c>
      <c r="N92" s="55">
        <f t="shared" si="33"/>
        <v>0</v>
      </c>
      <c r="O92" s="48">
        <f t="shared" si="33"/>
        <v>0</v>
      </c>
      <c r="P92" s="55">
        <f t="shared" si="33"/>
        <v>220</v>
      </c>
      <c r="Q92" s="48">
        <f t="shared" si="33"/>
        <v>0</v>
      </c>
      <c r="R92" s="150" t="s">
        <v>97</v>
      </c>
      <c r="S92" s="151"/>
      <c r="T92" s="125"/>
      <c r="U92" s="125"/>
      <c r="V92" s="125"/>
    </row>
    <row r="93" spans="1:22" ht="21" customHeight="1">
      <c r="A93" s="127"/>
      <c r="B93" s="140"/>
      <c r="C93" s="43" t="s">
        <v>0</v>
      </c>
      <c r="D93" s="44">
        <f aca="true" t="shared" si="34" ref="D93:E98">F93+H93+J93+L93</f>
        <v>0</v>
      </c>
      <c r="E93" s="45">
        <f t="shared" si="34"/>
        <v>0</v>
      </c>
      <c r="F93" s="46">
        <v>0</v>
      </c>
      <c r="G93" s="45">
        <v>0</v>
      </c>
      <c r="H93" s="46">
        <v>0</v>
      </c>
      <c r="I93" s="45">
        <v>0</v>
      </c>
      <c r="J93" s="46">
        <v>0</v>
      </c>
      <c r="K93" s="45">
        <v>0</v>
      </c>
      <c r="L93" s="46">
        <v>0</v>
      </c>
      <c r="M93" s="45">
        <v>0</v>
      </c>
      <c r="N93" s="46">
        <v>0</v>
      </c>
      <c r="O93" s="45">
        <v>0</v>
      </c>
      <c r="P93" s="46">
        <v>0</v>
      </c>
      <c r="Q93" s="45">
        <v>0</v>
      </c>
      <c r="R93" s="147"/>
      <c r="S93" s="148"/>
      <c r="T93" s="125"/>
      <c r="U93" s="125"/>
      <c r="V93" s="125"/>
    </row>
    <row r="94" spans="1:22" ht="20.25" customHeight="1">
      <c r="A94" s="127"/>
      <c r="B94" s="140"/>
      <c r="C94" s="43" t="s">
        <v>1</v>
      </c>
      <c r="D94" s="44">
        <f t="shared" si="34"/>
        <v>61026</v>
      </c>
      <c r="E94" s="45">
        <f t="shared" si="34"/>
        <v>61026</v>
      </c>
      <c r="F94" s="46">
        <v>0</v>
      </c>
      <c r="G94" s="45">
        <v>0</v>
      </c>
      <c r="H94" s="46">
        <v>0</v>
      </c>
      <c r="I94" s="45">
        <v>0</v>
      </c>
      <c r="J94" s="46">
        <v>61026</v>
      </c>
      <c r="K94" s="45">
        <v>61026</v>
      </c>
      <c r="L94" s="46">
        <v>0</v>
      </c>
      <c r="M94" s="45">
        <v>0</v>
      </c>
      <c r="N94" s="46">
        <v>0</v>
      </c>
      <c r="O94" s="45">
        <v>0</v>
      </c>
      <c r="P94" s="46">
        <v>0</v>
      </c>
      <c r="Q94" s="45">
        <v>0</v>
      </c>
      <c r="R94" s="147"/>
      <c r="S94" s="148"/>
      <c r="T94" s="125"/>
      <c r="U94" s="125"/>
      <c r="V94" s="125"/>
    </row>
    <row r="95" spans="1:22" ht="25.5" customHeight="1">
      <c r="A95" s="127"/>
      <c r="B95" s="140"/>
      <c r="C95" s="43" t="s">
        <v>2</v>
      </c>
      <c r="D95" s="44">
        <f t="shared" si="34"/>
        <v>56317</v>
      </c>
      <c r="E95" s="45">
        <f t="shared" si="34"/>
        <v>56317</v>
      </c>
      <c r="F95" s="46">
        <v>0</v>
      </c>
      <c r="G95" s="45">
        <v>0</v>
      </c>
      <c r="H95" s="46">
        <v>0</v>
      </c>
      <c r="I95" s="45">
        <v>0</v>
      </c>
      <c r="J95" s="46">
        <v>56317</v>
      </c>
      <c r="K95" s="45">
        <v>56317</v>
      </c>
      <c r="L95" s="46">
        <v>0</v>
      </c>
      <c r="M95" s="45">
        <v>0</v>
      </c>
      <c r="N95" s="46">
        <v>0</v>
      </c>
      <c r="O95" s="45">
        <v>0</v>
      </c>
      <c r="P95" s="46">
        <v>220</v>
      </c>
      <c r="Q95" s="45">
        <v>0</v>
      </c>
      <c r="R95" s="147"/>
      <c r="S95" s="148"/>
      <c r="T95" s="125"/>
      <c r="U95" s="125"/>
      <c r="V95" s="125"/>
    </row>
    <row r="96" spans="1:22" ht="25.5" customHeight="1">
      <c r="A96" s="127"/>
      <c r="B96" s="140"/>
      <c r="C96" s="11" t="s">
        <v>211</v>
      </c>
      <c r="D96" s="44">
        <f t="shared" si="34"/>
        <v>0</v>
      </c>
      <c r="E96" s="45">
        <f t="shared" si="34"/>
        <v>0</v>
      </c>
      <c r="F96" s="52">
        <v>0</v>
      </c>
      <c r="G96" s="48">
        <v>0</v>
      </c>
      <c r="H96" s="52">
        <v>0</v>
      </c>
      <c r="I96" s="48">
        <v>0</v>
      </c>
      <c r="J96" s="52">
        <v>0</v>
      </c>
      <c r="K96" s="48">
        <v>0</v>
      </c>
      <c r="L96" s="52">
        <v>0</v>
      </c>
      <c r="M96" s="48">
        <v>0</v>
      </c>
      <c r="N96" s="52">
        <v>0</v>
      </c>
      <c r="O96" s="48">
        <v>0</v>
      </c>
      <c r="P96" s="52">
        <v>0</v>
      </c>
      <c r="Q96" s="48">
        <v>0</v>
      </c>
      <c r="R96" s="147"/>
      <c r="S96" s="148"/>
      <c r="T96" s="125"/>
      <c r="U96" s="125"/>
      <c r="V96" s="125"/>
    </row>
    <row r="97" spans="1:22" ht="25.5" customHeight="1">
      <c r="A97" s="127"/>
      <c r="B97" s="140"/>
      <c r="C97" s="10" t="s">
        <v>212</v>
      </c>
      <c r="D97" s="44">
        <f t="shared" si="34"/>
        <v>0</v>
      </c>
      <c r="E97" s="45">
        <f t="shared" si="34"/>
        <v>0</v>
      </c>
      <c r="F97" s="46">
        <v>0</v>
      </c>
      <c r="G97" s="45">
        <v>0</v>
      </c>
      <c r="H97" s="46">
        <v>0</v>
      </c>
      <c r="I97" s="45">
        <v>0</v>
      </c>
      <c r="J97" s="46">
        <v>0</v>
      </c>
      <c r="K97" s="45">
        <v>0</v>
      </c>
      <c r="L97" s="46">
        <v>0</v>
      </c>
      <c r="M97" s="45">
        <v>0</v>
      </c>
      <c r="N97" s="46">
        <v>0</v>
      </c>
      <c r="O97" s="45">
        <v>0</v>
      </c>
      <c r="P97" s="46">
        <v>0</v>
      </c>
      <c r="Q97" s="45">
        <v>0</v>
      </c>
      <c r="R97" s="147"/>
      <c r="S97" s="148"/>
      <c r="T97" s="125"/>
      <c r="U97" s="125"/>
      <c r="V97" s="125"/>
    </row>
    <row r="98" spans="1:22" ht="25.5" customHeight="1" thickBot="1">
      <c r="A98" s="128"/>
      <c r="B98" s="190"/>
      <c r="C98" s="13" t="s">
        <v>213</v>
      </c>
      <c r="D98" s="54">
        <f t="shared" si="34"/>
        <v>0</v>
      </c>
      <c r="E98" s="51">
        <f t="shared" si="34"/>
        <v>0</v>
      </c>
      <c r="F98" s="53">
        <v>0</v>
      </c>
      <c r="G98" s="51">
        <v>0</v>
      </c>
      <c r="H98" s="53">
        <v>0</v>
      </c>
      <c r="I98" s="51">
        <v>0</v>
      </c>
      <c r="J98" s="53">
        <v>0</v>
      </c>
      <c r="K98" s="51">
        <v>0</v>
      </c>
      <c r="L98" s="53">
        <v>0</v>
      </c>
      <c r="M98" s="51">
        <v>0</v>
      </c>
      <c r="N98" s="53">
        <v>0</v>
      </c>
      <c r="O98" s="51">
        <v>0</v>
      </c>
      <c r="P98" s="53">
        <v>0</v>
      </c>
      <c r="Q98" s="51">
        <v>0</v>
      </c>
      <c r="R98" s="149"/>
      <c r="S98" s="145"/>
      <c r="T98" s="125"/>
      <c r="U98" s="125"/>
      <c r="V98" s="125"/>
    </row>
    <row r="99" spans="1:127" s="116" customFormat="1" ht="15.75" customHeight="1">
      <c r="A99" s="222" t="s">
        <v>132</v>
      </c>
      <c r="B99" s="223" t="s">
        <v>99</v>
      </c>
      <c r="C99" s="224" t="s">
        <v>14</v>
      </c>
      <c r="D99" s="256">
        <f>SUM(D100:D105)</f>
        <v>171766.6</v>
      </c>
      <c r="E99" s="235">
        <f>SUM(E100:E105)</f>
        <v>136540.1</v>
      </c>
      <c r="F99" s="256">
        <f aca="true" t="shared" si="35" ref="F99:Q99">SUM(F100:F105)</f>
        <v>38022.6</v>
      </c>
      <c r="G99" s="235">
        <f t="shared" si="35"/>
        <v>38022.6</v>
      </c>
      <c r="H99" s="256">
        <f t="shared" si="35"/>
        <v>0</v>
      </c>
      <c r="I99" s="235">
        <f t="shared" si="35"/>
        <v>0</v>
      </c>
      <c r="J99" s="256">
        <f t="shared" si="35"/>
        <v>133744</v>
      </c>
      <c r="K99" s="235">
        <f t="shared" si="35"/>
        <v>98517.5</v>
      </c>
      <c r="L99" s="256">
        <f t="shared" si="35"/>
        <v>0</v>
      </c>
      <c r="M99" s="235">
        <f t="shared" si="35"/>
        <v>0</v>
      </c>
      <c r="N99" s="256">
        <f t="shared" si="35"/>
        <v>0</v>
      </c>
      <c r="O99" s="235">
        <f t="shared" si="35"/>
        <v>0</v>
      </c>
      <c r="P99" s="256">
        <f t="shared" si="35"/>
        <v>145</v>
      </c>
      <c r="Q99" s="235">
        <f t="shared" si="35"/>
        <v>0</v>
      </c>
      <c r="R99" s="257" t="s">
        <v>97</v>
      </c>
      <c r="S99" s="258"/>
      <c r="T99" s="125"/>
      <c r="U99" s="125"/>
      <c r="V99" s="125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  <c r="DV99" s="117"/>
      <c r="DW99" s="117"/>
    </row>
    <row r="100" spans="1:127" s="116" customFormat="1" ht="21" customHeight="1">
      <c r="A100" s="227"/>
      <c r="B100" s="228"/>
      <c r="C100" s="229" t="s">
        <v>0</v>
      </c>
      <c r="D100" s="230">
        <f aca="true" t="shared" si="36" ref="D100:E105">F100+H100+J100+L100</f>
        <v>38252</v>
      </c>
      <c r="E100" s="231">
        <f t="shared" si="36"/>
        <v>38252</v>
      </c>
      <c r="F100" s="232">
        <v>0</v>
      </c>
      <c r="G100" s="231">
        <v>0</v>
      </c>
      <c r="H100" s="232">
        <v>0</v>
      </c>
      <c r="I100" s="231">
        <v>0</v>
      </c>
      <c r="J100" s="232">
        <v>38252</v>
      </c>
      <c r="K100" s="231">
        <v>38252</v>
      </c>
      <c r="L100" s="232">
        <v>0</v>
      </c>
      <c r="M100" s="231">
        <v>0</v>
      </c>
      <c r="N100" s="232">
        <v>0</v>
      </c>
      <c r="O100" s="231">
        <v>0</v>
      </c>
      <c r="P100" s="232">
        <v>0</v>
      </c>
      <c r="Q100" s="231">
        <v>0</v>
      </c>
      <c r="R100" s="259"/>
      <c r="S100" s="260"/>
      <c r="T100" s="125"/>
      <c r="U100" s="125"/>
      <c r="V100" s="125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  <c r="DV100" s="117"/>
      <c r="DW100" s="117"/>
    </row>
    <row r="101" spans="1:127" s="116" customFormat="1" ht="20.25" customHeight="1">
      <c r="A101" s="227"/>
      <c r="B101" s="228"/>
      <c r="C101" s="229" t="s">
        <v>1</v>
      </c>
      <c r="D101" s="230">
        <f t="shared" si="36"/>
        <v>69465.1</v>
      </c>
      <c r="E101" s="231">
        <f t="shared" si="36"/>
        <v>69465.1</v>
      </c>
      <c r="F101" s="232">
        <f>G101</f>
        <v>38022.6</v>
      </c>
      <c r="G101" s="231">
        <f>39388.5-1365.9</f>
        <v>38022.6</v>
      </c>
      <c r="H101" s="232">
        <v>0</v>
      </c>
      <c r="I101" s="231">
        <v>0</v>
      </c>
      <c r="J101" s="232">
        <v>31442.5</v>
      </c>
      <c r="K101" s="231">
        <v>31442.5</v>
      </c>
      <c r="L101" s="232">
        <v>0</v>
      </c>
      <c r="M101" s="231">
        <v>0</v>
      </c>
      <c r="N101" s="232">
        <v>0</v>
      </c>
      <c r="O101" s="231">
        <v>0</v>
      </c>
      <c r="P101" s="232">
        <v>0</v>
      </c>
      <c r="Q101" s="231">
        <v>0</v>
      </c>
      <c r="R101" s="259"/>
      <c r="S101" s="260"/>
      <c r="T101" s="125"/>
      <c r="U101" s="125"/>
      <c r="V101" s="125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7"/>
      <c r="DV101" s="117"/>
      <c r="DW101" s="117"/>
    </row>
    <row r="102" spans="1:127" s="116" customFormat="1" ht="25.5" customHeight="1">
      <c r="A102" s="227"/>
      <c r="B102" s="228"/>
      <c r="C102" s="229" t="s">
        <v>2</v>
      </c>
      <c r="D102" s="230">
        <f t="shared" si="36"/>
        <v>28823</v>
      </c>
      <c r="E102" s="231">
        <f t="shared" si="36"/>
        <v>28823</v>
      </c>
      <c r="F102" s="232">
        <v>0</v>
      </c>
      <c r="G102" s="231">
        <v>0</v>
      </c>
      <c r="H102" s="232">
        <v>0</v>
      </c>
      <c r="I102" s="231">
        <v>0</v>
      </c>
      <c r="J102" s="232">
        <v>28823</v>
      </c>
      <c r="K102" s="231">
        <v>28823</v>
      </c>
      <c r="L102" s="232">
        <v>0</v>
      </c>
      <c r="M102" s="231">
        <v>0</v>
      </c>
      <c r="N102" s="232">
        <v>0</v>
      </c>
      <c r="O102" s="231">
        <v>0</v>
      </c>
      <c r="P102" s="232">
        <v>145</v>
      </c>
      <c r="Q102" s="231">
        <v>0</v>
      </c>
      <c r="R102" s="259"/>
      <c r="S102" s="260"/>
      <c r="T102" s="125"/>
      <c r="U102" s="125"/>
      <c r="V102" s="125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7"/>
      <c r="DT102" s="117"/>
      <c r="DU102" s="117"/>
      <c r="DV102" s="117"/>
      <c r="DW102" s="117"/>
    </row>
    <row r="103" spans="1:127" s="116" customFormat="1" ht="25.5" customHeight="1">
      <c r="A103" s="227"/>
      <c r="B103" s="228"/>
      <c r="C103" s="229" t="s">
        <v>211</v>
      </c>
      <c r="D103" s="230">
        <f t="shared" si="36"/>
        <v>26203.4</v>
      </c>
      <c r="E103" s="231">
        <f t="shared" si="36"/>
        <v>0</v>
      </c>
      <c r="F103" s="232">
        <v>0</v>
      </c>
      <c r="G103" s="231">
        <v>0</v>
      </c>
      <c r="H103" s="232">
        <v>0</v>
      </c>
      <c r="I103" s="231">
        <v>0</v>
      </c>
      <c r="J103" s="232">
        <v>26203.4</v>
      </c>
      <c r="K103" s="231">
        <v>0</v>
      </c>
      <c r="L103" s="232">
        <v>0</v>
      </c>
      <c r="M103" s="231">
        <v>0</v>
      </c>
      <c r="N103" s="232">
        <v>0</v>
      </c>
      <c r="O103" s="231">
        <v>0</v>
      </c>
      <c r="P103" s="232">
        <v>0</v>
      </c>
      <c r="Q103" s="231">
        <v>0</v>
      </c>
      <c r="R103" s="259"/>
      <c r="S103" s="260"/>
      <c r="T103" s="125"/>
      <c r="U103" s="125"/>
      <c r="V103" s="125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</row>
    <row r="104" spans="1:127" s="116" customFormat="1" ht="25.5" customHeight="1">
      <c r="A104" s="227"/>
      <c r="B104" s="228"/>
      <c r="C104" s="229" t="s">
        <v>214</v>
      </c>
      <c r="D104" s="230">
        <f t="shared" si="36"/>
        <v>9023.1</v>
      </c>
      <c r="E104" s="231">
        <f t="shared" si="36"/>
        <v>0</v>
      </c>
      <c r="F104" s="232">
        <v>0</v>
      </c>
      <c r="G104" s="231">
        <v>0</v>
      </c>
      <c r="H104" s="232">
        <v>0</v>
      </c>
      <c r="I104" s="231">
        <v>0</v>
      </c>
      <c r="J104" s="232">
        <v>9023.1</v>
      </c>
      <c r="K104" s="231">
        <v>0</v>
      </c>
      <c r="L104" s="232">
        <v>0</v>
      </c>
      <c r="M104" s="231">
        <v>0</v>
      </c>
      <c r="N104" s="232">
        <v>0</v>
      </c>
      <c r="O104" s="231">
        <v>0</v>
      </c>
      <c r="P104" s="232">
        <v>0</v>
      </c>
      <c r="Q104" s="231">
        <v>0</v>
      </c>
      <c r="R104" s="261"/>
      <c r="S104" s="262"/>
      <c r="T104" s="125"/>
      <c r="U104" s="125"/>
      <c r="V104" s="125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117"/>
      <c r="DV104" s="117"/>
      <c r="DW104" s="117"/>
    </row>
    <row r="105" spans="1:22" s="116" customFormat="1" ht="25.5" customHeight="1" thickBot="1">
      <c r="A105" s="237"/>
      <c r="B105" s="238"/>
      <c r="C105" s="263" t="s">
        <v>213</v>
      </c>
      <c r="D105" s="255">
        <f t="shared" si="36"/>
        <v>0</v>
      </c>
      <c r="E105" s="241">
        <f t="shared" si="36"/>
        <v>0</v>
      </c>
      <c r="F105" s="264">
        <v>0</v>
      </c>
      <c r="G105" s="265">
        <v>0</v>
      </c>
      <c r="H105" s="264">
        <v>0</v>
      </c>
      <c r="I105" s="265">
        <v>0</v>
      </c>
      <c r="J105" s="264">
        <v>0</v>
      </c>
      <c r="K105" s="265">
        <v>0</v>
      </c>
      <c r="L105" s="264">
        <v>0</v>
      </c>
      <c r="M105" s="265">
        <v>0</v>
      </c>
      <c r="N105" s="264">
        <v>0</v>
      </c>
      <c r="O105" s="265">
        <v>0</v>
      </c>
      <c r="P105" s="264">
        <v>0</v>
      </c>
      <c r="Q105" s="265">
        <v>0</v>
      </c>
      <c r="R105" s="266"/>
      <c r="S105" s="267"/>
      <c r="T105" s="125"/>
      <c r="U105" s="125"/>
      <c r="V105" s="125"/>
    </row>
    <row r="106" spans="1:127" s="116" customFormat="1" ht="15.75" customHeight="1">
      <c r="A106" s="222" t="s">
        <v>133</v>
      </c>
      <c r="B106" s="223" t="s">
        <v>102</v>
      </c>
      <c r="C106" s="224" t="s">
        <v>14</v>
      </c>
      <c r="D106" s="256">
        <f>SUM(D107:D112)</f>
        <v>283496.4</v>
      </c>
      <c r="E106" s="235">
        <f>SUM(E107:E112)</f>
        <v>215692.1</v>
      </c>
      <c r="F106" s="256">
        <f aca="true" t="shared" si="37" ref="F106:Q106">SUM(F107:F112)</f>
        <v>68559.8</v>
      </c>
      <c r="G106" s="235">
        <f t="shared" si="37"/>
        <v>68559.8</v>
      </c>
      <c r="H106" s="256">
        <f t="shared" si="37"/>
        <v>0</v>
      </c>
      <c r="I106" s="235">
        <f t="shared" si="37"/>
        <v>0</v>
      </c>
      <c r="J106" s="256">
        <f t="shared" si="37"/>
        <v>214936.6</v>
      </c>
      <c r="K106" s="235">
        <f t="shared" si="37"/>
        <v>147132.3</v>
      </c>
      <c r="L106" s="256">
        <f t="shared" si="37"/>
        <v>0</v>
      </c>
      <c r="M106" s="235">
        <f t="shared" si="37"/>
        <v>0</v>
      </c>
      <c r="N106" s="256">
        <f t="shared" si="37"/>
        <v>0</v>
      </c>
      <c r="O106" s="235">
        <f t="shared" si="37"/>
        <v>0</v>
      </c>
      <c r="P106" s="256">
        <f t="shared" si="37"/>
        <v>220</v>
      </c>
      <c r="Q106" s="235">
        <f t="shared" si="37"/>
        <v>0</v>
      </c>
      <c r="R106" s="257" t="s">
        <v>97</v>
      </c>
      <c r="S106" s="258"/>
      <c r="T106" s="125"/>
      <c r="U106" s="125"/>
      <c r="V106" s="125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117"/>
      <c r="DV106" s="117"/>
      <c r="DW106" s="117"/>
    </row>
    <row r="107" spans="1:127" s="116" customFormat="1" ht="21" customHeight="1">
      <c r="A107" s="227"/>
      <c r="B107" s="228"/>
      <c r="C107" s="229" t="s">
        <v>0</v>
      </c>
      <c r="D107" s="230">
        <f aca="true" t="shared" si="38" ref="D107:E112">F107+H107+J107+L107</f>
        <v>53018.1</v>
      </c>
      <c r="E107" s="231">
        <f t="shared" si="38"/>
        <v>53018.1</v>
      </c>
      <c r="F107" s="232">
        <v>0</v>
      </c>
      <c r="G107" s="231">
        <v>0</v>
      </c>
      <c r="H107" s="232">
        <v>0</v>
      </c>
      <c r="I107" s="231">
        <v>0</v>
      </c>
      <c r="J107" s="232">
        <v>53018.1</v>
      </c>
      <c r="K107" s="231">
        <v>53018.1</v>
      </c>
      <c r="L107" s="232">
        <v>0</v>
      </c>
      <c r="M107" s="231">
        <v>0</v>
      </c>
      <c r="N107" s="232">
        <v>0</v>
      </c>
      <c r="O107" s="231">
        <v>0</v>
      </c>
      <c r="P107" s="232">
        <v>0</v>
      </c>
      <c r="Q107" s="231">
        <v>0</v>
      </c>
      <c r="R107" s="259"/>
      <c r="S107" s="260"/>
      <c r="T107" s="125"/>
      <c r="U107" s="125"/>
      <c r="V107" s="125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7"/>
      <c r="DF107" s="117"/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7"/>
      <c r="DS107" s="117"/>
      <c r="DT107" s="117"/>
      <c r="DU107" s="117"/>
      <c r="DV107" s="117"/>
      <c r="DW107" s="117"/>
    </row>
    <row r="108" spans="1:127" s="116" customFormat="1" ht="20.25" customHeight="1">
      <c r="A108" s="227"/>
      <c r="B108" s="228"/>
      <c r="C108" s="229" t="s">
        <v>1</v>
      </c>
      <c r="D108" s="230">
        <f t="shared" si="38"/>
        <v>117604.1</v>
      </c>
      <c r="E108" s="231">
        <f t="shared" si="38"/>
        <v>117604</v>
      </c>
      <c r="F108" s="232">
        <v>68559.8</v>
      </c>
      <c r="G108" s="231">
        <v>68559.8</v>
      </c>
      <c r="H108" s="232">
        <v>0</v>
      </c>
      <c r="I108" s="231">
        <v>0</v>
      </c>
      <c r="J108" s="232">
        <v>49044.3</v>
      </c>
      <c r="K108" s="231">
        <v>49044.2</v>
      </c>
      <c r="L108" s="232">
        <v>0</v>
      </c>
      <c r="M108" s="231">
        <v>0</v>
      </c>
      <c r="N108" s="232">
        <v>0</v>
      </c>
      <c r="O108" s="231">
        <v>0</v>
      </c>
      <c r="P108" s="232">
        <v>0</v>
      </c>
      <c r="Q108" s="231">
        <v>0</v>
      </c>
      <c r="R108" s="259"/>
      <c r="S108" s="260"/>
      <c r="T108" s="125"/>
      <c r="U108" s="125"/>
      <c r="V108" s="125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7"/>
      <c r="DS108" s="117"/>
      <c r="DT108" s="117"/>
      <c r="DU108" s="117"/>
      <c r="DV108" s="117"/>
      <c r="DW108" s="117"/>
    </row>
    <row r="109" spans="1:127" s="116" customFormat="1" ht="25.5" customHeight="1">
      <c r="A109" s="227"/>
      <c r="B109" s="228"/>
      <c r="C109" s="229" t="s">
        <v>2</v>
      </c>
      <c r="D109" s="230">
        <f t="shared" si="38"/>
        <v>45070.1</v>
      </c>
      <c r="E109" s="231">
        <f t="shared" si="38"/>
        <v>45070</v>
      </c>
      <c r="F109" s="232">
        <v>0</v>
      </c>
      <c r="G109" s="231">
        <v>0</v>
      </c>
      <c r="H109" s="232">
        <v>0</v>
      </c>
      <c r="I109" s="231">
        <v>0</v>
      </c>
      <c r="J109" s="232">
        <v>45070.1</v>
      </c>
      <c r="K109" s="231">
        <v>45070</v>
      </c>
      <c r="L109" s="232">
        <v>0</v>
      </c>
      <c r="M109" s="231">
        <v>0</v>
      </c>
      <c r="N109" s="232">
        <v>0</v>
      </c>
      <c r="O109" s="231">
        <v>0</v>
      </c>
      <c r="P109" s="232">
        <v>220</v>
      </c>
      <c r="Q109" s="231">
        <v>0</v>
      </c>
      <c r="R109" s="259"/>
      <c r="S109" s="260"/>
      <c r="T109" s="125"/>
      <c r="U109" s="125"/>
      <c r="V109" s="125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  <c r="DV109" s="117"/>
      <c r="DW109" s="117"/>
    </row>
    <row r="110" spans="1:127" s="116" customFormat="1" ht="25.5" customHeight="1">
      <c r="A110" s="227"/>
      <c r="B110" s="228"/>
      <c r="C110" s="229" t="s">
        <v>211</v>
      </c>
      <c r="D110" s="230">
        <f t="shared" si="38"/>
        <v>41096.7</v>
      </c>
      <c r="E110" s="231">
        <f t="shared" si="38"/>
        <v>0</v>
      </c>
      <c r="F110" s="232">
        <v>0</v>
      </c>
      <c r="G110" s="231">
        <v>0</v>
      </c>
      <c r="H110" s="232">
        <v>0</v>
      </c>
      <c r="I110" s="231">
        <v>0</v>
      </c>
      <c r="J110" s="232">
        <v>41096.7</v>
      </c>
      <c r="K110" s="231">
        <v>0</v>
      </c>
      <c r="L110" s="232">
        <v>0</v>
      </c>
      <c r="M110" s="231">
        <v>0</v>
      </c>
      <c r="N110" s="232">
        <v>0</v>
      </c>
      <c r="O110" s="231">
        <v>0</v>
      </c>
      <c r="P110" s="232">
        <v>0</v>
      </c>
      <c r="Q110" s="231">
        <v>0</v>
      </c>
      <c r="R110" s="259"/>
      <c r="S110" s="260"/>
      <c r="T110" s="125"/>
      <c r="U110" s="125"/>
      <c r="V110" s="125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</row>
    <row r="111" spans="1:127" s="116" customFormat="1" ht="25.5" customHeight="1">
      <c r="A111" s="227"/>
      <c r="B111" s="228"/>
      <c r="C111" s="229" t="s">
        <v>214</v>
      </c>
      <c r="D111" s="230">
        <f t="shared" si="38"/>
        <v>26707.4</v>
      </c>
      <c r="E111" s="231">
        <f t="shared" si="38"/>
        <v>0</v>
      </c>
      <c r="F111" s="232">
        <v>0</v>
      </c>
      <c r="G111" s="231">
        <v>0</v>
      </c>
      <c r="H111" s="232">
        <v>0</v>
      </c>
      <c r="I111" s="231">
        <v>0</v>
      </c>
      <c r="J111" s="232">
        <v>26707.4</v>
      </c>
      <c r="K111" s="231">
        <v>0</v>
      </c>
      <c r="L111" s="232">
        <v>0</v>
      </c>
      <c r="M111" s="231">
        <v>0</v>
      </c>
      <c r="N111" s="232">
        <v>0</v>
      </c>
      <c r="O111" s="231">
        <v>0</v>
      </c>
      <c r="P111" s="232">
        <v>0</v>
      </c>
      <c r="Q111" s="231">
        <v>0</v>
      </c>
      <c r="R111" s="261"/>
      <c r="S111" s="262"/>
      <c r="T111" s="125"/>
      <c r="U111" s="125"/>
      <c r="V111" s="125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117"/>
    </row>
    <row r="112" spans="1:22" s="116" customFormat="1" ht="25.5" customHeight="1" thickBot="1">
      <c r="A112" s="237"/>
      <c r="B112" s="238"/>
      <c r="C112" s="263" t="s">
        <v>213</v>
      </c>
      <c r="D112" s="255">
        <f t="shared" si="38"/>
        <v>0</v>
      </c>
      <c r="E112" s="241">
        <f t="shared" si="38"/>
        <v>0</v>
      </c>
      <c r="F112" s="264">
        <v>0</v>
      </c>
      <c r="G112" s="265">
        <v>0</v>
      </c>
      <c r="H112" s="264">
        <v>0</v>
      </c>
      <c r="I112" s="265">
        <v>0</v>
      </c>
      <c r="J112" s="264">
        <v>0</v>
      </c>
      <c r="K112" s="265">
        <v>0</v>
      </c>
      <c r="L112" s="264">
        <v>0</v>
      </c>
      <c r="M112" s="265">
        <v>0</v>
      </c>
      <c r="N112" s="264">
        <v>0</v>
      </c>
      <c r="O112" s="265">
        <v>0</v>
      </c>
      <c r="P112" s="264">
        <v>0</v>
      </c>
      <c r="Q112" s="265">
        <v>0</v>
      </c>
      <c r="R112" s="266"/>
      <c r="S112" s="267"/>
      <c r="T112" s="125"/>
      <c r="U112" s="125"/>
      <c r="V112" s="125"/>
    </row>
    <row r="113" spans="1:127" s="30" customFormat="1" ht="15">
      <c r="A113" s="135" t="s">
        <v>117</v>
      </c>
      <c r="B113" s="166" t="s">
        <v>181</v>
      </c>
      <c r="C113" s="31" t="s">
        <v>14</v>
      </c>
      <c r="D113" s="57">
        <f aca="true" t="shared" si="39" ref="D113:Q113">SUM(D114:D119)</f>
        <v>143069.94838999998</v>
      </c>
      <c r="E113" s="33">
        <f t="shared" si="39"/>
        <v>63761.600000000006</v>
      </c>
      <c r="F113" s="32">
        <f t="shared" si="39"/>
        <v>80928.94838999999</v>
      </c>
      <c r="G113" s="33">
        <f t="shared" si="39"/>
        <v>1620.6</v>
      </c>
      <c r="H113" s="32">
        <f t="shared" si="39"/>
        <v>57309.3</v>
      </c>
      <c r="I113" s="33">
        <f t="shared" si="39"/>
        <v>57309.3</v>
      </c>
      <c r="J113" s="32">
        <f t="shared" si="39"/>
        <v>4831.700000000001</v>
      </c>
      <c r="K113" s="33">
        <f t="shared" si="39"/>
        <v>4831.700000000001</v>
      </c>
      <c r="L113" s="32">
        <f t="shared" si="39"/>
        <v>0</v>
      </c>
      <c r="M113" s="33">
        <f t="shared" si="39"/>
        <v>0</v>
      </c>
      <c r="N113" s="32">
        <f t="shared" si="39"/>
        <v>16450.600000000002</v>
      </c>
      <c r="O113" s="33">
        <f t="shared" si="39"/>
        <v>3055.8</v>
      </c>
      <c r="P113" s="32">
        <f t="shared" si="39"/>
        <v>3180</v>
      </c>
      <c r="Q113" s="33">
        <f t="shared" si="39"/>
        <v>280</v>
      </c>
      <c r="R113" s="199" t="s">
        <v>19</v>
      </c>
      <c r="S113" s="158"/>
      <c r="T113" s="125"/>
      <c r="U113" s="125"/>
      <c r="V113" s="125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</row>
    <row r="114" spans="1:127" s="30" customFormat="1" ht="15">
      <c r="A114" s="136"/>
      <c r="B114" s="167"/>
      <c r="C114" s="34" t="s">
        <v>0</v>
      </c>
      <c r="D114" s="58">
        <f aca="true" t="shared" si="40" ref="D114:D119">F114+H114+J114+L114</f>
        <v>63761.600000000006</v>
      </c>
      <c r="E114" s="36">
        <f aca="true" t="shared" si="41" ref="E114:E119">G114+I114+K114</f>
        <v>63761.600000000006</v>
      </c>
      <c r="F114" s="58">
        <f aca="true" t="shared" si="42" ref="F114:Q114">F135+F156+F177+F198+F219+F240+F261+F282+F303+F324+F331+F345+F366+F338</f>
        <v>1620.6</v>
      </c>
      <c r="G114" s="59">
        <f t="shared" si="42"/>
        <v>1620.6</v>
      </c>
      <c r="H114" s="58">
        <f t="shared" si="42"/>
        <v>57309.3</v>
      </c>
      <c r="I114" s="59">
        <f t="shared" si="42"/>
        <v>57309.3</v>
      </c>
      <c r="J114" s="58">
        <f t="shared" si="42"/>
        <v>4831.700000000001</v>
      </c>
      <c r="K114" s="59">
        <f t="shared" si="42"/>
        <v>4831.700000000001</v>
      </c>
      <c r="L114" s="58">
        <f t="shared" si="42"/>
        <v>0</v>
      </c>
      <c r="M114" s="59">
        <f t="shared" si="42"/>
        <v>0</v>
      </c>
      <c r="N114" s="58">
        <f t="shared" si="42"/>
        <v>3055.8</v>
      </c>
      <c r="O114" s="59">
        <f t="shared" si="42"/>
        <v>3055.8</v>
      </c>
      <c r="P114" s="58">
        <f t="shared" si="42"/>
        <v>280</v>
      </c>
      <c r="Q114" s="59">
        <f t="shared" si="42"/>
        <v>280</v>
      </c>
      <c r="R114" s="200"/>
      <c r="S114" s="160"/>
      <c r="T114" s="125"/>
      <c r="U114" s="125"/>
      <c r="V114" s="125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</row>
    <row r="115" spans="1:127" s="30" customFormat="1" ht="15">
      <c r="A115" s="136"/>
      <c r="B115" s="167"/>
      <c r="C115" s="34" t="s">
        <v>1</v>
      </c>
      <c r="D115" s="58">
        <f t="shared" si="40"/>
        <v>79308.34838999998</v>
      </c>
      <c r="E115" s="36">
        <f t="shared" si="41"/>
        <v>0</v>
      </c>
      <c r="F115" s="58">
        <f aca="true" t="shared" si="43" ref="F115:Q115">F136+F157+F178+F199+F220+F241+F262+F283+F304+F325+F332+F346+F367+F339</f>
        <v>79308.34838999998</v>
      </c>
      <c r="G115" s="59">
        <f t="shared" si="43"/>
        <v>0</v>
      </c>
      <c r="H115" s="58">
        <f t="shared" si="43"/>
        <v>0</v>
      </c>
      <c r="I115" s="59">
        <f t="shared" si="43"/>
        <v>0</v>
      </c>
      <c r="J115" s="58">
        <f t="shared" si="43"/>
        <v>0</v>
      </c>
      <c r="K115" s="59">
        <f t="shared" si="43"/>
        <v>0</v>
      </c>
      <c r="L115" s="58">
        <f t="shared" si="43"/>
        <v>0</v>
      </c>
      <c r="M115" s="59">
        <f t="shared" si="43"/>
        <v>0</v>
      </c>
      <c r="N115" s="58">
        <f t="shared" si="43"/>
        <v>13394.800000000001</v>
      </c>
      <c r="O115" s="59">
        <f t="shared" si="43"/>
        <v>0</v>
      </c>
      <c r="P115" s="58">
        <f t="shared" si="43"/>
        <v>2900</v>
      </c>
      <c r="Q115" s="59">
        <f t="shared" si="43"/>
        <v>0</v>
      </c>
      <c r="R115" s="200"/>
      <c r="S115" s="160"/>
      <c r="T115" s="125"/>
      <c r="U115" s="125"/>
      <c r="V115" s="125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</row>
    <row r="116" spans="1:127" s="30" customFormat="1" ht="15">
      <c r="A116" s="136"/>
      <c r="B116" s="167"/>
      <c r="C116" s="34" t="s">
        <v>2</v>
      </c>
      <c r="D116" s="58">
        <f t="shared" si="40"/>
        <v>0</v>
      </c>
      <c r="E116" s="36">
        <f t="shared" si="41"/>
        <v>0</v>
      </c>
      <c r="F116" s="58">
        <f aca="true" t="shared" si="44" ref="F116:Q116">F137+F158+F179+F200+F221+F242+F263+F284+F305+F326+F333+F347+F368+F340</f>
        <v>0</v>
      </c>
      <c r="G116" s="59">
        <f t="shared" si="44"/>
        <v>0</v>
      </c>
      <c r="H116" s="58">
        <f t="shared" si="44"/>
        <v>0</v>
      </c>
      <c r="I116" s="59">
        <f t="shared" si="44"/>
        <v>0</v>
      </c>
      <c r="J116" s="58">
        <f t="shared" si="44"/>
        <v>0</v>
      </c>
      <c r="K116" s="59">
        <f t="shared" si="44"/>
        <v>0</v>
      </c>
      <c r="L116" s="58">
        <f t="shared" si="44"/>
        <v>0</v>
      </c>
      <c r="M116" s="59">
        <f t="shared" si="44"/>
        <v>0</v>
      </c>
      <c r="N116" s="58">
        <f t="shared" si="44"/>
        <v>0</v>
      </c>
      <c r="O116" s="59">
        <f t="shared" si="44"/>
        <v>0</v>
      </c>
      <c r="P116" s="58">
        <f t="shared" si="44"/>
        <v>0</v>
      </c>
      <c r="Q116" s="59">
        <f t="shared" si="44"/>
        <v>0</v>
      </c>
      <c r="R116" s="200"/>
      <c r="S116" s="160"/>
      <c r="T116" s="125"/>
      <c r="U116" s="125"/>
      <c r="V116" s="125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</row>
    <row r="117" spans="1:127" s="30" customFormat="1" ht="15">
      <c r="A117" s="136"/>
      <c r="B117" s="167"/>
      <c r="C117" s="34" t="s">
        <v>211</v>
      </c>
      <c r="D117" s="58">
        <f t="shared" si="40"/>
        <v>0</v>
      </c>
      <c r="E117" s="36">
        <f t="shared" si="41"/>
        <v>0</v>
      </c>
      <c r="F117" s="58">
        <f aca="true" t="shared" si="45" ref="F117:Q117">F138+F159+F180+F201+F222+F243+F264+F285+F306+F327+F334+F348+F369+F341</f>
        <v>0</v>
      </c>
      <c r="G117" s="59">
        <f t="shared" si="45"/>
        <v>0</v>
      </c>
      <c r="H117" s="58">
        <f t="shared" si="45"/>
        <v>0</v>
      </c>
      <c r="I117" s="59">
        <f t="shared" si="45"/>
        <v>0</v>
      </c>
      <c r="J117" s="58">
        <f t="shared" si="45"/>
        <v>0</v>
      </c>
      <c r="K117" s="59">
        <f t="shared" si="45"/>
        <v>0</v>
      </c>
      <c r="L117" s="58">
        <f t="shared" si="45"/>
        <v>0</v>
      </c>
      <c r="M117" s="59">
        <f t="shared" si="45"/>
        <v>0</v>
      </c>
      <c r="N117" s="58">
        <f t="shared" si="45"/>
        <v>0</v>
      </c>
      <c r="O117" s="59">
        <f t="shared" si="45"/>
        <v>0</v>
      </c>
      <c r="P117" s="58">
        <f t="shared" si="45"/>
        <v>0</v>
      </c>
      <c r="Q117" s="59">
        <f t="shared" si="45"/>
        <v>0</v>
      </c>
      <c r="R117" s="200"/>
      <c r="S117" s="160"/>
      <c r="T117" s="125"/>
      <c r="U117" s="125"/>
      <c r="V117" s="125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</row>
    <row r="118" spans="1:127" s="30" customFormat="1" ht="15">
      <c r="A118" s="136"/>
      <c r="B118" s="167"/>
      <c r="C118" s="34" t="s">
        <v>212</v>
      </c>
      <c r="D118" s="58">
        <f t="shared" si="40"/>
        <v>0</v>
      </c>
      <c r="E118" s="36">
        <f t="shared" si="41"/>
        <v>0</v>
      </c>
      <c r="F118" s="58">
        <f aca="true" t="shared" si="46" ref="F118:Q118">F139+F160+F181+F202+F223+F244+F265+F286+F307+F328+F335+F349+F370+F342</f>
        <v>0</v>
      </c>
      <c r="G118" s="59">
        <f t="shared" si="46"/>
        <v>0</v>
      </c>
      <c r="H118" s="58">
        <f t="shared" si="46"/>
        <v>0</v>
      </c>
      <c r="I118" s="59">
        <f t="shared" si="46"/>
        <v>0</v>
      </c>
      <c r="J118" s="58">
        <f t="shared" si="46"/>
        <v>0</v>
      </c>
      <c r="K118" s="59">
        <f t="shared" si="46"/>
        <v>0</v>
      </c>
      <c r="L118" s="58">
        <f t="shared" si="46"/>
        <v>0</v>
      </c>
      <c r="M118" s="59">
        <f t="shared" si="46"/>
        <v>0</v>
      </c>
      <c r="N118" s="58">
        <f t="shared" si="46"/>
        <v>0</v>
      </c>
      <c r="O118" s="59">
        <f t="shared" si="46"/>
        <v>0</v>
      </c>
      <c r="P118" s="58">
        <f t="shared" si="46"/>
        <v>0</v>
      </c>
      <c r="Q118" s="59">
        <f t="shared" si="46"/>
        <v>0</v>
      </c>
      <c r="R118" s="200"/>
      <c r="S118" s="160"/>
      <c r="T118" s="125"/>
      <c r="U118" s="125"/>
      <c r="V118" s="125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</row>
    <row r="119" spans="1:127" s="30" customFormat="1" ht="15.75" thickBot="1">
      <c r="A119" s="137"/>
      <c r="B119" s="152"/>
      <c r="C119" s="37" t="s">
        <v>213</v>
      </c>
      <c r="D119" s="58">
        <f t="shared" si="40"/>
        <v>0</v>
      </c>
      <c r="E119" s="36">
        <f t="shared" si="41"/>
        <v>0</v>
      </c>
      <c r="F119" s="60">
        <f aca="true" t="shared" si="47" ref="F119:Q119">F140+F161+F182+F203+F224+F245+F266+F287+F308+F329+F336+F350+F371+F343</f>
        <v>0</v>
      </c>
      <c r="G119" s="59">
        <f t="shared" si="47"/>
        <v>0</v>
      </c>
      <c r="H119" s="60">
        <f t="shared" si="47"/>
        <v>0</v>
      </c>
      <c r="I119" s="59">
        <f t="shared" si="47"/>
        <v>0</v>
      </c>
      <c r="J119" s="60">
        <f t="shared" si="47"/>
        <v>0</v>
      </c>
      <c r="K119" s="59">
        <f t="shared" si="47"/>
        <v>0</v>
      </c>
      <c r="L119" s="60">
        <f t="shared" si="47"/>
        <v>0</v>
      </c>
      <c r="M119" s="59">
        <f t="shared" si="47"/>
        <v>0</v>
      </c>
      <c r="N119" s="60">
        <f t="shared" si="47"/>
        <v>0</v>
      </c>
      <c r="O119" s="59">
        <f t="shared" si="47"/>
        <v>0</v>
      </c>
      <c r="P119" s="60">
        <f t="shared" si="47"/>
        <v>0</v>
      </c>
      <c r="Q119" s="59">
        <f t="shared" si="47"/>
        <v>0</v>
      </c>
      <c r="R119" s="201"/>
      <c r="S119" s="162"/>
      <c r="T119" s="125"/>
      <c r="U119" s="125"/>
      <c r="V119" s="125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</row>
    <row r="120" spans="1:22" ht="15">
      <c r="A120" s="126" t="s">
        <v>189</v>
      </c>
      <c r="B120" s="123" t="s">
        <v>63</v>
      </c>
      <c r="C120" s="40" t="s">
        <v>14</v>
      </c>
      <c r="D120" s="41">
        <f>SUM(D121:D126)</f>
        <v>298.8</v>
      </c>
      <c r="E120" s="42">
        <f>SUM(E121:E126)</f>
        <v>0</v>
      </c>
      <c r="F120" s="41">
        <f aca="true" t="shared" si="48" ref="F120:Q120">SUM(F121:F126)</f>
        <v>298.8</v>
      </c>
      <c r="G120" s="42">
        <f t="shared" si="48"/>
        <v>0</v>
      </c>
      <c r="H120" s="61">
        <f t="shared" si="48"/>
        <v>0</v>
      </c>
      <c r="I120" s="42">
        <f t="shared" si="48"/>
        <v>0</v>
      </c>
      <c r="J120" s="41">
        <f t="shared" si="48"/>
        <v>0</v>
      </c>
      <c r="K120" s="42">
        <f t="shared" si="48"/>
        <v>0</v>
      </c>
      <c r="L120" s="41">
        <f t="shared" si="48"/>
        <v>0</v>
      </c>
      <c r="M120" s="42">
        <f t="shared" si="48"/>
        <v>0</v>
      </c>
      <c r="N120" s="41">
        <f t="shared" si="48"/>
        <v>0</v>
      </c>
      <c r="O120" s="42">
        <f t="shared" si="48"/>
        <v>0</v>
      </c>
      <c r="P120" s="41">
        <f t="shared" si="48"/>
        <v>0</v>
      </c>
      <c r="Q120" s="42">
        <f t="shared" si="48"/>
        <v>0</v>
      </c>
      <c r="R120" s="150" t="s">
        <v>19</v>
      </c>
      <c r="S120" s="151"/>
      <c r="T120" s="125"/>
      <c r="U120" s="125"/>
      <c r="V120" s="125"/>
    </row>
    <row r="121" spans="1:22" ht="15">
      <c r="A121" s="127"/>
      <c r="B121" s="122"/>
      <c r="C121" s="43" t="s">
        <v>0</v>
      </c>
      <c r="D121" s="44">
        <f aca="true" t="shared" si="49" ref="D121:E126">F121+H121+J121+L121</f>
        <v>0</v>
      </c>
      <c r="E121" s="45">
        <f t="shared" si="49"/>
        <v>0</v>
      </c>
      <c r="F121" s="44">
        <v>0</v>
      </c>
      <c r="G121" s="45">
        <v>0</v>
      </c>
      <c r="H121" s="46">
        <v>0</v>
      </c>
      <c r="I121" s="45">
        <v>0</v>
      </c>
      <c r="J121" s="46">
        <v>0</v>
      </c>
      <c r="K121" s="45">
        <v>0</v>
      </c>
      <c r="L121" s="46">
        <v>0</v>
      </c>
      <c r="M121" s="45">
        <v>0</v>
      </c>
      <c r="N121" s="46">
        <v>0</v>
      </c>
      <c r="O121" s="45">
        <v>0</v>
      </c>
      <c r="P121" s="46">
        <v>0</v>
      </c>
      <c r="Q121" s="45">
        <v>0</v>
      </c>
      <c r="R121" s="147"/>
      <c r="S121" s="148"/>
      <c r="T121" s="125"/>
      <c r="U121" s="125"/>
      <c r="V121" s="125"/>
    </row>
    <row r="122" spans="1:22" ht="15">
      <c r="A122" s="127"/>
      <c r="B122" s="122"/>
      <c r="C122" s="43" t="s">
        <v>1</v>
      </c>
      <c r="D122" s="44">
        <f t="shared" si="49"/>
        <v>298.8</v>
      </c>
      <c r="E122" s="45">
        <f t="shared" si="49"/>
        <v>0</v>
      </c>
      <c r="F122" s="44">
        <v>298.8</v>
      </c>
      <c r="G122" s="45">
        <v>0</v>
      </c>
      <c r="H122" s="46">
        <v>0</v>
      </c>
      <c r="I122" s="45">
        <v>0</v>
      </c>
      <c r="J122" s="46">
        <v>0</v>
      </c>
      <c r="K122" s="45">
        <v>0</v>
      </c>
      <c r="L122" s="46">
        <v>0</v>
      </c>
      <c r="M122" s="45">
        <v>0</v>
      </c>
      <c r="N122" s="46">
        <v>0</v>
      </c>
      <c r="O122" s="45">
        <v>0</v>
      </c>
      <c r="P122" s="46">
        <v>0</v>
      </c>
      <c r="Q122" s="45">
        <v>0</v>
      </c>
      <c r="R122" s="147"/>
      <c r="S122" s="148"/>
      <c r="T122" s="125"/>
      <c r="U122" s="125"/>
      <c r="V122" s="125"/>
    </row>
    <row r="123" spans="1:22" ht="15">
      <c r="A123" s="127"/>
      <c r="B123" s="122"/>
      <c r="C123" s="43" t="s">
        <v>2</v>
      </c>
      <c r="D123" s="44">
        <f aca="true" t="shared" si="50" ref="D123:E125">F123+H123+J123+L123</f>
        <v>0</v>
      </c>
      <c r="E123" s="45">
        <f t="shared" si="50"/>
        <v>0</v>
      </c>
      <c r="F123" s="44">
        <v>0</v>
      </c>
      <c r="G123" s="45">
        <v>0</v>
      </c>
      <c r="H123" s="46">
        <v>0</v>
      </c>
      <c r="I123" s="45">
        <v>0</v>
      </c>
      <c r="J123" s="46">
        <v>0</v>
      </c>
      <c r="K123" s="45">
        <v>0</v>
      </c>
      <c r="L123" s="46">
        <v>0</v>
      </c>
      <c r="M123" s="45">
        <v>0</v>
      </c>
      <c r="N123" s="46">
        <v>0</v>
      </c>
      <c r="O123" s="45">
        <v>0</v>
      </c>
      <c r="P123" s="46">
        <v>0</v>
      </c>
      <c r="Q123" s="45">
        <v>0</v>
      </c>
      <c r="R123" s="147"/>
      <c r="S123" s="148"/>
      <c r="T123" s="125"/>
      <c r="U123" s="125"/>
      <c r="V123" s="125"/>
    </row>
    <row r="124" spans="1:22" ht="15">
      <c r="A124" s="127"/>
      <c r="B124" s="122"/>
      <c r="C124" s="43" t="s">
        <v>211</v>
      </c>
      <c r="D124" s="44">
        <f t="shared" si="50"/>
        <v>0</v>
      </c>
      <c r="E124" s="45">
        <f t="shared" si="50"/>
        <v>0</v>
      </c>
      <c r="F124" s="44">
        <v>0</v>
      </c>
      <c r="G124" s="45">
        <v>0</v>
      </c>
      <c r="H124" s="46">
        <v>0</v>
      </c>
      <c r="I124" s="45">
        <v>0</v>
      </c>
      <c r="J124" s="46">
        <v>0</v>
      </c>
      <c r="K124" s="45">
        <v>0</v>
      </c>
      <c r="L124" s="46">
        <v>0</v>
      </c>
      <c r="M124" s="45">
        <v>0</v>
      </c>
      <c r="N124" s="46">
        <v>0</v>
      </c>
      <c r="O124" s="45">
        <v>0</v>
      </c>
      <c r="P124" s="46">
        <v>0</v>
      </c>
      <c r="Q124" s="45">
        <v>0</v>
      </c>
      <c r="R124" s="147"/>
      <c r="S124" s="148"/>
      <c r="T124" s="125"/>
      <c r="U124" s="125"/>
      <c r="V124" s="125"/>
    </row>
    <row r="125" spans="1:22" ht="15">
      <c r="A125" s="127"/>
      <c r="B125" s="122"/>
      <c r="C125" s="43" t="s">
        <v>214</v>
      </c>
      <c r="D125" s="44">
        <f t="shared" si="50"/>
        <v>0</v>
      </c>
      <c r="E125" s="45">
        <f t="shared" si="50"/>
        <v>0</v>
      </c>
      <c r="F125" s="44">
        <v>0</v>
      </c>
      <c r="G125" s="45">
        <v>0</v>
      </c>
      <c r="H125" s="46">
        <v>0</v>
      </c>
      <c r="I125" s="45">
        <v>0</v>
      </c>
      <c r="J125" s="46">
        <v>0</v>
      </c>
      <c r="K125" s="45">
        <v>0</v>
      </c>
      <c r="L125" s="46">
        <v>0</v>
      </c>
      <c r="M125" s="45">
        <v>0</v>
      </c>
      <c r="N125" s="46">
        <v>0</v>
      </c>
      <c r="O125" s="45">
        <v>0</v>
      </c>
      <c r="P125" s="46">
        <v>0</v>
      </c>
      <c r="Q125" s="45">
        <v>0</v>
      </c>
      <c r="R125" s="147"/>
      <c r="S125" s="148"/>
      <c r="T125" s="125"/>
      <c r="U125" s="125"/>
      <c r="V125" s="125"/>
    </row>
    <row r="126" spans="1:22" ht="15">
      <c r="A126" s="127"/>
      <c r="B126" s="122"/>
      <c r="C126" s="10" t="s">
        <v>213</v>
      </c>
      <c r="D126" s="44">
        <f t="shared" si="49"/>
        <v>0</v>
      </c>
      <c r="E126" s="45">
        <f t="shared" si="49"/>
        <v>0</v>
      </c>
      <c r="F126" s="44">
        <v>0</v>
      </c>
      <c r="G126" s="45">
        <v>0</v>
      </c>
      <c r="H126" s="46">
        <v>0</v>
      </c>
      <c r="I126" s="45">
        <v>0</v>
      </c>
      <c r="J126" s="46">
        <v>0</v>
      </c>
      <c r="K126" s="45">
        <v>0</v>
      </c>
      <c r="L126" s="46">
        <v>0</v>
      </c>
      <c r="M126" s="45">
        <v>0</v>
      </c>
      <c r="N126" s="46">
        <v>0</v>
      </c>
      <c r="O126" s="45">
        <v>0</v>
      </c>
      <c r="P126" s="46">
        <v>0</v>
      </c>
      <c r="Q126" s="45">
        <v>0</v>
      </c>
      <c r="R126" s="147"/>
      <c r="S126" s="148"/>
      <c r="T126" s="125"/>
      <c r="U126" s="125"/>
      <c r="V126" s="125"/>
    </row>
    <row r="127" spans="1:22" ht="15">
      <c r="A127" s="127"/>
      <c r="B127" s="168" t="s">
        <v>64</v>
      </c>
      <c r="C127" s="12" t="s">
        <v>14</v>
      </c>
      <c r="D127" s="55">
        <f>SUM(D128:D133)</f>
        <v>5975.6</v>
      </c>
      <c r="E127" s="48">
        <f>SUM(E128:E133)</f>
        <v>0</v>
      </c>
      <c r="F127" s="55">
        <f>SUM(F128:F133)</f>
        <v>5975.6</v>
      </c>
      <c r="G127" s="48">
        <f aca="true" t="shared" si="51" ref="G127:Q127">SUM(G128:G133)</f>
        <v>0</v>
      </c>
      <c r="H127" s="52">
        <f t="shared" si="51"/>
        <v>0</v>
      </c>
      <c r="I127" s="48">
        <f t="shared" si="51"/>
        <v>0</v>
      </c>
      <c r="J127" s="55">
        <f t="shared" si="51"/>
        <v>0</v>
      </c>
      <c r="K127" s="48">
        <f t="shared" si="51"/>
        <v>0</v>
      </c>
      <c r="L127" s="55">
        <f t="shared" si="51"/>
        <v>0</v>
      </c>
      <c r="M127" s="48">
        <f t="shared" si="51"/>
        <v>0</v>
      </c>
      <c r="N127" s="55">
        <f t="shared" si="51"/>
        <v>1300</v>
      </c>
      <c r="O127" s="48">
        <f t="shared" si="51"/>
        <v>0</v>
      </c>
      <c r="P127" s="55">
        <f t="shared" si="51"/>
        <v>165</v>
      </c>
      <c r="Q127" s="48">
        <f t="shared" si="51"/>
        <v>0</v>
      </c>
      <c r="R127" s="147"/>
      <c r="S127" s="148"/>
      <c r="T127" s="125"/>
      <c r="U127" s="125"/>
      <c r="V127" s="125"/>
    </row>
    <row r="128" spans="1:22" ht="15">
      <c r="A128" s="127"/>
      <c r="B128" s="140"/>
      <c r="C128" s="43" t="s">
        <v>0</v>
      </c>
      <c r="D128" s="44">
        <f aca="true" t="shared" si="52" ref="D128:D133">F128+H128+J128+L128</f>
        <v>0</v>
      </c>
      <c r="E128" s="45">
        <f aca="true" t="shared" si="53" ref="E128:E133">G128+I128+K128+M128</f>
        <v>0</v>
      </c>
      <c r="F128" s="44">
        <v>0</v>
      </c>
      <c r="G128" s="45">
        <v>0</v>
      </c>
      <c r="H128" s="46">
        <v>0</v>
      </c>
      <c r="I128" s="45">
        <v>0</v>
      </c>
      <c r="J128" s="46">
        <v>0</v>
      </c>
      <c r="K128" s="45">
        <v>0</v>
      </c>
      <c r="L128" s="46">
        <v>0</v>
      </c>
      <c r="M128" s="45">
        <v>0</v>
      </c>
      <c r="N128" s="46">
        <v>0</v>
      </c>
      <c r="O128" s="45">
        <v>0</v>
      </c>
      <c r="P128" s="46">
        <v>0</v>
      </c>
      <c r="Q128" s="45">
        <v>0</v>
      </c>
      <c r="R128" s="147"/>
      <c r="S128" s="148"/>
      <c r="T128" s="125"/>
      <c r="U128" s="125"/>
      <c r="V128" s="125"/>
    </row>
    <row r="129" spans="1:22" ht="15">
      <c r="A129" s="127"/>
      <c r="B129" s="140"/>
      <c r="C129" s="43" t="s">
        <v>1</v>
      </c>
      <c r="D129" s="44">
        <f t="shared" si="52"/>
        <v>5975.6</v>
      </c>
      <c r="E129" s="45">
        <f t="shared" si="53"/>
        <v>0</v>
      </c>
      <c r="F129" s="44">
        <v>5975.6</v>
      </c>
      <c r="G129" s="45">
        <v>0</v>
      </c>
      <c r="H129" s="46">
        <v>0</v>
      </c>
      <c r="I129" s="45">
        <v>0</v>
      </c>
      <c r="J129" s="46">
        <v>0</v>
      </c>
      <c r="K129" s="45">
        <v>0</v>
      </c>
      <c r="L129" s="46">
        <v>0</v>
      </c>
      <c r="M129" s="45">
        <v>0</v>
      </c>
      <c r="N129" s="46">
        <v>1300</v>
      </c>
      <c r="O129" s="45">
        <v>0</v>
      </c>
      <c r="P129" s="46">
        <v>165</v>
      </c>
      <c r="Q129" s="45">
        <v>0</v>
      </c>
      <c r="R129" s="147"/>
      <c r="S129" s="148"/>
      <c r="T129" s="125"/>
      <c r="U129" s="125"/>
      <c r="V129" s="125"/>
    </row>
    <row r="130" spans="1:22" ht="15">
      <c r="A130" s="127"/>
      <c r="B130" s="140"/>
      <c r="C130" s="43" t="s">
        <v>2</v>
      </c>
      <c r="D130" s="44">
        <f t="shared" si="52"/>
        <v>0</v>
      </c>
      <c r="E130" s="45">
        <f t="shared" si="53"/>
        <v>0</v>
      </c>
      <c r="F130" s="44">
        <v>0</v>
      </c>
      <c r="G130" s="45">
        <v>0</v>
      </c>
      <c r="H130" s="46">
        <v>0</v>
      </c>
      <c r="I130" s="45">
        <v>0</v>
      </c>
      <c r="J130" s="46">
        <v>0</v>
      </c>
      <c r="K130" s="45">
        <v>0</v>
      </c>
      <c r="L130" s="46">
        <v>0</v>
      </c>
      <c r="M130" s="45">
        <v>0</v>
      </c>
      <c r="N130" s="46">
        <v>0</v>
      </c>
      <c r="O130" s="45">
        <v>0</v>
      </c>
      <c r="P130" s="46">
        <v>0</v>
      </c>
      <c r="Q130" s="45">
        <v>0</v>
      </c>
      <c r="R130" s="147"/>
      <c r="S130" s="148"/>
      <c r="T130" s="125"/>
      <c r="U130" s="125"/>
      <c r="V130" s="125"/>
    </row>
    <row r="131" spans="1:22" ht="15">
      <c r="A131" s="127"/>
      <c r="B131" s="140"/>
      <c r="C131" s="43" t="s">
        <v>211</v>
      </c>
      <c r="D131" s="44">
        <f t="shared" si="52"/>
        <v>0</v>
      </c>
      <c r="E131" s="45">
        <f t="shared" si="53"/>
        <v>0</v>
      </c>
      <c r="F131" s="44">
        <v>0</v>
      </c>
      <c r="G131" s="45">
        <v>0</v>
      </c>
      <c r="H131" s="46">
        <v>0</v>
      </c>
      <c r="I131" s="45">
        <v>0</v>
      </c>
      <c r="J131" s="46">
        <v>0</v>
      </c>
      <c r="K131" s="45">
        <v>0</v>
      </c>
      <c r="L131" s="46">
        <v>0</v>
      </c>
      <c r="M131" s="45">
        <v>0</v>
      </c>
      <c r="N131" s="46">
        <v>0</v>
      </c>
      <c r="O131" s="45">
        <v>0</v>
      </c>
      <c r="P131" s="46">
        <v>0</v>
      </c>
      <c r="Q131" s="45">
        <v>0</v>
      </c>
      <c r="R131" s="147"/>
      <c r="S131" s="148"/>
      <c r="T131" s="125"/>
      <c r="U131" s="125"/>
      <c r="V131" s="125"/>
    </row>
    <row r="132" spans="1:22" ht="15">
      <c r="A132" s="127"/>
      <c r="B132" s="140"/>
      <c r="C132" s="43" t="s">
        <v>214</v>
      </c>
      <c r="D132" s="44">
        <f t="shared" si="52"/>
        <v>0</v>
      </c>
      <c r="E132" s="45">
        <f t="shared" si="53"/>
        <v>0</v>
      </c>
      <c r="F132" s="44">
        <v>0</v>
      </c>
      <c r="G132" s="45">
        <v>0</v>
      </c>
      <c r="H132" s="46">
        <v>0</v>
      </c>
      <c r="I132" s="45">
        <v>0</v>
      </c>
      <c r="J132" s="46">
        <v>0</v>
      </c>
      <c r="K132" s="45">
        <v>0</v>
      </c>
      <c r="L132" s="46">
        <v>0</v>
      </c>
      <c r="M132" s="45">
        <v>0</v>
      </c>
      <c r="N132" s="46">
        <v>0</v>
      </c>
      <c r="O132" s="45">
        <v>0</v>
      </c>
      <c r="P132" s="46">
        <v>0</v>
      </c>
      <c r="Q132" s="45">
        <v>0</v>
      </c>
      <c r="R132" s="147"/>
      <c r="S132" s="148"/>
      <c r="T132" s="125"/>
      <c r="U132" s="125"/>
      <c r="V132" s="125"/>
    </row>
    <row r="133" spans="1:22" ht="15">
      <c r="A133" s="127"/>
      <c r="B133" s="141"/>
      <c r="C133" s="10" t="s">
        <v>213</v>
      </c>
      <c r="D133" s="44">
        <f t="shared" si="52"/>
        <v>0</v>
      </c>
      <c r="E133" s="45">
        <f t="shared" si="53"/>
        <v>0</v>
      </c>
      <c r="F133" s="44">
        <v>0</v>
      </c>
      <c r="G133" s="45">
        <v>0</v>
      </c>
      <c r="H133" s="46">
        <v>0</v>
      </c>
      <c r="I133" s="45">
        <v>0</v>
      </c>
      <c r="J133" s="46">
        <v>0</v>
      </c>
      <c r="K133" s="45">
        <v>0</v>
      </c>
      <c r="L133" s="46">
        <v>0</v>
      </c>
      <c r="M133" s="45">
        <v>0</v>
      </c>
      <c r="N133" s="46">
        <v>0</v>
      </c>
      <c r="O133" s="45">
        <v>0</v>
      </c>
      <c r="P133" s="46">
        <v>0</v>
      </c>
      <c r="Q133" s="45">
        <v>0</v>
      </c>
      <c r="R133" s="147"/>
      <c r="S133" s="148"/>
      <c r="T133" s="125"/>
      <c r="U133" s="125"/>
      <c r="V133" s="125"/>
    </row>
    <row r="134" spans="1:22" s="30" customFormat="1" ht="15">
      <c r="A134" s="127"/>
      <c r="B134" s="153" t="s">
        <v>245</v>
      </c>
      <c r="C134" s="34" t="s">
        <v>14</v>
      </c>
      <c r="D134" s="62">
        <f>SUM(D135:D140)</f>
        <v>6274.400000000001</v>
      </c>
      <c r="E134" s="63">
        <f>SUM(E135:E140)</f>
        <v>0</v>
      </c>
      <c r="F134" s="62">
        <f>SUM(F135:F140)</f>
        <v>6274.400000000001</v>
      </c>
      <c r="G134" s="63">
        <f>SUM(G135:G140)</f>
        <v>0</v>
      </c>
      <c r="H134" s="62">
        <f aca="true" t="shared" si="54" ref="H134:Q134">SUM(H135:H140)</f>
        <v>0</v>
      </c>
      <c r="I134" s="63">
        <f t="shared" si="54"/>
        <v>0</v>
      </c>
      <c r="J134" s="62">
        <f t="shared" si="54"/>
        <v>0</v>
      </c>
      <c r="K134" s="63">
        <f t="shared" si="54"/>
        <v>0</v>
      </c>
      <c r="L134" s="62">
        <f t="shared" si="54"/>
        <v>0</v>
      </c>
      <c r="M134" s="63">
        <f t="shared" si="54"/>
        <v>0</v>
      </c>
      <c r="N134" s="62">
        <f t="shared" si="54"/>
        <v>1300</v>
      </c>
      <c r="O134" s="63">
        <f t="shared" si="54"/>
        <v>0</v>
      </c>
      <c r="P134" s="62">
        <f t="shared" si="54"/>
        <v>165</v>
      </c>
      <c r="Q134" s="63">
        <f t="shared" si="54"/>
        <v>0</v>
      </c>
      <c r="R134" s="147"/>
      <c r="S134" s="148"/>
      <c r="T134" s="125"/>
      <c r="U134" s="125"/>
      <c r="V134" s="125"/>
    </row>
    <row r="135" spans="1:22" s="30" customFormat="1" ht="15">
      <c r="A135" s="127"/>
      <c r="B135" s="154"/>
      <c r="C135" s="34" t="s">
        <v>0</v>
      </c>
      <c r="D135" s="58">
        <f aca="true" t="shared" si="55" ref="D135:D140">F135+H135+J135+L135</f>
        <v>0</v>
      </c>
      <c r="E135" s="36">
        <f aca="true" t="shared" si="56" ref="E135:E140">G135+I135+K135+M135</f>
        <v>0</v>
      </c>
      <c r="F135" s="35">
        <f aca="true" t="shared" si="57" ref="F135:G140">F121+F128</f>
        <v>0</v>
      </c>
      <c r="G135" s="36">
        <f t="shared" si="57"/>
        <v>0</v>
      </c>
      <c r="H135" s="35">
        <f aca="true" t="shared" si="58" ref="H135:Q135">H121+H128</f>
        <v>0</v>
      </c>
      <c r="I135" s="36">
        <f t="shared" si="58"/>
        <v>0</v>
      </c>
      <c r="J135" s="35">
        <f t="shared" si="58"/>
        <v>0</v>
      </c>
      <c r="K135" s="36">
        <f t="shared" si="58"/>
        <v>0</v>
      </c>
      <c r="L135" s="35">
        <f t="shared" si="58"/>
        <v>0</v>
      </c>
      <c r="M135" s="36">
        <f t="shared" si="58"/>
        <v>0</v>
      </c>
      <c r="N135" s="35">
        <f t="shared" si="58"/>
        <v>0</v>
      </c>
      <c r="O135" s="36">
        <f t="shared" si="58"/>
        <v>0</v>
      </c>
      <c r="P135" s="35">
        <f t="shared" si="58"/>
        <v>0</v>
      </c>
      <c r="Q135" s="36">
        <f t="shared" si="58"/>
        <v>0</v>
      </c>
      <c r="R135" s="147"/>
      <c r="S135" s="148"/>
      <c r="T135" s="125"/>
      <c r="U135" s="125"/>
      <c r="V135" s="125"/>
    </row>
    <row r="136" spans="1:22" s="30" customFormat="1" ht="15">
      <c r="A136" s="127"/>
      <c r="B136" s="154"/>
      <c r="C136" s="34" t="s">
        <v>1</v>
      </c>
      <c r="D136" s="58">
        <f t="shared" si="55"/>
        <v>6274.400000000001</v>
      </c>
      <c r="E136" s="36">
        <f t="shared" si="56"/>
        <v>0</v>
      </c>
      <c r="F136" s="35">
        <f t="shared" si="57"/>
        <v>6274.400000000001</v>
      </c>
      <c r="G136" s="36">
        <f t="shared" si="57"/>
        <v>0</v>
      </c>
      <c r="H136" s="35">
        <f aca="true" t="shared" si="59" ref="H136:Q136">H122+H129</f>
        <v>0</v>
      </c>
      <c r="I136" s="36">
        <f t="shared" si="59"/>
        <v>0</v>
      </c>
      <c r="J136" s="35">
        <f t="shared" si="59"/>
        <v>0</v>
      </c>
      <c r="K136" s="36">
        <f t="shared" si="59"/>
        <v>0</v>
      </c>
      <c r="L136" s="35">
        <f t="shared" si="59"/>
        <v>0</v>
      </c>
      <c r="M136" s="36">
        <f t="shared" si="59"/>
        <v>0</v>
      </c>
      <c r="N136" s="35">
        <f t="shared" si="59"/>
        <v>1300</v>
      </c>
      <c r="O136" s="36">
        <f t="shared" si="59"/>
        <v>0</v>
      </c>
      <c r="P136" s="35">
        <f t="shared" si="59"/>
        <v>165</v>
      </c>
      <c r="Q136" s="36">
        <f t="shared" si="59"/>
        <v>0</v>
      </c>
      <c r="R136" s="147"/>
      <c r="S136" s="148"/>
      <c r="T136" s="125"/>
      <c r="U136" s="125"/>
      <c r="V136" s="125"/>
    </row>
    <row r="137" spans="1:22" s="30" customFormat="1" ht="15">
      <c r="A137" s="127"/>
      <c r="B137" s="154"/>
      <c r="C137" s="34" t="s">
        <v>2</v>
      </c>
      <c r="D137" s="58">
        <f t="shared" si="55"/>
        <v>0</v>
      </c>
      <c r="E137" s="36">
        <f t="shared" si="56"/>
        <v>0</v>
      </c>
      <c r="F137" s="35">
        <f t="shared" si="57"/>
        <v>0</v>
      </c>
      <c r="G137" s="36">
        <f t="shared" si="57"/>
        <v>0</v>
      </c>
      <c r="H137" s="35">
        <f aca="true" t="shared" si="60" ref="H137:Q137">H123+H130</f>
        <v>0</v>
      </c>
      <c r="I137" s="36">
        <f t="shared" si="60"/>
        <v>0</v>
      </c>
      <c r="J137" s="35">
        <f t="shared" si="60"/>
        <v>0</v>
      </c>
      <c r="K137" s="36">
        <f t="shared" si="60"/>
        <v>0</v>
      </c>
      <c r="L137" s="35">
        <f t="shared" si="60"/>
        <v>0</v>
      </c>
      <c r="M137" s="36">
        <f t="shared" si="60"/>
        <v>0</v>
      </c>
      <c r="N137" s="35">
        <f t="shared" si="60"/>
        <v>0</v>
      </c>
      <c r="O137" s="36">
        <f t="shared" si="60"/>
        <v>0</v>
      </c>
      <c r="P137" s="35">
        <f t="shared" si="60"/>
        <v>0</v>
      </c>
      <c r="Q137" s="36">
        <f t="shared" si="60"/>
        <v>0</v>
      </c>
      <c r="R137" s="147"/>
      <c r="S137" s="148"/>
      <c r="T137" s="125"/>
      <c r="U137" s="125"/>
      <c r="V137" s="125"/>
    </row>
    <row r="138" spans="1:22" ht="15">
      <c r="A138" s="127"/>
      <c r="B138" s="154"/>
      <c r="C138" s="64" t="s">
        <v>211</v>
      </c>
      <c r="D138" s="58">
        <f t="shared" si="55"/>
        <v>0</v>
      </c>
      <c r="E138" s="36">
        <f t="shared" si="56"/>
        <v>0</v>
      </c>
      <c r="F138" s="65">
        <f t="shared" si="57"/>
        <v>0</v>
      </c>
      <c r="G138" s="63">
        <f t="shared" si="57"/>
        <v>0</v>
      </c>
      <c r="H138" s="65">
        <f aca="true" t="shared" si="61" ref="H138:Q138">H124+H131</f>
        <v>0</v>
      </c>
      <c r="I138" s="63">
        <f t="shared" si="61"/>
        <v>0</v>
      </c>
      <c r="J138" s="65">
        <f t="shared" si="61"/>
        <v>0</v>
      </c>
      <c r="K138" s="63">
        <f t="shared" si="61"/>
        <v>0</v>
      </c>
      <c r="L138" s="65">
        <f t="shared" si="61"/>
        <v>0</v>
      </c>
      <c r="M138" s="63">
        <f t="shared" si="61"/>
        <v>0</v>
      </c>
      <c r="N138" s="65">
        <f t="shared" si="61"/>
        <v>0</v>
      </c>
      <c r="O138" s="63">
        <f t="shared" si="61"/>
        <v>0</v>
      </c>
      <c r="P138" s="65">
        <f t="shared" si="61"/>
        <v>0</v>
      </c>
      <c r="Q138" s="63">
        <f t="shared" si="61"/>
        <v>0</v>
      </c>
      <c r="R138" s="147"/>
      <c r="S138" s="148"/>
      <c r="T138" s="125"/>
      <c r="U138" s="125"/>
      <c r="V138" s="125"/>
    </row>
    <row r="139" spans="1:22" ht="15">
      <c r="A139" s="127"/>
      <c r="B139" s="154"/>
      <c r="C139" s="34" t="s">
        <v>214</v>
      </c>
      <c r="D139" s="58">
        <f t="shared" si="55"/>
        <v>0</v>
      </c>
      <c r="E139" s="36">
        <f t="shared" si="56"/>
        <v>0</v>
      </c>
      <c r="F139" s="35">
        <f t="shared" si="57"/>
        <v>0</v>
      </c>
      <c r="G139" s="36">
        <f t="shared" si="57"/>
        <v>0</v>
      </c>
      <c r="H139" s="35">
        <f aca="true" t="shared" si="62" ref="H139:Q139">H125+H132</f>
        <v>0</v>
      </c>
      <c r="I139" s="36">
        <f t="shared" si="62"/>
        <v>0</v>
      </c>
      <c r="J139" s="35">
        <f t="shared" si="62"/>
        <v>0</v>
      </c>
      <c r="K139" s="36">
        <f t="shared" si="62"/>
        <v>0</v>
      </c>
      <c r="L139" s="35">
        <f t="shared" si="62"/>
        <v>0</v>
      </c>
      <c r="M139" s="36">
        <f t="shared" si="62"/>
        <v>0</v>
      </c>
      <c r="N139" s="35">
        <f t="shared" si="62"/>
        <v>0</v>
      </c>
      <c r="O139" s="36">
        <f t="shared" si="62"/>
        <v>0</v>
      </c>
      <c r="P139" s="35">
        <f t="shared" si="62"/>
        <v>0</v>
      </c>
      <c r="Q139" s="36">
        <f t="shared" si="62"/>
        <v>0</v>
      </c>
      <c r="R139" s="147"/>
      <c r="S139" s="148"/>
      <c r="T139" s="125"/>
      <c r="U139" s="125"/>
      <c r="V139" s="125"/>
    </row>
    <row r="140" spans="1:22" ht="15.75" thickBot="1">
      <c r="A140" s="128"/>
      <c r="B140" s="155"/>
      <c r="C140" s="66" t="s">
        <v>213</v>
      </c>
      <c r="D140" s="60">
        <f t="shared" si="55"/>
        <v>0</v>
      </c>
      <c r="E140" s="39">
        <f t="shared" si="56"/>
        <v>0</v>
      </c>
      <c r="F140" s="38">
        <f t="shared" si="57"/>
        <v>0</v>
      </c>
      <c r="G140" s="39">
        <f t="shared" si="57"/>
        <v>0</v>
      </c>
      <c r="H140" s="38">
        <f aca="true" t="shared" si="63" ref="H140:Q140">H126+H133</f>
        <v>0</v>
      </c>
      <c r="I140" s="39">
        <f t="shared" si="63"/>
        <v>0</v>
      </c>
      <c r="J140" s="38">
        <f t="shared" si="63"/>
        <v>0</v>
      </c>
      <c r="K140" s="39">
        <f t="shared" si="63"/>
        <v>0</v>
      </c>
      <c r="L140" s="38">
        <f t="shared" si="63"/>
        <v>0</v>
      </c>
      <c r="M140" s="39">
        <f t="shared" si="63"/>
        <v>0</v>
      </c>
      <c r="N140" s="38">
        <f t="shared" si="63"/>
        <v>0</v>
      </c>
      <c r="O140" s="39">
        <f t="shared" si="63"/>
        <v>0</v>
      </c>
      <c r="P140" s="38">
        <f t="shared" si="63"/>
        <v>0</v>
      </c>
      <c r="Q140" s="39">
        <f t="shared" si="63"/>
        <v>0</v>
      </c>
      <c r="R140" s="149"/>
      <c r="S140" s="145"/>
      <c r="T140" s="125"/>
      <c r="U140" s="125"/>
      <c r="V140" s="125"/>
    </row>
    <row r="141" spans="1:22" ht="15">
      <c r="A141" s="126" t="s">
        <v>246</v>
      </c>
      <c r="B141" s="139" t="s">
        <v>65</v>
      </c>
      <c r="C141" s="40" t="s">
        <v>14</v>
      </c>
      <c r="D141" s="41">
        <f>SUM(D142:D147)</f>
        <v>417.1</v>
      </c>
      <c r="E141" s="42">
        <f>SUM(E142:E147)</f>
        <v>0</v>
      </c>
      <c r="F141" s="61">
        <f aca="true" t="shared" si="64" ref="F141:M141">SUM(F142:F144)</f>
        <v>417.1</v>
      </c>
      <c r="G141" s="42">
        <f t="shared" si="64"/>
        <v>0</v>
      </c>
      <c r="H141" s="61">
        <f t="shared" si="64"/>
        <v>0</v>
      </c>
      <c r="I141" s="42">
        <f t="shared" si="64"/>
        <v>0</v>
      </c>
      <c r="J141" s="61">
        <f t="shared" si="64"/>
        <v>0</v>
      </c>
      <c r="K141" s="42">
        <f t="shared" si="64"/>
        <v>0</v>
      </c>
      <c r="L141" s="61">
        <f t="shared" si="64"/>
        <v>0</v>
      </c>
      <c r="M141" s="42">
        <f t="shared" si="64"/>
        <v>0</v>
      </c>
      <c r="N141" s="61">
        <f>SUM(N142:N144)</f>
        <v>0</v>
      </c>
      <c r="O141" s="42">
        <f>SUM(O142:O144)</f>
        <v>0</v>
      </c>
      <c r="P141" s="61">
        <f>SUM(P142:P144)</f>
        <v>0</v>
      </c>
      <c r="Q141" s="42">
        <f>SUM(Q142:Q144)</f>
        <v>0</v>
      </c>
      <c r="R141" s="150" t="s">
        <v>19</v>
      </c>
      <c r="S141" s="151"/>
      <c r="T141" s="125"/>
      <c r="U141" s="125"/>
      <c r="V141" s="125"/>
    </row>
    <row r="142" spans="1:22" ht="15">
      <c r="A142" s="127"/>
      <c r="B142" s="140"/>
      <c r="C142" s="43" t="s">
        <v>0</v>
      </c>
      <c r="D142" s="44">
        <f aca="true" t="shared" si="65" ref="D142:D147">F142+H142+J142+L142</f>
        <v>0</v>
      </c>
      <c r="E142" s="45">
        <f aca="true" t="shared" si="66" ref="E142:E147">G142+I142+K142+M142</f>
        <v>0</v>
      </c>
      <c r="F142" s="46">
        <v>0</v>
      </c>
      <c r="G142" s="45">
        <v>0</v>
      </c>
      <c r="H142" s="46">
        <v>0</v>
      </c>
      <c r="I142" s="45">
        <v>0</v>
      </c>
      <c r="J142" s="46">
        <v>0</v>
      </c>
      <c r="K142" s="45">
        <v>0</v>
      </c>
      <c r="L142" s="46">
        <v>0</v>
      </c>
      <c r="M142" s="45">
        <v>0</v>
      </c>
      <c r="N142" s="46">
        <v>0</v>
      </c>
      <c r="O142" s="45">
        <v>0</v>
      </c>
      <c r="P142" s="46">
        <v>0</v>
      </c>
      <c r="Q142" s="45">
        <v>0</v>
      </c>
      <c r="R142" s="147"/>
      <c r="S142" s="148"/>
      <c r="T142" s="125"/>
      <c r="U142" s="125"/>
      <c r="V142" s="125"/>
    </row>
    <row r="143" spans="1:22" ht="15">
      <c r="A143" s="127"/>
      <c r="B143" s="140"/>
      <c r="C143" s="43" t="s">
        <v>1</v>
      </c>
      <c r="D143" s="44">
        <f t="shared" si="65"/>
        <v>417.1</v>
      </c>
      <c r="E143" s="45">
        <f t="shared" si="66"/>
        <v>0</v>
      </c>
      <c r="F143" s="46">
        <v>417.1</v>
      </c>
      <c r="G143" s="45">
        <v>0</v>
      </c>
      <c r="H143" s="46">
        <v>0</v>
      </c>
      <c r="I143" s="45">
        <v>0</v>
      </c>
      <c r="J143" s="46">
        <v>0</v>
      </c>
      <c r="K143" s="45">
        <v>0</v>
      </c>
      <c r="L143" s="46">
        <v>0</v>
      </c>
      <c r="M143" s="45">
        <v>0</v>
      </c>
      <c r="N143" s="46">
        <v>0</v>
      </c>
      <c r="O143" s="45">
        <v>0</v>
      </c>
      <c r="P143" s="46">
        <v>0</v>
      </c>
      <c r="Q143" s="45">
        <v>0</v>
      </c>
      <c r="R143" s="147"/>
      <c r="S143" s="148"/>
      <c r="T143" s="125"/>
      <c r="U143" s="125"/>
      <c r="V143" s="125"/>
    </row>
    <row r="144" spans="1:22" ht="15">
      <c r="A144" s="127"/>
      <c r="B144" s="140"/>
      <c r="C144" s="43" t="s">
        <v>2</v>
      </c>
      <c r="D144" s="44">
        <f t="shared" si="65"/>
        <v>0</v>
      </c>
      <c r="E144" s="45">
        <f t="shared" si="66"/>
        <v>0</v>
      </c>
      <c r="F144" s="46">
        <v>0</v>
      </c>
      <c r="G144" s="45">
        <v>0</v>
      </c>
      <c r="H144" s="46">
        <v>0</v>
      </c>
      <c r="I144" s="45">
        <v>0</v>
      </c>
      <c r="J144" s="46">
        <v>0</v>
      </c>
      <c r="K144" s="45">
        <v>0</v>
      </c>
      <c r="L144" s="46">
        <v>0</v>
      </c>
      <c r="M144" s="45">
        <v>0</v>
      </c>
      <c r="N144" s="46">
        <v>0</v>
      </c>
      <c r="O144" s="45">
        <v>0</v>
      </c>
      <c r="P144" s="46">
        <v>0</v>
      </c>
      <c r="Q144" s="45">
        <v>0</v>
      </c>
      <c r="R144" s="147"/>
      <c r="S144" s="148"/>
      <c r="T144" s="125"/>
      <c r="U144" s="125"/>
      <c r="V144" s="125"/>
    </row>
    <row r="145" spans="1:22" ht="15">
      <c r="A145" s="127"/>
      <c r="B145" s="140"/>
      <c r="C145" s="43" t="s">
        <v>211</v>
      </c>
      <c r="D145" s="44">
        <f t="shared" si="65"/>
        <v>0</v>
      </c>
      <c r="E145" s="45">
        <f t="shared" si="66"/>
        <v>0</v>
      </c>
      <c r="F145" s="46">
        <v>0</v>
      </c>
      <c r="G145" s="45">
        <v>0</v>
      </c>
      <c r="H145" s="46">
        <v>0</v>
      </c>
      <c r="I145" s="45">
        <v>0</v>
      </c>
      <c r="J145" s="46">
        <v>0</v>
      </c>
      <c r="K145" s="45">
        <v>0</v>
      </c>
      <c r="L145" s="46">
        <v>0</v>
      </c>
      <c r="M145" s="45">
        <v>0</v>
      </c>
      <c r="N145" s="46">
        <v>0</v>
      </c>
      <c r="O145" s="45">
        <v>0</v>
      </c>
      <c r="P145" s="46">
        <v>0</v>
      </c>
      <c r="Q145" s="45">
        <v>0</v>
      </c>
      <c r="R145" s="147"/>
      <c r="S145" s="148"/>
      <c r="T145" s="125"/>
      <c r="U145" s="125"/>
      <c r="V145" s="125"/>
    </row>
    <row r="146" spans="1:22" ht="15">
      <c r="A146" s="127"/>
      <c r="B146" s="140"/>
      <c r="C146" s="43" t="s">
        <v>214</v>
      </c>
      <c r="D146" s="44">
        <f t="shared" si="65"/>
        <v>0</v>
      </c>
      <c r="E146" s="45">
        <f t="shared" si="66"/>
        <v>0</v>
      </c>
      <c r="F146" s="46">
        <v>0</v>
      </c>
      <c r="G146" s="45">
        <v>0</v>
      </c>
      <c r="H146" s="46">
        <v>0</v>
      </c>
      <c r="I146" s="45">
        <v>0</v>
      </c>
      <c r="J146" s="46">
        <v>0</v>
      </c>
      <c r="K146" s="45">
        <v>0</v>
      </c>
      <c r="L146" s="46">
        <v>0</v>
      </c>
      <c r="M146" s="45">
        <v>0</v>
      </c>
      <c r="N146" s="46">
        <v>0</v>
      </c>
      <c r="O146" s="45">
        <v>0</v>
      </c>
      <c r="P146" s="46">
        <v>0</v>
      </c>
      <c r="Q146" s="45">
        <v>0</v>
      </c>
      <c r="R146" s="147"/>
      <c r="S146" s="148"/>
      <c r="T146" s="125"/>
      <c r="U146" s="125"/>
      <c r="V146" s="125"/>
    </row>
    <row r="147" spans="1:22" ht="15">
      <c r="A147" s="127"/>
      <c r="B147" s="141"/>
      <c r="C147" s="10" t="s">
        <v>213</v>
      </c>
      <c r="D147" s="44">
        <f t="shared" si="65"/>
        <v>0</v>
      </c>
      <c r="E147" s="45">
        <f t="shared" si="66"/>
        <v>0</v>
      </c>
      <c r="F147" s="46">
        <v>0</v>
      </c>
      <c r="G147" s="45">
        <v>0</v>
      </c>
      <c r="H147" s="46">
        <v>0</v>
      </c>
      <c r="I147" s="45">
        <v>0</v>
      </c>
      <c r="J147" s="46">
        <v>0</v>
      </c>
      <c r="K147" s="45">
        <v>0</v>
      </c>
      <c r="L147" s="46">
        <v>0</v>
      </c>
      <c r="M147" s="45">
        <v>0</v>
      </c>
      <c r="N147" s="46">
        <v>0</v>
      </c>
      <c r="O147" s="45">
        <v>0</v>
      </c>
      <c r="P147" s="46">
        <v>0</v>
      </c>
      <c r="Q147" s="45">
        <v>0</v>
      </c>
      <c r="R147" s="147"/>
      <c r="S147" s="148"/>
      <c r="T147" s="125"/>
      <c r="U147" s="125"/>
      <c r="V147" s="125"/>
    </row>
    <row r="148" spans="1:22" ht="15">
      <c r="A148" s="127"/>
      <c r="B148" s="168" t="s">
        <v>110</v>
      </c>
      <c r="C148" s="43" t="s">
        <v>14</v>
      </c>
      <c r="D148" s="55">
        <f>SUM(D149:D154)</f>
        <v>8341.8</v>
      </c>
      <c r="E148" s="48">
        <f>SUM(E149:E154)</f>
        <v>0</v>
      </c>
      <c r="F148" s="46">
        <f aca="true" t="shared" si="67" ref="F148:M148">SUM(F149:F151)</f>
        <v>8341.8</v>
      </c>
      <c r="G148" s="45">
        <f t="shared" si="67"/>
        <v>0</v>
      </c>
      <c r="H148" s="46">
        <f t="shared" si="67"/>
        <v>0</v>
      </c>
      <c r="I148" s="45">
        <f t="shared" si="67"/>
        <v>0</v>
      </c>
      <c r="J148" s="46">
        <f t="shared" si="67"/>
        <v>0</v>
      </c>
      <c r="K148" s="45">
        <f t="shared" si="67"/>
        <v>0</v>
      </c>
      <c r="L148" s="46">
        <f t="shared" si="67"/>
        <v>0</v>
      </c>
      <c r="M148" s="45">
        <f t="shared" si="67"/>
        <v>0</v>
      </c>
      <c r="N148" s="46">
        <f>SUM(N149:N151)</f>
        <v>230</v>
      </c>
      <c r="O148" s="45">
        <f>SUM(O149:O151)</f>
        <v>0</v>
      </c>
      <c r="P148" s="46">
        <f>SUM(P149:P151)</f>
        <v>0</v>
      </c>
      <c r="Q148" s="45">
        <f>SUM(Q149:Q151)</f>
        <v>0</v>
      </c>
      <c r="R148" s="147"/>
      <c r="S148" s="148"/>
      <c r="T148" s="125"/>
      <c r="U148" s="125"/>
      <c r="V148" s="125"/>
    </row>
    <row r="149" spans="1:22" ht="15">
      <c r="A149" s="127"/>
      <c r="B149" s="140"/>
      <c r="C149" s="43" t="s">
        <v>0</v>
      </c>
      <c r="D149" s="44">
        <f aca="true" t="shared" si="68" ref="D149:D154">F149+H149+J149+L149</f>
        <v>0</v>
      </c>
      <c r="E149" s="45">
        <f aca="true" t="shared" si="69" ref="E149:E154">G149+I149+K149+M149</f>
        <v>0</v>
      </c>
      <c r="F149" s="46">
        <v>0</v>
      </c>
      <c r="G149" s="45">
        <v>0</v>
      </c>
      <c r="H149" s="46">
        <v>0</v>
      </c>
      <c r="I149" s="45">
        <v>0</v>
      </c>
      <c r="J149" s="46">
        <v>0</v>
      </c>
      <c r="K149" s="45">
        <v>0</v>
      </c>
      <c r="L149" s="46">
        <v>0</v>
      </c>
      <c r="M149" s="45">
        <v>0</v>
      </c>
      <c r="N149" s="46">
        <v>0</v>
      </c>
      <c r="O149" s="45">
        <v>0</v>
      </c>
      <c r="P149" s="46">
        <v>0</v>
      </c>
      <c r="Q149" s="45">
        <v>0</v>
      </c>
      <c r="R149" s="147"/>
      <c r="S149" s="148"/>
      <c r="T149" s="125"/>
      <c r="U149" s="125"/>
      <c r="V149" s="125"/>
    </row>
    <row r="150" spans="1:22" ht="15">
      <c r="A150" s="127"/>
      <c r="B150" s="140"/>
      <c r="C150" s="43" t="s">
        <v>1</v>
      </c>
      <c r="D150" s="44">
        <f t="shared" si="68"/>
        <v>8341.8</v>
      </c>
      <c r="E150" s="45">
        <f t="shared" si="69"/>
        <v>0</v>
      </c>
      <c r="F150" s="46">
        <v>8341.8</v>
      </c>
      <c r="G150" s="45">
        <v>0</v>
      </c>
      <c r="H150" s="46">
        <v>0</v>
      </c>
      <c r="I150" s="45">
        <v>0</v>
      </c>
      <c r="J150" s="46">
        <v>0</v>
      </c>
      <c r="K150" s="45">
        <v>0</v>
      </c>
      <c r="L150" s="46">
        <v>0</v>
      </c>
      <c r="M150" s="45">
        <v>0</v>
      </c>
      <c r="N150" s="46">
        <v>230</v>
      </c>
      <c r="O150" s="45">
        <v>0</v>
      </c>
      <c r="P150" s="46">
        <v>0</v>
      </c>
      <c r="Q150" s="45">
        <v>0</v>
      </c>
      <c r="R150" s="147"/>
      <c r="S150" s="148"/>
      <c r="T150" s="125"/>
      <c r="U150" s="125"/>
      <c r="V150" s="125"/>
    </row>
    <row r="151" spans="1:22" ht="15">
      <c r="A151" s="127"/>
      <c r="B151" s="140"/>
      <c r="C151" s="43" t="s">
        <v>2</v>
      </c>
      <c r="D151" s="44">
        <f t="shared" si="68"/>
        <v>0</v>
      </c>
      <c r="E151" s="45">
        <f t="shared" si="69"/>
        <v>0</v>
      </c>
      <c r="F151" s="46">
        <v>0</v>
      </c>
      <c r="G151" s="45">
        <v>0</v>
      </c>
      <c r="H151" s="46">
        <v>0</v>
      </c>
      <c r="I151" s="45">
        <v>0</v>
      </c>
      <c r="J151" s="46">
        <v>0</v>
      </c>
      <c r="K151" s="45">
        <v>0</v>
      </c>
      <c r="L151" s="46">
        <v>0</v>
      </c>
      <c r="M151" s="45">
        <v>0</v>
      </c>
      <c r="N151" s="46">
        <v>0</v>
      </c>
      <c r="O151" s="45">
        <v>0</v>
      </c>
      <c r="P151" s="46">
        <v>0</v>
      </c>
      <c r="Q151" s="45">
        <v>0</v>
      </c>
      <c r="R151" s="147"/>
      <c r="S151" s="148"/>
      <c r="T151" s="125"/>
      <c r="U151" s="125"/>
      <c r="V151" s="125"/>
    </row>
    <row r="152" spans="1:22" ht="15">
      <c r="A152" s="127"/>
      <c r="B152" s="140"/>
      <c r="C152" s="43" t="s">
        <v>211</v>
      </c>
      <c r="D152" s="44">
        <f t="shared" si="68"/>
        <v>0</v>
      </c>
      <c r="E152" s="45">
        <f t="shared" si="69"/>
        <v>0</v>
      </c>
      <c r="F152" s="46">
        <v>0</v>
      </c>
      <c r="G152" s="45">
        <v>0</v>
      </c>
      <c r="H152" s="46">
        <v>0</v>
      </c>
      <c r="I152" s="45">
        <v>0</v>
      </c>
      <c r="J152" s="46">
        <v>0</v>
      </c>
      <c r="K152" s="45">
        <v>0</v>
      </c>
      <c r="L152" s="46">
        <v>0</v>
      </c>
      <c r="M152" s="45">
        <v>0</v>
      </c>
      <c r="N152" s="46">
        <v>0</v>
      </c>
      <c r="O152" s="45">
        <v>0</v>
      </c>
      <c r="P152" s="46">
        <v>0</v>
      </c>
      <c r="Q152" s="45">
        <v>0</v>
      </c>
      <c r="R152" s="147"/>
      <c r="S152" s="148"/>
      <c r="T152" s="125"/>
      <c r="U152" s="125"/>
      <c r="V152" s="125"/>
    </row>
    <row r="153" spans="1:22" ht="15">
      <c r="A153" s="127"/>
      <c r="B153" s="140"/>
      <c r="C153" s="43" t="s">
        <v>214</v>
      </c>
      <c r="D153" s="44">
        <f t="shared" si="68"/>
        <v>0</v>
      </c>
      <c r="E153" s="45">
        <f t="shared" si="69"/>
        <v>0</v>
      </c>
      <c r="F153" s="46">
        <v>0</v>
      </c>
      <c r="G153" s="45">
        <v>0</v>
      </c>
      <c r="H153" s="46">
        <v>0</v>
      </c>
      <c r="I153" s="45">
        <v>0</v>
      </c>
      <c r="J153" s="46">
        <v>0</v>
      </c>
      <c r="K153" s="45">
        <v>0</v>
      </c>
      <c r="L153" s="46">
        <v>0</v>
      </c>
      <c r="M153" s="45">
        <v>0</v>
      </c>
      <c r="N153" s="46">
        <v>0</v>
      </c>
      <c r="O153" s="45">
        <v>0</v>
      </c>
      <c r="P153" s="46">
        <v>0</v>
      </c>
      <c r="Q153" s="45">
        <v>0</v>
      </c>
      <c r="R153" s="147"/>
      <c r="S153" s="148"/>
      <c r="T153" s="125"/>
      <c r="U153" s="125"/>
      <c r="V153" s="125"/>
    </row>
    <row r="154" spans="1:22" ht="15">
      <c r="A154" s="127"/>
      <c r="B154" s="141"/>
      <c r="C154" s="10" t="s">
        <v>213</v>
      </c>
      <c r="D154" s="44">
        <f t="shared" si="68"/>
        <v>0</v>
      </c>
      <c r="E154" s="45">
        <f t="shared" si="69"/>
        <v>0</v>
      </c>
      <c r="F154" s="46">
        <v>0</v>
      </c>
      <c r="G154" s="45">
        <v>0</v>
      </c>
      <c r="H154" s="46">
        <v>0</v>
      </c>
      <c r="I154" s="45">
        <v>0</v>
      </c>
      <c r="J154" s="46">
        <v>0</v>
      </c>
      <c r="K154" s="45">
        <v>0</v>
      </c>
      <c r="L154" s="46">
        <v>0</v>
      </c>
      <c r="M154" s="45">
        <v>0</v>
      </c>
      <c r="N154" s="46">
        <v>0</v>
      </c>
      <c r="O154" s="45">
        <v>0</v>
      </c>
      <c r="P154" s="46">
        <v>0</v>
      </c>
      <c r="Q154" s="45">
        <v>0</v>
      </c>
      <c r="R154" s="147"/>
      <c r="S154" s="148"/>
      <c r="T154" s="125"/>
      <c r="U154" s="125"/>
      <c r="V154" s="125"/>
    </row>
    <row r="155" spans="1:22" s="30" customFormat="1" ht="15">
      <c r="A155" s="127"/>
      <c r="B155" s="153" t="s">
        <v>245</v>
      </c>
      <c r="C155" s="34" t="s">
        <v>14</v>
      </c>
      <c r="D155" s="62">
        <f aca="true" t="shared" si="70" ref="D155:Q155">SUM(D156:D161)</f>
        <v>8758.9</v>
      </c>
      <c r="E155" s="63">
        <f t="shared" si="70"/>
        <v>0</v>
      </c>
      <c r="F155" s="62">
        <f t="shared" si="70"/>
        <v>8758.9</v>
      </c>
      <c r="G155" s="63">
        <f t="shared" si="70"/>
        <v>0</v>
      </c>
      <c r="H155" s="62">
        <f t="shared" si="70"/>
        <v>0</v>
      </c>
      <c r="I155" s="63">
        <f t="shared" si="70"/>
        <v>0</v>
      </c>
      <c r="J155" s="62">
        <f t="shared" si="70"/>
        <v>0</v>
      </c>
      <c r="K155" s="63">
        <f t="shared" si="70"/>
        <v>0</v>
      </c>
      <c r="L155" s="62">
        <f t="shared" si="70"/>
        <v>0</v>
      </c>
      <c r="M155" s="63">
        <f t="shared" si="70"/>
        <v>0</v>
      </c>
      <c r="N155" s="62">
        <f t="shared" si="70"/>
        <v>230</v>
      </c>
      <c r="O155" s="63">
        <f t="shared" si="70"/>
        <v>0</v>
      </c>
      <c r="P155" s="62">
        <f t="shared" si="70"/>
        <v>0</v>
      </c>
      <c r="Q155" s="63">
        <f t="shared" si="70"/>
        <v>0</v>
      </c>
      <c r="R155" s="147"/>
      <c r="S155" s="148"/>
      <c r="T155" s="125"/>
      <c r="U155" s="125"/>
      <c r="V155" s="125"/>
    </row>
    <row r="156" spans="1:22" s="30" customFormat="1" ht="15">
      <c r="A156" s="127"/>
      <c r="B156" s="154"/>
      <c r="C156" s="34" t="s">
        <v>0</v>
      </c>
      <c r="D156" s="58">
        <f aca="true" t="shared" si="71" ref="D156:D161">F156+H156+J156+L156</f>
        <v>0</v>
      </c>
      <c r="E156" s="36">
        <f aca="true" t="shared" si="72" ref="E156:E161">G156+I156+K156+M156</f>
        <v>0</v>
      </c>
      <c r="F156" s="35">
        <f aca="true" t="shared" si="73" ref="F156:G161">F142+F149</f>
        <v>0</v>
      </c>
      <c r="G156" s="36">
        <f t="shared" si="73"/>
        <v>0</v>
      </c>
      <c r="H156" s="35">
        <f aca="true" t="shared" si="74" ref="H156:Q156">H142+H149</f>
        <v>0</v>
      </c>
      <c r="I156" s="36">
        <f t="shared" si="74"/>
        <v>0</v>
      </c>
      <c r="J156" s="35">
        <f t="shared" si="74"/>
        <v>0</v>
      </c>
      <c r="K156" s="36">
        <f t="shared" si="74"/>
        <v>0</v>
      </c>
      <c r="L156" s="35">
        <f t="shared" si="74"/>
        <v>0</v>
      </c>
      <c r="M156" s="36">
        <f t="shared" si="74"/>
        <v>0</v>
      </c>
      <c r="N156" s="35">
        <f t="shared" si="74"/>
        <v>0</v>
      </c>
      <c r="O156" s="36">
        <f t="shared" si="74"/>
        <v>0</v>
      </c>
      <c r="P156" s="35">
        <f t="shared" si="74"/>
        <v>0</v>
      </c>
      <c r="Q156" s="36">
        <f t="shared" si="74"/>
        <v>0</v>
      </c>
      <c r="R156" s="147"/>
      <c r="S156" s="148"/>
      <c r="T156" s="125"/>
      <c r="U156" s="125"/>
      <c r="V156" s="125"/>
    </row>
    <row r="157" spans="1:22" s="30" customFormat="1" ht="15">
      <c r="A157" s="127"/>
      <c r="B157" s="154"/>
      <c r="C157" s="34" t="s">
        <v>1</v>
      </c>
      <c r="D157" s="58">
        <f t="shared" si="71"/>
        <v>8758.9</v>
      </c>
      <c r="E157" s="36">
        <f t="shared" si="72"/>
        <v>0</v>
      </c>
      <c r="F157" s="35">
        <f t="shared" si="73"/>
        <v>8758.9</v>
      </c>
      <c r="G157" s="36">
        <f t="shared" si="73"/>
        <v>0</v>
      </c>
      <c r="H157" s="35">
        <f aca="true" t="shared" si="75" ref="H157:Q157">H143+H150</f>
        <v>0</v>
      </c>
      <c r="I157" s="36">
        <f t="shared" si="75"/>
        <v>0</v>
      </c>
      <c r="J157" s="35">
        <f t="shared" si="75"/>
        <v>0</v>
      </c>
      <c r="K157" s="36">
        <f t="shared" si="75"/>
        <v>0</v>
      </c>
      <c r="L157" s="35">
        <f t="shared" si="75"/>
        <v>0</v>
      </c>
      <c r="M157" s="36">
        <f t="shared" si="75"/>
        <v>0</v>
      </c>
      <c r="N157" s="35">
        <f t="shared" si="75"/>
        <v>230</v>
      </c>
      <c r="O157" s="36">
        <f t="shared" si="75"/>
        <v>0</v>
      </c>
      <c r="P157" s="35">
        <f t="shared" si="75"/>
        <v>0</v>
      </c>
      <c r="Q157" s="36">
        <f t="shared" si="75"/>
        <v>0</v>
      </c>
      <c r="R157" s="147"/>
      <c r="S157" s="148"/>
      <c r="T157" s="125"/>
      <c r="U157" s="125"/>
      <c r="V157" s="125"/>
    </row>
    <row r="158" spans="1:22" s="30" customFormat="1" ht="15">
      <c r="A158" s="127"/>
      <c r="B158" s="154"/>
      <c r="C158" s="34" t="s">
        <v>2</v>
      </c>
      <c r="D158" s="58">
        <f t="shared" si="71"/>
        <v>0</v>
      </c>
      <c r="E158" s="36">
        <f t="shared" si="72"/>
        <v>0</v>
      </c>
      <c r="F158" s="35">
        <f t="shared" si="73"/>
        <v>0</v>
      </c>
      <c r="G158" s="36">
        <f t="shared" si="73"/>
        <v>0</v>
      </c>
      <c r="H158" s="35">
        <f aca="true" t="shared" si="76" ref="H158:Q158">H144+H151</f>
        <v>0</v>
      </c>
      <c r="I158" s="36">
        <f t="shared" si="76"/>
        <v>0</v>
      </c>
      <c r="J158" s="35">
        <f t="shared" si="76"/>
        <v>0</v>
      </c>
      <c r="K158" s="36">
        <f t="shared" si="76"/>
        <v>0</v>
      </c>
      <c r="L158" s="35">
        <f t="shared" si="76"/>
        <v>0</v>
      </c>
      <c r="M158" s="36">
        <f t="shared" si="76"/>
        <v>0</v>
      </c>
      <c r="N158" s="35">
        <f t="shared" si="76"/>
        <v>0</v>
      </c>
      <c r="O158" s="36">
        <f t="shared" si="76"/>
        <v>0</v>
      </c>
      <c r="P158" s="35">
        <f t="shared" si="76"/>
        <v>0</v>
      </c>
      <c r="Q158" s="36">
        <f t="shared" si="76"/>
        <v>0</v>
      </c>
      <c r="R158" s="147"/>
      <c r="S158" s="148"/>
      <c r="T158" s="125"/>
      <c r="U158" s="125"/>
      <c r="V158" s="125"/>
    </row>
    <row r="159" spans="1:22" ht="15">
      <c r="A159" s="127"/>
      <c r="B159" s="154"/>
      <c r="C159" s="64" t="s">
        <v>211</v>
      </c>
      <c r="D159" s="58">
        <f t="shared" si="71"/>
        <v>0</v>
      </c>
      <c r="E159" s="36">
        <f t="shared" si="72"/>
        <v>0</v>
      </c>
      <c r="F159" s="65">
        <f t="shared" si="73"/>
        <v>0</v>
      </c>
      <c r="G159" s="63">
        <f t="shared" si="73"/>
        <v>0</v>
      </c>
      <c r="H159" s="65">
        <f aca="true" t="shared" si="77" ref="H159:Q159">H145+H152</f>
        <v>0</v>
      </c>
      <c r="I159" s="63">
        <f t="shared" si="77"/>
        <v>0</v>
      </c>
      <c r="J159" s="65">
        <f t="shared" si="77"/>
        <v>0</v>
      </c>
      <c r="K159" s="63">
        <f t="shared" si="77"/>
        <v>0</v>
      </c>
      <c r="L159" s="65">
        <f t="shared" si="77"/>
        <v>0</v>
      </c>
      <c r="M159" s="63">
        <f t="shared" si="77"/>
        <v>0</v>
      </c>
      <c r="N159" s="65">
        <f t="shared" si="77"/>
        <v>0</v>
      </c>
      <c r="O159" s="63">
        <f t="shared" si="77"/>
        <v>0</v>
      </c>
      <c r="P159" s="65">
        <f t="shared" si="77"/>
        <v>0</v>
      </c>
      <c r="Q159" s="63">
        <f t="shared" si="77"/>
        <v>0</v>
      </c>
      <c r="R159" s="147"/>
      <c r="S159" s="148"/>
      <c r="T159" s="125"/>
      <c r="U159" s="125"/>
      <c r="V159" s="125"/>
    </row>
    <row r="160" spans="1:22" ht="15">
      <c r="A160" s="127"/>
      <c r="B160" s="154"/>
      <c r="C160" s="34" t="s">
        <v>214</v>
      </c>
      <c r="D160" s="58">
        <f t="shared" si="71"/>
        <v>0</v>
      </c>
      <c r="E160" s="36">
        <f t="shared" si="72"/>
        <v>0</v>
      </c>
      <c r="F160" s="35">
        <f t="shared" si="73"/>
        <v>0</v>
      </c>
      <c r="G160" s="36">
        <f t="shared" si="73"/>
        <v>0</v>
      </c>
      <c r="H160" s="35">
        <f aca="true" t="shared" si="78" ref="H160:Q160">H146+H153</f>
        <v>0</v>
      </c>
      <c r="I160" s="36">
        <f t="shared" si="78"/>
        <v>0</v>
      </c>
      <c r="J160" s="35">
        <f t="shared" si="78"/>
        <v>0</v>
      </c>
      <c r="K160" s="36">
        <f t="shared" si="78"/>
        <v>0</v>
      </c>
      <c r="L160" s="35">
        <f t="shared" si="78"/>
        <v>0</v>
      </c>
      <c r="M160" s="36">
        <f t="shared" si="78"/>
        <v>0</v>
      </c>
      <c r="N160" s="35">
        <f t="shared" si="78"/>
        <v>0</v>
      </c>
      <c r="O160" s="36">
        <f t="shared" si="78"/>
        <v>0</v>
      </c>
      <c r="P160" s="35">
        <f t="shared" si="78"/>
        <v>0</v>
      </c>
      <c r="Q160" s="36">
        <f t="shared" si="78"/>
        <v>0</v>
      </c>
      <c r="R160" s="147"/>
      <c r="S160" s="148"/>
      <c r="T160" s="125"/>
      <c r="U160" s="125"/>
      <c r="V160" s="125"/>
    </row>
    <row r="161" spans="1:22" ht="15.75" thickBot="1">
      <c r="A161" s="128"/>
      <c r="B161" s="155"/>
      <c r="C161" s="66" t="s">
        <v>213</v>
      </c>
      <c r="D161" s="60">
        <f t="shared" si="71"/>
        <v>0</v>
      </c>
      <c r="E161" s="39">
        <f t="shared" si="72"/>
        <v>0</v>
      </c>
      <c r="F161" s="38">
        <f t="shared" si="73"/>
        <v>0</v>
      </c>
      <c r="G161" s="39">
        <f t="shared" si="73"/>
        <v>0</v>
      </c>
      <c r="H161" s="38">
        <f aca="true" t="shared" si="79" ref="H161:Q161">H147+H154</f>
        <v>0</v>
      </c>
      <c r="I161" s="39">
        <f t="shared" si="79"/>
        <v>0</v>
      </c>
      <c r="J161" s="38">
        <f t="shared" si="79"/>
        <v>0</v>
      </c>
      <c r="K161" s="39">
        <f t="shared" si="79"/>
        <v>0</v>
      </c>
      <c r="L161" s="38">
        <f t="shared" si="79"/>
        <v>0</v>
      </c>
      <c r="M161" s="39">
        <f t="shared" si="79"/>
        <v>0</v>
      </c>
      <c r="N161" s="38">
        <f t="shared" si="79"/>
        <v>0</v>
      </c>
      <c r="O161" s="39">
        <f t="shared" si="79"/>
        <v>0</v>
      </c>
      <c r="P161" s="38">
        <f t="shared" si="79"/>
        <v>0</v>
      </c>
      <c r="Q161" s="39">
        <f t="shared" si="79"/>
        <v>0</v>
      </c>
      <c r="R161" s="149"/>
      <c r="S161" s="145"/>
      <c r="T161" s="125"/>
      <c r="U161" s="125"/>
      <c r="V161" s="125"/>
    </row>
    <row r="162" spans="1:22" ht="15" customHeight="1">
      <c r="A162" s="127" t="s">
        <v>182</v>
      </c>
      <c r="B162" s="139" t="s">
        <v>66</v>
      </c>
      <c r="C162" s="12" t="s">
        <v>14</v>
      </c>
      <c r="D162" s="41">
        <f>SUM(D163:D168)</f>
        <v>370.4</v>
      </c>
      <c r="E162" s="42">
        <f>SUM(E163:E168)</f>
        <v>0</v>
      </c>
      <c r="F162" s="41">
        <f aca="true" t="shared" si="80" ref="F162:Q162">SUM(F163:F168)</f>
        <v>370.4</v>
      </c>
      <c r="G162" s="42">
        <f t="shared" si="80"/>
        <v>0</v>
      </c>
      <c r="H162" s="41">
        <f t="shared" si="80"/>
        <v>0</v>
      </c>
      <c r="I162" s="42">
        <f t="shared" si="80"/>
        <v>0</v>
      </c>
      <c r="J162" s="41">
        <f t="shared" si="80"/>
        <v>0</v>
      </c>
      <c r="K162" s="42">
        <f t="shared" si="80"/>
        <v>0</v>
      </c>
      <c r="L162" s="41">
        <f t="shared" si="80"/>
        <v>0</v>
      </c>
      <c r="M162" s="42">
        <f t="shared" si="80"/>
        <v>0</v>
      </c>
      <c r="N162" s="41">
        <f t="shared" si="80"/>
        <v>0</v>
      </c>
      <c r="O162" s="42">
        <f t="shared" si="80"/>
        <v>0</v>
      </c>
      <c r="P162" s="41">
        <f t="shared" si="80"/>
        <v>0</v>
      </c>
      <c r="Q162" s="42">
        <f t="shared" si="80"/>
        <v>0</v>
      </c>
      <c r="R162" s="150" t="s">
        <v>19</v>
      </c>
      <c r="S162" s="151"/>
      <c r="T162" s="125"/>
      <c r="U162" s="125"/>
      <c r="V162" s="125"/>
    </row>
    <row r="163" spans="1:22" ht="15">
      <c r="A163" s="127"/>
      <c r="B163" s="140"/>
      <c r="C163" s="43" t="s">
        <v>0</v>
      </c>
      <c r="D163" s="44">
        <f aca="true" t="shared" si="81" ref="D163:D168">F163+H163+J163+L163</f>
        <v>0</v>
      </c>
      <c r="E163" s="45">
        <f aca="true" t="shared" si="82" ref="E163:E168">G163+I163+K163+M163</f>
        <v>0</v>
      </c>
      <c r="F163" s="46">
        <v>0</v>
      </c>
      <c r="G163" s="45">
        <v>0</v>
      </c>
      <c r="H163" s="46">
        <v>0</v>
      </c>
      <c r="I163" s="45">
        <v>0</v>
      </c>
      <c r="J163" s="46">
        <v>0</v>
      </c>
      <c r="K163" s="45">
        <v>0</v>
      </c>
      <c r="L163" s="46">
        <v>0</v>
      </c>
      <c r="M163" s="45">
        <v>0</v>
      </c>
      <c r="N163" s="46">
        <v>0</v>
      </c>
      <c r="O163" s="45">
        <v>0</v>
      </c>
      <c r="P163" s="46">
        <v>0</v>
      </c>
      <c r="Q163" s="45">
        <v>0</v>
      </c>
      <c r="R163" s="147"/>
      <c r="S163" s="148"/>
      <c r="T163" s="125"/>
      <c r="U163" s="125"/>
      <c r="V163" s="125"/>
    </row>
    <row r="164" spans="1:22" ht="15">
      <c r="A164" s="127"/>
      <c r="B164" s="140"/>
      <c r="C164" s="43" t="s">
        <v>1</v>
      </c>
      <c r="D164" s="44">
        <f t="shared" si="81"/>
        <v>370.4</v>
      </c>
      <c r="E164" s="45">
        <f t="shared" si="82"/>
        <v>0</v>
      </c>
      <c r="F164" s="46">
        <v>370.4</v>
      </c>
      <c r="G164" s="45">
        <v>0</v>
      </c>
      <c r="H164" s="46">
        <v>0</v>
      </c>
      <c r="I164" s="45">
        <v>0</v>
      </c>
      <c r="J164" s="46">
        <v>0</v>
      </c>
      <c r="K164" s="45">
        <v>0</v>
      </c>
      <c r="L164" s="46">
        <v>0</v>
      </c>
      <c r="M164" s="45">
        <v>0</v>
      </c>
      <c r="N164" s="46">
        <v>0</v>
      </c>
      <c r="O164" s="45">
        <v>0</v>
      </c>
      <c r="P164" s="46">
        <v>0</v>
      </c>
      <c r="Q164" s="45">
        <v>0</v>
      </c>
      <c r="R164" s="147"/>
      <c r="S164" s="148"/>
      <c r="T164" s="125"/>
      <c r="U164" s="125"/>
      <c r="V164" s="125"/>
    </row>
    <row r="165" spans="1:22" ht="15">
      <c r="A165" s="127"/>
      <c r="B165" s="140"/>
      <c r="C165" s="43" t="s">
        <v>2</v>
      </c>
      <c r="D165" s="44">
        <f t="shared" si="81"/>
        <v>0</v>
      </c>
      <c r="E165" s="45">
        <f t="shared" si="82"/>
        <v>0</v>
      </c>
      <c r="F165" s="46">
        <v>0</v>
      </c>
      <c r="G165" s="45">
        <v>0</v>
      </c>
      <c r="H165" s="46">
        <v>0</v>
      </c>
      <c r="I165" s="45">
        <v>0</v>
      </c>
      <c r="J165" s="46">
        <v>0</v>
      </c>
      <c r="K165" s="45">
        <v>0</v>
      </c>
      <c r="L165" s="46">
        <v>0</v>
      </c>
      <c r="M165" s="45">
        <v>0</v>
      </c>
      <c r="N165" s="46">
        <v>0</v>
      </c>
      <c r="O165" s="45">
        <v>0</v>
      </c>
      <c r="P165" s="46">
        <v>0</v>
      </c>
      <c r="Q165" s="45">
        <v>0</v>
      </c>
      <c r="R165" s="147"/>
      <c r="S165" s="148"/>
      <c r="T165" s="125"/>
      <c r="U165" s="125"/>
      <c r="V165" s="125"/>
    </row>
    <row r="166" spans="1:22" ht="15">
      <c r="A166" s="127"/>
      <c r="B166" s="140"/>
      <c r="C166" s="43" t="s">
        <v>211</v>
      </c>
      <c r="D166" s="44">
        <f t="shared" si="81"/>
        <v>0</v>
      </c>
      <c r="E166" s="45">
        <f t="shared" si="82"/>
        <v>0</v>
      </c>
      <c r="F166" s="46">
        <v>0</v>
      </c>
      <c r="G166" s="45">
        <v>0</v>
      </c>
      <c r="H166" s="46">
        <v>0</v>
      </c>
      <c r="I166" s="45">
        <v>0</v>
      </c>
      <c r="J166" s="46">
        <v>0</v>
      </c>
      <c r="K166" s="45">
        <v>0</v>
      </c>
      <c r="L166" s="46">
        <v>0</v>
      </c>
      <c r="M166" s="45">
        <v>0</v>
      </c>
      <c r="N166" s="46">
        <v>0</v>
      </c>
      <c r="O166" s="45">
        <v>0</v>
      </c>
      <c r="P166" s="46">
        <v>0</v>
      </c>
      <c r="Q166" s="45">
        <v>0</v>
      </c>
      <c r="R166" s="147"/>
      <c r="S166" s="148"/>
      <c r="T166" s="125"/>
      <c r="U166" s="125"/>
      <c r="V166" s="125"/>
    </row>
    <row r="167" spans="1:22" ht="15">
      <c r="A167" s="127"/>
      <c r="B167" s="140"/>
      <c r="C167" s="43" t="s">
        <v>214</v>
      </c>
      <c r="D167" s="44">
        <f t="shared" si="81"/>
        <v>0</v>
      </c>
      <c r="E167" s="45">
        <f t="shared" si="82"/>
        <v>0</v>
      </c>
      <c r="F167" s="46">
        <v>0</v>
      </c>
      <c r="G167" s="45">
        <v>0</v>
      </c>
      <c r="H167" s="46">
        <v>0</v>
      </c>
      <c r="I167" s="45">
        <v>0</v>
      </c>
      <c r="J167" s="46">
        <v>0</v>
      </c>
      <c r="K167" s="45">
        <v>0</v>
      </c>
      <c r="L167" s="46">
        <v>0</v>
      </c>
      <c r="M167" s="45">
        <v>0</v>
      </c>
      <c r="N167" s="46">
        <v>0</v>
      </c>
      <c r="O167" s="45">
        <v>0</v>
      </c>
      <c r="P167" s="46">
        <v>0</v>
      </c>
      <c r="Q167" s="45">
        <v>0</v>
      </c>
      <c r="R167" s="147"/>
      <c r="S167" s="148"/>
      <c r="T167" s="125"/>
      <c r="U167" s="125"/>
      <c r="V167" s="125"/>
    </row>
    <row r="168" spans="1:22" ht="15">
      <c r="A168" s="127"/>
      <c r="B168" s="141"/>
      <c r="C168" s="10" t="s">
        <v>213</v>
      </c>
      <c r="D168" s="44">
        <f t="shared" si="81"/>
        <v>0</v>
      </c>
      <c r="E168" s="45">
        <f t="shared" si="82"/>
        <v>0</v>
      </c>
      <c r="F168" s="46">
        <v>0</v>
      </c>
      <c r="G168" s="45">
        <v>0</v>
      </c>
      <c r="H168" s="46">
        <v>0</v>
      </c>
      <c r="I168" s="45">
        <v>0</v>
      </c>
      <c r="J168" s="46">
        <v>0</v>
      </c>
      <c r="K168" s="45">
        <v>0</v>
      </c>
      <c r="L168" s="46">
        <v>0</v>
      </c>
      <c r="M168" s="45">
        <v>0</v>
      </c>
      <c r="N168" s="46">
        <v>0</v>
      </c>
      <c r="O168" s="45">
        <v>0</v>
      </c>
      <c r="P168" s="46">
        <v>0</v>
      </c>
      <c r="Q168" s="45">
        <v>0</v>
      </c>
      <c r="R168" s="147"/>
      <c r="S168" s="148"/>
      <c r="T168" s="125"/>
      <c r="U168" s="125"/>
      <c r="V168" s="125"/>
    </row>
    <row r="169" spans="1:22" ht="15">
      <c r="A169" s="127"/>
      <c r="B169" s="168" t="s">
        <v>67</v>
      </c>
      <c r="C169" s="43" t="s">
        <v>14</v>
      </c>
      <c r="D169" s="55">
        <f>SUM(D170:D175)</f>
        <v>7407</v>
      </c>
      <c r="E169" s="48">
        <f>SUM(E170:E175)</f>
        <v>0</v>
      </c>
      <c r="F169" s="55">
        <f aca="true" t="shared" si="83" ref="F169:Q169">SUM(F170:F175)</f>
        <v>7407</v>
      </c>
      <c r="G169" s="48">
        <f t="shared" si="83"/>
        <v>0</v>
      </c>
      <c r="H169" s="55">
        <f t="shared" si="83"/>
        <v>0</v>
      </c>
      <c r="I169" s="48">
        <f t="shared" si="83"/>
        <v>0</v>
      </c>
      <c r="J169" s="55">
        <f t="shared" si="83"/>
        <v>0</v>
      </c>
      <c r="K169" s="48">
        <f t="shared" si="83"/>
        <v>0</v>
      </c>
      <c r="L169" s="55">
        <f t="shared" si="83"/>
        <v>0</v>
      </c>
      <c r="M169" s="48">
        <f t="shared" si="83"/>
        <v>0</v>
      </c>
      <c r="N169" s="55">
        <f t="shared" si="83"/>
        <v>720</v>
      </c>
      <c r="O169" s="48">
        <f t="shared" si="83"/>
        <v>0</v>
      </c>
      <c r="P169" s="55">
        <f t="shared" si="83"/>
        <v>180</v>
      </c>
      <c r="Q169" s="48">
        <f t="shared" si="83"/>
        <v>0</v>
      </c>
      <c r="R169" s="147"/>
      <c r="S169" s="148"/>
      <c r="T169" s="125"/>
      <c r="U169" s="125"/>
      <c r="V169" s="125"/>
    </row>
    <row r="170" spans="1:22" ht="15">
      <c r="A170" s="127"/>
      <c r="B170" s="140"/>
      <c r="C170" s="43" t="s">
        <v>0</v>
      </c>
      <c r="D170" s="44">
        <f aca="true" t="shared" si="84" ref="D170:D175">F170+H170+J170+L170</f>
        <v>0</v>
      </c>
      <c r="E170" s="45">
        <f aca="true" t="shared" si="85" ref="E170:E175">G170+I170+K170+M170</f>
        <v>0</v>
      </c>
      <c r="F170" s="46">
        <v>0</v>
      </c>
      <c r="G170" s="45">
        <v>0</v>
      </c>
      <c r="H170" s="46">
        <v>0</v>
      </c>
      <c r="I170" s="45">
        <v>0</v>
      </c>
      <c r="J170" s="46">
        <v>0</v>
      </c>
      <c r="K170" s="45">
        <v>0</v>
      </c>
      <c r="L170" s="46">
        <v>0</v>
      </c>
      <c r="M170" s="45">
        <v>0</v>
      </c>
      <c r="N170" s="46">
        <v>0</v>
      </c>
      <c r="O170" s="45">
        <v>0</v>
      </c>
      <c r="P170" s="46">
        <v>0</v>
      </c>
      <c r="Q170" s="45">
        <v>0</v>
      </c>
      <c r="R170" s="147"/>
      <c r="S170" s="148"/>
      <c r="T170" s="125"/>
      <c r="U170" s="125"/>
      <c r="V170" s="125"/>
    </row>
    <row r="171" spans="1:22" ht="15">
      <c r="A171" s="127"/>
      <c r="B171" s="140"/>
      <c r="C171" s="43" t="s">
        <v>1</v>
      </c>
      <c r="D171" s="44">
        <f t="shared" si="84"/>
        <v>7407</v>
      </c>
      <c r="E171" s="45">
        <f t="shared" si="85"/>
        <v>0</v>
      </c>
      <c r="F171" s="46">
        <v>7407</v>
      </c>
      <c r="G171" s="45">
        <v>0</v>
      </c>
      <c r="H171" s="46">
        <v>0</v>
      </c>
      <c r="I171" s="45">
        <v>0</v>
      </c>
      <c r="J171" s="46">
        <v>0</v>
      </c>
      <c r="K171" s="45">
        <v>0</v>
      </c>
      <c r="L171" s="46">
        <v>0</v>
      </c>
      <c r="M171" s="45">
        <v>0</v>
      </c>
      <c r="N171" s="46">
        <v>720</v>
      </c>
      <c r="O171" s="45">
        <v>0</v>
      </c>
      <c r="P171" s="46">
        <v>180</v>
      </c>
      <c r="Q171" s="45">
        <v>0</v>
      </c>
      <c r="R171" s="147"/>
      <c r="S171" s="148"/>
      <c r="T171" s="125"/>
      <c r="U171" s="125"/>
      <c r="V171" s="125"/>
    </row>
    <row r="172" spans="1:22" ht="15">
      <c r="A172" s="127"/>
      <c r="B172" s="140"/>
      <c r="C172" s="43" t="s">
        <v>2</v>
      </c>
      <c r="D172" s="44">
        <f t="shared" si="84"/>
        <v>0</v>
      </c>
      <c r="E172" s="45">
        <f t="shared" si="85"/>
        <v>0</v>
      </c>
      <c r="F172" s="46">
        <v>0</v>
      </c>
      <c r="G172" s="45">
        <v>0</v>
      </c>
      <c r="H172" s="46">
        <v>0</v>
      </c>
      <c r="I172" s="45">
        <v>0</v>
      </c>
      <c r="J172" s="46">
        <v>0</v>
      </c>
      <c r="K172" s="45">
        <v>0</v>
      </c>
      <c r="L172" s="46">
        <v>0</v>
      </c>
      <c r="M172" s="45">
        <v>0</v>
      </c>
      <c r="N172" s="46">
        <v>0</v>
      </c>
      <c r="O172" s="45">
        <v>0</v>
      </c>
      <c r="P172" s="46">
        <v>0</v>
      </c>
      <c r="Q172" s="45">
        <v>0</v>
      </c>
      <c r="R172" s="147"/>
      <c r="S172" s="148"/>
      <c r="T172" s="125"/>
      <c r="U172" s="125"/>
      <c r="V172" s="125"/>
    </row>
    <row r="173" spans="1:22" ht="15">
      <c r="A173" s="127"/>
      <c r="B173" s="140"/>
      <c r="C173" s="43" t="s">
        <v>211</v>
      </c>
      <c r="D173" s="44">
        <f t="shared" si="84"/>
        <v>0</v>
      </c>
      <c r="E173" s="45">
        <f t="shared" si="85"/>
        <v>0</v>
      </c>
      <c r="F173" s="46">
        <v>0</v>
      </c>
      <c r="G173" s="45">
        <v>0</v>
      </c>
      <c r="H173" s="46">
        <v>0</v>
      </c>
      <c r="I173" s="45">
        <v>0</v>
      </c>
      <c r="J173" s="46">
        <v>0</v>
      </c>
      <c r="K173" s="45">
        <v>0</v>
      </c>
      <c r="L173" s="46">
        <v>0</v>
      </c>
      <c r="M173" s="45">
        <v>0</v>
      </c>
      <c r="N173" s="46">
        <v>0</v>
      </c>
      <c r="O173" s="45">
        <v>0</v>
      </c>
      <c r="P173" s="46">
        <v>0</v>
      </c>
      <c r="Q173" s="45">
        <v>0</v>
      </c>
      <c r="R173" s="147"/>
      <c r="S173" s="148"/>
      <c r="T173" s="125"/>
      <c r="U173" s="125"/>
      <c r="V173" s="125"/>
    </row>
    <row r="174" spans="1:22" ht="15">
      <c r="A174" s="127"/>
      <c r="B174" s="140"/>
      <c r="C174" s="43" t="s">
        <v>214</v>
      </c>
      <c r="D174" s="44">
        <f t="shared" si="84"/>
        <v>0</v>
      </c>
      <c r="E174" s="45">
        <f t="shared" si="85"/>
        <v>0</v>
      </c>
      <c r="F174" s="46">
        <v>0</v>
      </c>
      <c r="G174" s="45">
        <v>0</v>
      </c>
      <c r="H174" s="46">
        <v>0</v>
      </c>
      <c r="I174" s="45">
        <v>0</v>
      </c>
      <c r="J174" s="46">
        <v>0</v>
      </c>
      <c r="K174" s="45">
        <v>0</v>
      </c>
      <c r="L174" s="46">
        <v>0</v>
      </c>
      <c r="M174" s="45">
        <v>0</v>
      </c>
      <c r="N174" s="46">
        <v>0</v>
      </c>
      <c r="O174" s="45">
        <v>0</v>
      </c>
      <c r="P174" s="46">
        <v>0</v>
      </c>
      <c r="Q174" s="45">
        <v>0</v>
      </c>
      <c r="R174" s="147"/>
      <c r="S174" s="148"/>
      <c r="T174" s="125"/>
      <c r="U174" s="125"/>
      <c r="V174" s="125"/>
    </row>
    <row r="175" spans="1:22" ht="15">
      <c r="A175" s="127"/>
      <c r="B175" s="141"/>
      <c r="C175" s="10" t="s">
        <v>213</v>
      </c>
      <c r="D175" s="44">
        <f t="shared" si="84"/>
        <v>0</v>
      </c>
      <c r="E175" s="45">
        <f t="shared" si="85"/>
        <v>0</v>
      </c>
      <c r="F175" s="46">
        <v>0</v>
      </c>
      <c r="G175" s="45">
        <v>0</v>
      </c>
      <c r="H175" s="46">
        <v>0</v>
      </c>
      <c r="I175" s="45">
        <v>0</v>
      </c>
      <c r="J175" s="46">
        <v>0</v>
      </c>
      <c r="K175" s="45">
        <v>0</v>
      </c>
      <c r="L175" s="46">
        <v>0</v>
      </c>
      <c r="M175" s="45">
        <v>0</v>
      </c>
      <c r="N175" s="46">
        <v>0</v>
      </c>
      <c r="O175" s="45">
        <v>0</v>
      </c>
      <c r="P175" s="46">
        <v>0</v>
      </c>
      <c r="Q175" s="45">
        <v>0</v>
      </c>
      <c r="R175" s="147"/>
      <c r="S175" s="148"/>
      <c r="T175" s="125"/>
      <c r="U175" s="125"/>
      <c r="V175" s="125"/>
    </row>
    <row r="176" spans="1:22" s="30" customFormat="1" ht="15">
      <c r="A176" s="127"/>
      <c r="B176" s="153" t="s">
        <v>245</v>
      </c>
      <c r="C176" s="34" t="s">
        <v>14</v>
      </c>
      <c r="D176" s="62">
        <f aca="true" t="shared" si="86" ref="D176:Q176">SUM(D177:D182)</f>
        <v>7777.4</v>
      </c>
      <c r="E176" s="63">
        <f t="shared" si="86"/>
        <v>0</v>
      </c>
      <c r="F176" s="62">
        <f t="shared" si="86"/>
        <v>7777.4</v>
      </c>
      <c r="G176" s="63">
        <f t="shared" si="86"/>
        <v>0</v>
      </c>
      <c r="H176" s="62">
        <f t="shared" si="86"/>
        <v>0</v>
      </c>
      <c r="I176" s="63">
        <f t="shared" si="86"/>
        <v>0</v>
      </c>
      <c r="J176" s="62">
        <f t="shared" si="86"/>
        <v>0</v>
      </c>
      <c r="K176" s="63">
        <f t="shared" si="86"/>
        <v>0</v>
      </c>
      <c r="L176" s="62">
        <f t="shared" si="86"/>
        <v>0</v>
      </c>
      <c r="M176" s="63">
        <f t="shared" si="86"/>
        <v>0</v>
      </c>
      <c r="N176" s="62">
        <f t="shared" si="86"/>
        <v>720</v>
      </c>
      <c r="O176" s="63">
        <f t="shared" si="86"/>
        <v>0</v>
      </c>
      <c r="P176" s="62">
        <f t="shared" si="86"/>
        <v>180</v>
      </c>
      <c r="Q176" s="63">
        <f t="shared" si="86"/>
        <v>0</v>
      </c>
      <c r="R176" s="147"/>
      <c r="S176" s="148"/>
      <c r="T176" s="125"/>
      <c r="U176" s="125"/>
      <c r="V176" s="125"/>
    </row>
    <row r="177" spans="1:22" s="30" customFormat="1" ht="15">
      <c r="A177" s="127"/>
      <c r="B177" s="154"/>
      <c r="C177" s="34" t="s">
        <v>0</v>
      </c>
      <c r="D177" s="58">
        <f aca="true" t="shared" si="87" ref="D177:D182">F177+H177+J177+L177</f>
        <v>0</v>
      </c>
      <c r="E177" s="36">
        <f aca="true" t="shared" si="88" ref="E177:E182">G177+I177+K177+M177</f>
        <v>0</v>
      </c>
      <c r="F177" s="35">
        <f aca="true" t="shared" si="89" ref="F177:G182">F163+F170</f>
        <v>0</v>
      </c>
      <c r="G177" s="36">
        <f t="shared" si="89"/>
        <v>0</v>
      </c>
      <c r="H177" s="35">
        <f aca="true" t="shared" si="90" ref="H177:Q177">H163+H170</f>
        <v>0</v>
      </c>
      <c r="I177" s="36">
        <f t="shared" si="90"/>
        <v>0</v>
      </c>
      <c r="J177" s="35">
        <f t="shared" si="90"/>
        <v>0</v>
      </c>
      <c r="K177" s="36">
        <f t="shared" si="90"/>
        <v>0</v>
      </c>
      <c r="L177" s="35">
        <f t="shared" si="90"/>
        <v>0</v>
      </c>
      <c r="M177" s="36">
        <f t="shared" si="90"/>
        <v>0</v>
      </c>
      <c r="N177" s="35">
        <f t="shared" si="90"/>
        <v>0</v>
      </c>
      <c r="O177" s="36">
        <f t="shared" si="90"/>
        <v>0</v>
      </c>
      <c r="P177" s="35">
        <f t="shared" si="90"/>
        <v>0</v>
      </c>
      <c r="Q177" s="36">
        <f t="shared" si="90"/>
        <v>0</v>
      </c>
      <c r="R177" s="147"/>
      <c r="S177" s="148"/>
      <c r="T177" s="125"/>
      <c r="U177" s="125"/>
      <c r="V177" s="125"/>
    </row>
    <row r="178" spans="1:22" s="30" customFormat="1" ht="15">
      <c r="A178" s="127"/>
      <c r="B178" s="154"/>
      <c r="C178" s="34" t="s">
        <v>1</v>
      </c>
      <c r="D178" s="58">
        <f t="shared" si="87"/>
        <v>7777.4</v>
      </c>
      <c r="E178" s="36">
        <f t="shared" si="88"/>
        <v>0</v>
      </c>
      <c r="F178" s="35">
        <f t="shared" si="89"/>
        <v>7777.4</v>
      </c>
      <c r="G178" s="36">
        <f t="shared" si="89"/>
        <v>0</v>
      </c>
      <c r="H178" s="35">
        <f aca="true" t="shared" si="91" ref="H178:Q178">H164+H171</f>
        <v>0</v>
      </c>
      <c r="I178" s="36">
        <f t="shared" si="91"/>
        <v>0</v>
      </c>
      <c r="J178" s="35">
        <f t="shared" si="91"/>
        <v>0</v>
      </c>
      <c r="K178" s="36">
        <f t="shared" si="91"/>
        <v>0</v>
      </c>
      <c r="L178" s="35">
        <f t="shared" si="91"/>
        <v>0</v>
      </c>
      <c r="M178" s="36">
        <f t="shared" si="91"/>
        <v>0</v>
      </c>
      <c r="N178" s="35">
        <f t="shared" si="91"/>
        <v>720</v>
      </c>
      <c r="O178" s="36">
        <f t="shared" si="91"/>
        <v>0</v>
      </c>
      <c r="P178" s="35">
        <f t="shared" si="91"/>
        <v>180</v>
      </c>
      <c r="Q178" s="36">
        <f t="shared" si="91"/>
        <v>0</v>
      </c>
      <c r="R178" s="147"/>
      <c r="S178" s="148"/>
      <c r="T178" s="125"/>
      <c r="U178" s="125"/>
      <c r="V178" s="125"/>
    </row>
    <row r="179" spans="1:22" ht="15">
      <c r="A179" s="127"/>
      <c r="B179" s="154"/>
      <c r="C179" s="34" t="s">
        <v>2</v>
      </c>
      <c r="D179" s="58">
        <f t="shared" si="87"/>
        <v>0</v>
      </c>
      <c r="E179" s="36">
        <f t="shared" si="88"/>
        <v>0</v>
      </c>
      <c r="F179" s="35">
        <f t="shared" si="89"/>
        <v>0</v>
      </c>
      <c r="G179" s="36">
        <f t="shared" si="89"/>
        <v>0</v>
      </c>
      <c r="H179" s="35">
        <f aca="true" t="shared" si="92" ref="H179:Q179">H165+H172</f>
        <v>0</v>
      </c>
      <c r="I179" s="36">
        <f t="shared" si="92"/>
        <v>0</v>
      </c>
      <c r="J179" s="35">
        <f t="shared" si="92"/>
        <v>0</v>
      </c>
      <c r="K179" s="36">
        <f t="shared" si="92"/>
        <v>0</v>
      </c>
      <c r="L179" s="35">
        <f t="shared" si="92"/>
        <v>0</v>
      </c>
      <c r="M179" s="36">
        <f t="shared" si="92"/>
        <v>0</v>
      </c>
      <c r="N179" s="35">
        <f t="shared" si="92"/>
        <v>0</v>
      </c>
      <c r="O179" s="36">
        <f t="shared" si="92"/>
        <v>0</v>
      </c>
      <c r="P179" s="35">
        <f t="shared" si="92"/>
        <v>0</v>
      </c>
      <c r="Q179" s="36">
        <f t="shared" si="92"/>
        <v>0</v>
      </c>
      <c r="R179" s="147"/>
      <c r="S179" s="148"/>
      <c r="T179" s="125"/>
      <c r="U179" s="125"/>
      <c r="V179" s="125"/>
    </row>
    <row r="180" spans="1:22" ht="15">
      <c r="A180" s="127"/>
      <c r="B180" s="154"/>
      <c r="C180" s="34" t="s">
        <v>281</v>
      </c>
      <c r="D180" s="58">
        <f t="shared" si="87"/>
        <v>0</v>
      </c>
      <c r="E180" s="36">
        <f t="shared" si="88"/>
        <v>0</v>
      </c>
      <c r="F180" s="65">
        <f t="shared" si="89"/>
        <v>0</v>
      </c>
      <c r="G180" s="63">
        <f t="shared" si="89"/>
        <v>0</v>
      </c>
      <c r="H180" s="65">
        <f aca="true" t="shared" si="93" ref="H180:Q180">H166+H173</f>
        <v>0</v>
      </c>
      <c r="I180" s="63">
        <f t="shared" si="93"/>
        <v>0</v>
      </c>
      <c r="J180" s="65">
        <f t="shared" si="93"/>
        <v>0</v>
      </c>
      <c r="K180" s="63">
        <f t="shared" si="93"/>
        <v>0</v>
      </c>
      <c r="L180" s="65">
        <f t="shared" si="93"/>
        <v>0</v>
      </c>
      <c r="M180" s="63">
        <f t="shared" si="93"/>
        <v>0</v>
      </c>
      <c r="N180" s="65">
        <f t="shared" si="93"/>
        <v>0</v>
      </c>
      <c r="O180" s="63">
        <f t="shared" si="93"/>
        <v>0</v>
      </c>
      <c r="P180" s="65">
        <f t="shared" si="93"/>
        <v>0</v>
      </c>
      <c r="Q180" s="63">
        <f t="shared" si="93"/>
        <v>0</v>
      </c>
      <c r="R180" s="147"/>
      <c r="S180" s="148"/>
      <c r="T180" s="125"/>
      <c r="U180" s="125"/>
      <c r="V180" s="125"/>
    </row>
    <row r="181" spans="1:22" ht="15">
      <c r="A181" s="127"/>
      <c r="B181" s="154"/>
      <c r="C181" s="67" t="s">
        <v>212</v>
      </c>
      <c r="D181" s="58">
        <f t="shared" si="87"/>
        <v>0</v>
      </c>
      <c r="E181" s="36">
        <f t="shared" si="88"/>
        <v>0</v>
      </c>
      <c r="F181" s="35">
        <f t="shared" si="89"/>
        <v>0</v>
      </c>
      <c r="G181" s="36">
        <f t="shared" si="89"/>
        <v>0</v>
      </c>
      <c r="H181" s="35">
        <f aca="true" t="shared" si="94" ref="H181:Q181">H167+H174</f>
        <v>0</v>
      </c>
      <c r="I181" s="36">
        <f t="shared" si="94"/>
        <v>0</v>
      </c>
      <c r="J181" s="35">
        <f t="shared" si="94"/>
        <v>0</v>
      </c>
      <c r="K181" s="36">
        <f t="shared" si="94"/>
        <v>0</v>
      </c>
      <c r="L181" s="35">
        <f t="shared" si="94"/>
        <v>0</v>
      </c>
      <c r="M181" s="36">
        <f t="shared" si="94"/>
        <v>0</v>
      </c>
      <c r="N181" s="35">
        <f t="shared" si="94"/>
        <v>0</v>
      </c>
      <c r="O181" s="36">
        <f t="shared" si="94"/>
        <v>0</v>
      </c>
      <c r="P181" s="35">
        <f t="shared" si="94"/>
        <v>0</v>
      </c>
      <c r="Q181" s="36">
        <f t="shared" si="94"/>
        <v>0</v>
      </c>
      <c r="R181" s="147"/>
      <c r="S181" s="148"/>
      <c r="T181" s="125"/>
      <c r="U181" s="125"/>
      <c r="V181" s="125"/>
    </row>
    <row r="182" spans="1:22" s="30" customFormat="1" ht="15.75" thickBot="1">
      <c r="A182" s="128"/>
      <c r="B182" s="155"/>
      <c r="C182" s="37" t="s">
        <v>213</v>
      </c>
      <c r="D182" s="60">
        <f t="shared" si="87"/>
        <v>0</v>
      </c>
      <c r="E182" s="39">
        <f t="shared" si="88"/>
        <v>0</v>
      </c>
      <c r="F182" s="38">
        <f t="shared" si="89"/>
        <v>0</v>
      </c>
      <c r="G182" s="39">
        <f t="shared" si="89"/>
        <v>0</v>
      </c>
      <c r="H182" s="38">
        <f aca="true" t="shared" si="95" ref="H182:Q182">H168+H175</f>
        <v>0</v>
      </c>
      <c r="I182" s="39">
        <f t="shared" si="95"/>
        <v>0</v>
      </c>
      <c r="J182" s="38">
        <f t="shared" si="95"/>
        <v>0</v>
      </c>
      <c r="K182" s="39">
        <f t="shared" si="95"/>
        <v>0</v>
      </c>
      <c r="L182" s="38">
        <f t="shared" si="95"/>
        <v>0</v>
      </c>
      <c r="M182" s="39">
        <f t="shared" si="95"/>
        <v>0</v>
      </c>
      <c r="N182" s="38">
        <f t="shared" si="95"/>
        <v>0</v>
      </c>
      <c r="O182" s="39">
        <f t="shared" si="95"/>
        <v>0</v>
      </c>
      <c r="P182" s="38">
        <f t="shared" si="95"/>
        <v>0</v>
      </c>
      <c r="Q182" s="39">
        <f t="shared" si="95"/>
        <v>0</v>
      </c>
      <c r="R182" s="149"/>
      <c r="S182" s="145"/>
      <c r="T182" s="125"/>
      <c r="U182" s="125"/>
      <c r="V182" s="125"/>
    </row>
    <row r="183" spans="1:22" ht="15">
      <c r="A183" s="126" t="s">
        <v>247</v>
      </c>
      <c r="B183" s="139" t="s">
        <v>68</v>
      </c>
      <c r="C183" s="40" t="s">
        <v>14</v>
      </c>
      <c r="D183" s="41">
        <f>SUM(D184:D189)</f>
        <v>646.6</v>
      </c>
      <c r="E183" s="42">
        <f>SUM(E184:E189)</f>
        <v>0</v>
      </c>
      <c r="F183" s="41">
        <f aca="true" t="shared" si="96" ref="F183:Q183">SUM(F184:F189)</f>
        <v>646.6</v>
      </c>
      <c r="G183" s="42">
        <f t="shared" si="96"/>
        <v>0</v>
      </c>
      <c r="H183" s="41">
        <f t="shared" si="96"/>
        <v>0</v>
      </c>
      <c r="I183" s="42">
        <f t="shared" si="96"/>
        <v>0</v>
      </c>
      <c r="J183" s="41">
        <f t="shared" si="96"/>
        <v>0</v>
      </c>
      <c r="K183" s="42">
        <f t="shared" si="96"/>
        <v>0</v>
      </c>
      <c r="L183" s="41">
        <f t="shared" si="96"/>
        <v>0</v>
      </c>
      <c r="M183" s="42">
        <f t="shared" si="96"/>
        <v>0</v>
      </c>
      <c r="N183" s="41">
        <f t="shared" si="96"/>
        <v>0</v>
      </c>
      <c r="O183" s="42">
        <f t="shared" si="96"/>
        <v>0</v>
      </c>
      <c r="P183" s="41">
        <f t="shared" si="96"/>
        <v>0</v>
      </c>
      <c r="Q183" s="42">
        <f t="shared" si="96"/>
        <v>0</v>
      </c>
      <c r="R183" s="150" t="s">
        <v>19</v>
      </c>
      <c r="S183" s="151"/>
      <c r="T183" s="125"/>
      <c r="U183" s="125"/>
      <c r="V183" s="125"/>
    </row>
    <row r="184" spans="1:22" ht="15">
      <c r="A184" s="127"/>
      <c r="B184" s="140"/>
      <c r="C184" s="43" t="s">
        <v>0</v>
      </c>
      <c r="D184" s="44">
        <f aca="true" t="shared" si="97" ref="D184:D189">F184+H184+J184+L184</f>
        <v>0</v>
      </c>
      <c r="E184" s="45">
        <f aca="true" t="shared" si="98" ref="E184:E189">G184+I184+K184+M184</f>
        <v>0</v>
      </c>
      <c r="F184" s="46">
        <v>0</v>
      </c>
      <c r="G184" s="45">
        <v>0</v>
      </c>
      <c r="H184" s="46">
        <v>0</v>
      </c>
      <c r="I184" s="45">
        <v>0</v>
      </c>
      <c r="J184" s="46">
        <v>0</v>
      </c>
      <c r="K184" s="45">
        <v>0</v>
      </c>
      <c r="L184" s="46">
        <v>0</v>
      </c>
      <c r="M184" s="45">
        <v>0</v>
      </c>
      <c r="N184" s="46">
        <v>0</v>
      </c>
      <c r="O184" s="45">
        <v>0</v>
      </c>
      <c r="P184" s="46">
        <v>0</v>
      </c>
      <c r="Q184" s="45">
        <v>0</v>
      </c>
      <c r="R184" s="147"/>
      <c r="S184" s="148"/>
      <c r="T184" s="125"/>
      <c r="U184" s="125"/>
      <c r="V184" s="125"/>
    </row>
    <row r="185" spans="1:22" ht="15">
      <c r="A185" s="127"/>
      <c r="B185" s="140"/>
      <c r="C185" s="43" t="s">
        <v>1</v>
      </c>
      <c r="D185" s="44">
        <f t="shared" si="97"/>
        <v>646.6</v>
      </c>
      <c r="E185" s="45">
        <f t="shared" si="98"/>
        <v>0</v>
      </c>
      <c r="F185" s="46">
        <v>646.6</v>
      </c>
      <c r="G185" s="45">
        <v>0</v>
      </c>
      <c r="H185" s="46">
        <v>0</v>
      </c>
      <c r="I185" s="45">
        <v>0</v>
      </c>
      <c r="J185" s="46">
        <v>0</v>
      </c>
      <c r="K185" s="45">
        <v>0</v>
      </c>
      <c r="L185" s="46">
        <v>0</v>
      </c>
      <c r="M185" s="45">
        <v>0</v>
      </c>
      <c r="N185" s="46">
        <v>0</v>
      </c>
      <c r="O185" s="45">
        <v>0</v>
      </c>
      <c r="P185" s="46">
        <v>0</v>
      </c>
      <c r="Q185" s="45">
        <v>0</v>
      </c>
      <c r="R185" s="147"/>
      <c r="S185" s="148"/>
      <c r="T185" s="125"/>
      <c r="U185" s="125"/>
      <c r="V185" s="125"/>
    </row>
    <row r="186" spans="1:22" ht="15">
      <c r="A186" s="127"/>
      <c r="B186" s="140"/>
      <c r="C186" s="43" t="s">
        <v>2</v>
      </c>
      <c r="D186" s="44">
        <f t="shared" si="97"/>
        <v>0</v>
      </c>
      <c r="E186" s="45">
        <f t="shared" si="98"/>
        <v>0</v>
      </c>
      <c r="F186" s="46">
        <v>0</v>
      </c>
      <c r="G186" s="45">
        <v>0</v>
      </c>
      <c r="H186" s="46">
        <v>0</v>
      </c>
      <c r="I186" s="45">
        <v>0</v>
      </c>
      <c r="J186" s="46">
        <v>0</v>
      </c>
      <c r="K186" s="45">
        <v>0</v>
      </c>
      <c r="L186" s="46">
        <v>0</v>
      </c>
      <c r="M186" s="45">
        <v>0</v>
      </c>
      <c r="N186" s="46">
        <v>0</v>
      </c>
      <c r="O186" s="45">
        <v>0</v>
      </c>
      <c r="P186" s="46">
        <v>0</v>
      </c>
      <c r="Q186" s="45">
        <v>0</v>
      </c>
      <c r="R186" s="147"/>
      <c r="S186" s="148"/>
      <c r="T186" s="125"/>
      <c r="U186" s="125"/>
      <c r="V186" s="125"/>
    </row>
    <row r="187" spans="1:22" ht="15">
      <c r="A187" s="127"/>
      <c r="B187" s="140"/>
      <c r="C187" s="43" t="s">
        <v>211</v>
      </c>
      <c r="D187" s="44">
        <f t="shared" si="97"/>
        <v>0</v>
      </c>
      <c r="E187" s="45">
        <f t="shared" si="98"/>
        <v>0</v>
      </c>
      <c r="F187" s="46">
        <v>0</v>
      </c>
      <c r="G187" s="45">
        <v>0</v>
      </c>
      <c r="H187" s="46">
        <v>0</v>
      </c>
      <c r="I187" s="45">
        <v>0</v>
      </c>
      <c r="J187" s="46">
        <v>0</v>
      </c>
      <c r="K187" s="45">
        <v>0</v>
      </c>
      <c r="L187" s="46">
        <v>0</v>
      </c>
      <c r="M187" s="45">
        <v>0</v>
      </c>
      <c r="N187" s="46">
        <v>0</v>
      </c>
      <c r="O187" s="45">
        <v>0</v>
      </c>
      <c r="P187" s="46">
        <v>0</v>
      </c>
      <c r="Q187" s="45">
        <v>0</v>
      </c>
      <c r="R187" s="147"/>
      <c r="S187" s="148"/>
      <c r="T187" s="125"/>
      <c r="U187" s="125"/>
      <c r="V187" s="125"/>
    </row>
    <row r="188" spans="1:22" ht="15">
      <c r="A188" s="127"/>
      <c r="B188" s="140"/>
      <c r="C188" s="43" t="s">
        <v>214</v>
      </c>
      <c r="D188" s="44">
        <f t="shared" si="97"/>
        <v>0</v>
      </c>
      <c r="E188" s="45">
        <f t="shared" si="98"/>
        <v>0</v>
      </c>
      <c r="F188" s="46">
        <v>0</v>
      </c>
      <c r="G188" s="45">
        <v>0</v>
      </c>
      <c r="H188" s="46">
        <v>0</v>
      </c>
      <c r="I188" s="45">
        <v>0</v>
      </c>
      <c r="J188" s="46">
        <v>0</v>
      </c>
      <c r="K188" s="45">
        <v>0</v>
      </c>
      <c r="L188" s="46">
        <v>0</v>
      </c>
      <c r="M188" s="45">
        <v>0</v>
      </c>
      <c r="N188" s="46">
        <v>0</v>
      </c>
      <c r="O188" s="45">
        <v>0</v>
      </c>
      <c r="P188" s="46">
        <v>0</v>
      </c>
      <c r="Q188" s="45">
        <v>0</v>
      </c>
      <c r="R188" s="147"/>
      <c r="S188" s="148"/>
      <c r="T188" s="125"/>
      <c r="U188" s="125"/>
      <c r="V188" s="125"/>
    </row>
    <row r="189" spans="1:22" ht="15">
      <c r="A189" s="127"/>
      <c r="B189" s="141"/>
      <c r="C189" s="10" t="s">
        <v>213</v>
      </c>
      <c r="D189" s="44">
        <f t="shared" si="97"/>
        <v>0</v>
      </c>
      <c r="E189" s="45">
        <f t="shared" si="98"/>
        <v>0</v>
      </c>
      <c r="F189" s="46">
        <v>0</v>
      </c>
      <c r="G189" s="45">
        <v>0</v>
      </c>
      <c r="H189" s="46">
        <v>0</v>
      </c>
      <c r="I189" s="45">
        <v>0</v>
      </c>
      <c r="J189" s="46">
        <v>0</v>
      </c>
      <c r="K189" s="45">
        <v>0</v>
      </c>
      <c r="L189" s="46">
        <v>0</v>
      </c>
      <c r="M189" s="45">
        <v>0</v>
      </c>
      <c r="N189" s="46">
        <v>0</v>
      </c>
      <c r="O189" s="45">
        <v>0</v>
      </c>
      <c r="P189" s="46">
        <v>0</v>
      </c>
      <c r="Q189" s="45">
        <v>0</v>
      </c>
      <c r="R189" s="147"/>
      <c r="S189" s="148"/>
      <c r="T189" s="125"/>
      <c r="U189" s="125"/>
      <c r="V189" s="125"/>
    </row>
    <row r="190" spans="1:22" ht="15">
      <c r="A190" s="127"/>
      <c r="B190" s="168" t="s">
        <v>69</v>
      </c>
      <c r="C190" s="43" t="s">
        <v>14</v>
      </c>
      <c r="D190" s="55">
        <f>SUM(D191:D196)</f>
        <v>12933.1</v>
      </c>
      <c r="E190" s="48">
        <f>SUM(E191:E196)</f>
        <v>0</v>
      </c>
      <c r="F190" s="55">
        <f aca="true" t="shared" si="99" ref="F190:Q190">SUM(F191:F196)</f>
        <v>12933.1</v>
      </c>
      <c r="G190" s="48">
        <f t="shared" si="99"/>
        <v>0</v>
      </c>
      <c r="H190" s="55">
        <f t="shared" si="99"/>
        <v>0</v>
      </c>
      <c r="I190" s="48">
        <f t="shared" si="99"/>
        <v>0</v>
      </c>
      <c r="J190" s="55">
        <f t="shared" si="99"/>
        <v>0</v>
      </c>
      <c r="K190" s="48">
        <f t="shared" si="99"/>
        <v>0</v>
      </c>
      <c r="L190" s="55">
        <f t="shared" si="99"/>
        <v>0</v>
      </c>
      <c r="M190" s="48">
        <f t="shared" si="99"/>
        <v>0</v>
      </c>
      <c r="N190" s="55">
        <f t="shared" si="99"/>
        <v>1400</v>
      </c>
      <c r="O190" s="48">
        <f t="shared" si="99"/>
        <v>0</v>
      </c>
      <c r="P190" s="55">
        <f t="shared" si="99"/>
        <v>644</v>
      </c>
      <c r="Q190" s="48">
        <f t="shared" si="99"/>
        <v>0</v>
      </c>
      <c r="R190" s="147"/>
      <c r="S190" s="148"/>
      <c r="T190" s="125"/>
      <c r="U190" s="125"/>
      <c r="V190" s="125"/>
    </row>
    <row r="191" spans="1:22" ht="15">
      <c r="A191" s="127"/>
      <c r="B191" s="140"/>
      <c r="C191" s="43" t="s">
        <v>0</v>
      </c>
      <c r="D191" s="44">
        <f aca="true" t="shared" si="100" ref="D191:D196">F191+H191+J191+L191</f>
        <v>0</v>
      </c>
      <c r="E191" s="45">
        <f aca="true" t="shared" si="101" ref="E191:E196">G191+I191+K191+M191</f>
        <v>0</v>
      </c>
      <c r="F191" s="46">
        <v>0</v>
      </c>
      <c r="G191" s="45">
        <v>0</v>
      </c>
      <c r="H191" s="46">
        <v>0</v>
      </c>
      <c r="I191" s="45">
        <v>0</v>
      </c>
      <c r="J191" s="46">
        <v>0</v>
      </c>
      <c r="K191" s="45">
        <v>0</v>
      </c>
      <c r="L191" s="46">
        <v>0</v>
      </c>
      <c r="M191" s="45">
        <v>0</v>
      </c>
      <c r="N191" s="46">
        <v>0</v>
      </c>
      <c r="O191" s="45">
        <v>0</v>
      </c>
      <c r="P191" s="46">
        <v>0</v>
      </c>
      <c r="Q191" s="45">
        <v>0</v>
      </c>
      <c r="R191" s="147"/>
      <c r="S191" s="148"/>
      <c r="T191" s="125"/>
      <c r="U191" s="125"/>
      <c r="V191" s="125"/>
    </row>
    <row r="192" spans="1:22" ht="15">
      <c r="A192" s="127"/>
      <c r="B192" s="140"/>
      <c r="C192" s="43" t="s">
        <v>1</v>
      </c>
      <c r="D192" s="44">
        <f t="shared" si="100"/>
        <v>12933.1</v>
      </c>
      <c r="E192" s="45">
        <f t="shared" si="101"/>
        <v>0</v>
      </c>
      <c r="F192" s="46">
        <v>12933.1</v>
      </c>
      <c r="G192" s="45">
        <v>0</v>
      </c>
      <c r="H192" s="46">
        <v>0</v>
      </c>
      <c r="I192" s="45">
        <v>0</v>
      </c>
      <c r="J192" s="46">
        <v>0</v>
      </c>
      <c r="K192" s="45">
        <v>0</v>
      </c>
      <c r="L192" s="46">
        <v>0</v>
      </c>
      <c r="M192" s="45">
        <v>0</v>
      </c>
      <c r="N192" s="46">
        <v>1400</v>
      </c>
      <c r="O192" s="45">
        <v>0</v>
      </c>
      <c r="P192" s="46">
        <v>644</v>
      </c>
      <c r="Q192" s="45">
        <v>0</v>
      </c>
      <c r="R192" s="147"/>
      <c r="S192" s="148"/>
      <c r="T192" s="125"/>
      <c r="U192" s="125"/>
      <c r="V192" s="125"/>
    </row>
    <row r="193" spans="1:22" ht="15">
      <c r="A193" s="127"/>
      <c r="B193" s="140"/>
      <c r="C193" s="43" t="s">
        <v>2</v>
      </c>
      <c r="D193" s="44">
        <f t="shared" si="100"/>
        <v>0</v>
      </c>
      <c r="E193" s="45">
        <f t="shared" si="101"/>
        <v>0</v>
      </c>
      <c r="F193" s="46">
        <v>0</v>
      </c>
      <c r="G193" s="45">
        <v>0</v>
      </c>
      <c r="H193" s="46">
        <v>0</v>
      </c>
      <c r="I193" s="45">
        <v>0</v>
      </c>
      <c r="J193" s="46">
        <v>0</v>
      </c>
      <c r="K193" s="45">
        <v>0</v>
      </c>
      <c r="L193" s="46">
        <v>0</v>
      </c>
      <c r="M193" s="45">
        <v>0</v>
      </c>
      <c r="N193" s="46">
        <v>0</v>
      </c>
      <c r="O193" s="45">
        <v>0</v>
      </c>
      <c r="P193" s="46">
        <v>0</v>
      </c>
      <c r="Q193" s="45">
        <v>0</v>
      </c>
      <c r="R193" s="147"/>
      <c r="S193" s="148"/>
      <c r="T193" s="125"/>
      <c r="U193" s="125"/>
      <c r="V193" s="125"/>
    </row>
    <row r="194" spans="1:22" ht="15">
      <c r="A194" s="127"/>
      <c r="B194" s="140"/>
      <c r="C194" s="43" t="s">
        <v>211</v>
      </c>
      <c r="D194" s="44">
        <f t="shared" si="100"/>
        <v>0</v>
      </c>
      <c r="E194" s="45">
        <f t="shared" si="101"/>
        <v>0</v>
      </c>
      <c r="F194" s="46">
        <v>0</v>
      </c>
      <c r="G194" s="45">
        <v>0</v>
      </c>
      <c r="H194" s="46">
        <v>0</v>
      </c>
      <c r="I194" s="45">
        <v>0</v>
      </c>
      <c r="J194" s="46">
        <v>0</v>
      </c>
      <c r="K194" s="45">
        <v>0</v>
      </c>
      <c r="L194" s="46">
        <v>0</v>
      </c>
      <c r="M194" s="45">
        <v>0</v>
      </c>
      <c r="N194" s="46">
        <v>0</v>
      </c>
      <c r="O194" s="45">
        <v>0</v>
      </c>
      <c r="P194" s="46">
        <v>0</v>
      </c>
      <c r="Q194" s="45">
        <v>0</v>
      </c>
      <c r="R194" s="147"/>
      <c r="S194" s="148"/>
      <c r="T194" s="125"/>
      <c r="U194" s="125"/>
      <c r="V194" s="125"/>
    </row>
    <row r="195" spans="1:22" ht="15">
      <c r="A195" s="127"/>
      <c r="B195" s="140"/>
      <c r="C195" s="43" t="s">
        <v>214</v>
      </c>
      <c r="D195" s="44">
        <f t="shared" si="100"/>
        <v>0</v>
      </c>
      <c r="E195" s="45">
        <f t="shared" si="101"/>
        <v>0</v>
      </c>
      <c r="F195" s="46">
        <v>0</v>
      </c>
      <c r="G195" s="45">
        <v>0</v>
      </c>
      <c r="H195" s="46">
        <v>0</v>
      </c>
      <c r="I195" s="45">
        <v>0</v>
      </c>
      <c r="J195" s="46">
        <v>0</v>
      </c>
      <c r="K195" s="45">
        <v>0</v>
      </c>
      <c r="L195" s="46">
        <v>0</v>
      </c>
      <c r="M195" s="45">
        <v>0</v>
      </c>
      <c r="N195" s="46">
        <v>0</v>
      </c>
      <c r="O195" s="45">
        <v>0</v>
      </c>
      <c r="P195" s="46">
        <v>0</v>
      </c>
      <c r="Q195" s="45">
        <v>0</v>
      </c>
      <c r="R195" s="147"/>
      <c r="S195" s="148"/>
      <c r="T195" s="125"/>
      <c r="U195" s="125"/>
      <c r="V195" s="125"/>
    </row>
    <row r="196" spans="1:22" ht="15">
      <c r="A196" s="127"/>
      <c r="B196" s="141"/>
      <c r="C196" s="10" t="s">
        <v>213</v>
      </c>
      <c r="D196" s="44">
        <f t="shared" si="100"/>
        <v>0</v>
      </c>
      <c r="E196" s="45">
        <f t="shared" si="101"/>
        <v>0</v>
      </c>
      <c r="F196" s="46">
        <v>0</v>
      </c>
      <c r="G196" s="45">
        <v>0</v>
      </c>
      <c r="H196" s="46">
        <v>0</v>
      </c>
      <c r="I196" s="45">
        <v>0</v>
      </c>
      <c r="J196" s="46">
        <v>0</v>
      </c>
      <c r="K196" s="45">
        <v>0</v>
      </c>
      <c r="L196" s="46">
        <v>0</v>
      </c>
      <c r="M196" s="45">
        <v>0</v>
      </c>
      <c r="N196" s="46">
        <v>0</v>
      </c>
      <c r="O196" s="45">
        <v>0</v>
      </c>
      <c r="P196" s="46">
        <v>0</v>
      </c>
      <c r="Q196" s="45">
        <v>0</v>
      </c>
      <c r="R196" s="147"/>
      <c r="S196" s="148"/>
      <c r="T196" s="125"/>
      <c r="U196" s="125"/>
      <c r="V196" s="125"/>
    </row>
    <row r="197" spans="1:22" s="30" customFormat="1" ht="15">
      <c r="A197" s="127"/>
      <c r="B197" s="153" t="s">
        <v>245</v>
      </c>
      <c r="C197" s="34" t="s">
        <v>14</v>
      </c>
      <c r="D197" s="62">
        <f aca="true" t="shared" si="102" ref="D197:Q197">SUM(D198:D203)</f>
        <v>13579.7</v>
      </c>
      <c r="E197" s="63">
        <f t="shared" si="102"/>
        <v>0</v>
      </c>
      <c r="F197" s="62">
        <f t="shared" si="102"/>
        <v>13579.7</v>
      </c>
      <c r="G197" s="63">
        <f t="shared" si="102"/>
        <v>0</v>
      </c>
      <c r="H197" s="62">
        <f t="shared" si="102"/>
        <v>0</v>
      </c>
      <c r="I197" s="63">
        <f t="shared" si="102"/>
        <v>0</v>
      </c>
      <c r="J197" s="62">
        <f t="shared" si="102"/>
        <v>0</v>
      </c>
      <c r="K197" s="63">
        <f t="shared" si="102"/>
        <v>0</v>
      </c>
      <c r="L197" s="62">
        <f t="shared" si="102"/>
        <v>0</v>
      </c>
      <c r="M197" s="63">
        <f t="shared" si="102"/>
        <v>0</v>
      </c>
      <c r="N197" s="62">
        <f t="shared" si="102"/>
        <v>1400</v>
      </c>
      <c r="O197" s="63">
        <f t="shared" si="102"/>
        <v>0</v>
      </c>
      <c r="P197" s="62">
        <f t="shared" si="102"/>
        <v>644</v>
      </c>
      <c r="Q197" s="63">
        <f t="shared" si="102"/>
        <v>0</v>
      </c>
      <c r="R197" s="147"/>
      <c r="S197" s="148"/>
      <c r="T197" s="125"/>
      <c r="U197" s="125"/>
      <c r="V197" s="125"/>
    </row>
    <row r="198" spans="1:22" s="30" customFormat="1" ht="15">
      <c r="A198" s="127"/>
      <c r="B198" s="154"/>
      <c r="C198" s="34" t="s">
        <v>0</v>
      </c>
      <c r="D198" s="58">
        <f aca="true" t="shared" si="103" ref="D198:D203">F198+H198+J198+L198</f>
        <v>0</v>
      </c>
      <c r="E198" s="36">
        <f aca="true" t="shared" si="104" ref="E198:E203">G198+I198+K198+M198</f>
        <v>0</v>
      </c>
      <c r="F198" s="35">
        <f aca="true" t="shared" si="105" ref="F198:G203">F184+F191</f>
        <v>0</v>
      </c>
      <c r="G198" s="36">
        <f t="shared" si="105"/>
        <v>0</v>
      </c>
      <c r="H198" s="35">
        <f aca="true" t="shared" si="106" ref="H198:Q198">H184+H191</f>
        <v>0</v>
      </c>
      <c r="I198" s="36">
        <f t="shared" si="106"/>
        <v>0</v>
      </c>
      <c r="J198" s="35">
        <f t="shared" si="106"/>
        <v>0</v>
      </c>
      <c r="K198" s="36">
        <f t="shared" si="106"/>
        <v>0</v>
      </c>
      <c r="L198" s="35">
        <f t="shared" si="106"/>
        <v>0</v>
      </c>
      <c r="M198" s="36">
        <f t="shared" si="106"/>
        <v>0</v>
      </c>
      <c r="N198" s="35">
        <f t="shared" si="106"/>
        <v>0</v>
      </c>
      <c r="O198" s="36">
        <f t="shared" si="106"/>
        <v>0</v>
      </c>
      <c r="P198" s="35">
        <f t="shared" si="106"/>
        <v>0</v>
      </c>
      <c r="Q198" s="36">
        <f t="shared" si="106"/>
        <v>0</v>
      </c>
      <c r="R198" s="147"/>
      <c r="S198" s="148"/>
      <c r="T198" s="125"/>
      <c r="U198" s="125"/>
      <c r="V198" s="125"/>
    </row>
    <row r="199" spans="1:22" s="30" customFormat="1" ht="15">
      <c r="A199" s="127"/>
      <c r="B199" s="154"/>
      <c r="C199" s="34" t="s">
        <v>1</v>
      </c>
      <c r="D199" s="58">
        <f t="shared" si="103"/>
        <v>13579.7</v>
      </c>
      <c r="E199" s="36">
        <f t="shared" si="104"/>
        <v>0</v>
      </c>
      <c r="F199" s="35">
        <f t="shared" si="105"/>
        <v>13579.7</v>
      </c>
      <c r="G199" s="36">
        <f t="shared" si="105"/>
        <v>0</v>
      </c>
      <c r="H199" s="35">
        <f aca="true" t="shared" si="107" ref="H199:Q199">H185+H192</f>
        <v>0</v>
      </c>
      <c r="I199" s="36">
        <f t="shared" si="107"/>
        <v>0</v>
      </c>
      <c r="J199" s="35">
        <f t="shared" si="107"/>
        <v>0</v>
      </c>
      <c r="K199" s="36">
        <f t="shared" si="107"/>
        <v>0</v>
      </c>
      <c r="L199" s="35">
        <f t="shared" si="107"/>
        <v>0</v>
      </c>
      <c r="M199" s="36">
        <f t="shared" si="107"/>
        <v>0</v>
      </c>
      <c r="N199" s="35">
        <f t="shared" si="107"/>
        <v>1400</v>
      </c>
      <c r="O199" s="36">
        <f t="shared" si="107"/>
        <v>0</v>
      </c>
      <c r="P199" s="35">
        <f t="shared" si="107"/>
        <v>644</v>
      </c>
      <c r="Q199" s="36">
        <f t="shared" si="107"/>
        <v>0</v>
      </c>
      <c r="R199" s="147"/>
      <c r="S199" s="148"/>
      <c r="T199" s="125"/>
      <c r="U199" s="125"/>
      <c r="V199" s="125"/>
    </row>
    <row r="200" spans="1:22" s="30" customFormat="1" ht="15">
      <c r="A200" s="127"/>
      <c r="B200" s="154"/>
      <c r="C200" s="34" t="s">
        <v>2</v>
      </c>
      <c r="D200" s="58">
        <f t="shared" si="103"/>
        <v>0</v>
      </c>
      <c r="E200" s="36">
        <f t="shared" si="104"/>
        <v>0</v>
      </c>
      <c r="F200" s="35">
        <f t="shared" si="105"/>
        <v>0</v>
      </c>
      <c r="G200" s="36">
        <f t="shared" si="105"/>
        <v>0</v>
      </c>
      <c r="H200" s="35">
        <f aca="true" t="shared" si="108" ref="H200:Q200">H186+H193</f>
        <v>0</v>
      </c>
      <c r="I200" s="36">
        <f t="shared" si="108"/>
        <v>0</v>
      </c>
      <c r="J200" s="35">
        <f t="shared" si="108"/>
        <v>0</v>
      </c>
      <c r="K200" s="36">
        <f t="shared" si="108"/>
        <v>0</v>
      </c>
      <c r="L200" s="35">
        <f t="shared" si="108"/>
        <v>0</v>
      </c>
      <c r="M200" s="36">
        <f t="shared" si="108"/>
        <v>0</v>
      </c>
      <c r="N200" s="35">
        <f t="shared" si="108"/>
        <v>0</v>
      </c>
      <c r="O200" s="36">
        <f t="shared" si="108"/>
        <v>0</v>
      </c>
      <c r="P200" s="35">
        <f t="shared" si="108"/>
        <v>0</v>
      </c>
      <c r="Q200" s="36">
        <f t="shared" si="108"/>
        <v>0</v>
      </c>
      <c r="R200" s="147"/>
      <c r="S200" s="148"/>
      <c r="T200" s="125"/>
      <c r="U200" s="125"/>
      <c r="V200" s="125"/>
    </row>
    <row r="201" spans="1:22" ht="15">
      <c r="A201" s="127"/>
      <c r="B201" s="154"/>
      <c r="C201" s="64" t="s">
        <v>211</v>
      </c>
      <c r="D201" s="58">
        <f t="shared" si="103"/>
        <v>0</v>
      </c>
      <c r="E201" s="36">
        <f t="shared" si="104"/>
        <v>0</v>
      </c>
      <c r="F201" s="65">
        <f t="shared" si="105"/>
        <v>0</v>
      </c>
      <c r="G201" s="63">
        <f t="shared" si="105"/>
        <v>0</v>
      </c>
      <c r="H201" s="65">
        <f aca="true" t="shared" si="109" ref="H201:Q201">H187+H194</f>
        <v>0</v>
      </c>
      <c r="I201" s="63">
        <f t="shared" si="109"/>
        <v>0</v>
      </c>
      <c r="J201" s="65">
        <f t="shared" si="109"/>
        <v>0</v>
      </c>
      <c r="K201" s="63">
        <f t="shared" si="109"/>
        <v>0</v>
      </c>
      <c r="L201" s="65">
        <f t="shared" si="109"/>
        <v>0</v>
      </c>
      <c r="M201" s="63">
        <f t="shared" si="109"/>
        <v>0</v>
      </c>
      <c r="N201" s="65">
        <f t="shared" si="109"/>
        <v>0</v>
      </c>
      <c r="O201" s="63">
        <f t="shared" si="109"/>
        <v>0</v>
      </c>
      <c r="P201" s="65">
        <f t="shared" si="109"/>
        <v>0</v>
      </c>
      <c r="Q201" s="63">
        <f t="shared" si="109"/>
        <v>0</v>
      </c>
      <c r="R201" s="147"/>
      <c r="S201" s="148"/>
      <c r="T201" s="125"/>
      <c r="U201" s="125"/>
      <c r="V201" s="125"/>
    </row>
    <row r="202" spans="1:22" ht="15">
      <c r="A202" s="127"/>
      <c r="B202" s="154"/>
      <c r="C202" s="34" t="s">
        <v>214</v>
      </c>
      <c r="D202" s="58">
        <f t="shared" si="103"/>
        <v>0</v>
      </c>
      <c r="E202" s="36">
        <f t="shared" si="104"/>
        <v>0</v>
      </c>
      <c r="F202" s="35">
        <f t="shared" si="105"/>
        <v>0</v>
      </c>
      <c r="G202" s="36">
        <f t="shared" si="105"/>
        <v>0</v>
      </c>
      <c r="H202" s="35">
        <f aca="true" t="shared" si="110" ref="H202:Q202">H188+H195</f>
        <v>0</v>
      </c>
      <c r="I202" s="36">
        <f t="shared" si="110"/>
        <v>0</v>
      </c>
      <c r="J202" s="35">
        <f t="shared" si="110"/>
        <v>0</v>
      </c>
      <c r="K202" s="36">
        <f t="shared" si="110"/>
        <v>0</v>
      </c>
      <c r="L202" s="35">
        <f t="shared" si="110"/>
        <v>0</v>
      </c>
      <c r="M202" s="36">
        <f t="shared" si="110"/>
        <v>0</v>
      </c>
      <c r="N202" s="35">
        <f t="shared" si="110"/>
        <v>0</v>
      </c>
      <c r="O202" s="36">
        <f t="shared" si="110"/>
        <v>0</v>
      </c>
      <c r="P202" s="35">
        <f t="shared" si="110"/>
        <v>0</v>
      </c>
      <c r="Q202" s="36">
        <f t="shared" si="110"/>
        <v>0</v>
      </c>
      <c r="R202" s="147"/>
      <c r="S202" s="148"/>
      <c r="T202" s="125"/>
      <c r="U202" s="125"/>
      <c r="V202" s="125"/>
    </row>
    <row r="203" spans="1:22" ht="15.75" thickBot="1">
      <c r="A203" s="128"/>
      <c r="B203" s="155"/>
      <c r="C203" s="66" t="s">
        <v>213</v>
      </c>
      <c r="D203" s="60">
        <f t="shared" si="103"/>
        <v>0</v>
      </c>
      <c r="E203" s="39">
        <f t="shared" si="104"/>
        <v>0</v>
      </c>
      <c r="F203" s="38">
        <f t="shared" si="105"/>
        <v>0</v>
      </c>
      <c r="G203" s="39">
        <f t="shared" si="105"/>
        <v>0</v>
      </c>
      <c r="H203" s="38">
        <f aca="true" t="shared" si="111" ref="H203:Q203">H189+H196</f>
        <v>0</v>
      </c>
      <c r="I203" s="39">
        <f t="shared" si="111"/>
        <v>0</v>
      </c>
      <c r="J203" s="38">
        <f t="shared" si="111"/>
        <v>0</v>
      </c>
      <c r="K203" s="39">
        <f t="shared" si="111"/>
        <v>0</v>
      </c>
      <c r="L203" s="38">
        <f t="shared" si="111"/>
        <v>0</v>
      </c>
      <c r="M203" s="39">
        <f t="shared" si="111"/>
        <v>0</v>
      </c>
      <c r="N203" s="38">
        <f t="shared" si="111"/>
        <v>0</v>
      </c>
      <c r="O203" s="39">
        <f t="shared" si="111"/>
        <v>0</v>
      </c>
      <c r="P203" s="38">
        <f t="shared" si="111"/>
        <v>0</v>
      </c>
      <c r="Q203" s="39">
        <f t="shared" si="111"/>
        <v>0</v>
      </c>
      <c r="R203" s="149"/>
      <c r="S203" s="145"/>
      <c r="T203" s="125"/>
      <c r="U203" s="125"/>
      <c r="V203" s="125"/>
    </row>
    <row r="204" spans="1:22" ht="15">
      <c r="A204" s="126" t="s">
        <v>183</v>
      </c>
      <c r="B204" s="139" t="s">
        <v>70</v>
      </c>
      <c r="C204" s="40" t="s">
        <v>14</v>
      </c>
      <c r="D204" s="41">
        <f>SUM(D205:D210)</f>
        <v>142.4</v>
      </c>
      <c r="E204" s="42">
        <f>SUM(E205:E210)</f>
        <v>0</v>
      </c>
      <c r="F204" s="41">
        <f aca="true" t="shared" si="112" ref="F204:Q204">SUM(F205:F210)</f>
        <v>142.4</v>
      </c>
      <c r="G204" s="42">
        <f t="shared" si="112"/>
        <v>0</v>
      </c>
      <c r="H204" s="41">
        <f t="shared" si="112"/>
        <v>0</v>
      </c>
      <c r="I204" s="42">
        <f t="shared" si="112"/>
        <v>0</v>
      </c>
      <c r="J204" s="41">
        <f t="shared" si="112"/>
        <v>0</v>
      </c>
      <c r="K204" s="42">
        <f t="shared" si="112"/>
        <v>0</v>
      </c>
      <c r="L204" s="41">
        <f t="shared" si="112"/>
        <v>0</v>
      </c>
      <c r="M204" s="42">
        <f t="shared" si="112"/>
        <v>0</v>
      </c>
      <c r="N204" s="41">
        <f t="shared" si="112"/>
        <v>0</v>
      </c>
      <c r="O204" s="42">
        <f t="shared" si="112"/>
        <v>0</v>
      </c>
      <c r="P204" s="41">
        <f t="shared" si="112"/>
        <v>0</v>
      </c>
      <c r="Q204" s="42">
        <f t="shared" si="112"/>
        <v>0</v>
      </c>
      <c r="R204" s="150" t="s">
        <v>19</v>
      </c>
      <c r="S204" s="151"/>
      <c r="T204" s="125"/>
      <c r="U204" s="125"/>
      <c r="V204" s="125"/>
    </row>
    <row r="205" spans="1:22" ht="15">
      <c r="A205" s="127"/>
      <c r="B205" s="140"/>
      <c r="C205" s="43" t="s">
        <v>0</v>
      </c>
      <c r="D205" s="44">
        <f aca="true" t="shared" si="113" ref="D205:D210">F205+H205+J205+L205</f>
        <v>0</v>
      </c>
      <c r="E205" s="45">
        <f aca="true" t="shared" si="114" ref="E205:E210">G205+I205+K205+M205</f>
        <v>0</v>
      </c>
      <c r="F205" s="46">
        <v>0</v>
      </c>
      <c r="G205" s="45">
        <v>0</v>
      </c>
      <c r="H205" s="46">
        <v>0</v>
      </c>
      <c r="I205" s="45">
        <v>0</v>
      </c>
      <c r="J205" s="46">
        <v>0</v>
      </c>
      <c r="K205" s="45">
        <v>0</v>
      </c>
      <c r="L205" s="46">
        <v>0</v>
      </c>
      <c r="M205" s="45">
        <v>0</v>
      </c>
      <c r="N205" s="46">
        <v>0</v>
      </c>
      <c r="O205" s="45">
        <v>0</v>
      </c>
      <c r="P205" s="46">
        <v>0</v>
      </c>
      <c r="Q205" s="45">
        <v>0</v>
      </c>
      <c r="R205" s="147"/>
      <c r="S205" s="148"/>
      <c r="T205" s="125"/>
      <c r="U205" s="125"/>
      <c r="V205" s="125"/>
    </row>
    <row r="206" spans="1:22" ht="15">
      <c r="A206" s="127"/>
      <c r="B206" s="140"/>
      <c r="C206" s="43" t="s">
        <v>1</v>
      </c>
      <c r="D206" s="44">
        <f t="shared" si="113"/>
        <v>142.4</v>
      </c>
      <c r="E206" s="45">
        <f t="shared" si="114"/>
        <v>0</v>
      </c>
      <c r="F206" s="46">
        <v>142.4</v>
      </c>
      <c r="G206" s="45">
        <v>0</v>
      </c>
      <c r="H206" s="46">
        <v>0</v>
      </c>
      <c r="I206" s="45">
        <v>0</v>
      </c>
      <c r="J206" s="46">
        <v>0</v>
      </c>
      <c r="K206" s="45">
        <v>0</v>
      </c>
      <c r="L206" s="46">
        <v>0</v>
      </c>
      <c r="M206" s="45">
        <v>0</v>
      </c>
      <c r="N206" s="46">
        <v>0</v>
      </c>
      <c r="O206" s="45">
        <v>0</v>
      </c>
      <c r="P206" s="46">
        <v>0</v>
      </c>
      <c r="Q206" s="45">
        <v>0</v>
      </c>
      <c r="R206" s="147"/>
      <c r="S206" s="148"/>
      <c r="T206" s="125"/>
      <c r="U206" s="125"/>
      <c r="V206" s="125"/>
    </row>
    <row r="207" spans="1:22" ht="15">
      <c r="A207" s="127"/>
      <c r="B207" s="140"/>
      <c r="C207" s="43" t="s">
        <v>2</v>
      </c>
      <c r="D207" s="44">
        <f t="shared" si="113"/>
        <v>0</v>
      </c>
      <c r="E207" s="45">
        <f t="shared" si="114"/>
        <v>0</v>
      </c>
      <c r="F207" s="46">
        <v>0</v>
      </c>
      <c r="G207" s="45">
        <v>0</v>
      </c>
      <c r="H207" s="46">
        <v>0</v>
      </c>
      <c r="I207" s="45">
        <v>0</v>
      </c>
      <c r="J207" s="46">
        <v>0</v>
      </c>
      <c r="K207" s="45">
        <v>0</v>
      </c>
      <c r="L207" s="46">
        <v>0</v>
      </c>
      <c r="M207" s="45">
        <v>0</v>
      </c>
      <c r="N207" s="46">
        <v>0</v>
      </c>
      <c r="O207" s="45">
        <v>0</v>
      </c>
      <c r="P207" s="46">
        <v>0</v>
      </c>
      <c r="Q207" s="45">
        <v>0</v>
      </c>
      <c r="R207" s="147"/>
      <c r="S207" s="148"/>
      <c r="T207" s="125"/>
      <c r="U207" s="125"/>
      <c r="V207" s="125"/>
    </row>
    <row r="208" spans="1:22" ht="15">
      <c r="A208" s="127"/>
      <c r="B208" s="140"/>
      <c r="C208" s="43" t="s">
        <v>211</v>
      </c>
      <c r="D208" s="44">
        <f t="shared" si="113"/>
        <v>0</v>
      </c>
      <c r="E208" s="45">
        <f t="shared" si="114"/>
        <v>0</v>
      </c>
      <c r="F208" s="46">
        <v>0</v>
      </c>
      <c r="G208" s="45">
        <v>0</v>
      </c>
      <c r="H208" s="46">
        <v>0</v>
      </c>
      <c r="I208" s="45">
        <v>0</v>
      </c>
      <c r="J208" s="46">
        <v>0</v>
      </c>
      <c r="K208" s="45">
        <v>0</v>
      </c>
      <c r="L208" s="46">
        <v>0</v>
      </c>
      <c r="M208" s="45">
        <v>0</v>
      </c>
      <c r="N208" s="46">
        <v>0</v>
      </c>
      <c r="O208" s="45">
        <v>0</v>
      </c>
      <c r="P208" s="46">
        <v>0</v>
      </c>
      <c r="Q208" s="45">
        <v>0</v>
      </c>
      <c r="R208" s="147"/>
      <c r="S208" s="148"/>
      <c r="T208" s="125"/>
      <c r="U208" s="125"/>
      <c r="V208" s="125"/>
    </row>
    <row r="209" spans="1:22" ht="15">
      <c r="A209" s="127"/>
      <c r="B209" s="140"/>
      <c r="C209" s="43" t="s">
        <v>214</v>
      </c>
      <c r="D209" s="44">
        <f t="shared" si="113"/>
        <v>0</v>
      </c>
      <c r="E209" s="45">
        <f t="shared" si="114"/>
        <v>0</v>
      </c>
      <c r="F209" s="46">
        <v>0</v>
      </c>
      <c r="G209" s="45">
        <v>0</v>
      </c>
      <c r="H209" s="46">
        <v>0</v>
      </c>
      <c r="I209" s="45">
        <v>0</v>
      </c>
      <c r="J209" s="46">
        <v>0</v>
      </c>
      <c r="K209" s="45">
        <v>0</v>
      </c>
      <c r="L209" s="46">
        <v>0</v>
      </c>
      <c r="M209" s="45">
        <v>0</v>
      </c>
      <c r="N209" s="46">
        <v>0</v>
      </c>
      <c r="O209" s="45">
        <v>0</v>
      </c>
      <c r="P209" s="46">
        <v>0</v>
      </c>
      <c r="Q209" s="45">
        <v>0</v>
      </c>
      <c r="R209" s="147"/>
      <c r="S209" s="148"/>
      <c r="T209" s="125"/>
      <c r="U209" s="125"/>
      <c r="V209" s="125"/>
    </row>
    <row r="210" spans="1:22" ht="15">
      <c r="A210" s="127"/>
      <c r="B210" s="141"/>
      <c r="C210" s="10" t="s">
        <v>213</v>
      </c>
      <c r="D210" s="44">
        <f t="shared" si="113"/>
        <v>0</v>
      </c>
      <c r="E210" s="45">
        <f t="shared" si="114"/>
        <v>0</v>
      </c>
      <c r="F210" s="46">
        <v>0</v>
      </c>
      <c r="G210" s="45">
        <v>0</v>
      </c>
      <c r="H210" s="46">
        <v>0</v>
      </c>
      <c r="I210" s="45">
        <v>0</v>
      </c>
      <c r="J210" s="46">
        <v>0</v>
      </c>
      <c r="K210" s="45">
        <v>0</v>
      </c>
      <c r="L210" s="46">
        <v>0</v>
      </c>
      <c r="M210" s="45">
        <v>0</v>
      </c>
      <c r="N210" s="46">
        <v>0</v>
      </c>
      <c r="O210" s="45">
        <v>0</v>
      </c>
      <c r="P210" s="46">
        <v>0</v>
      </c>
      <c r="Q210" s="45">
        <v>0</v>
      </c>
      <c r="R210" s="147"/>
      <c r="S210" s="148"/>
      <c r="T210" s="125"/>
      <c r="U210" s="125"/>
      <c r="V210" s="125"/>
    </row>
    <row r="211" spans="1:22" ht="15">
      <c r="A211" s="127"/>
      <c r="B211" s="168" t="s">
        <v>71</v>
      </c>
      <c r="C211" s="43" t="s">
        <v>14</v>
      </c>
      <c r="D211" s="55">
        <f>SUM(D212:D217)</f>
        <v>2848.7</v>
      </c>
      <c r="E211" s="48">
        <f>SUM(E212:E217)</f>
        <v>0</v>
      </c>
      <c r="F211" s="55">
        <f aca="true" t="shared" si="115" ref="F211:Q211">SUM(F212:F217)</f>
        <v>2848.7</v>
      </c>
      <c r="G211" s="48">
        <f t="shared" si="115"/>
        <v>0</v>
      </c>
      <c r="H211" s="55">
        <f t="shared" si="115"/>
        <v>0</v>
      </c>
      <c r="I211" s="48">
        <f t="shared" si="115"/>
        <v>0</v>
      </c>
      <c r="J211" s="55">
        <f t="shared" si="115"/>
        <v>0</v>
      </c>
      <c r="K211" s="48">
        <f t="shared" si="115"/>
        <v>0</v>
      </c>
      <c r="L211" s="55">
        <f t="shared" si="115"/>
        <v>0</v>
      </c>
      <c r="M211" s="48">
        <f t="shared" si="115"/>
        <v>0</v>
      </c>
      <c r="N211" s="55">
        <f t="shared" si="115"/>
        <v>783.8</v>
      </c>
      <c r="O211" s="48">
        <f t="shared" si="115"/>
        <v>0</v>
      </c>
      <c r="P211" s="55">
        <f t="shared" si="115"/>
        <v>405</v>
      </c>
      <c r="Q211" s="48">
        <f t="shared" si="115"/>
        <v>0</v>
      </c>
      <c r="R211" s="147"/>
      <c r="S211" s="148"/>
      <c r="T211" s="125"/>
      <c r="U211" s="125"/>
      <c r="V211" s="125"/>
    </row>
    <row r="212" spans="1:22" ht="15">
      <c r="A212" s="127"/>
      <c r="B212" s="140"/>
      <c r="C212" s="43" t="s">
        <v>0</v>
      </c>
      <c r="D212" s="44">
        <f aca="true" t="shared" si="116" ref="D212:D217">F212+H212+J212+L212</f>
        <v>0</v>
      </c>
      <c r="E212" s="45">
        <f aca="true" t="shared" si="117" ref="E212:E217">G212+I212+K212+M212</f>
        <v>0</v>
      </c>
      <c r="F212" s="46">
        <v>0</v>
      </c>
      <c r="G212" s="45">
        <v>0</v>
      </c>
      <c r="H212" s="46">
        <v>0</v>
      </c>
      <c r="I212" s="45">
        <v>0</v>
      </c>
      <c r="J212" s="46">
        <v>0</v>
      </c>
      <c r="K212" s="45">
        <v>0</v>
      </c>
      <c r="L212" s="46">
        <v>0</v>
      </c>
      <c r="M212" s="45">
        <v>0</v>
      </c>
      <c r="N212" s="46">
        <v>0</v>
      </c>
      <c r="O212" s="45">
        <v>0</v>
      </c>
      <c r="P212" s="46">
        <v>0</v>
      </c>
      <c r="Q212" s="45">
        <v>0</v>
      </c>
      <c r="R212" s="147"/>
      <c r="S212" s="148"/>
      <c r="T212" s="125"/>
      <c r="U212" s="125"/>
      <c r="V212" s="125"/>
    </row>
    <row r="213" spans="1:22" ht="15">
      <c r="A213" s="127"/>
      <c r="B213" s="140"/>
      <c r="C213" s="43" t="s">
        <v>1</v>
      </c>
      <c r="D213" s="44">
        <f t="shared" si="116"/>
        <v>2848.7</v>
      </c>
      <c r="E213" s="45">
        <f t="shared" si="117"/>
        <v>0</v>
      </c>
      <c r="F213" s="46">
        <v>2848.7</v>
      </c>
      <c r="G213" s="45">
        <v>0</v>
      </c>
      <c r="H213" s="46">
        <v>0</v>
      </c>
      <c r="I213" s="45">
        <v>0</v>
      </c>
      <c r="J213" s="46">
        <v>0</v>
      </c>
      <c r="K213" s="45">
        <v>0</v>
      </c>
      <c r="L213" s="46">
        <v>0</v>
      </c>
      <c r="M213" s="45">
        <v>0</v>
      </c>
      <c r="N213" s="46">
        <v>783.8</v>
      </c>
      <c r="O213" s="45">
        <v>0</v>
      </c>
      <c r="P213" s="46">
        <v>405</v>
      </c>
      <c r="Q213" s="45">
        <v>0</v>
      </c>
      <c r="R213" s="147"/>
      <c r="S213" s="148"/>
      <c r="T213" s="125"/>
      <c r="U213" s="125"/>
      <c r="V213" s="125"/>
    </row>
    <row r="214" spans="1:22" ht="15">
      <c r="A214" s="127"/>
      <c r="B214" s="140"/>
      <c r="C214" s="43" t="s">
        <v>2</v>
      </c>
      <c r="D214" s="44">
        <f t="shared" si="116"/>
        <v>0</v>
      </c>
      <c r="E214" s="45">
        <f t="shared" si="117"/>
        <v>0</v>
      </c>
      <c r="F214" s="46">
        <v>0</v>
      </c>
      <c r="G214" s="45">
        <v>0</v>
      </c>
      <c r="H214" s="46">
        <v>0</v>
      </c>
      <c r="I214" s="45">
        <v>0</v>
      </c>
      <c r="J214" s="46">
        <v>0</v>
      </c>
      <c r="K214" s="45">
        <v>0</v>
      </c>
      <c r="L214" s="46">
        <v>0</v>
      </c>
      <c r="M214" s="45">
        <v>0</v>
      </c>
      <c r="N214" s="46">
        <v>0</v>
      </c>
      <c r="O214" s="45">
        <v>0</v>
      </c>
      <c r="P214" s="46">
        <v>0</v>
      </c>
      <c r="Q214" s="45">
        <v>0</v>
      </c>
      <c r="R214" s="147"/>
      <c r="S214" s="148"/>
      <c r="T214" s="125"/>
      <c r="U214" s="125"/>
      <c r="V214" s="125"/>
    </row>
    <row r="215" spans="1:22" ht="15">
      <c r="A215" s="127"/>
      <c r="B215" s="140"/>
      <c r="C215" s="43" t="s">
        <v>211</v>
      </c>
      <c r="D215" s="44">
        <f t="shared" si="116"/>
        <v>0</v>
      </c>
      <c r="E215" s="45">
        <f t="shared" si="117"/>
        <v>0</v>
      </c>
      <c r="F215" s="46">
        <v>0</v>
      </c>
      <c r="G215" s="45">
        <v>0</v>
      </c>
      <c r="H215" s="46">
        <v>0</v>
      </c>
      <c r="I215" s="45">
        <v>0</v>
      </c>
      <c r="J215" s="46">
        <v>0</v>
      </c>
      <c r="K215" s="45">
        <v>0</v>
      </c>
      <c r="L215" s="46">
        <v>0</v>
      </c>
      <c r="M215" s="45">
        <v>0</v>
      </c>
      <c r="N215" s="46">
        <v>0</v>
      </c>
      <c r="O215" s="45">
        <v>0</v>
      </c>
      <c r="P215" s="46">
        <v>0</v>
      </c>
      <c r="Q215" s="45">
        <v>0</v>
      </c>
      <c r="R215" s="147"/>
      <c r="S215" s="148"/>
      <c r="T215" s="125"/>
      <c r="U215" s="125"/>
      <c r="V215" s="125"/>
    </row>
    <row r="216" spans="1:22" ht="15">
      <c r="A216" s="127"/>
      <c r="B216" s="140"/>
      <c r="C216" s="43" t="s">
        <v>214</v>
      </c>
      <c r="D216" s="44">
        <f t="shared" si="116"/>
        <v>0</v>
      </c>
      <c r="E216" s="45">
        <f t="shared" si="117"/>
        <v>0</v>
      </c>
      <c r="F216" s="46">
        <v>0</v>
      </c>
      <c r="G216" s="45">
        <v>0</v>
      </c>
      <c r="H216" s="46">
        <v>0</v>
      </c>
      <c r="I216" s="45">
        <v>0</v>
      </c>
      <c r="J216" s="46">
        <v>0</v>
      </c>
      <c r="K216" s="45">
        <v>0</v>
      </c>
      <c r="L216" s="46">
        <v>0</v>
      </c>
      <c r="M216" s="45">
        <v>0</v>
      </c>
      <c r="N216" s="46">
        <v>0</v>
      </c>
      <c r="O216" s="45">
        <v>0</v>
      </c>
      <c r="P216" s="46">
        <v>0</v>
      </c>
      <c r="Q216" s="45">
        <v>0</v>
      </c>
      <c r="R216" s="147"/>
      <c r="S216" s="148"/>
      <c r="T216" s="125"/>
      <c r="U216" s="125"/>
      <c r="V216" s="125"/>
    </row>
    <row r="217" spans="1:22" ht="15">
      <c r="A217" s="127"/>
      <c r="B217" s="141"/>
      <c r="C217" s="10" t="s">
        <v>213</v>
      </c>
      <c r="D217" s="44">
        <f t="shared" si="116"/>
        <v>0</v>
      </c>
      <c r="E217" s="45">
        <f t="shared" si="117"/>
        <v>0</v>
      </c>
      <c r="F217" s="46">
        <v>0</v>
      </c>
      <c r="G217" s="45">
        <v>0</v>
      </c>
      <c r="H217" s="46">
        <v>0</v>
      </c>
      <c r="I217" s="45">
        <v>0</v>
      </c>
      <c r="J217" s="46">
        <v>0</v>
      </c>
      <c r="K217" s="45">
        <v>0</v>
      </c>
      <c r="L217" s="46">
        <v>0</v>
      </c>
      <c r="M217" s="45">
        <v>0</v>
      </c>
      <c r="N217" s="46">
        <v>0</v>
      </c>
      <c r="O217" s="45">
        <v>0</v>
      </c>
      <c r="P217" s="46">
        <v>0</v>
      </c>
      <c r="Q217" s="45">
        <v>0</v>
      </c>
      <c r="R217" s="147"/>
      <c r="S217" s="148"/>
      <c r="T217" s="125"/>
      <c r="U217" s="125"/>
      <c r="V217" s="125"/>
    </row>
    <row r="218" spans="1:22" s="30" customFormat="1" ht="15">
      <c r="A218" s="127"/>
      <c r="B218" s="153" t="s">
        <v>245</v>
      </c>
      <c r="C218" s="34" t="s">
        <v>14</v>
      </c>
      <c r="D218" s="62">
        <f aca="true" t="shared" si="118" ref="D218:Q218">SUM(D219:D224)</f>
        <v>2991.1</v>
      </c>
      <c r="E218" s="63">
        <f t="shared" si="118"/>
        <v>0</v>
      </c>
      <c r="F218" s="62">
        <f t="shared" si="118"/>
        <v>2991.1</v>
      </c>
      <c r="G218" s="63">
        <f t="shared" si="118"/>
        <v>0</v>
      </c>
      <c r="H218" s="62">
        <f t="shared" si="118"/>
        <v>0</v>
      </c>
      <c r="I218" s="63">
        <f t="shared" si="118"/>
        <v>0</v>
      </c>
      <c r="J218" s="62">
        <f t="shared" si="118"/>
        <v>0</v>
      </c>
      <c r="K218" s="63">
        <f t="shared" si="118"/>
        <v>0</v>
      </c>
      <c r="L218" s="62">
        <f t="shared" si="118"/>
        <v>0</v>
      </c>
      <c r="M218" s="63">
        <f t="shared" si="118"/>
        <v>0</v>
      </c>
      <c r="N218" s="62">
        <f t="shared" si="118"/>
        <v>783.8</v>
      </c>
      <c r="O218" s="63">
        <f t="shared" si="118"/>
        <v>0</v>
      </c>
      <c r="P218" s="62">
        <f t="shared" si="118"/>
        <v>405</v>
      </c>
      <c r="Q218" s="63">
        <f t="shared" si="118"/>
        <v>0</v>
      </c>
      <c r="R218" s="147"/>
      <c r="S218" s="148"/>
      <c r="T218" s="125"/>
      <c r="U218" s="125"/>
      <c r="V218" s="125"/>
    </row>
    <row r="219" spans="1:22" s="30" customFormat="1" ht="15">
      <c r="A219" s="127"/>
      <c r="B219" s="154"/>
      <c r="C219" s="34" t="s">
        <v>0</v>
      </c>
      <c r="D219" s="58">
        <f aca="true" t="shared" si="119" ref="D219:D224">F219+H219+J219+L219</f>
        <v>0</v>
      </c>
      <c r="E219" s="36">
        <f aca="true" t="shared" si="120" ref="E219:E224">G219+I219+K219+M219</f>
        <v>0</v>
      </c>
      <c r="F219" s="35">
        <f aca="true" t="shared" si="121" ref="F219:G224">F205+F212</f>
        <v>0</v>
      </c>
      <c r="G219" s="36">
        <f t="shared" si="121"/>
        <v>0</v>
      </c>
      <c r="H219" s="35">
        <f aca="true" t="shared" si="122" ref="H219:Q219">H205+H212</f>
        <v>0</v>
      </c>
      <c r="I219" s="36">
        <f t="shared" si="122"/>
        <v>0</v>
      </c>
      <c r="J219" s="35">
        <f t="shared" si="122"/>
        <v>0</v>
      </c>
      <c r="K219" s="36">
        <f t="shared" si="122"/>
        <v>0</v>
      </c>
      <c r="L219" s="35">
        <f t="shared" si="122"/>
        <v>0</v>
      </c>
      <c r="M219" s="36">
        <f t="shared" si="122"/>
        <v>0</v>
      </c>
      <c r="N219" s="35">
        <f t="shared" si="122"/>
        <v>0</v>
      </c>
      <c r="O219" s="36">
        <f t="shared" si="122"/>
        <v>0</v>
      </c>
      <c r="P219" s="35">
        <f t="shared" si="122"/>
        <v>0</v>
      </c>
      <c r="Q219" s="36">
        <f t="shared" si="122"/>
        <v>0</v>
      </c>
      <c r="R219" s="147"/>
      <c r="S219" s="148"/>
      <c r="T219" s="125"/>
      <c r="U219" s="125"/>
      <c r="V219" s="125"/>
    </row>
    <row r="220" spans="1:22" s="30" customFormat="1" ht="15">
      <c r="A220" s="127"/>
      <c r="B220" s="154"/>
      <c r="C220" s="34" t="s">
        <v>1</v>
      </c>
      <c r="D220" s="58">
        <f t="shared" si="119"/>
        <v>2991.1</v>
      </c>
      <c r="E220" s="36">
        <f t="shared" si="120"/>
        <v>0</v>
      </c>
      <c r="F220" s="35">
        <f t="shared" si="121"/>
        <v>2991.1</v>
      </c>
      <c r="G220" s="36">
        <f t="shared" si="121"/>
        <v>0</v>
      </c>
      <c r="H220" s="35">
        <f aca="true" t="shared" si="123" ref="H220:Q220">H206+H213</f>
        <v>0</v>
      </c>
      <c r="I220" s="36">
        <f t="shared" si="123"/>
        <v>0</v>
      </c>
      <c r="J220" s="35">
        <f t="shared" si="123"/>
        <v>0</v>
      </c>
      <c r="K220" s="36">
        <f t="shared" si="123"/>
        <v>0</v>
      </c>
      <c r="L220" s="35">
        <f t="shared" si="123"/>
        <v>0</v>
      </c>
      <c r="M220" s="36">
        <f t="shared" si="123"/>
        <v>0</v>
      </c>
      <c r="N220" s="35">
        <f t="shared" si="123"/>
        <v>783.8</v>
      </c>
      <c r="O220" s="36">
        <f t="shared" si="123"/>
        <v>0</v>
      </c>
      <c r="P220" s="35">
        <f t="shared" si="123"/>
        <v>405</v>
      </c>
      <c r="Q220" s="36">
        <f t="shared" si="123"/>
        <v>0</v>
      </c>
      <c r="R220" s="147"/>
      <c r="S220" s="148"/>
      <c r="T220" s="125"/>
      <c r="U220" s="125"/>
      <c r="V220" s="125"/>
    </row>
    <row r="221" spans="1:22" s="30" customFormat="1" ht="15">
      <c r="A221" s="127"/>
      <c r="B221" s="154"/>
      <c r="C221" s="34" t="s">
        <v>2</v>
      </c>
      <c r="D221" s="58">
        <f t="shared" si="119"/>
        <v>0</v>
      </c>
      <c r="E221" s="36">
        <f t="shared" si="120"/>
        <v>0</v>
      </c>
      <c r="F221" s="35">
        <f t="shared" si="121"/>
        <v>0</v>
      </c>
      <c r="G221" s="36">
        <f t="shared" si="121"/>
        <v>0</v>
      </c>
      <c r="H221" s="35">
        <f aca="true" t="shared" si="124" ref="H221:Q221">H207+H214</f>
        <v>0</v>
      </c>
      <c r="I221" s="36">
        <f t="shared" si="124"/>
        <v>0</v>
      </c>
      <c r="J221" s="35">
        <f t="shared" si="124"/>
        <v>0</v>
      </c>
      <c r="K221" s="36">
        <f t="shared" si="124"/>
        <v>0</v>
      </c>
      <c r="L221" s="35">
        <f t="shared" si="124"/>
        <v>0</v>
      </c>
      <c r="M221" s="36">
        <f t="shared" si="124"/>
        <v>0</v>
      </c>
      <c r="N221" s="35">
        <f t="shared" si="124"/>
        <v>0</v>
      </c>
      <c r="O221" s="36">
        <f t="shared" si="124"/>
        <v>0</v>
      </c>
      <c r="P221" s="35">
        <f t="shared" si="124"/>
        <v>0</v>
      </c>
      <c r="Q221" s="36">
        <f t="shared" si="124"/>
        <v>0</v>
      </c>
      <c r="R221" s="147"/>
      <c r="S221" s="148"/>
      <c r="T221" s="125"/>
      <c r="U221" s="125"/>
      <c r="V221" s="125"/>
    </row>
    <row r="222" spans="1:22" ht="15">
      <c r="A222" s="127"/>
      <c r="B222" s="154"/>
      <c r="C222" s="64" t="s">
        <v>211</v>
      </c>
      <c r="D222" s="58">
        <f t="shared" si="119"/>
        <v>0</v>
      </c>
      <c r="E222" s="36">
        <f t="shared" si="120"/>
        <v>0</v>
      </c>
      <c r="F222" s="65">
        <f t="shared" si="121"/>
        <v>0</v>
      </c>
      <c r="G222" s="63">
        <f t="shared" si="121"/>
        <v>0</v>
      </c>
      <c r="H222" s="65">
        <f aca="true" t="shared" si="125" ref="H222:Q222">H208+H215</f>
        <v>0</v>
      </c>
      <c r="I222" s="63">
        <f t="shared" si="125"/>
        <v>0</v>
      </c>
      <c r="J222" s="65">
        <f t="shared" si="125"/>
        <v>0</v>
      </c>
      <c r="K222" s="63">
        <f t="shared" si="125"/>
        <v>0</v>
      </c>
      <c r="L222" s="65">
        <f t="shared" si="125"/>
        <v>0</v>
      </c>
      <c r="M222" s="63">
        <f t="shared" si="125"/>
        <v>0</v>
      </c>
      <c r="N222" s="65">
        <f t="shared" si="125"/>
        <v>0</v>
      </c>
      <c r="O222" s="63">
        <f t="shared" si="125"/>
        <v>0</v>
      </c>
      <c r="P222" s="65">
        <f t="shared" si="125"/>
        <v>0</v>
      </c>
      <c r="Q222" s="63">
        <f t="shared" si="125"/>
        <v>0</v>
      </c>
      <c r="R222" s="147"/>
      <c r="S222" s="148"/>
      <c r="T222" s="125"/>
      <c r="U222" s="125"/>
      <c r="V222" s="125"/>
    </row>
    <row r="223" spans="1:22" ht="15">
      <c r="A223" s="127"/>
      <c r="B223" s="154"/>
      <c r="C223" s="34" t="s">
        <v>214</v>
      </c>
      <c r="D223" s="58">
        <f t="shared" si="119"/>
        <v>0</v>
      </c>
      <c r="E223" s="36">
        <f t="shared" si="120"/>
        <v>0</v>
      </c>
      <c r="F223" s="35">
        <f t="shared" si="121"/>
        <v>0</v>
      </c>
      <c r="G223" s="36">
        <f t="shared" si="121"/>
        <v>0</v>
      </c>
      <c r="H223" s="35">
        <f aca="true" t="shared" si="126" ref="H223:Q223">H209+H216</f>
        <v>0</v>
      </c>
      <c r="I223" s="36">
        <f t="shared" si="126"/>
        <v>0</v>
      </c>
      <c r="J223" s="35">
        <f t="shared" si="126"/>
        <v>0</v>
      </c>
      <c r="K223" s="36">
        <f t="shared" si="126"/>
        <v>0</v>
      </c>
      <c r="L223" s="35">
        <f t="shared" si="126"/>
        <v>0</v>
      </c>
      <c r="M223" s="36">
        <f t="shared" si="126"/>
        <v>0</v>
      </c>
      <c r="N223" s="35">
        <f t="shared" si="126"/>
        <v>0</v>
      </c>
      <c r="O223" s="36">
        <f t="shared" si="126"/>
        <v>0</v>
      </c>
      <c r="P223" s="35">
        <f t="shared" si="126"/>
        <v>0</v>
      </c>
      <c r="Q223" s="36">
        <f t="shared" si="126"/>
        <v>0</v>
      </c>
      <c r="R223" s="147"/>
      <c r="S223" s="148"/>
      <c r="T223" s="125"/>
      <c r="U223" s="125"/>
      <c r="V223" s="125"/>
    </row>
    <row r="224" spans="1:22" ht="15.75" thickBot="1">
      <c r="A224" s="128"/>
      <c r="B224" s="155"/>
      <c r="C224" s="66" t="s">
        <v>213</v>
      </c>
      <c r="D224" s="60">
        <f t="shared" si="119"/>
        <v>0</v>
      </c>
      <c r="E224" s="39">
        <f t="shared" si="120"/>
        <v>0</v>
      </c>
      <c r="F224" s="38">
        <f t="shared" si="121"/>
        <v>0</v>
      </c>
      <c r="G224" s="39">
        <f t="shared" si="121"/>
        <v>0</v>
      </c>
      <c r="H224" s="38">
        <f aca="true" t="shared" si="127" ref="H224:Q224">H210+H217</f>
        <v>0</v>
      </c>
      <c r="I224" s="39">
        <f t="shared" si="127"/>
        <v>0</v>
      </c>
      <c r="J224" s="38">
        <f t="shared" si="127"/>
        <v>0</v>
      </c>
      <c r="K224" s="39">
        <f t="shared" si="127"/>
        <v>0</v>
      </c>
      <c r="L224" s="38">
        <f t="shared" si="127"/>
        <v>0</v>
      </c>
      <c r="M224" s="39">
        <f t="shared" si="127"/>
        <v>0</v>
      </c>
      <c r="N224" s="38">
        <f t="shared" si="127"/>
        <v>0</v>
      </c>
      <c r="O224" s="39">
        <f t="shared" si="127"/>
        <v>0</v>
      </c>
      <c r="P224" s="38">
        <f t="shared" si="127"/>
        <v>0</v>
      </c>
      <c r="Q224" s="39">
        <f t="shared" si="127"/>
        <v>0</v>
      </c>
      <c r="R224" s="149"/>
      <c r="S224" s="145"/>
      <c r="T224" s="125"/>
      <c r="U224" s="125"/>
      <c r="V224" s="125"/>
    </row>
    <row r="225" spans="1:22" ht="15">
      <c r="A225" s="126" t="s">
        <v>248</v>
      </c>
      <c r="B225" s="139" t="s">
        <v>72</v>
      </c>
      <c r="C225" s="40" t="s">
        <v>14</v>
      </c>
      <c r="D225" s="41">
        <f>SUM(D226:D231)</f>
        <v>520.4</v>
      </c>
      <c r="E225" s="42">
        <f>SUM(E226:E231)</f>
        <v>0</v>
      </c>
      <c r="F225" s="41">
        <f>SUM(F226:F231)</f>
        <v>520.4</v>
      </c>
      <c r="G225" s="42">
        <f aca="true" t="shared" si="128" ref="G225:Q225">SUM(G226:G231)</f>
        <v>0</v>
      </c>
      <c r="H225" s="41">
        <f t="shared" si="128"/>
        <v>0</v>
      </c>
      <c r="I225" s="42">
        <f t="shared" si="128"/>
        <v>0</v>
      </c>
      <c r="J225" s="41">
        <f t="shared" si="128"/>
        <v>0</v>
      </c>
      <c r="K225" s="42">
        <f t="shared" si="128"/>
        <v>0</v>
      </c>
      <c r="L225" s="41">
        <f t="shared" si="128"/>
        <v>0</v>
      </c>
      <c r="M225" s="42">
        <f t="shared" si="128"/>
        <v>0</v>
      </c>
      <c r="N225" s="41">
        <f t="shared" si="128"/>
        <v>0</v>
      </c>
      <c r="O225" s="42">
        <f t="shared" si="128"/>
        <v>0</v>
      </c>
      <c r="P225" s="41">
        <f t="shared" si="128"/>
        <v>0</v>
      </c>
      <c r="Q225" s="42">
        <f t="shared" si="128"/>
        <v>0</v>
      </c>
      <c r="R225" s="150" t="s">
        <v>19</v>
      </c>
      <c r="S225" s="151"/>
      <c r="T225" s="125"/>
      <c r="U225" s="125"/>
      <c r="V225" s="125"/>
    </row>
    <row r="226" spans="1:22" ht="15">
      <c r="A226" s="127"/>
      <c r="B226" s="140"/>
      <c r="C226" s="43" t="s">
        <v>0</v>
      </c>
      <c r="D226" s="44">
        <f aca="true" t="shared" si="129" ref="D226:D231">F226+H226+J226+L226</f>
        <v>0</v>
      </c>
      <c r="E226" s="45">
        <f aca="true" t="shared" si="130" ref="E226:E231">G226+I226+K226+M226</f>
        <v>0</v>
      </c>
      <c r="F226" s="46">
        <v>0</v>
      </c>
      <c r="G226" s="45">
        <v>0</v>
      </c>
      <c r="H226" s="46">
        <v>0</v>
      </c>
      <c r="I226" s="45">
        <v>0</v>
      </c>
      <c r="J226" s="46">
        <v>0</v>
      </c>
      <c r="K226" s="45">
        <v>0</v>
      </c>
      <c r="L226" s="46">
        <v>0</v>
      </c>
      <c r="M226" s="45">
        <v>0</v>
      </c>
      <c r="N226" s="46">
        <v>0</v>
      </c>
      <c r="O226" s="45">
        <v>0</v>
      </c>
      <c r="P226" s="46">
        <v>0</v>
      </c>
      <c r="Q226" s="45">
        <v>0</v>
      </c>
      <c r="R226" s="147"/>
      <c r="S226" s="148"/>
      <c r="T226" s="125"/>
      <c r="U226" s="125"/>
      <c r="V226" s="125"/>
    </row>
    <row r="227" spans="1:22" ht="15">
      <c r="A227" s="127"/>
      <c r="B227" s="140"/>
      <c r="C227" s="43" t="s">
        <v>1</v>
      </c>
      <c r="D227" s="44">
        <f t="shared" si="129"/>
        <v>520.4</v>
      </c>
      <c r="E227" s="45">
        <f t="shared" si="130"/>
        <v>0</v>
      </c>
      <c r="F227" s="46">
        <v>520.4</v>
      </c>
      <c r="G227" s="45">
        <v>0</v>
      </c>
      <c r="H227" s="46">
        <v>0</v>
      </c>
      <c r="I227" s="45">
        <v>0</v>
      </c>
      <c r="J227" s="46">
        <v>0</v>
      </c>
      <c r="K227" s="45">
        <v>0</v>
      </c>
      <c r="L227" s="46">
        <v>0</v>
      </c>
      <c r="M227" s="45">
        <v>0</v>
      </c>
      <c r="N227" s="46">
        <v>0</v>
      </c>
      <c r="O227" s="45">
        <v>0</v>
      </c>
      <c r="P227" s="46">
        <v>0</v>
      </c>
      <c r="Q227" s="45">
        <v>0</v>
      </c>
      <c r="R227" s="147"/>
      <c r="S227" s="148"/>
      <c r="T227" s="125"/>
      <c r="U227" s="125"/>
      <c r="V227" s="125"/>
    </row>
    <row r="228" spans="1:22" ht="15">
      <c r="A228" s="127"/>
      <c r="B228" s="140"/>
      <c r="C228" s="43" t="s">
        <v>2</v>
      </c>
      <c r="D228" s="44">
        <f t="shared" si="129"/>
        <v>0</v>
      </c>
      <c r="E228" s="45">
        <f t="shared" si="130"/>
        <v>0</v>
      </c>
      <c r="F228" s="46">
        <v>0</v>
      </c>
      <c r="G228" s="45">
        <v>0</v>
      </c>
      <c r="H228" s="46">
        <v>0</v>
      </c>
      <c r="I228" s="45">
        <v>0</v>
      </c>
      <c r="J228" s="46">
        <v>0</v>
      </c>
      <c r="K228" s="45">
        <v>0</v>
      </c>
      <c r="L228" s="46">
        <v>0</v>
      </c>
      <c r="M228" s="45">
        <v>0</v>
      </c>
      <c r="N228" s="46">
        <v>0</v>
      </c>
      <c r="O228" s="45">
        <v>0</v>
      </c>
      <c r="P228" s="46">
        <v>0</v>
      </c>
      <c r="Q228" s="45">
        <v>0</v>
      </c>
      <c r="R228" s="147"/>
      <c r="S228" s="148"/>
      <c r="T228" s="125"/>
      <c r="U228" s="125"/>
      <c r="V228" s="125"/>
    </row>
    <row r="229" spans="1:22" ht="15">
      <c r="A229" s="127"/>
      <c r="B229" s="140"/>
      <c r="C229" s="43" t="s">
        <v>211</v>
      </c>
      <c r="D229" s="44">
        <f t="shared" si="129"/>
        <v>0</v>
      </c>
      <c r="E229" s="45">
        <f t="shared" si="130"/>
        <v>0</v>
      </c>
      <c r="F229" s="46">
        <v>0</v>
      </c>
      <c r="G229" s="45">
        <v>0</v>
      </c>
      <c r="H229" s="46">
        <v>0</v>
      </c>
      <c r="I229" s="45">
        <v>0</v>
      </c>
      <c r="J229" s="46">
        <v>0</v>
      </c>
      <c r="K229" s="45">
        <v>0</v>
      </c>
      <c r="L229" s="46">
        <v>0</v>
      </c>
      <c r="M229" s="45">
        <v>0</v>
      </c>
      <c r="N229" s="46">
        <v>0</v>
      </c>
      <c r="O229" s="45">
        <v>0</v>
      </c>
      <c r="P229" s="46">
        <v>0</v>
      </c>
      <c r="Q229" s="45">
        <v>0</v>
      </c>
      <c r="R229" s="147"/>
      <c r="S229" s="148"/>
      <c r="T229" s="125"/>
      <c r="U229" s="125"/>
      <c r="V229" s="125"/>
    </row>
    <row r="230" spans="1:22" ht="15">
      <c r="A230" s="127"/>
      <c r="B230" s="140"/>
      <c r="C230" s="43" t="s">
        <v>214</v>
      </c>
      <c r="D230" s="44">
        <f t="shared" si="129"/>
        <v>0</v>
      </c>
      <c r="E230" s="45">
        <f t="shared" si="130"/>
        <v>0</v>
      </c>
      <c r="F230" s="46">
        <v>0</v>
      </c>
      <c r="G230" s="45">
        <v>0</v>
      </c>
      <c r="H230" s="46">
        <v>0</v>
      </c>
      <c r="I230" s="45">
        <v>0</v>
      </c>
      <c r="J230" s="46">
        <v>0</v>
      </c>
      <c r="K230" s="45">
        <v>0</v>
      </c>
      <c r="L230" s="46">
        <v>0</v>
      </c>
      <c r="M230" s="45">
        <v>0</v>
      </c>
      <c r="N230" s="46">
        <v>0</v>
      </c>
      <c r="O230" s="45">
        <v>0</v>
      </c>
      <c r="P230" s="46">
        <v>0</v>
      </c>
      <c r="Q230" s="45">
        <v>0</v>
      </c>
      <c r="R230" s="147"/>
      <c r="S230" s="148"/>
      <c r="T230" s="125"/>
      <c r="U230" s="125"/>
      <c r="V230" s="125"/>
    </row>
    <row r="231" spans="1:22" ht="15">
      <c r="A231" s="127"/>
      <c r="B231" s="141"/>
      <c r="C231" s="10" t="s">
        <v>213</v>
      </c>
      <c r="D231" s="44">
        <f t="shared" si="129"/>
        <v>0</v>
      </c>
      <c r="E231" s="45">
        <f t="shared" si="130"/>
        <v>0</v>
      </c>
      <c r="F231" s="46">
        <v>0</v>
      </c>
      <c r="G231" s="45">
        <v>0</v>
      </c>
      <c r="H231" s="46">
        <v>0</v>
      </c>
      <c r="I231" s="45">
        <v>0</v>
      </c>
      <c r="J231" s="46">
        <v>0</v>
      </c>
      <c r="K231" s="45">
        <v>0</v>
      </c>
      <c r="L231" s="46">
        <v>0</v>
      </c>
      <c r="M231" s="45">
        <v>0</v>
      </c>
      <c r="N231" s="46">
        <v>0</v>
      </c>
      <c r="O231" s="45">
        <v>0</v>
      </c>
      <c r="P231" s="46">
        <v>0</v>
      </c>
      <c r="Q231" s="45">
        <v>0</v>
      </c>
      <c r="R231" s="147"/>
      <c r="S231" s="148"/>
      <c r="T231" s="125"/>
      <c r="U231" s="125"/>
      <c r="V231" s="125"/>
    </row>
    <row r="232" spans="1:22" ht="15">
      <c r="A232" s="127"/>
      <c r="B232" s="168" t="s">
        <v>73</v>
      </c>
      <c r="C232" s="43" t="s">
        <v>14</v>
      </c>
      <c r="D232" s="55">
        <f>SUM(D233:D238)</f>
        <v>10408.3</v>
      </c>
      <c r="E232" s="48">
        <f>SUM(E233:E238)</f>
        <v>0</v>
      </c>
      <c r="F232" s="55">
        <f aca="true" t="shared" si="131" ref="F232:Q232">SUM(F233:F238)</f>
        <v>10408.3</v>
      </c>
      <c r="G232" s="48">
        <f t="shared" si="131"/>
        <v>0</v>
      </c>
      <c r="H232" s="55">
        <f t="shared" si="131"/>
        <v>0</v>
      </c>
      <c r="I232" s="48">
        <f t="shared" si="131"/>
        <v>0</v>
      </c>
      <c r="J232" s="55">
        <f t="shared" si="131"/>
        <v>0</v>
      </c>
      <c r="K232" s="48">
        <f t="shared" si="131"/>
        <v>0</v>
      </c>
      <c r="L232" s="55">
        <f t="shared" si="131"/>
        <v>0</v>
      </c>
      <c r="M232" s="48">
        <f t="shared" si="131"/>
        <v>0</v>
      </c>
      <c r="N232" s="55">
        <f t="shared" si="131"/>
        <v>1001.8</v>
      </c>
      <c r="O232" s="48">
        <f t="shared" si="131"/>
        <v>0</v>
      </c>
      <c r="P232" s="55">
        <f t="shared" si="131"/>
        <v>250</v>
      </c>
      <c r="Q232" s="48">
        <f t="shared" si="131"/>
        <v>0</v>
      </c>
      <c r="R232" s="147"/>
      <c r="S232" s="148"/>
      <c r="T232" s="125"/>
      <c r="U232" s="125"/>
      <c r="V232" s="125"/>
    </row>
    <row r="233" spans="1:22" ht="15">
      <c r="A233" s="127"/>
      <c r="B233" s="140"/>
      <c r="C233" s="43" t="s">
        <v>0</v>
      </c>
      <c r="D233" s="44">
        <f aca="true" t="shared" si="132" ref="D233:D238">F233+H233+J233+L233</f>
        <v>0</v>
      </c>
      <c r="E233" s="45">
        <f aca="true" t="shared" si="133" ref="E233:E238">G233+I233+K233+M233</f>
        <v>0</v>
      </c>
      <c r="F233" s="46">
        <v>0</v>
      </c>
      <c r="G233" s="45"/>
      <c r="H233" s="46"/>
      <c r="I233" s="45"/>
      <c r="J233" s="46"/>
      <c r="K233" s="45"/>
      <c r="L233" s="46"/>
      <c r="M233" s="45"/>
      <c r="N233" s="46">
        <v>0</v>
      </c>
      <c r="O233" s="45"/>
      <c r="P233" s="46">
        <v>0</v>
      </c>
      <c r="Q233" s="45"/>
      <c r="R233" s="147"/>
      <c r="S233" s="148"/>
      <c r="T233" s="125"/>
      <c r="U233" s="125"/>
      <c r="V233" s="125"/>
    </row>
    <row r="234" spans="1:22" ht="15">
      <c r="A234" s="127"/>
      <c r="B234" s="140"/>
      <c r="C234" s="43" t="s">
        <v>1</v>
      </c>
      <c r="D234" s="44">
        <f t="shared" si="132"/>
        <v>10408.3</v>
      </c>
      <c r="E234" s="45">
        <f t="shared" si="133"/>
        <v>0</v>
      </c>
      <c r="F234" s="46">
        <v>10408.3</v>
      </c>
      <c r="G234" s="45"/>
      <c r="H234" s="46"/>
      <c r="I234" s="45"/>
      <c r="J234" s="46"/>
      <c r="K234" s="45"/>
      <c r="L234" s="46"/>
      <c r="M234" s="45"/>
      <c r="N234" s="46">
        <v>1001.8</v>
      </c>
      <c r="O234" s="45"/>
      <c r="P234" s="46">
        <v>250</v>
      </c>
      <c r="Q234" s="45"/>
      <c r="R234" s="147"/>
      <c r="S234" s="148"/>
      <c r="T234" s="125"/>
      <c r="U234" s="125"/>
      <c r="V234" s="125"/>
    </row>
    <row r="235" spans="1:22" ht="15">
      <c r="A235" s="127"/>
      <c r="B235" s="140"/>
      <c r="C235" s="43" t="s">
        <v>2</v>
      </c>
      <c r="D235" s="44">
        <f t="shared" si="132"/>
        <v>0</v>
      </c>
      <c r="E235" s="45">
        <f t="shared" si="133"/>
        <v>0</v>
      </c>
      <c r="F235" s="46"/>
      <c r="G235" s="45"/>
      <c r="H235" s="46"/>
      <c r="I235" s="45"/>
      <c r="J235" s="46"/>
      <c r="K235" s="45"/>
      <c r="L235" s="46"/>
      <c r="M235" s="45"/>
      <c r="N235" s="46"/>
      <c r="O235" s="45"/>
      <c r="P235" s="46"/>
      <c r="Q235" s="45"/>
      <c r="R235" s="147"/>
      <c r="S235" s="148"/>
      <c r="T235" s="125"/>
      <c r="U235" s="125"/>
      <c r="V235" s="125"/>
    </row>
    <row r="236" spans="1:22" ht="15">
      <c r="A236" s="127"/>
      <c r="B236" s="140"/>
      <c r="C236" s="43" t="s">
        <v>211</v>
      </c>
      <c r="D236" s="44">
        <f t="shared" si="132"/>
        <v>0</v>
      </c>
      <c r="E236" s="45">
        <f t="shared" si="133"/>
        <v>0</v>
      </c>
      <c r="F236" s="46">
        <v>0</v>
      </c>
      <c r="G236" s="45">
        <v>0</v>
      </c>
      <c r="H236" s="46">
        <v>0</v>
      </c>
      <c r="I236" s="45">
        <v>0</v>
      </c>
      <c r="J236" s="46">
        <v>0</v>
      </c>
      <c r="K236" s="45">
        <v>0</v>
      </c>
      <c r="L236" s="46">
        <v>0</v>
      </c>
      <c r="M236" s="45">
        <v>0</v>
      </c>
      <c r="N236" s="46">
        <v>0</v>
      </c>
      <c r="O236" s="45">
        <v>0</v>
      </c>
      <c r="P236" s="46">
        <v>0</v>
      </c>
      <c r="Q236" s="45">
        <v>0</v>
      </c>
      <c r="R236" s="147"/>
      <c r="S236" s="148"/>
      <c r="T236" s="125"/>
      <c r="U236" s="125"/>
      <c r="V236" s="125"/>
    </row>
    <row r="237" spans="1:22" ht="15">
      <c r="A237" s="127"/>
      <c r="B237" s="140"/>
      <c r="C237" s="43" t="s">
        <v>214</v>
      </c>
      <c r="D237" s="44">
        <f t="shared" si="132"/>
        <v>0</v>
      </c>
      <c r="E237" s="45">
        <f t="shared" si="133"/>
        <v>0</v>
      </c>
      <c r="F237" s="46">
        <v>0</v>
      </c>
      <c r="G237" s="45">
        <v>0</v>
      </c>
      <c r="H237" s="46">
        <v>0</v>
      </c>
      <c r="I237" s="45">
        <v>0</v>
      </c>
      <c r="J237" s="46">
        <v>0</v>
      </c>
      <c r="K237" s="45">
        <v>0</v>
      </c>
      <c r="L237" s="46">
        <v>0</v>
      </c>
      <c r="M237" s="45">
        <v>0</v>
      </c>
      <c r="N237" s="46">
        <v>0</v>
      </c>
      <c r="O237" s="45">
        <v>0</v>
      </c>
      <c r="P237" s="46">
        <v>0</v>
      </c>
      <c r="Q237" s="45">
        <v>0</v>
      </c>
      <c r="R237" s="147"/>
      <c r="S237" s="148"/>
      <c r="T237" s="125"/>
      <c r="U237" s="125"/>
      <c r="V237" s="125"/>
    </row>
    <row r="238" spans="1:22" ht="15">
      <c r="A238" s="127"/>
      <c r="B238" s="141"/>
      <c r="C238" s="10" t="s">
        <v>213</v>
      </c>
      <c r="D238" s="44">
        <f t="shared" si="132"/>
        <v>0</v>
      </c>
      <c r="E238" s="45">
        <f t="shared" si="133"/>
        <v>0</v>
      </c>
      <c r="F238" s="46">
        <v>0</v>
      </c>
      <c r="G238" s="45">
        <v>0</v>
      </c>
      <c r="H238" s="46">
        <v>0</v>
      </c>
      <c r="I238" s="45">
        <v>0</v>
      </c>
      <c r="J238" s="46">
        <v>0</v>
      </c>
      <c r="K238" s="45">
        <v>0</v>
      </c>
      <c r="L238" s="46">
        <v>0</v>
      </c>
      <c r="M238" s="45">
        <v>0</v>
      </c>
      <c r="N238" s="46">
        <v>0</v>
      </c>
      <c r="O238" s="45">
        <v>0</v>
      </c>
      <c r="P238" s="46">
        <v>0</v>
      </c>
      <c r="Q238" s="45">
        <v>0</v>
      </c>
      <c r="R238" s="147"/>
      <c r="S238" s="148"/>
      <c r="T238" s="125"/>
      <c r="U238" s="125"/>
      <c r="V238" s="125"/>
    </row>
    <row r="239" spans="1:22" s="30" customFormat="1" ht="15">
      <c r="A239" s="127"/>
      <c r="B239" s="153" t="s">
        <v>245</v>
      </c>
      <c r="C239" s="34" t="s">
        <v>14</v>
      </c>
      <c r="D239" s="62">
        <f aca="true" t="shared" si="134" ref="D239:Q239">SUM(D240:D245)</f>
        <v>10928.699999999999</v>
      </c>
      <c r="E239" s="63">
        <f t="shared" si="134"/>
        <v>0</v>
      </c>
      <c r="F239" s="62">
        <f t="shared" si="134"/>
        <v>10928.699999999999</v>
      </c>
      <c r="G239" s="63">
        <f t="shared" si="134"/>
        <v>0</v>
      </c>
      <c r="H239" s="62">
        <f t="shared" si="134"/>
        <v>0</v>
      </c>
      <c r="I239" s="63">
        <f t="shared" si="134"/>
        <v>0</v>
      </c>
      <c r="J239" s="62">
        <f t="shared" si="134"/>
        <v>0</v>
      </c>
      <c r="K239" s="63">
        <f t="shared" si="134"/>
        <v>0</v>
      </c>
      <c r="L239" s="62">
        <f t="shared" si="134"/>
        <v>0</v>
      </c>
      <c r="M239" s="63">
        <f t="shared" si="134"/>
        <v>0</v>
      </c>
      <c r="N239" s="62">
        <f t="shared" si="134"/>
        <v>1001.8</v>
      </c>
      <c r="O239" s="63">
        <f t="shared" si="134"/>
        <v>0</v>
      </c>
      <c r="P239" s="62">
        <f t="shared" si="134"/>
        <v>250</v>
      </c>
      <c r="Q239" s="63">
        <f t="shared" si="134"/>
        <v>0</v>
      </c>
      <c r="R239" s="147"/>
      <c r="S239" s="148"/>
      <c r="T239" s="125"/>
      <c r="U239" s="125"/>
      <c r="V239" s="125"/>
    </row>
    <row r="240" spans="1:22" s="30" customFormat="1" ht="15">
      <c r="A240" s="127"/>
      <c r="B240" s="154"/>
      <c r="C240" s="34" t="s">
        <v>0</v>
      </c>
      <c r="D240" s="58">
        <f aca="true" t="shared" si="135" ref="D240:D245">F240+H240+J240+L240</f>
        <v>0</v>
      </c>
      <c r="E240" s="36">
        <f aca="true" t="shared" si="136" ref="E240:E245">G240+I240+K240+M240</f>
        <v>0</v>
      </c>
      <c r="F240" s="35">
        <f aca="true" t="shared" si="137" ref="F240:G245">F226+F233</f>
        <v>0</v>
      </c>
      <c r="G240" s="36">
        <f t="shared" si="137"/>
        <v>0</v>
      </c>
      <c r="H240" s="35">
        <f aca="true" t="shared" si="138" ref="H240:Q240">H226+H233</f>
        <v>0</v>
      </c>
      <c r="I240" s="36">
        <f t="shared" si="138"/>
        <v>0</v>
      </c>
      <c r="J240" s="35">
        <f t="shared" si="138"/>
        <v>0</v>
      </c>
      <c r="K240" s="36">
        <f t="shared" si="138"/>
        <v>0</v>
      </c>
      <c r="L240" s="35">
        <f t="shared" si="138"/>
        <v>0</v>
      </c>
      <c r="M240" s="36">
        <f t="shared" si="138"/>
        <v>0</v>
      </c>
      <c r="N240" s="35">
        <f t="shared" si="138"/>
        <v>0</v>
      </c>
      <c r="O240" s="36">
        <f t="shared" si="138"/>
        <v>0</v>
      </c>
      <c r="P240" s="35">
        <f t="shared" si="138"/>
        <v>0</v>
      </c>
      <c r="Q240" s="36">
        <f t="shared" si="138"/>
        <v>0</v>
      </c>
      <c r="R240" s="147"/>
      <c r="S240" s="148"/>
      <c r="T240" s="125"/>
      <c r="U240" s="125"/>
      <c r="V240" s="125"/>
    </row>
    <row r="241" spans="1:22" s="30" customFormat="1" ht="15">
      <c r="A241" s="127"/>
      <c r="B241" s="154"/>
      <c r="C241" s="34" t="s">
        <v>1</v>
      </c>
      <c r="D241" s="58">
        <f t="shared" si="135"/>
        <v>10928.699999999999</v>
      </c>
      <c r="E241" s="36">
        <f t="shared" si="136"/>
        <v>0</v>
      </c>
      <c r="F241" s="35">
        <f t="shared" si="137"/>
        <v>10928.699999999999</v>
      </c>
      <c r="G241" s="36">
        <f t="shared" si="137"/>
        <v>0</v>
      </c>
      <c r="H241" s="35">
        <f aca="true" t="shared" si="139" ref="H241:Q241">H227+H234</f>
        <v>0</v>
      </c>
      <c r="I241" s="36">
        <f t="shared" si="139"/>
        <v>0</v>
      </c>
      <c r="J241" s="35">
        <f t="shared" si="139"/>
        <v>0</v>
      </c>
      <c r="K241" s="36">
        <f t="shared" si="139"/>
        <v>0</v>
      </c>
      <c r="L241" s="35">
        <f t="shared" si="139"/>
        <v>0</v>
      </c>
      <c r="M241" s="36">
        <f t="shared" si="139"/>
        <v>0</v>
      </c>
      <c r="N241" s="35">
        <f t="shared" si="139"/>
        <v>1001.8</v>
      </c>
      <c r="O241" s="36">
        <f t="shared" si="139"/>
        <v>0</v>
      </c>
      <c r="P241" s="35">
        <f t="shared" si="139"/>
        <v>250</v>
      </c>
      <c r="Q241" s="36">
        <f t="shared" si="139"/>
        <v>0</v>
      </c>
      <c r="R241" s="147"/>
      <c r="S241" s="148"/>
      <c r="T241" s="125"/>
      <c r="U241" s="125"/>
      <c r="V241" s="125"/>
    </row>
    <row r="242" spans="1:22" s="30" customFormat="1" ht="15">
      <c r="A242" s="127"/>
      <c r="B242" s="154"/>
      <c r="C242" s="34" t="s">
        <v>2</v>
      </c>
      <c r="D242" s="58">
        <f t="shared" si="135"/>
        <v>0</v>
      </c>
      <c r="E242" s="36">
        <f t="shared" si="136"/>
        <v>0</v>
      </c>
      <c r="F242" s="35">
        <f t="shared" si="137"/>
        <v>0</v>
      </c>
      <c r="G242" s="36">
        <f t="shared" si="137"/>
        <v>0</v>
      </c>
      <c r="H242" s="35">
        <f aca="true" t="shared" si="140" ref="H242:Q242">H228+H235</f>
        <v>0</v>
      </c>
      <c r="I242" s="36">
        <f t="shared" si="140"/>
        <v>0</v>
      </c>
      <c r="J242" s="35">
        <f t="shared" si="140"/>
        <v>0</v>
      </c>
      <c r="K242" s="36">
        <f t="shared" si="140"/>
        <v>0</v>
      </c>
      <c r="L242" s="35">
        <f t="shared" si="140"/>
        <v>0</v>
      </c>
      <c r="M242" s="36">
        <f t="shared" si="140"/>
        <v>0</v>
      </c>
      <c r="N242" s="35">
        <f t="shared" si="140"/>
        <v>0</v>
      </c>
      <c r="O242" s="36">
        <f t="shared" si="140"/>
        <v>0</v>
      </c>
      <c r="P242" s="35">
        <f t="shared" si="140"/>
        <v>0</v>
      </c>
      <c r="Q242" s="36">
        <f t="shared" si="140"/>
        <v>0</v>
      </c>
      <c r="R242" s="147"/>
      <c r="S242" s="148"/>
      <c r="T242" s="125"/>
      <c r="U242" s="125"/>
      <c r="V242" s="125"/>
    </row>
    <row r="243" spans="1:22" ht="15">
      <c r="A243" s="127"/>
      <c r="B243" s="154"/>
      <c r="C243" s="12" t="s">
        <v>211</v>
      </c>
      <c r="D243" s="58">
        <f t="shared" si="135"/>
        <v>0</v>
      </c>
      <c r="E243" s="36">
        <f t="shared" si="136"/>
        <v>0</v>
      </c>
      <c r="F243" s="65">
        <f t="shared" si="137"/>
        <v>0</v>
      </c>
      <c r="G243" s="63">
        <f t="shared" si="137"/>
        <v>0</v>
      </c>
      <c r="H243" s="65">
        <f aca="true" t="shared" si="141" ref="H243:Q243">H229+H236</f>
        <v>0</v>
      </c>
      <c r="I243" s="63">
        <f t="shared" si="141"/>
        <v>0</v>
      </c>
      <c r="J243" s="65">
        <f t="shared" si="141"/>
        <v>0</v>
      </c>
      <c r="K243" s="63">
        <f t="shared" si="141"/>
        <v>0</v>
      </c>
      <c r="L243" s="65">
        <f t="shared" si="141"/>
        <v>0</v>
      </c>
      <c r="M243" s="63">
        <f t="shared" si="141"/>
        <v>0</v>
      </c>
      <c r="N243" s="65">
        <f t="shared" si="141"/>
        <v>0</v>
      </c>
      <c r="O243" s="63">
        <f t="shared" si="141"/>
        <v>0</v>
      </c>
      <c r="P243" s="65">
        <f t="shared" si="141"/>
        <v>0</v>
      </c>
      <c r="Q243" s="63">
        <f t="shared" si="141"/>
        <v>0</v>
      </c>
      <c r="R243" s="147"/>
      <c r="S243" s="148"/>
      <c r="T243" s="125"/>
      <c r="U243" s="125"/>
      <c r="V243" s="125"/>
    </row>
    <row r="244" spans="1:22" ht="15">
      <c r="A244" s="127"/>
      <c r="B244" s="154"/>
      <c r="C244" s="43" t="s">
        <v>214</v>
      </c>
      <c r="D244" s="58">
        <f t="shared" si="135"/>
        <v>0</v>
      </c>
      <c r="E244" s="36">
        <f t="shared" si="136"/>
        <v>0</v>
      </c>
      <c r="F244" s="35">
        <f t="shared" si="137"/>
        <v>0</v>
      </c>
      <c r="G244" s="36">
        <f t="shared" si="137"/>
        <v>0</v>
      </c>
      <c r="H244" s="35">
        <f aca="true" t="shared" si="142" ref="H244:Q244">H230+H237</f>
        <v>0</v>
      </c>
      <c r="I244" s="36">
        <f t="shared" si="142"/>
        <v>0</v>
      </c>
      <c r="J244" s="35">
        <f t="shared" si="142"/>
        <v>0</v>
      </c>
      <c r="K244" s="36">
        <f t="shared" si="142"/>
        <v>0</v>
      </c>
      <c r="L244" s="35">
        <f t="shared" si="142"/>
        <v>0</v>
      </c>
      <c r="M244" s="36">
        <f t="shared" si="142"/>
        <v>0</v>
      </c>
      <c r="N244" s="35">
        <f t="shared" si="142"/>
        <v>0</v>
      </c>
      <c r="O244" s="36">
        <f t="shared" si="142"/>
        <v>0</v>
      </c>
      <c r="P244" s="35">
        <f t="shared" si="142"/>
        <v>0</v>
      </c>
      <c r="Q244" s="36">
        <f t="shared" si="142"/>
        <v>0</v>
      </c>
      <c r="R244" s="147"/>
      <c r="S244" s="148"/>
      <c r="T244" s="125"/>
      <c r="U244" s="125"/>
      <c r="V244" s="125"/>
    </row>
    <row r="245" spans="1:22" ht="15.75" thickBot="1">
      <c r="A245" s="128"/>
      <c r="B245" s="155"/>
      <c r="C245" s="13" t="s">
        <v>213</v>
      </c>
      <c r="D245" s="60">
        <f t="shared" si="135"/>
        <v>0</v>
      </c>
      <c r="E245" s="39">
        <f t="shared" si="136"/>
        <v>0</v>
      </c>
      <c r="F245" s="38">
        <f t="shared" si="137"/>
        <v>0</v>
      </c>
      <c r="G245" s="39">
        <f t="shared" si="137"/>
        <v>0</v>
      </c>
      <c r="H245" s="38">
        <f aca="true" t="shared" si="143" ref="H245:Q245">H231+H238</f>
        <v>0</v>
      </c>
      <c r="I245" s="39">
        <f t="shared" si="143"/>
        <v>0</v>
      </c>
      <c r="J245" s="38">
        <f t="shared" si="143"/>
        <v>0</v>
      </c>
      <c r="K245" s="39">
        <f t="shared" si="143"/>
        <v>0</v>
      </c>
      <c r="L245" s="38">
        <f t="shared" si="143"/>
        <v>0</v>
      </c>
      <c r="M245" s="39">
        <f t="shared" si="143"/>
        <v>0</v>
      </c>
      <c r="N245" s="38">
        <f t="shared" si="143"/>
        <v>0</v>
      </c>
      <c r="O245" s="39">
        <f t="shared" si="143"/>
        <v>0</v>
      </c>
      <c r="P245" s="38">
        <f t="shared" si="143"/>
        <v>0</v>
      </c>
      <c r="Q245" s="39">
        <f t="shared" si="143"/>
        <v>0</v>
      </c>
      <c r="R245" s="149"/>
      <c r="S245" s="145"/>
      <c r="T245" s="125"/>
      <c r="U245" s="125"/>
      <c r="V245" s="125"/>
    </row>
    <row r="246" spans="1:22" ht="15">
      <c r="A246" s="126" t="s">
        <v>184</v>
      </c>
      <c r="B246" s="139" t="s">
        <v>74</v>
      </c>
      <c r="C246" s="40" t="s">
        <v>14</v>
      </c>
      <c r="D246" s="41">
        <f>SUM(D247:D252)</f>
        <v>518.2</v>
      </c>
      <c r="E246" s="42">
        <f>SUM(E247:E252)</f>
        <v>0</v>
      </c>
      <c r="F246" s="41">
        <f aca="true" t="shared" si="144" ref="F246:Q246">SUM(F247:F252)</f>
        <v>518.2</v>
      </c>
      <c r="G246" s="42">
        <f t="shared" si="144"/>
        <v>0</v>
      </c>
      <c r="H246" s="41">
        <f t="shared" si="144"/>
        <v>0</v>
      </c>
      <c r="I246" s="42">
        <f t="shared" si="144"/>
        <v>0</v>
      </c>
      <c r="J246" s="41">
        <f t="shared" si="144"/>
        <v>0</v>
      </c>
      <c r="K246" s="42">
        <f t="shared" si="144"/>
        <v>0</v>
      </c>
      <c r="L246" s="41">
        <f t="shared" si="144"/>
        <v>0</v>
      </c>
      <c r="M246" s="42">
        <f t="shared" si="144"/>
        <v>0</v>
      </c>
      <c r="N246" s="41">
        <f t="shared" si="144"/>
        <v>0</v>
      </c>
      <c r="O246" s="42">
        <f t="shared" si="144"/>
        <v>0</v>
      </c>
      <c r="P246" s="41">
        <f t="shared" si="144"/>
        <v>0</v>
      </c>
      <c r="Q246" s="42">
        <f t="shared" si="144"/>
        <v>0</v>
      </c>
      <c r="R246" s="150" t="s">
        <v>19</v>
      </c>
      <c r="S246" s="151"/>
      <c r="T246" s="125"/>
      <c r="U246" s="125"/>
      <c r="V246" s="125"/>
    </row>
    <row r="247" spans="1:22" ht="15">
      <c r="A247" s="127"/>
      <c r="B247" s="140"/>
      <c r="C247" s="43" t="s">
        <v>0</v>
      </c>
      <c r="D247" s="44">
        <f aca="true" t="shared" si="145" ref="D247:D252">F247+H247+J247+L247</f>
        <v>0</v>
      </c>
      <c r="E247" s="45">
        <f aca="true" t="shared" si="146" ref="E247:E252">G247+I247+K247+M247</f>
        <v>0</v>
      </c>
      <c r="F247" s="46">
        <v>0</v>
      </c>
      <c r="G247" s="45"/>
      <c r="H247" s="46"/>
      <c r="I247" s="45"/>
      <c r="J247" s="46"/>
      <c r="K247" s="45"/>
      <c r="L247" s="46"/>
      <c r="M247" s="45"/>
      <c r="N247" s="46"/>
      <c r="O247" s="45"/>
      <c r="P247" s="46"/>
      <c r="Q247" s="45"/>
      <c r="R247" s="147"/>
      <c r="S247" s="148"/>
      <c r="T247" s="125"/>
      <c r="U247" s="125"/>
      <c r="V247" s="125"/>
    </row>
    <row r="248" spans="1:22" ht="15">
      <c r="A248" s="127"/>
      <c r="B248" s="140"/>
      <c r="C248" s="43" t="s">
        <v>1</v>
      </c>
      <c r="D248" s="44">
        <f t="shared" si="145"/>
        <v>518.2</v>
      </c>
      <c r="E248" s="45">
        <f t="shared" si="146"/>
        <v>0</v>
      </c>
      <c r="F248" s="46">
        <v>518.2</v>
      </c>
      <c r="G248" s="45"/>
      <c r="H248" s="46"/>
      <c r="I248" s="45"/>
      <c r="J248" s="46"/>
      <c r="K248" s="45"/>
      <c r="L248" s="46"/>
      <c r="M248" s="45"/>
      <c r="N248" s="46"/>
      <c r="O248" s="45"/>
      <c r="P248" s="46"/>
      <c r="Q248" s="45"/>
      <c r="R248" s="147"/>
      <c r="S248" s="148"/>
      <c r="T248" s="125"/>
      <c r="U248" s="125"/>
      <c r="V248" s="125"/>
    </row>
    <row r="249" spans="1:22" ht="15">
      <c r="A249" s="127"/>
      <c r="B249" s="140"/>
      <c r="C249" s="43" t="s">
        <v>2</v>
      </c>
      <c r="D249" s="44">
        <f t="shared" si="145"/>
        <v>0</v>
      </c>
      <c r="E249" s="45">
        <f t="shared" si="146"/>
        <v>0</v>
      </c>
      <c r="F249" s="46"/>
      <c r="G249" s="45"/>
      <c r="H249" s="46"/>
      <c r="I249" s="45"/>
      <c r="J249" s="46"/>
      <c r="K249" s="45"/>
      <c r="L249" s="46"/>
      <c r="M249" s="45"/>
      <c r="N249" s="46"/>
      <c r="O249" s="45"/>
      <c r="P249" s="46"/>
      <c r="Q249" s="45"/>
      <c r="R249" s="147"/>
      <c r="S249" s="148"/>
      <c r="T249" s="125"/>
      <c r="U249" s="125"/>
      <c r="V249" s="125"/>
    </row>
    <row r="250" spans="1:22" ht="15">
      <c r="A250" s="127"/>
      <c r="B250" s="140"/>
      <c r="C250" s="43" t="s">
        <v>211</v>
      </c>
      <c r="D250" s="44">
        <f t="shared" si="145"/>
        <v>0</v>
      </c>
      <c r="E250" s="45">
        <f t="shared" si="146"/>
        <v>0</v>
      </c>
      <c r="F250" s="46">
        <v>0</v>
      </c>
      <c r="G250" s="45">
        <v>0</v>
      </c>
      <c r="H250" s="46">
        <v>0</v>
      </c>
      <c r="I250" s="45">
        <v>0</v>
      </c>
      <c r="J250" s="46">
        <v>0</v>
      </c>
      <c r="K250" s="45">
        <v>0</v>
      </c>
      <c r="L250" s="46">
        <v>0</v>
      </c>
      <c r="M250" s="45">
        <v>0</v>
      </c>
      <c r="N250" s="46">
        <v>0</v>
      </c>
      <c r="O250" s="45">
        <v>0</v>
      </c>
      <c r="P250" s="46">
        <v>0</v>
      </c>
      <c r="Q250" s="45">
        <v>0</v>
      </c>
      <c r="R250" s="147"/>
      <c r="S250" s="148"/>
      <c r="T250" s="125"/>
      <c r="U250" s="125"/>
      <c r="V250" s="125"/>
    </row>
    <row r="251" spans="1:22" ht="15">
      <c r="A251" s="127"/>
      <c r="B251" s="140"/>
      <c r="C251" s="43" t="s">
        <v>214</v>
      </c>
      <c r="D251" s="44">
        <f t="shared" si="145"/>
        <v>0</v>
      </c>
      <c r="E251" s="45">
        <f t="shared" si="146"/>
        <v>0</v>
      </c>
      <c r="F251" s="46">
        <v>0</v>
      </c>
      <c r="G251" s="45">
        <v>0</v>
      </c>
      <c r="H251" s="46">
        <v>0</v>
      </c>
      <c r="I251" s="45">
        <v>0</v>
      </c>
      <c r="J251" s="46">
        <v>0</v>
      </c>
      <c r="K251" s="45">
        <v>0</v>
      </c>
      <c r="L251" s="46">
        <v>0</v>
      </c>
      <c r="M251" s="45">
        <v>0</v>
      </c>
      <c r="N251" s="46">
        <v>0</v>
      </c>
      <c r="O251" s="45">
        <v>0</v>
      </c>
      <c r="P251" s="46">
        <v>0</v>
      </c>
      <c r="Q251" s="45">
        <v>0</v>
      </c>
      <c r="R251" s="147"/>
      <c r="S251" s="148"/>
      <c r="T251" s="125"/>
      <c r="U251" s="125"/>
      <c r="V251" s="125"/>
    </row>
    <row r="252" spans="1:22" ht="15">
      <c r="A252" s="127"/>
      <c r="B252" s="141"/>
      <c r="C252" s="10" t="s">
        <v>213</v>
      </c>
      <c r="D252" s="44">
        <f t="shared" si="145"/>
        <v>0</v>
      </c>
      <c r="E252" s="45">
        <f t="shared" si="146"/>
        <v>0</v>
      </c>
      <c r="F252" s="46">
        <v>0</v>
      </c>
      <c r="G252" s="45">
        <v>0</v>
      </c>
      <c r="H252" s="46">
        <v>0</v>
      </c>
      <c r="I252" s="45">
        <v>0</v>
      </c>
      <c r="J252" s="46">
        <v>0</v>
      </c>
      <c r="K252" s="45">
        <v>0</v>
      </c>
      <c r="L252" s="46">
        <v>0</v>
      </c>
      <c r="M252" s="45">
        <v>0</v>
      </c>
      <c r="N252" s="46">
        <v>0</v>
      </c>
      <c r="O252" s="45">
        <v>0</v>
      </c>
      <c r="P252" s="46">
        <v>0</v>
      </c>
      <c r="Q252" s="45">
        <v>0</v>
      </c>
      <c r="R252" s="147"/>
      <c r="S252" s="148"/>
      <c r="T252" s="125"/>
      <c r="U252" s="125"/>
      <c r="V252" s="125"/>
    </row>
    <row r="253" spans="1:22" ht="15">
      <c r="A253" s="127"/>
      <c r="B253" s="168" t="s">
        <v>75</v>
      </c>
      <c r="C253" s="43" t="s">
        <v>14</v>
      </c>
      <c r="D253" s="55">
        <f>SUM(D254:D259)</f>
        <v>10364.8</v>
      </c>
      <c r="E253" s="48">
        <f>SUM(E254:E259)</f>
        <v>0</v>
      </c>
      <c r="F253" s="55">
        <f aca="true" t="shared" si="147" ref="F253:Q253">SUM(F254:F259)</f>
        <v>10364.8</v>
      </c>
      <c r="G253" s="48">
        <f t="shared" si="147"/>
        <v>0</v>
      </c>
      <c r="H253" s="55">
        <f t="shared" si="147"/>
        <v>0</v>
      </c>
      <c r="I253" s="48">
        <f t="shared" si="147"/>
        <v>0</v>
      </c>
      <c r="J253" s="55">
        <f t="shared" si="147"/>
        <v>0</v>
      </c>
      <c r="K253" s="48">
        <f t="shared" si="147"/>
        <v>0</v>
      </c>
      <c r="L253" s="55">
        <f t="shared" si="147"/>
        <v>0</v>
      </c>
      <c r="M253" s="48">
        <f t="shared" si="147"/>
        <v>0</v>
      </c>
      <c r="N253" s="55">
        <f t="shared" si="147"/>
        <v>1996.1</v>
      </c>
      <c r="O253" s="48">
        <f t="shared" si="147"/>
        <v>0</v>
      </c>
      <c r="P253" s="55">
        <f t="shared" si="147"/>
        <v>311</v>
      </c>
      <c r="Q253" s="48">
        <f t="shared" si="147"/>
        <v>0</v>
      </c>
      <c r="R253" s="147"/>
      <c r="S253" s="148"/>
      <c r="T253" s="125"/>
      <c r="U253" s="125"/>
      <c r="V253" s="125"/>
    </row>
    <row r="254" spans="1:22" ht="15">
      <c r="A254" s="127"/>
      <c r="B254" s="140"/>
      <c r="C254" s="43" t="s">
        <v>0</v>
      </c>
      <c r="D254" s="44">
        <f aca="true" t="shared" si="148" ref="D254:D259">F254+H254+J254+L254</f>
        <v>0</v>
      </c>
      <c r="E254" s="45">
        <f aca="true" t="shared" si="149" ref="E254:E259">G254+I254+K254+M254</f>
        <v>0</v>
      </c>
      <c r="F254" s="46">
        <v>0</v>
      </c>
      <c r="G254" s="45"/>
      <c r="H254" s="46"/>
      <c r="I254" s="45"/>
      <c r="J254" s="46"/>
      <c r="K254" s="45"/>
      <c r="L254" s="46"/>
      <c r="M254" s="45"/>
      <c r="N254" s="46">
        <v>0</v>
      </c>
      <c r="O254" s="45"/>
      <c r="P254" s="46">
        <v>0</v>
      </c>
      <c r="Q254" s="45"/>
      <c r="R254" s="147"/>
      <c r="S254" s="148"/>
      <c r="T254" s="125"/>
      <c r="U254" s="125"/>
      <c r="V254" s="125"/>
    </row>
    <row r="255" spans="1:22" ht="15">
      <c r="A255" s="127"/>
      <c r="B255" s="140"/>
      <c r="C255" s="43" t="s">
        <v>1</v>
      </c>
      <c r="D255" s="44">
        <f t="shared" si="148"/>
        <v>10364.8</v>
      </c>
      <c r="E255" s="45">
        <f t="shared" si="149"/>
        <v>0</v>
      </c>
      <c r="F255" s="46">
        <v>10364.8</v>
      </c>
      <c r="G255" s="45"/>
      <c r="H255" s="46"/>
      <c r="I255" s="45"/>
      <c r="J255" s="46"/>
      <c r="K255" s="45"/>
      <c r="L255" s="46"/>
      <c r="M255" s="45"/>
      <c r="N255" s="46">
        <v>1996.1</v>
      </c>
      <c r="O255" s="45"/>
      <c r="P255" s="46">
        <v>311</v>
      </c>
      <c r="Q255" s="45"/>
      <c r="R255" s="147"/>
      <c r="S255" s="148"/>
      <c r="T255" s="125"/>
      <c r="U255" s="125"/>
      <c r="V255" s="125"/>
    </row>
    <row r="256" spans="1:22" ht="15">
      <c r="A256" s="127"/>
      <c r="B256" s="140"/>
      <c r="C256" s="43" t="s">
        <v>2</v>
      </c>
      <c r="D256" s="44">
        <f t="shared" si="148"/>
        <v>0</v>
      </c>
      <c r="E256" s="45">
        <f t="shared" si="149"/>
        <v>0</v>
      </c>
      <c r="F256" s="46"/>
      <c r="G256" s="45"/>
      <c r="H256" s="46"/>
      <c r="I256" s="45"/>
      <c r="J256" s="46"/>
      <c r="K256" s="45"/>
      <c r="L256" s="46"/>
      <c r="M256" s="45"/>
      <c r="N256" s="46"/>
      <c r="O256" s="45"/>
      <c r="P256" s="46"/>
      <c r="Q256" s="45"/>
      <c r="R256" s="147"/>
      <c r="S256" s="148"/>
      <c r="T256" s="125"/>
      <c r="U256" s="125"/>
      <c r="V256" s="125"/>
    </row>
    <row r="257" spans="1:22" ht="15">
      <c r="A257" s="127"/>
      <c r="B257" s="140"/>
      <c r="C257" s="43" t="s">
        <v>211</v>
      </c>
      <c r="D257" s="44">
        <f t="shared" si="148"/>
        <v>0</v>
      </c>
      <c r="E257" s="45">
        <f t="shared" si="149"/>
        <v>0</v>
      </c>
      <c r="F257" s="46">
        <v>0</v>
      </c>
      <c r="G257" s="45">
        <v>0</v>
      </c>
      <c r="H257" s="46">
        <v>0</v>
      </c>
      <c r="I257" s="45">
        <v>0</v>
      </c>
      <c r="J257" s="46">
        <v>0</v>
      </c>
      <c r="K257" s="45">
        <v>0</v>
      </c>
      <c r="L257" s="46">
        <v>0</v>
      </c>
      <c r="M257" s="45">
        <v>0</v>
      </c>
      <c r="N257" s="46">
        <v>0</v>
      </c>
      <c r="O257" s="45">
        <v>0</v>
      </c>
      <c r="P257" s="46">
        <v>0</v>
      </c>
      <c r="Q257" s="45">
        <v>0</v>
      </c>
      <c r="R257" s="147"/>
      <c r="S257" s="148"/>
      <c r="T257" s="125"/>
      <c r="U257" s="125"/>
      <c r="V257" s="125"/>
    </row>
    <row r="258" spans="1:22" ht="15">
      <c r="A258" s="127"/>
      <c r="B258" s="140"/>
      <c r="C258" s="43" t="s">
        <v>214</v>
      </c>
      <c r="D258" s="44">
        <f t="shared" si="148"/>
        <v>0</v>
      </c>
      <c r="E258" s="45">
        <f t="shared" si="149"/>
        <v>0</v>
      </c>
      <c r="F258" s="46">
        <v>0</v>
      </c>
      <c r="G258" s="45">
        <v>0</v>
      </c>
      <c r="H258" s="46">
        <v>0</v>
      </c>
      <c r="I258" s="45">
        <v>0</v>
      </c>
      <c r="J258" s="46">
        <v>0</v>
      </c>
      <c r="K258" s="45">
        <v>0</v>
      </c>
      <c r="L258" s="46">
        <v>0</v>
      </c>
      <c r="M258" s="45">
        <v>0</v>
      </c>
      <c r="N258" s="46">
        <v>0</v>
      </c>
      <c r="O258" s="45">
        <v>0</v>
      </c>
      <c r="P258" s="46">
        <v>0</v>
      </c>
      <c r="Q258" s="45">
        <v>0</v>
      </c>
      <c r="R258" s="147"/>
      <c r="S258" s="148"/>
      <c r="T258" s="125"/>
      <c r="U258" s="125"/>
      <c r="V258" s="125"/>
    </row>
    <row r="259" spans="1:22" ht="15">
      <c r="A259" s="127"/>
      <c r="B259" s="141"/>
      <c r="C259" s="10" t="s">
        <v>213</v>
      </c>
      <c r="D259" s="44">
        <f t="shared" si="148"/>
        <v>0</v>
      </c>
      <c r="E259" s="45">
        <f t="shared" si="149"/>
        <v>0</v>
      </c>
      <c r="F259" s="46">
        <v>0</v>
      </c>
      <c r="G259" s="45">
        <v>0</v>
      </c>
      <c r="H259" s="46">
        <v>0</v>
      </c>
      <c r="I259" s="45">
        <v>0</v>
      </c>
      <c r="J259" s="46">
        <v>0</v>
      </c>
      <c r="K259" s="45">
        <v>0</v>
      </c>
      <c r="L259" s="46">
        <v>0</v>
      </c>
      <c r="M259" s="45">
        <v>0</v>
      </c>
      <c r="N259" s="46">
        <v>0</v>
      </c>
      <c r="O259" s="45">
        <v>0</v>
      </c>
      <c r="P259" s="46">
        <v>0</v>
      </c>
      <c r="Q259" s="45">
        <v>0</v>
      </c>
      <c r="R259" s="147"/>
      <c r="S259" s="148"/>
      <c r="T259" s="125"/>
      <c r="U259" s="125"/>
      <c r="V259" s="125"/>
    </row>
    <row r="260" spans="1:22" s="30" customFormat="1" ht="15">
      <c r="A260" s="127"/>
      <c r="B260" s="153" t="s">
        <v>245</v>
      </c>
      <c r="C260" s="34" t="s">
        <v>14</v>
      </c>
      <c r="D260" s="62">
        <f>SUM(D261:D266)</f>
        <v>10883</v>
      </c>
      <c r="E260" s="63">
        <f>SUM(E261:E266)</f>
        <v>0</v>
      </c>
      <c r="F260" s="62">
        <f aca="true" t="shared" si="150" ref="F260:Q260">SUM(F261:F266)</f>
        <v>10883</v>
      </c>
      <c r="G260" s="63">
        <f t="shared" si="150"/>
        <v>0</v>
      </c>
      <c r="H260" s="62">
        <f t="shared" si="150"/>
        <v>0</v>
      </c>
      <c r="I260" s="63">
        <f t="shared" si="150"/>
        <v>0</v>
      </c>
      <c r="J260" s="62">
        <f t="shared" si="150"/>
        <v>0</v>
      </c>
      <c r="K260" s="63">
        <f t="shared" si="150"/>
        <v>0</v>
      </c>
      <c r="L260" s="62">
        <f t="shared" si="150"/>
        <v>0</v>
      </c>
      <c r="M260" s="63">
        <f t="shared" si="150"/>
        <v>0</v>
      </c>
      <c r="N260" s="62">
        <f t="shared" si="150"/>
        <v>1996.1</v>
      </c>
      <c r="O260" s="63">
        <f t="shared" si="150"/>
        <v>0</v>
      </c>
      <c r="P260" s="62">
        <f t="shared" si="150"/>
        <v>311</v>
      </c>
      <c r="Q260" s="63">
        <f t="shared" si="150"/>
        <v>0</v>
      </c>
      <c r="R260" s="147"/>
      <c r="S260" s="148"/>
      <c r="T260" s="125"/>
      <c r="U260" s="125"/>
      <c r="V260" s="125"/>
    </row>
    <row r="261" spans="1:22" s="30" customFormat="1" ht="15">
      <c r="A261" s="127"/>
      <c r="B261" s="154"/>
      <c r="C261" s="34" t="s">
        <v>0</v>
      </c>
      <c r="D261" s="58">
        <f aca="true" t="shared" si="151" ref="D261:D266">F261+H261+J261+L261</f>
        <v>0</v>
      </c>
      <c r="E261" s="36">
        <f aca="true" t="shared" si="152" ref="E261:E266">G261+I261+K261+M261</f>
        <v>0</v>
      </c>
      <c r="F261" s="35">
        <f aca="true" t="shared" si="153" ref="F261:G266">F247+F254</f>
        <v>0</v>
      </c>
      <c r="G261" s="36">
        <f t="shared" si="153"/>
        <v>0</v>
      </c>
      <c r="H261" s="35">
        <f aca="true" t="shared" si="154" ref="H261:Q261">H247+H254</f>
        <v>0</v>
      </c>
      <c r="I261" s="36">
        <f t="shared" si="154"/>
        <v>0</v>
      </c>
      <c r="J261" s="35">
        <f t="shared" si="154"/>
        <v>0</v>
      </c>
      <c r="K261" s="36">
        <f t="shared" si="154"/>
        <v>0</v>
      </c>
      <c r="L261" s="35">
        <f t="shared" si="154"/>
        <v>0</v>
      </c>
      <c r="M261" s="36">
        <f t="shared" si="154"/>
        <v>0</v>
      </c>
      <c r="N261" s="35">
        <f t="shared" si="154"/>
        <v>0</v>
      </c>
      <c r="O261" s="36">
        <f t="shared" si="154"/>
        <v>0</v>
      </c>
      <c r="P261" s="35">
        <f t="shared" si="154"/>
        <v>0</v>
      </c>
      <c r="Q261" s="36">
        <f t="shared" si="154"/>
        <v>0</v>
      </c>
      <c r="R261" s="147"/>
      <c r="S261" s="148"/>
      <c r="T261" s="125"/>
      <c r="U261" s="125"/>
      <c r="V261" s="125"/>
    </row>
    <row r="262" spans="1:22" s="30" customFormat="1" ht="15">
      <c r="A262" s="127"/>
      <c r="B262" s="154"/>
      <c r="C262" s="34" t="s">
        <v>1</v>
      </c>
      <c r="D262" s="58">
        <f t="shared" si="151"/>
        <v>10883</v>
      </c>
      <c r="E262" s="36">
        <f t="shared" si="152"/>
        <v>0</v>
      </c>
      <c r="F262" s="35">
        <f t="shared" si="153"/>
        <v>10883</v>
      </c>
      <c r="G262" s="36">
        <f t="shared" si="153"/>
        <v>0</v>
      </c>
      <c r="H262" s="35">
        <f aca="true" t="shared" si="155" ref="H262:Q262">H248+H255</f>
        <v>0</v>
      </c>
      <c r="I262" s="36">
        <f t="shared" si="155"/>
        <v>0</v>
      </c>
      <c r="J262" s="35">
        <f t="shared" si="155"/>
        <v>0</v>
      </c>
      <c r="K262" s="36">
        <f t="shared" si="155"/>
        <v>0</v>
      </c>
      <c r="L262" s="35">
        <f t="shared" si="155"/>
        <v>0</v>
      </c>
      <c r="M262" s="36">
        <f t="shared" si="155"/>
        <v>0</v>
      </c>
      <c r="N262" s="35">
        <f t="shared" si="155"/>
        <v>1996.1</v>
      </c>
      <c r="O262" s="36">
        <f t="shared" si="155"/>
        <v>0</v>
      </c>
      <c r="P262" s="35">
        <f t="shared" si="155"/>
        <v>311</v>
      </c>
      <c r="Q262" s="36">
        <f t="shared" si="155"/>
        <v>0</v>
      </c>
      <c r="R262" s="147"/>
      <c r="S262" s="148"/>
      <c r="T262" s="125"/>
      <c r="U262" s="125"/>
      <c r="V262" s="125"/>
    </row>
    <row r="263" spans="1:22" s="30" customFormat="1" ht="15">
      <c r="A263" s="127"/>
      <c r="B263" s="154"/>
      <c r="C263" s="34" t="s">
        <v>2</v>
      </c>
      <c r="D263" s="58">
        <f t="shared" si="151"/>
        <v>0</v>
      </c>
      <c r="E263" s="36">
        <f t="shared" si="152"/>
        <v>0</v>
      </c>
      <c r="F263" s="35">
        <f t="shared" si="153"/>
        <v>0</v>
      </c>
      <c r="G263" s="36">
        <f t="shared" si="153"/>
        <v>0</v>
      </c>
      <c r="H263" s="35">
        <f aca="true" t="shared" si="156" ref="H263:Q263">H249+H256</f>
        <v>0</v>
      </c>
      <c r="I263" s="36">
        <f t="shared" si="156"/>
        <v>0</v>
      </c>
      <c r="J263" s="35">
        <f t="shared" si="156"/>
        <v>0</v>
      </c>
      <c r="K263" s="36">
        <f t="shared" si="156"/>
        <v>0</v>
      </c>
      <c r="L263" s="35">
        <f t="shared" si="156"/>
        <v>0</v>
      </c>
      <c r="M263" s="36">
        <f t="shared" si="156"/>
        <v>0</v>
      </c>
      <c r="N263" s="35">
        <f t="shared" si="156"/>
        <v>0</v>
      </c>
      <c r="O263" s="36">
        <f t="shared" si="156"/>
        <v>0</v>
      </c>
      <c r="P263" s="35">
        <f t="shared" si="156"/>
        <v>0</v>
      </c>
      <c r="Q263" s="36">
        <f t="shared" si="156"/>
        <v>0</v>
      </c>
      <c r="R263" s="147"/>
      <c r="S263" s="148"/>
      <c r="T263" s="125"/>
      <c r="U263" s="125"/>
      <c r="V263" s="125"/>
    </row>
    <row r="264" spans="1:22" ht="15">
      <c r="A264" s="127"/>
      <c r="B264" s="154"/>
      <c r="C264" s="64" t="s">
        <v>211</v>
      </c>
      <c r="D264" s="58">
        <f t="shared" si="151"/>
        <v>0</v>
      </c>
      <c r="E264" s="36">
        <f t="shared" si="152"/>
        <v>0</v>
      </c>
      <c r="F264" s="65">
        <f t="shared" si="153"/>
        <v>0</v>
      </c>
      <c r="G264" s="63">
        <f t="shared" si="153"/>
        <v>0</v>
      </c>
      <c r="H264" s="65">
        <f aca="true" t="shared" si="157" ref="H264:Q264">H250+H257</f>
        <v>0</v>
      </c>
      <c r="I264" s="63">
        <f t="shared" si="157"/>
        <v>0</v>
      </c>
      <c r="J264" s="65">
        <f t="shared" si="157"/>
        <v>0</v>
      </c>
      <c r="K264" s="63">
        <f t="shared" si="157"/>
        <v>0</v>
      </c>
      <c r="L264" s="65">
        <f t="shared" si="157"/>
        <v>0</v>
      </c>
      <c r="M264" s="63">
        <f t="shared" si="157"/>
        <v>0</v>
      </c>
      <c r="N264" s="65">
        <f t="shared" si="157"/>
        <v>0</v>
      </c>
      <c r="O264" s="63">
        <f t="shared" si="157"/>
        <v>0</v>
      </c>
      <c r="P264" s="65">
        <f t="shared" si="157"/>
        <v>0</v>
      </c>
      <c r="Q264" s="63">
        <f t="shared" si="157"/>
        <v>0</v>
      </c>
      <c r="R264" s="147"/>
      <c r="S264" s="148"/>
      <c r="T264" s="125"/>
      <c r="U264" s="125"/>
      <c r="V264" s="125"/>
    </row>
    <row r="265" spans="1:22" ht="15">
      <c r="A265" s="127"/>
      <c r="B265" s="154"/>
      <c r="C265" s="34" t="s">
        <v>214</v>
      </c>
      <c r="D265" s="58">
        <f t="shared" si="151"/>
        <v>0</v>
      </c>
      <c r="E265" s="36">
        <f t="shared" si="152"/>
        <v>0</v>
      </c>
      <c r="F265" s="35">
        <f t="shared" si="153"/>
        <v>0</v>
      </c>
      <c r="G265" s="36">
        <f t="shared" si="153"/>
        <v>0</v>
      </c>
      <c r="H265" s="35">
        <f aca="true" t="shared" si="158" ref="H265:Q265">H251+H258</f>
        <v>0</v>
      </c>
      <c r="I265" s="36">
        <f t="shared" si="158"/>
        <v>0</v>
      </c>
      <c r="J265" s="35">
        <f t="shared" si="158"/>
        <v>0</v>
      </c>
      <c r="K265" s="36">
        <f t="shared" si="158"/>
        <v>0</v>
      </c>
      <c r="L265" s="35">
        <f t="shared" si="158"/>
        <v>0</v>
      </c>
      <c r="M265" s="36">
        <f t="shared" si="158"/>
        <v>0</v>
      </c>
      <c r="N265" s="35">
        <f t="shared" si="158"/>
        <v>0</v>
      </c>
      <c r="O265" s="36">
        <f t="shared" si="158"/>
        <v>0</v>
      </c>
      <c r="P265" s="35">
        <f t="shared" si="158"/>
        <v>0</v>
      </c>
      <c r="Q265" s="36">
        <f t="shared" si="158"/>
        <v>0</v>
      </c>
      <c r="R265" s="147"/>
      <c r="S265" s="148"/>
      <c r="T265" s="125"/>
      <c r="U265" s="125"/>
      <c r="V265" s="125"/>
    </row>
    <row r="266" spans="1:22" ht="15.75" thickBot="1">
      <c r="A266" s="128"/>
      <c r="B266" s="155"/>
      <c r="C266" s="66" t="s">
        <v>213</v>
      </c>
      <c r="D266" s="60">
        <f t="shared" si="151"/>
        <v>0</v>
      </c>
      <c r="E266" s="39">
        <f t="shared" si="152"/>
        <v>0</v>
      </c>
      <c r="F266" s="38">
        <f t="shared" si="153"/>
        <v>0</v>
      </c>
      <c r="G266" s="39">
        <f t="shared" si="153"/>
        <v>0</v>
      </c>
      <c r="H266" s="38">
        <f aca="true" t="shared" si="159" ref="H266:Q266">H252+H259</f>
        <v>0</v>
      </c>
      <c r="I266" s="39">
        <f t="shared" si="159"/>
        <v>0</v>
      </c>
      <c r="J266" s="38">
        <f t="shared" si="159"/>
        <v>0</v>
      </c>
      <c r="K266" s="39">
        <f t="shared" si="159"/>
        <v>0</v>
      </c>
      <c r="L266" s="38">
        <f t="shared" si="159"/>
        <v>0</v>
      </c>
      <c r="M266" s="39">
        <f t="shared" si="159"/>
        <v>0</v>
      </c>
      <c r="N266" s="38">
        <f t="shared" si="159"/>
        <v>0</v>
      </c>
      <c r="O266" s="39">
        <f t="shared" si="159"/>
        <v>0</v>
      </c>
      <c r="P266" s="38">
        <f t="shared" si="159"/>
        <v>0</v>
      </c>
      <c r="Q266" s="39">
        <f t="shared" si="159"/>
        <v>0</v>
      </c>
      <c r="R266" s="149"/>
      <c r="S266" s="145"/>
      <c r="T266" s="125"/>
      <c r="U266" s="125"/>
      <c r="V266" s="125"/>
    </row>
    <row r="267" spans="1:22" ht="15">
      <c r="A267" s="126" t="s">
        <v>249</v>
      </c>
      <c r="B267" s="139" t="s">
        <v>76</v>
      </c>
      <c r="C267" s="40" t="s">
        <v>14</v>
      </c>
      <c r="D267" s="41">
        <f>SUM(D268:D273)</f>
        <v>450.9</v>
      </c>
      <c r="E267" s="42">
        <f>SUM(E268:E273)</f>
        <v>0</v>
      </c>
      <c r="F267" s="41">
        <f aca="true" t="shared" si="160" ref="F267:Q267">SUM(F268:F273)</f>
        <v>450.9</v>
      </c>
      <c r="G267" s="42">
        <f t="shared" si="160"/>
        <v>0</v>
      </c>
      <c r="H267" s="41">
        <f t="shared" si="160"/>
        <v>0</v>
      </c>
      <c r="I267" s="42">
        <f t="shared" si="160"/>
        <v>0</v>
      </c>
      <c r="J267" s="41">
        <f t="shared" si="160"/>
        <v>0</v>
      </c>
      <c r="K267" s="42">
        <f t="shared" si="160"/>
        <v>0</v>
      </c>
      <c r="L267" s="41">
        <f t="shared" si="160"/>
        <v>0</v>
      </c>
      <c r="M267" s="42">
        <f t="shared" si="160"/>
        <v>0</v>
      </c>
      <c r="N267" s="41">
        <f t="shared" si="160"/>
        <v>0</v>
      </c>
      <c r="O267" s="42">
        <f t="shared" si="160"/>
        <v>0</v>
      </c>
      <c r="P267" s="41">
        <f t="shared" si="160"/>
        <v>0</v>
      </c>
      <c r="Q267" s="42">
        <f t="shared" si="160"/>
        <v>0</v>
      </c>
      <c r="R267" s="150" t="s">
        <v>19</v>
      </c>
      <c r="S267" s="151"/>
      <c r="T267" s="125"/>
      <c r="U267" s="125"/>
      <c r="V267" s="125"/>
    </row>
    <row r="268" spans="1:22" ht="15">
      <c r="A268" s="127"/>
      <c r="B268" s="140"/>
      <c r="C268" s="43" t="s">
        <v>0</v>
      </c>
      <c r="D268" s="44">
        <f aca="true" t="shared" si="161" ref="D268:D273">F268+H268+J268+L268</f>
        <v>0</v>
      </c>
      <c r="E268" s="45">
        <f aca="true" t="shared" si="162" ref="E268:E273">G268+I268+K268+M268</f>
        <v>0</v>
      </c>
      <c r="F268" s="46">
        <v>0</v>
      </c>
      <c r="G268" s="45"/>
      <c r="H268" s="46"/>
      <c r="I268" s="45"/>
      <c r="J268" s="46"/>
      <c r="K268" s="45"/>
      <c r="L268" s="46"/>
      <c r="M268" s="45"/>
      <c r="N268" s="46"/>
      <c r="O268" s="45"/>
      <c r="P268" s="46"/>
      <c r="Q268" s="45"/>
      <c r="R268" s="147"/>
      <c r="S268" s="148"/>
      <c r="T268" s="125"/>
      <c r="U268" s="125"/>
      <c r="V268" s="125"/>
    </row>
    <row r="269" spans="1:22" ht="15">
      <c r="A269" s="127"/>
      <c r="B269" s="140"/>
      <c r="C269" s="43" t="s">
        <v>1</v>
      </c>
      <c r="D269" s="44">
        <f t="shared" si="161"/>
        <v>450.9</v>
      </c>
      <c r="E269" s="45">
        <f t="shared" si="162"/>
        <v>0</v>
      </c>
      <c r="F269" s="46">
        <v>450.9</v>
      </c>
      <c r="G269" s="45"/>
      <c r="H269" s="46"/>
      <c r="I269" s="45"/>
      <c r="J269" s="46"/>
      <c r="K269" s="45"/>
      <c r="L269" s="46"/>
      <c r="M269" s="45"/>
      <c r="N269" s="46"/>
      <c r="O269" s="45"/>
      <c r="P269" s="46"/>
      <c r="Q269" s="45"/>
      <c r="R269" s="147"/>
      <c r="S269" s="148"/>
      <c r="T269" s="125"/>
      <c r="U269" s="125"/>
      <c r="V269" s="125"/>
    </row>
    <row r="270" spans="1:22" ht="15">
      <c r="A270" s="127"/>
      <c r="B270" s="140"/>
      <c r="C270" s="43" t="s">
        <v>2</v>
      </c>
      <c r="D270" s="44">
        <f t="shared" si="161"/>
        <v>0</v>
      </c>
      <c r="E270" s="45">
        <f t="shared" si="162"/>
        <v>0</v>
      </c>
      <c r="F270" s="46"/>
      <c r="G270" s="45"/>
      <c r="H270" s="46"/>
      <c r="I270" s="45"/>
      <c r="J270" s="46"/>
      <c r="K270" s="45"/>
      <c r="L270" s="46"/>
      <c r="M270" s="45"/>
      <c r="N270" s="46"/>
      <c r="O270" s="45"/>
      <c r="P270" s="46"/>
      <c r="Q270" s="45"/>
      <c r="R270" s="147"/>
      <c r="S270" s="148"/>
      <c r="T270" s="125"/>
      <c r="U270" s="125"/>
      <c r="V270" s="125"/>
    </row>
    <row r="271" spans="1:22" ht="15">
      <c r="A271" s="127"/>
      <c r="B271" s="140"/>
      <c r="C271" s="43" t="s">
        <v>211</v>
      </c>
      <c r="D271" s="44">
        <f t="shared" si="161"/>
        <v>0</v>
      </c>
      <c r="E271" s="45">
        <f t="shared" si="162"/>
        <v>0</v>
      </c>
      <c r="F271" s="46">
        <v>0</v>
      </c>
      <c r="G271" s="45">
        <v>0</v>
      </c>
      <c r="H271" s="46">
        <v>0</v>
      </c>
      <c r="I271" s="45">
        <v>0</v>
      </c>
      <c r="J271" s="46">
        <v>0</v>
      </c>
      <c r="K271" s="45">
        <v>0</v>
      </c>
      <c r="L271" s="46">
        <v>0</v>
      </c>
      <c r="M271" s="45">
        <v>0</v>
      </c>
      <c r="N271" s="46">
        <v>0</v>
      </c>
      <c r="O271" s="45">
        <v>0</v>
      </c>
      <c r="P271" s="46">
        <v>0</v>
      </c>
      <c r="Q271" s="45">
        <v>0</v>
      </c>
      <c r="R271" s="147"/>
      <c r="S271" s="148"/>
      <c r="T271" s="125"/>
      <c r="U271" s="125"/>
      <c r="V271" s="125"/>
    </row>
    <row r="272" spans="1:22" ht="15">
      <c r="A272" s="127"/>
      <c r="B272" s="140"/>
      <c r="C272" s="43" t="s">
        <v>214</v>
      </c>
      <c r="D272" s="44">
        <f t="shared" si="161"/>
        <v>0</v>
      </c>
      <c r="E272" s="45">
        <f t="shared" si="162"/>
        <v>0</v>
      </c>
      <c r="F272" s="46">
        <v>0</v>
      </c>
      <c r="G272" s="45">
        <v>0</v>
      </c>
      <c r="H272" s="46">
        <v>0</v>
      </c>
      <c r="I272" s="45">
        <v>0</v>
      </c>
      <c r="J272" s="46">
        <v>0</v>
      </c>
      <c r="K272" s="45">
        <v>0</v>
      </c>
      <c r="L272" s="46">
        <v>0</v>
      </c>
      <c r="M272" s="45">
        <v>0</v>
      </c>
      <c r="N272" s="46">
        <v>0</v>
      </c>
      <c r="O272" s="45">
        <v>0</v>
      </c>
      <c r="P272" s="46">
        <v>0</v>
      </c>
      <c r="Q272" s="45">
        <v>0</v>
      </c>
      <c r="R272" s="147"/>
      <c r="S272" s="148"/>
      <c r="T272" s="125"/>
      <c r="U272" s="125"/>
      <c r="V272" s="125"/>
    </row>
    <row r="273" spans="1:22" ht="15">
      <c r="A273" s="127"/>
      <c r="B273" s="141"/>
      <c r="C273" s="10" t="s">
        <v>213</v>
      </c>
      <c r="D273" s="44">
        <f t="shared" si="161"/>
        <v>0</v>
      </c>
      <c r="E273" s="45">
        <f t="shared" si="162"/>
        <v>0</v>
      </c>
      <c r="F273" s="46">
        <v>0</v>
      </c>
      <c r="G273" s="45">
        <v>0</v>
      </c>
      <c r="H273" s="46">
        <v>0</v>
      </c>
      <c r="I273" s="45">
        <v>0</v>
      </c>
      <c r="J273" s="46">
        <v>0</v>
      </c>
      <c r="K273" s="45">
        <v>0</v>
      </c>
      <c r="L273" s="46">
        <v>0</v>
      </c>
      <c r="M273" s="45">
        <v>0</v>
      </c>
      <c r="N273" s="46">
        <v>0</v>
      </c>
      <c r="O273" s="45">
        <v>0</v>
      </c>
      <c r="P273" s="46">
        <v>0</v>
      </c>
      <c r="Q273" s="45">
        <v>0</v>
      </c>
      <c r="R273" s="147"/>
      <c r="S273" s="148"/>
      <c r="T273" s="125"/>
      <c r="U273" s="125"/>
      <c r="V273" s="125"/>
    </row>
    <row r="274" spans="1:22" ht="15">
      <c r="A274" s="127"/>
      <c r="B274" s="168" t="s">
        <v>77</v>
      </c>
      <c r="C274" s="43" t="s">
        <v>14</v>
      </c>
      <c r="D274" s="55">
        <f>SUM(D275:D280)</f>
        <v>9018.6</v>
      </c>
      <c r="E274" s="48">
        <f>SUM(E275:E280)</f>
        <v>0</v>
      </c>
      <c r="F274" s="55">
        <f aca="true" t="shared" si="163" ref="F274:Q274">SUM(F275:F280)</f>
        <v>9018.6</v>
      </c>
      <c r="G274" s="48">
        <f t="shared" si="163"/>
        <v>0</v>
      </c>
      <c r="H274" s="55">
        <f t="shared" si="163"/>
        <v>0</v>
      </c>
      <c r="I274" s="48">
        <f t="shared" si="163"/>
        <v>0</v>
      </c>
      <c r="J274" s="55">
        <f t="shared" si="163"/>
        <v>0</v>
      </c>
      <c r="K274" s="48">
        <f t="shared" si="163"/>
        <v>0</v>
      </c>
      <c r="L274" s="55">
        <f t="shared" si="163"/>
        <v>0</v>
      </c>
      <c r="M274" s="48">
        <f t="shared" si="163"/>
        <v>0</v>
      </c>
      <c r="N274" s="55">
        <f t="shared" si="163"/>
        <v>850</v>
      </c>
      <c r="O274" s="48">
        <f t="shared" si="163"/>
        <v>0</v>
      </c>
      <c r="P274" s="55">
        <f t="shared" si="163"/>
        <v>560</v>
      </c>
      <c r="Q274" s="48">
        <f t="shared" si="163"/>
        <v>0</v>
      </c>
      <c r="R274" s="147"/>
      <c r="S274" s="148"/>
      <c r="T274" s="125"/>
      <c r="U274" s="125"/>
      <c r="V274" s="125"/>
    </row>
    <row r="275" spans="1:22" ht="15">
      <c r="A275" s="127"/>
      <c r="B275" s="140"/>
      <c r="C275" s="43" t="s">
        <v>0</v>
      </c>
      <c r="D275" s="44">
        <f aca="true" t="shared" si="164" ref="D275:D280">F275+H275+J275+L275</f>
        <v>0</v>
      </c>
      <c r="E275" s="45">
        <f aca="true" t="shared" si="165" ref="E275:E280">G275+I275+K275+M275</f>
        <v>0</v>
      </c>
      <c r="F275" s="46">
        <v>0</v>
      </c>
      <c r="G275" s="45"/>
      <c r="H275" s="46"/>
      <c r="I275" s="45"/>
      <c r="J275" s="46"/>
      <c r="K275" s="45"/>
      <c r="L275" s="46"/>
      <c r="M275" s="45"/>
      <c r="N275" s="46">
        <v>0</v>
      </c>
      <c r="O275" s="45"/>
      <c r="P275" s="46">
        <v>0</v>
      </c>
      <c r="Q275" s="45"/>
      <c r="R275" s="147"/>
      <c r="S275" s="148"/>
      <c r="T275" s="125"/>
      <c r="U275" s="125"/>
      <c r="V275" s="125"/>
    </row>
    <row r="276" spans="1:22" ht="15">
      <c r="A276" s="127"/>
      <c r="B276" s="140"/>
      <c r="C276" s="43" t="s">
        <v>1</v>
      </c>
      <c r="D276" s="44">
        <f t="shared" si="164"/>
        <v>9018.6</v>
      </c>
      <c r="E276" s="45">
        <f t="shared" si="165"/>
        <v>0</v>
      </c>
      <c r="F276" s="46">
        <v>9018.6</v>
      </c>
      <c r="G276" s="45"/>
      <c r="H276" s="46"/>
      <c r="I276" s="45"/>
      <c r="J276" s="46"/>
      <c r="K276" s="45"/>
      <c r="L276" s="46"/>
      <c r="M276" s="45"/>
      <c r="N276" s="46">
        <v>850</v>
      </c>
      <c r="O276" s="45"/>
      <c r="P276" s="46">
        <v>560</v>
      </c>
      <c r="Q276" s="45"/>
      <c r="R276" s="147"/>
      <c r="S276" s="148"/>
      <c r="T276" s="125"/>
      <c r="U276" s="125"/>
      <c r="V276" s="125"/>
    </row>
    <row r="277" spans="1:22" ht="15">
      <c r="A277" s="127"/>
      <c r="B277" s="140"/>
      <c r="C277" s="43" t="s">
        <v>2</v>
      </c>
      <c r="D277" s="44">
        <f t="shared" si="164"/>
        <v>0</v>
      </c>
      <c r="E277" s="45">
        <f t="shared" si="165"/>
        <v>0</v>
      </c>
      <c r="F277" s="46"/>
      <c r="G277" s="45"/>
      <c r="H277" s="46"/>
      <c r="I277" s="45"/>
      <c r="J277" s="46"/>
      <c r="K277" s="45"/>
      <c r="L277" s="46"/>
      <c r="M277" s="45"/>
      <c r="N277" s="46"/>
      <c r="O277" s="45"/>
      <c r="P277" s="46"/>
      <c r="Q277" s="45"/>
      <c r="R277" s="147"/>
      <c r="S277" s="148"/>
      <c r="T277" s="125"/>
      <c r="U277" s="125"/>
      <c r="V277" s="125"/>
    </row>
    <row r="278" spans="1:22" ht="15">
      <c r="A278" s="127"/>
      <c r="B278" s="140"/>
      <c r="C278" s="43" t="s">
        <v>211</v>
      </c>
      <c r="D278" s="44">
        <f t="shared" si="164"/>
        <v>0</v>
      </c>
      <c r="E278" s="45">
        <f t="shared" si="165"/>
        <v>0</v>
      </c>
      <c r="F278" s="46">
        <v>0</v>
      </c>
      <c r="G278" s="45">
        <v>0</v>
      </c>
      <c r="H278" s="46">
        <v>0</v>
      </c>
      <c r="I278" s="45">
        <v>0</v>
      </c>
      <c r="J278" s="46">
        <v>0</v>
      </c>
      <c r="K278" s="45">
        <v>0</v>
      </c>
      <c r="L278" s="46">
        <v>0</v>
      </c>
      <c r="M278" s="45">
        <v>0</v>
      </c>
      <c r="N278" s="46">
        <v>0</v>
      </c>
      <c r="O278" s="45">
        <v>0</v>
      </c>
      <c r="P278" s="46">
        <v>0</v>
      </c>
      <c r="Q278" s="45">
        <v>0</v>
      </c>
      <c r="R278" s="147"/>
      <c r="S278" s="148"/>
      <c r="T278" s="125"/>
      <c r="U278" s="125"/>
      <c r="V278" s="125"/>
    </row>
    <row r="279" spans="1:22" ht="15">
      <c r="A279" s="127"/>
      <c r="B279" s="140"/>
      <c r="C279" s="43" t="s">
        <v>214</v>
      </c>
      <c r="D279" s="44">
        <f t="shared" si="164"/>
        <v>0</v>
      </c>
      <c r="E279" s="45">
        <f t="shared" si="165"/>
        <v>0</v>
      </c>
      <c r="F279" s="46">
        <v>0</v>
      </c>
      <c r="G279" s="45">
        <v>0</v>
      </c>
      <c r="H279" s="46">
        <v>0</v>
      </c>
      <c r="I279" s="45">
        <v>0</v>
      </c>
      <c r="J279" s="46">
        <v>0</v>
      </c>
      <c r="K279" s="45">
        <v>0</v>
      </c>
      <c r="L279" s="46">
        <v>0</v>
      </c>
      <c r="M279" s="45">
        <v>0</v>
      </c>
      <c r="N279" s="46">
        <v>0</v>
      </c>
      <c r="O279" s="45">
        <v>0</v>
      </c>
      <c r="P279" s="46">
        <v>0</v>
      </c>
      <c r="Q279" s="45">
        <v>0</v>
      </c>
      <c r="R279" s="147"/>
      <c r="S279" s="148"/>
      <c r="T279" s="125"/>
      <c r="U279" s="125"/>
      <c r="V279" s="125"/>
    </row>
    <row r="280" spans="1:22" ht="15">
      <c r="A280" s="127"/>
      <c r="B280" s="141"/>
      <c r="C280" s="10" t="s">
        <v>213</v>
      </c>
      <c r="D280" s="44">
        <f t="shared" si="164"/>
        <v>0</v>
      </c>
      <c r="E280" s="45">
        <f t="shared" si="165"/>
        <v>0</v>
      </c>
      <c r="F280" s="46">
        <v>0</v>
      </c>
      <c r="G280" s="45">
        <v>0</v>
      </c>
      <c r="H280" s="46">
        <v>0</v>
      </c>
      <c r="I280" s="45">
        <v>0</v>
      </c>
      <c r="J280" s="46">
        <v>0</v>
      </c>
      <c r="K280" s="45">
        <v>0</v>
      </c>
      <c r="L280" s="46">
        <v>0</v>
      </c>
      <c r="M280" s="45">
        <v>0</v>
      </c>
      <c r="N280" s="46">
        <v>0</v>
      </c>
      <c r="O280" s="45">
        <v>0</v>
      </c>
      <c r="P280" s="46">
        <v>0</v>
      </c>
      <c r="Q280" s="45">
        <v>0</v>
      </c>
      <c r="R280" s="147"/>
      <c r="S280" s="148"/>
      <c r="T280" s="125"/>
      <c r="U280" s="125"/>
      <c r="V280" s="125"/>
    </row>
    <row r="281" spans="1:22" s="30" customFormat="1" ht="15">
      <c r="A281" s="127"/>
      <c r="B281" s="153" t="s">
        <v>245</v>
      </c>
      <c r="C281" s="34" t="s">
        <v>14</v>
      </c>
      <c r="D281" s="62">
        <f aca="true" t="shared" si="166" ref="D281:Q281">SUM(D282:D287)</f>
        <v>9469.5</v>
      </c>
      <c r="E281" s="63">
        <f t="shared" si="166"/>
        <v>0</v>
      </c>
      <c r="F281" s="62">
        <f t="shared" si="166"/>
        <v>9469.5</v>
      </c>
      <c r="G281" s="63">
        <f t="shared" si="166"/>
        <v>0</v>
      </c>
      <c r="H281" s="62">
        <f t="shared" si="166"/>
        <v>0</v>
      </c>
      <c r="I281" s="63">
        <f t="shared" si="166"/>
        <v>0</v>
      </c>
      <c r="J281" s="62">
        <f t="shared" si="166"/>
        <v>0</v>
      </c>
      <c r="K281" s="63">
        <f t="shared" si="166"/>
        <v>0</v>
      </c>
      <c r="L281" s="62">
        <f t="shared" si="166"/>
        <v>0</v>
      </c>
      <c r="M281" s="63">
        <f t="shared" si="166"/>
        <v>0</v>
      </c>
      <c r="N281" s="62">
        <f t="shared" si="166"/>
        <v>850</v>
      </c>
      <c r="O281" s="63">
        <f t="shared" si="166"/>
        <v>0</v>
      </c>
      <c r="P281" s="62">
        <f t="shared" si="166"/>
        <v>560</v>
      </c>
      <c r="Q281" s="63">
        <f t="shared" si="166"/>
        <v>0</v>
      </c>
      <c r="R281" s="147"/>
      <c r="S281" s="148"/>
      <c r="T281" s="125"/>
      <c r="U281" s="125"/>
      <c r="V281" s="125"/>
    </row>
    <row r="282" spans="1:22" s="30" customFormat="1" ht="15">
      <c r="A282" s="127"/>
      <c r="B282" s="154"/>
      <c r="C282" s="34" t="s">
        <v>0</v>
      </c>
      <c r="D282" s="58">
        <f aca="true" t="shared" si="167" ref="D282:D287">F282+H282+J282+L282</f>
        <v>0</v>
      </c>
      <c r="E282" s="36">
        <f aca="true" t="shared" si="168" ref="E282:E287">G282+I282+K282+M282</f>
        <v>0</v>
      </c>
      <c r="F282" s="35">
        <f aca="true" t="shared" si="169" ref="F282:G287">F268+F275</f>
        <v>0</v>
      </c>
      <c r="G282" s="36">
        <f t="shared" si="169"/>
        <v>0</v>
      </c>
      <c r="H282" s="35">
        <f aca="true" t="shared" si="170" ref="H282:Q282">H268+H275</f>
        <v>0</v>
      </c>
      <c r="I282" s="36">
        <f t="shared" si="170"/>
        <v>0</v>
      </c>
      <c r="J282" s="35">
        <f t="shared" si="170"/>
        <v>0</v>
      </c>
      <c r="K282" s="36">
        <f t="shared" si="170"/>
        <v>0</v>
      </c>
      <c r="L282" s="35">
        <f t="shared" si="170"/>
        <v>0</v>
      </c>
      <c r="M282" s="36">
        <f t="shared" si="170"/>
        <v>0</v>
      </c>
      <c r="N282" s="35">
        <f t="shared" si="170"/>
        <v>0</v>
      </c>
      <c r="O282" s="36">
        <f t="shared" si="170"/>
        <v>0</v>
      </c>
      <c r="P282" s="35">
        <f t="shared" si="170"/>
        <v>0</v>
      </c>
      <c r="Q282" s="36">
        <f t="shared" si="170"/>
        <v>0</v>
      </c>
      <c r="R282" s="147"/>
      <c r="S282" s="148"/>
      <c r="T282" s="125"/>
      <c r="U282" s="125"/>
      <c r="V282" s="125"/>
    </row>
    <row r="283" spans="1:22" s="30" customFormat="1" ht="15">
      <c r="A283" s="127"/>
      <c r="B283" s="154"/>
      <c r="C283" s="34" t="s">
        <v>1</v>
      </c>
      <c r="D283" s="58">
        <f t="shared" si="167"/>
        <v>9469.5</v>
      </c>
      <c r="E283" s="36">
        <f t="shared" si="168"/>
        <v>0</v>
      </c>
      <c r="F283" s="35">
        <f t="shared" si="169"/>
        <v>9469.5</v>
      </c>
      <c r="G283" s="36">
        <f t="shared" si="169"/>
        <v>0</v>
      </c>
      <c r="H283" s="35">
        <f aca="true" t="shared" si="171" ref="H283:Q283">H269+H276</f>
        <v>0</v>
      </c>
      <c r="I283" s="36">
        <f t="shared" si="171"/>
        <v>0</v>
      </c>
      <c r="J283" s="35">
        <f t="shared" si="171"/>
        <v>0</v>
      </c>
      <c r="K283" s="36">
        <f t="shared" si="171"/>
        <v>0</v>
      </c>
      <c r="L283" s="35">
        <f t="shared" si="171"/>
        <v>0</v>
      </c>
      <c r="M283" s="36">
        <f t="shared" si="171"/>
        <v>0</v>
      </c>
      <c r="N283" s="35">
        <f t="shared" si="171"/>
        <v>850</v>
      </c>
      <c r="O283" s="36">
        <f t="shared" si="171"/>
        <v>0</v>
      </c>
      <c r="P283" s="35">
        <f t="shared" si="171"/>
        <v>560</v>
      </c>
      <c r="Q283" s="36">
        <f t="shared" si="171"/>
        <v>0</v>
      </c>
      <c r="R283" s="147"/>
      <c r="S283" s="148"/>
      <c r="T283" s="125"/>
      <c r="U283" s="125"/>
      <c r="V283" s="125"/>
    </row>
    <row r="284" spans="1:22" s="30" customFormat="1" ht="15">
      <c r="A284" s="127"/>
      <c r="B284" s="154"/>
      <c r="C284" s="34" t="s">
        <v>2</v>
      </c>
      <c r="D284" s="58">
        <f t="shared" si="167"/>
        <v>0</v>
      </c>
      <c r="E284" s="36">
        <f t="shared" si="168"/>
        <v>0</v>
      </c>
      <c r="F284" s="35">
        <f t="shared" si="169"/>
        <v>0</v>
      </c>
      <c r="G284" s="36">
        <f t="shared" si="169"/>
        <v>0</v>
      </c>
      <c r="H284" s="35">
        <f aca="true" t="shared" si="172" ref="H284:Q284">H270+H277</f>
        <v>0</v>
      </c>
      <c r="I284" s="36">
        <f t="shared" si="172"/>
        <v>0</v>
      </c>
      <c r="J284" s="35">
        <f t="shared" si="172"/>
        <v>0</v>
      </c>
      <c r="K284" s="36">
        <f t="shared" si="172"/>
        <v>0</v>
      </c>
      <c r="L284" s="35">
        <f t="shared" si="172"/>
        <v>0</v>
      </c>
      <c r="M284" s="36">
        <f t="shared" si="172"/>
        <v>0</v>
      </c>
      <c r="N284" s="35">
        <f t="shared" si="172"/>
        <v>0</v>
      </c>
      <c r="O284" s="36">
        <f t="shared" si="172"/>
        <v>0</v>
      </c>
      <c r="P284" s="35">
        <f t="shared" si="172"/>
        <v>0</v>
      </c>
      <c r="Q284" s="36">
        <f t="shared" si="172"/>
        <v>0</v>
      </c>
      <c r="R284" s="147"/>
      <c r="S284" s="148"/>
      <c r="T284" s="125"/>
      <c r="U284" s="125"/>
      <c r="V284" s="125"/>
    </row>
    <row r="285" spans="1:22" ht="15">
      <c r="A285" s="127"/>
      <c r="B285" s="154"/>
      <c r="C285" s="64" t="s">
        <v>211</v>
      </c>
      <c r="D285" s="58">
        <f t="shared" si="167"/>
        <v>0</v>
      </c>
      <c r="E285" s="36">
        <f t="shared" si="168"/>
        <v>0</v>
      </c>
      <c r="F285" s="65">
        <f t="shared" si="169"/>
        <v>0</v>
      </c>
      <c r="G285" s="63">
        <f t="shared" si="169"/>
        <v>0</v>
      </c>
      <c r="H285" s="65">
        <f aca="true" t="shared" si="173" ref="H285:Q285">H271+H278</f>
        <v>0</v>
      </c>
      <c r="I285" s="63">
        <f t="shared" si="173"/>
        <v>0</v>
      </c>
      <c r="J285" s="65">
        <f t="shared" si="173"/>
        <v>0</v>
      </c>
      <c r="K285" s="63">
        <f t="shared" si="173"/>
        <v>0</v>
      </c>
      <c r="L285" s="65">
        <f t="shared" si="173"/>
        <v>0</v>
      </c>
      <c r="M285" s="63">
        <f t="shared" si="173"/>
        <v>0</v>
      </c>
      <c r="N285" s="65">
        <f t="shared" si="173"/>
        <v>0</v>
      </c>
      <c r="O285" s="63">
        <f t="shared" si="173"/>
        <v>0</v>
      </c>
      <c r="P285" s="65">
        <f t="shared" si="173"/>
        <v>0</v>
      </c>
      <c r="Q285" s="63">
        <f t="shared" si="173"/>
        <v>0</v>
      </c>
      <c r="R285" s="147"/>
      <c r="S285" s="148"/>
      <c r="T285" s="125"/>
      <c r="U285" s="125"/>
      <c r="V285" s="125"/>
    </row>
    <row r="286" spans="1:22" ht="15">
      <c r="A286" s="127"/>
      <c r="B286" s="154"/>
      <c r="C286" s="34" t="s">
        <v>214</v>
      </c>
      <c r="D286" s="58">
        <f t="shared" si="167"/>
        <v>0</v>
      </c>
      <c r="E286" s="36">
        <f t="shared" si="168"/>
        <v>0</v>
      </c>
      <c r="F286" s="35">
        <f t="shared" si="169"/>
        <v>0</v>
      </c>
      <c r="G286" s="36">
        <f t="shared" si="169"/>
        <v>0</v>
      </c>
      <c r="H286" s="35">
        <f aca="true" t="shared" si="174" ref="H286:Q286">H272+H279</f>
        <v>0</v>
      </c>
      <c r="I286" s="36">
        <f t="shared" si="174"/>
        <v>0</v>
      </c>
      <c r="J286" s="35">
        <f t="shared" si="174"/>
        <v>0</v>
      </c>
      <c r="K286" s="36">
        <f t="shared" si="174"/>
        <v>0</v>
      </c>
      <c r="L286" s="35">
        <f t="shared" si="174"/>
        <v>0</v>
      </c>
      <c r="M286" s="36">
        <f t="shared" si="174"/>
        <v>0</v>
      </c>
      <c r="N286" s="35">
        <f t="shared" si="174"/>
        <v>0</v>
      </c>
      <c r="O286" s="36">
        <f t="shared" si="174"/>
        <v>0</v>
      </c>
      <c r="P286" s="35">
        <f t="shared" si="174"/>
        <v>0</v>
      </c>
      <c r="Q286" s="36">
        <f t="shared" si="174"/>
        <v>0</v>
      </c>
      <c r="R286" s="147"/>
      <c r="S286" s="148"/>
      <c r="T286" s="125"/>
      <c r="U286" s="125"/>
      <c r="V286" s="125"/>
    </row>
    <row r="287" spans="1:22" ht="15.75" thickBot="1">
      <c r="A287" s="128"/>
      <c r="B287" s="155"/>
      <c r="C287" s="66" t="s">
        <v>213</v>
      </c>
      <c r="D287" s="60">
        <f t="shared" si="167"/>
        <v>0</v>
      </c>
      <c r="E287" s="39">
        <f t="shared" si="168"/>
        <v>0</v>
      </c>
      <c r="F287" s="38">
        <f t="shared" si="169"/>
        <v>0</v>
      </c>
      <c r="G287" s="39">
        <f t="shared" si="169"/>
        <v>0</v>
      </c>
      <c r="H287" s="38">
        <f aca="true" t="shared" si="175" ref="H287:Q287">H273+H280</f>
        <v>0</v>
      </c>
      <c r="I287" s="39">
        <f t="shared" si="175"/>
        <v>0</v>
      </c>
      <c r="J287" s="38">
        <f t="shared" si="175"/>
        <v>0</v>
      </c>
      <c r="K287" s="39">
        <f t="shared" si="175"/>
        <v>0</v>
      </c>
      <c r="L287" s="38">
        <f t="shared" si="175"/>
        <v>0</v>
      </c>
      <c r="M287" s="39">
        <f t="shared" si="175"/>
        <v>0</v>
      </c>
      <c r="N287" s="38">
        <f t="shared" si="175"/>
        <v>0</v>
      </c>
      <c r="O287" s="39">
        <f t="shared" si="175"/>
        <v>0</v>
      </c>
      <c r="P287" s="38">
        <f t="shared" si="175"/>
        <v>0</v>
      </c>
      <c r="Q287" s="39">
        <f t="shared" si="175"/>
        <v>0</v>
      </c>
      <c r="R287" s="149"/>
      <c r="S287" s="145"/>
      <c r="T287" s="125"/>
      <c r="U287" s="125"/>
      <c r="V287" s="125"/>
    </row>
    <row r="288" spans="1:22" ht="15">
      <c r="A288" s="126" t="s">
        <v>185</v>
      </c>
      <c r="B288" s="139" t="s">
        <v>78</v>
      </c>
      <c r="C288" s="40" t="s">
        <v>14</v>
      </c>
      <c r="D288" s="41">
        <f>SUM(D289:D294)</f>
        <v>59.3</v>
      </c>
      <c r="E288" s="42">
        <f>SUM(E289:E294)</f>
        <v>0</v>
      </c>
      <c r="F288" s="41">
        <f aca="true" t="shared" si="176" ref="F288:Q288">SUM(F289:F294)</f>
        <v>59.3</v>
      </c>
      <c r="G288" s="42">
        <f t="shared" si="176"/>
        <v>0</v>
      </c>
      <c r="H288" s="41">
        <f t="shared" si="176"/>
        <v>0</v>
      </c>
      <c r="I288" s="42">
        <f t="shared" si="176"/>
        <v>0</v>
      </c>
      <c r="J288" s="41">
        <f t="shared" si="176"/>
        <v>0</v>
      </c>
      <c r="K288" s="42">
        <f t="shared" si="176"/>
        <v>0</v>
      </c>
      <c r="L288" s="41">
        <f t="shared" si="176"/>
        <v>0</v>
      </c>
      <c r="M288" s="42">
        <f t="shared" si="176"/>
        <v>0</v>
      </c>
      <c r="N288" s="41">
        <f t="shared" si="176"/>
        <v>0</v>
      </c>
      <c r="O288" s="42">
        <f t="shared" si="176"/>
        <v>0</v>
      </c>
      <c r="P288" s="41">
        <f t="shared" si="176"/>
        <v>0</v>
      </c>
      <c r="Q288" s="42">
        <f t="shared" si="176"/>
        <v>0</v>
      </c>
      <c r="R288" s="150" t="s">
        <v>19</v>
      </c>
      <c r="S288" s="151"/>
      <c r="T288" s="125"/>
      <c r="U288" s="125"/>
      <c r="V288" s="125"/>
    </row>
    <row r="289" spans="1:22" ht="15">
      <c r="A289" s="127"/>
      <c r="B289" s="140"/>
      <c r="C289" s="43" t="s">
        <v>0</v>
      </c>
      <c r="D289" s="44">
        <f aca="true" t="shared" si="177" ref="D289:D294">F289+H289+J289+L289</f>
        <v>0</v>
      </c>
      <c r="E289" s="45">
        <f aca="true" t="shared" si="178" ref="E289:E294">G289+I289+K289+M289</f>
        <v>0</v>
      </c>
      <c r="F289" s="46">
        <v>0</v>
      </c>
      <c r="G289" s="45"/>
      <c r="H289" s="46"/>
      <c r="I289" s="45"/>
      <c r="J289" s="46"/>
      <c r="K289" s="45"/>
      <c r="L289" s="46"/>
      <c r="M289" s="45"/>
      <c r="N289" s="46"/>
      <c r="O289" s="45"/>
      <c r="P289" s="46"/>
      <c r="Q289" s="45"/>
      <c r="R289" s="147"/>
      <c r="S289" s="148"/>
      <c r="T289" s="125"/>
      <c r="U289" s="125"/>
      <c r="V289" s="125"/>
    </row>
    <row r="290" spans="1:22" ht="15">
      <c r="A290" s="127"/>
      <c r="B290" s="140"/>
      <c r="C290" s="43" t="s">
        <v>1</v>
      </c>
      <c r="D290" s="44">
        <f t="shared" si="177"/>
        <v>59.3</v>
      </c>
      <c r="E290" s="45">
        <f t="shared" si="178"/>
        <v>0</v>
      </c>
      <c r="F290" s="46">
        <v>59.3</v>
      </c>
      <c r="G290" s="45"/>
      <c r="H290" s="46"/>
      <c r="I290" s="45"/>
      <c r="J290" s="46"/>
      <c r="K290" s="45"/>
      <c r="L290" s="46"/>
      <c r="M290" s="45"/>
      <c r="N290" s="46"/>
      <c r="O290" s="45"/>
      <c r="P290" s="46"/>
      <c r="Q290" s="45"/>
      <c r="R290" s="147"/>
      <c r="S290" s="148"/>
      <c r="T290" s="125"/>
      <c r="U290" s="125"/>
      <c r="V290" s="125"/>
    </row>
    <row r="291" spans="1:22" ht="15">
      <c r="A291" s="127"/>
      <c r="B291" s="140"/>
      <c r="C291" s="43" t="s">
        <v>2</v>
      </c>
      <c r="D291" s="44">
        <f t="shared" si="177"/>
        <v>0</v>
      </c>
      <c r="E291" s="45">
        <f t="shared" si="178"/>
        <v>0</v>
      </c>
      <c r="F291" s="46"/>
      <c r="G291" s="45"/>
      <c r="H291" s="46"/>
      <c r="I291" s="45"/>
      <c r="J291" s="46"/>
      <c r="K291" s="45"/>
      <c r="L291" s="46"/>
      <c r="M291" s="45"/>
      <c r="N291" s="46"/>
      <c r="O291" s="45"/>
      <c r="P291" s="46"/>
      <c r="Q291" s="45"/>
      <c r="R291" s="147"/>
      <c r="S291" s="148"/>
      <c r="T291" s="125"/>
      <c r="U291" s="125"/>
      <c r="V291" s="125"/>
    </row>
    <row r="292" spans="1:22" ht="15">
      <c r="A292" s="127"/>
      <c r="B292" s="140"/>
      <c r="C292" s="43" t="s">
        <v>211</v>
      </c>
      <c r="D292" s="44">
        <f t="shared" si="177"/>
        <v>0</v>
      </c>
      <c r="E292" s="45">
        <f t="shared" si="178"/>
        <v>0</v>
      </c>
      <c r="F292" s="46">
        <v>0</v>
      </c>
      <c r="G292" s="45">
        <v>0</v>
      </c>
      <c r="H292" s="46">
        <v>0</v>
      </c>
      <c r="I292" s="45">
        <v>0</v>
      </c>
      <c r="J292" s="46">
        <v>0</v>
      </c>
      <c r="K292" s="45">
        <v>0</v>
      </c>
      <c r="L292" s="46">
        <v>0</v>
      </c>
      <c r="M292" s="45">
        <v>0</v>
      </c>
      <c r="N292" s="46">
        <v>0</v>
      </c>
      <c r="O292" s="45">
        <v>0</v>
      </c>
      <c r="P292" s="46">
        <v>0</v>
      </c>
      <c r="Q292" s="45">
        <v>0</v>
      </c>
      <c r="R292" s="147"/>
      <c r="S292" s="148"/>
      <c r="T292" s="125"/>
      <c r="U292" s="125"/>
      <c r="V292" s="125"/>
    </row>
    <row r="293" spans="1:22" ht="15">
      <c r="A293" s="127"/>
      <c r="B293" s="140"/>
      <c r="C293" s="43" t="s">
        <v>214</v>
      </c>
      <c r="D293" s="44">
        <f t="shared" si="177"/>
        <v>0</v>
      </c>
      <c r="E293" s="45">
        <f t="shared" si="178"/>
        <v>0</v>
      </c>
      <c r="F293" s="46">
        <v>0</v>
      </c>
      <c r="G293" s="45">
        <v>0</v>
      </c>
      <c r="H293" s="46">
        <v>0</v>
      </c>
      <c r="I293" s="45">
        <v>0</v>
      </c>
      <c r="J293" s="46">
        <v>0</v>
      </c>
      <c r="K293" s="45">
        <v>0</v>
      </c>
      <c r="L293" s="46">
        <v>0</v>
      </c>
      <c r="M293" s="45">
        <v>0</v>
      </c>
      <c r="N293" s="46">
        <v>0</v>
      </c>
      <c r="O293" s="45">
        <v>0</v>
      </c>
      <c r="P293" s="46">
        <v>0</v>
      </c>
      <c r="Q293" s="45">
        <v>0</v>
      </c>
      <c r="R293" s="147"/>
      <c r="S293" s="148"/>
      <c r="T293" s="125"/>
      <c r="U293" s="125"/>
      <c r="V293" s="125"/>
    </row>
    <row r="294" spans="1:22" ht="15">
      <c r="A294" s="127"/>
      <c r="B294" s="141"/>
      <c r="C294" s="10" t="s">
        <v>213</v>
      </c>
      <c r="D294" s="44">
        <f t="shared" si="177"/>
        <v>0</v>
      </c>
      <c r="E294" s="45">
        <f t="shared" si="178"/>
        <v>0</v>
      </c>
      <c r="F294" s="46">
        <v>0</v>
      </c>
      <c r="G294" s="45">
        <v>0</v>
      </c>
      <c r="H294" s="46">
        <v>0</v>
      </c>
      <c r="I294" s="45">
        <v>0</v>
      </c>
      <c r="J294" s="46">
        <v>0</v>
      </c>
      <c r="K294" s="45">
        <v>0</v>
      </c>
      <c r="L294" s="46">
        <v>0</v>
      </c>
      <c r="M294" s="45">
        <v>0</v>
      </c>
      <c r="N294" s="46">
        <v>0</v>
      </c>
      <c r="O294" s="45">
        <v>0</v>
      </c>
      <c r="P294" s="46">
        <v>0</v>
      </c>
      <c r="Q294" s="45">
        <v>0</v>
      </c>
      <c r="R294" s="147"/>
      <c r="S294" s="148"/>
      <c r="T294" s="125"/>
      <c r="U294" s="125"/>
      <c r="V294" s="125"/>
    </row>
    <row r="295" spans="1:22" ht="15">
      <c r="A295" s="127"/>
      <c r="B295" s="168" t="s">
        <v>79</v>
      </c>
      <c r="C295" s="43" t="s">
        <v>14</v>
      </c>
      <c r="D295" s="55">
        <f>SUM(D296:D301)</f>
        <v>1185</v>
      </c>
      <c r="E295" s="48">
        <f>SUM(E296:E301)</f>
        <v>0</v>
      </c>
      <c r="F295" s="55">
        <f aca="true" t="shared" si="179" ref="F295:Q295">SUM(F296:F301)</f>
        <v>1185</v>
      </c>
      <c r="G295" s="48">
        <f t="shared" si="179"/>
        <v>0</v>
      </c>
      <c r="H295" s="55">
        <f t="shared" si="179"/>
        <v>0</v>
      </c>
      <c r="I295" s="48">
        <f t="shared" si="179"/>
        <v>0</v>
      </c>
      <c r="J295" s="55">
        <f t="shared" si="179"/>
        <v>0</v>
      </c>
      <c r="K295" s="48">
        <f t="shared" si="179"/>
        <v>0</v>
      </c>
      <c r="L295" s="55">
        <f t="shared" si="179"/>
        <v>0</v>
      </c>
      <c r="M295" s="48">
        <f t="shared" si="179"/>
        <v>0</v>
      </c>
      <c r="N295" s="55">
        <f t="shared" si="179"/>
        <v>1570.2</v>
      </c>
      <c r="O295" s="48">
        <f t="shared" si="179"/>
        <v>0</v>
      </c>
      <c r="P295" s="55">
        <f t="shared" si="179"/>
        <v>385</v>
      </c>
      <c r="Q295" s="48">
        <f t="shared" si="179"/>
        <v>0</v>
      </c>
      <c r="R295" s="147"/>
      <c r="S295" s="148"/>
      <c r="T295" s="125"/>
      <c r="U295" s="125"/>
      <c r="V295" s="125"/>
    </row>
    <row r="296" spans="1:22" ht="15">
      <c r="A296" s="127"/>
      <c r="B296" s="140"/>
      <c r="C296" s="43" t="s">
        <v>0</v>
      </c>
      <c r="D296" s="44">
        <f aca="true" t="shared" si="180" ref="D296:D301">F296+H296+J296+L296</f>
        <v>0</v>
      </c>
      <c r="E296" s="45">
        <f aca="true" t="shared" si="181" ref="E296:E301">G296+I296+K296+M296</f>
        <v>0</v>
      </c>
      <c r="F296" s="46">
        <v>0</v>
      </c>
      <c r="G296" s="45"/>
      <c r="H296" s="46"/>
      <c r="I296" s="45"/>
      <c r="J296" s="46"/>
      <c r="K296" s="45"/>
      <c r="L296" s="46"/>
      <c r="M296" s="45"/>
      <c r="N296" s="46">
        <v>0</v>
      </c>
      <c r="O296" s="45"/>
      <c r="P296" s="46">
        <v>0</v>
      </c>
      <c r="Q296" s="45"/>
      <c r="R296" s="147"/>
      <c r="S296" s="148"/>
      <c r="T296" s="125"/>
      <c r="U296" s="125"/>
      <c r="V296" s="125"/>
    </row>
    <row r="297" spans="1:22" ht="15">
      <c r="A297" s="127"/>
      <c r="B297" s="140"/>
      <c r="C297" s="43" t="s">
        <v>1</v>
      </c>
      <c r="D297" s="44">
        <f t="shared" si="180"/>
        <v>1185</v>
      </c>
      <c r="E297" s="45">
        <f t="shared" si="181"/>
        <v>0</v>
      </c>
      <c r="F297" s="46">
        <v>1185</v>
      </c>
      <c r="G297" s="45"/>
      <c r="H297" s="46"/>
      <c r="I297" s="45"/>
      <c r="J297" s="46"/>
      <c r="K297" s="45"/>
      <c r="L297" s="46"/>
      <c r="M297" s="45"/>
      <c r="N297" s="46">
        <v>1570.2</v>
      </c>
      <c r="O297" s="45"/>
      <c r="P297" s="46">
        <v>385</v>
      </c>
      <c r="Q297" s="45"/>
      <c r="R297" s="147"/>
      <c r="S297" s="148"/>
      <c r="T297" s="125"/>
      <c r="U297" s="125"/>
      <c r="V297" s="125"/>
    </row>
    <row r="298" spans="1:22" ht="15">
      <c r="A298" s="127"/>
      <c r="B298" s="140"/>
      <c r="C298" s="43" t="s">
        <v>2</v>
      </c>
      <c r="D298" s="44">
        <f t="shared" si="180"/>
        <v>0</v>
      </c>
      <c r="E298" s="45">
        <f t="shared" si="181"/>
        <v>0</v>
      </c>
      <c r="F298" s="46"/>
      <c r="G298" s="45"/>
      <c r="H298" s="46"/>
      <c r="I298" s="45"/>
      <c r="J298" s="46"/>
      <c r="K298" s="45"/>
      <c r="L298" s="46"/>
      <c r="M298" s="45"/>
      <c r="N298" s="46"/>
      <c r="O298" s="45"/>
      <c r="P298" s="46"/>
      <c r="Q298" s="45"/>
      <c r="R298" s="147"/>
      <c r="S298" s="148"/>
      <c r="T298" s="125"/>
      <c r="U298" s="125"/>
      <c r="V298" s="125"/>
    </row>
    <row r="299" spans="1:22" ht="15">
      <c r="A299" s="127"/>
      <c r="B299" s="140"/>
      <c r="C299" s="43" t="s">
        <v>211</v>
      </c>
      <c r="D299" s="44">
        <f t="shared" si="180"/>
        <v>0</v>
      </c>
      <c r="E299" s="45">
        <f t="shared" si="181"/>
        <v>0</v>
      </c>
      <c r="F299" s="46">
        <v>0</v>
      </c>
      <c r="G299" s="45">
        <v>0</v>
      </c>
      <c r="H299" s="46">
        <v>0</v>
      </c>
      <c r="I299" s="45">
        <v>0</v>
      </c>
      <c r="J299" s="46">
        <v>0</v>
      </c>
      <c r="K299" s="45">
        <v>0</v>
      </c>
      <c r="L299" s="46">
        <v>0</v>
      </c>
      <c r="M299" s="45">
        <v>0</v>
      </c>
      <c r="N299" s="46">
        <v>0</v>
      </c>
      <c r="O299" s="45">
        <v>0</v>
      </c>
      <c r="P299" s="46">
        <v>0</v>
      </c>
      <c r="Q299" s="45">
        <v>0</v>
      </c>
      <c r="R299" s="147"/>
      <c r="S299" s="148"/>
      <c r="T299" s="125"/>
      <c r="U299" s="125"/>
      <c r="V299" s="125"/>
    </row>
    <row r="300" spans="1:22" ht="15">
      <c r="A300" s="127"/>
      <c r="B300" s="140"/>
      <c r="C300" s="43" t="s">
        <v>214</v>
      </c>
      <c r="D300" s="44">
        <f t="shared" si="180"/>
        <v>0</v>
      </c>
      <c r="E300" s="45">
        <f t="shared" si="181"/>
        <v>0</v>
      </c>
      <c r="F300" s="46">
        <v>0</v>
      </c>
      <c r="G300" s="45">
        <v>0</v>
      </c>
      <c r="H300" s="46">
        <v>0</v>
      </c>
      <c r="I300" s="45">
        <v>0</v>
      </c>
      <c r="J300" s="46">
        <v>0</v>
      </c>
      <c r="K300" s="45">
        <v>0</v>
      </c>
      <c r="L300" s="46">
        <v>0</v>
      </c>
      <c r="M300" s="45">
        <v>0</v>
      </c>
      <c r="N300" s="46">
        <v>0</v>
      </c>
      <c r="O300" s="45">
        <v>0</v>
      </c>
      <c r="P300" s="46">
        <v>0</v>
      </c>
      <c r="Q300" s="45">
        <v>0</v>
      </c>
      <c r="R300" s="147"/>
      <c r="S300" s="148"/>
      <c r="T300" s="125"/>
      <c r="U300" s="125"/>
      <c r="V300" s="125"/>
    </row>
    <row r="301" spans="1:22" ht="15">
      <c r="A301" s="127"/>
      <c r="B301" s="141"/>
      <c r="C301" s="10" t="s">
        <v>213</v>
      </c>
      <c r="D301" s="44">
        <f t="shared" si="180"/>
        <v>0</v>
      </c>
      <c r="E301" s="45">
        <f t="shared" si="181"/>
        <v>0</v>
      </c>
      <c r="F301" s="46">
        <v>0</v>
      </c>
      <c r="G301" s="45">
        <v>0</v>
      </c>
      <c r="H301" s="46">
        <v>0</v>
      </c>
      <c r="I301" s="45">
        <v>0</v>
      </c>
      <c r="J301" s="46">
        <v>0</v>
      </c>
      <c r="K301" s="45">
        <v>0</v>
      </c>
      <c r="L301" s="46">
        <v>0</v>
      </c>
      <c r="M301" s="45">
        <v>0</v>
      </c>
      <c r="N301" s="46">
        <v>0</v>
      </c>
      <c r="O301" s="45">
        <v>0</v>
      </c>
      <c r="P301" s="46">
        <v>0</v>
      </c>
      <c r="Q301" s="45">
        <v>0</v>
      </c>
      <c r="R301" s="147"/>
      <c r="S301" s="148"/>
      <c r="T301" s="125"/>
      <c r="U301" s="125"/>
      <c r="V301" s="125"/>
    </row>
    <row r="302" spans="1:22" s="30" customFormat="1" ht="15">
      <c r="A302" s="127"/>
      <c r="B302" s="153" t="s">
        <v>245</v>
      </c>
      <c r="C302" s="34" t="s">
        <v>14</v>
      </c>
      <c r="D302" s="62">
        <f>SUM(D303:D308)</f>
        <v>1244.3</v>
      </c>
      <c r="E302" s="63">
        <f>SUM(E303:E308)</f>
        <v>0</v>
      </c>
      <c r="F302" s="62">
        <f aca="true" t="shared" si="182" ref="F302:Q302">SUM(F303:F308)</f>
        <v>1244.3</v>
      </c>
      <c r="G302" s="63">
        <f t="shared" si="182"/>
        <v>0</v>
      </c>
      <c r="H302" s="62">
        <f t="shared" si="182"/>
        <v>0</v>
      </c>
      <c r="I302" s="63">
        <f t="shared" si="182"/>
        <v>0</v>
      </c>
      <c r="J302" s="62">
        <f t="shared" si="182"/>
        <v>0</v>
      </c>
      <c r="K302" s="63">
        <f t="shared" si="182"/>
        <v>0</v>
      </c>
      <c r="L302" s="62">
        <f t="shared" si="182"/>
        <v>0</v>
      </c>
      <c r="M302" s="63">
        <f t="shared" si="182"/>
        <v>0</v>
      </c>
      <c r="N302" s="62">
        <f t="shared" si="182"/>
        <v>1570.2</v>
      </c>
      <c r="O302" s="63">
        <f t="shared" si="182"/>
        <v>0</v>
      </c>
      <c r="P302" s="62">
        <f t="shared" si="182"/>
        <v>385</v>
      </c>
      <c r="Q302" s="63">
        <f t="shared" si="182"/>
        <v>0</v>
      </c>
      <c r="R302" s="147"/>
      <c r="S302" s="148"/>
      <c r="T302" s="125"/>
      <c r="U302" s="125"/>
      <c r="V302" s="125"/>
    </row>
    <row r="303" spans="1:22" s="30" customFormat="1" ht="15">
      <c r="A303" s="127"/>
      <c r="B303" s="154"/>
      <c r="C303" s="34" t="s">
        <v>0</v>
      </c>
      <c r="D303" s="58">
        <f aca="true" t="shared" si="183" ref="D303:D308">F303+H303+J303+L303</f>
        <v>0</v>
      </c>
      <c r="E303" s="36">
        <f aca="true" t="shared" si="184" ref="E303:E308">G303+I303+K303+M303</f>
        <v>0</v>
      </c>
      <c r="F303" s="35">
        <f aca="true" t="shared" si="185" ref="F303:G308">F289+F296</f>
        <v>0</v>
      </c>
      <c r="G303" s="36">
        <f t="shared" si="185"/>
        <v>0</v>
      </c>
      <c r="H303" s="35">
        <f aca="true" t="shared" si="186" ref="H303:Q303">H289+H296</f>
        <v>0</v>
      </c>
      <c r="I303" s="36">
        <f t="shared" si="186"/>
        <v>0</v>
      </c>
      <c r="J303" s="35">
        <f t="shared" si="186"/>
        <v>0</v>
      </c>
      <c r="K303" s="36">
        <f t="shared" si="186"/>
        <v>0</v>
      </c>
      <c r="L303" s="35">
        <f t="shared" si="186"/>
        <v>0</v>
      </c>
      <c r="M303" s="36">
        <f t="shared" si="186"/>
        <v>0</v>
      </c>
      <c r="N303" s="35">
        <f t="shared" si="186"/>
        <v>0</v>
      </c>
      <c r="O303" s="36">
        <f t="shared" si="186"/>
        <v>0</v>
      </c>
      <c r="P303" s="35">
        <f t="shared" si="186"/>
        <v>0</v>
      </c>
      <c r="Q303" s="36">
        <f t="shared" si="186"/>
        <v>0</v>
      </c>
      <c r="R303" s="147"/>
      <c r="S303" s="148"/>
      <c r="T303" s="125"/>
      <c r="U303" s="125"/>
      <c r="V303" s="125"/>
    </row>
    <row r="304" spans="1:22" s="30" customFormat="1" ht="15">
      <c r="A304" s="127"/>
      <c r="B304" s="154"/>
      <c r="C304" s="34" t="s">
        <v>1</v>
      </c>
      <c r="D304" s="58">
        <f t="shared" si="183"/>
        <v>1244.3</v>
      </c>
      <c r="E304" s="36">
        <f t="shared" si="184"/>
        <v>0</v>
      </c>
      <c r="F304" s="35">
        <f t="shared" si="185"/>
        <v>1244.3</v>
      </c>
      <c r="G304" s="36">
        <f t="shared" si="185"/>
        <v>0</v>
      </c>
      <c r="H304" s="35">
        <f aca="true" t="shared" si="187" ref="H304:Q304">H290+H297</f>
        <v>0</v>
      </c>
      <c r="I304" s="36">
        <f t="shared" si="187"/>
        <v>0</v>
      </c>
      <c r="J304" s="35">
        <f t="shared" si="187"/>
        <v>0</v>
      </c>
      <c r="K304" s="36">
        <f t="shared" si="187"/>
        <v>0</v>
      </c>
      <c r="L304" s="35">
        <f t="shared" si="187"/>
        <v>0</v>
      </c>
      <c r="M304" s="36">
        <f t="shared" si="187"/>
        <v>0</v>
      </c>
      <c r="N304" s="35">
        <f t="shared" si="187"/>
        <v>1570.2</v>
      </c>
      <c r="O304" s="36">
        <f t="shared" si="187"/>
        <v>0</v>
      </c>
      <c r="P304" s="35">
        <f t="shared" si="187"/>
        <v>385</v>
      </c>
      <c r="Q304" s="36">
        <f t="shared" si="187"/>
        <v>0</v>
      </c>
      <c r="R304" s="147"/>
      <c r="S304" s="148"/>
      <c r="T304" s="125"/>
      <c r="U304" s="125"/>
      <c r="V304" s="125"/>
    </row>
    <row r="305" spans="1:22" s="30" customFormat="1" ht="15">
      <c r="A305" s="127"/>
      <c r="B305" s="154"/>
      <c r="C305" s="34" t="s">
        <v>2</v>
      </c>
      <c r="D305" s="58">
        <f t="shared" si="183"/>
        <v>0</v>
      </c>
      <c r="E305" s="36">
        <f t="shared" si="184"/>
        <v>0</v>
      </c>
      <c r="F305" s="35">
        <f t="shared" si="185"/>
        <v>0</v>
      </c>
      <c r="G305" s="36">
        <f t="shared" si="185"/>
        <v>0</v>
      </c>
      <c r="H305" s="35">
        <f aca="true" t="shared" si="188" ref="H305:Q305">H291+H298</f>
        <v>0</v>
      </c>
      <c r="I305" s="36">
        <f t="shared" si="188"/>
        <v>0</v>
      </c>
      <c r="J305" s="35">
        <f t="shared" si="188"/>
        <v>0</v>
      </c>
      <c r="K305" s="36">
        <f t="shared" si="188"/>
        <v>0</v>
      </c>
      <c r="L305" s="35">
        <f t="shared" si="188"/>
        <v>0</v>
      </c>
      <c r="M305" s="36">
        <f t="shared" si="188"/>
        <v>0</v>
      </c>
      <c r="N305" s="35">
        <f t="shared" si="188"/>
        <v>0</v>
      </c>
      <c r="O305" s="36">
        <f t="shared" si="188"/>
        <v>0</v>
      </c>
      <c r="P305" s="35">
        <f t="shared" si="188"/>
        <v>0</v>
      </c>
      <c r="Q305" s="36">
        <f t="shared" si="188"/>
        <v>0</v>
      </c>
      <c r="R305" s="147"/>
      <c r="S305" s="148"/>
      <c r="T305" s="125"/>
      <c r="U305" s="125"/>
      <c r="V305" s="125"/>
    </row>
    <row r="306" spans="1:22" ht="15">
      <c r="A306" s="127"/>
      <c r="B306" s="154"/>
      <c r="C306" s="64" t="s">
        <v>211</v>
      </c>
      <c r="D306" s="58">
        <f t="shared" si="183"/>
        <v>0</v>
      </c>
      <c r="E306" s="36">
        <f t="shared" si="184"/>
        <v>0</v>
      </c>
      <c r="F306" s="65">
        <f t="shared" si="185"/>
        <v>0</v>
      </c>
      <c r="G306" s="63">
        <f t="shared" si="185"/>
        <v>0</v>
      </c>
      <c r="H306" s="65">
        <f aca="true" t="shared" si="189" ref="H306:Q306">H292+H299</f>
        <v>0</v>
      </c>
      <c r="I306" s="63">
        <f t="shared" si="189"/>
        <v>0</v>
      </c>
      <c r="J306" s="65">
        <f t="shared" si="189"/>
        <v>0</v>
      </c>
      <c r="K306" s="63">
        <f t="shared" si="189"/>
        <v>0</v>
      </c>
      <c r="L306" s="65">
        <f t="shared" si="189"/>
        <v>0</v>
      </c>
      <c r="M306" s="63">
        <f t="shared" si="189"/>
        <v>0</v>
      </c>
      <c r="N306" s="65">
        <f t="shared" si="189"/>
        <v>0</v>
      </c>
      <c r="O306" s="63">
        <f t="shared" si="189"/>
        <v>0</v>
      </c>
      <c r="P306" s="65">
        <f t="shared" si="189"/>
        <v>0</v>
      </c>
      <c r="Q306" s="63">
        <f t="shared" si="189"/>
        <v>0</v>
      </c>
      <c r="R306" s="147"/>
      <c r="S306" s="148"/>
      <c r="T306" s="125"/>
      <c r="U306" s="125"/>
      <c r="V306" s="125"/>
    </row>
    <row r="307" spans="1:22" ht="15">
      <c r="A307" s="127"/>
      <c r="B307" s="154"/>
      <c r="C307" s="34" t="s">
        <v>214</v>
      </c>
      <c r="D307" s="58">
        <f t="shared" si="183"/>
        <v>0</v>
      </c>
      <c r="E307" s="36">
        <f t="shared" si="184"/>
        <v>0</v>
      </c>
      <c r="F307" s="35">
        <f t="shared" si="185"/>
        <v>0</v>
      </c>
      <c r="G307" s="36">
        <f t="shared" si="185"/>
        <v>0</v>
      </c>
      <c r="H307" s="35">
        <f aca="true" t="shared" si="190" ref="H307:Q307">H293+H300</f>
        <v>0</v>
      </c>
      <c r="I307" s="36">
        <f t="shared" si="190"/>
        <v>0</v>
      </c>
      <c r="J307" s="35">
        <f t="shared" si="190"/>
        <v>0</v>
      </c>
      <c r="K307" s="36">
        <f t="shared" si="190"/>
        <v>0</v>
      </c>
      <c r="L307" s="35">
        <f t="shared" si="190"/>
        <v>0</v>
      </c>
      <c r="M307" s="36">
        <f t="shared" si="190"/>
        <v>0</v>
      </c>
      <c r="N307" s="35">
        <f t="shared" si="190"/>
        <v>0</v>
      </c>
      <c r="O307" s="36">
        <f t="shared" si="190"/>
        <v>0</v>
      </c>
      <c r="P307" s="35">
        <f t="shared" si="190"/>
        <v>0</v>
      </c>
      <c r="Q307" s="36">
        <f t="shared" si="190"/>
        <v>0</v>
      </c>
      <c r="R307" s="147"/>
      <c r="S307" s="148"/>
      <c r="T307" s="125"/>
      <c r="U307" s="125"/>
      <c r="V307" s="125"/>
    </row>
    <row r="308" spans="1:22" ht="15.75" thickBot="1">
      <c r="A308" s="128"/>
      <c r="B308" s="155"/>
      <c r="C308" s="66" t="s">
        <v>213</v>
      </c>
      <c r="D308" s="60">
        <f t="shared" si="183"/>
        <v>0</v>
      </c>
      <c r="E308" s="39">
        <f t="shared" si="184"/>
        <v>0</v>
      </c>
      <c r="F308" s="38">
        <f t="shared" si="185"/>
        <v>0</v>
      </c>
      <c r="G308" s="39">
        <f t="shared" si="185"/>
        <v>0</v>
      </c>
      <c r="H308" s="38">
        <f aca="true" t="shared" si="191" ref="H308:Q308">H294+H301</f>
        <v>0</v>
      </c>
      <c r="I308" s="39">
        <f t="shared" si="191"/>
        <v>0</v>
      </c>
      <c r="J308" s="38">
        <f t="shared" si="191"/>
        <v>0</v>
      </c>
      <c r="K308" s="39">
        <f t="shared" si="191"/>
        <v>0</v>
      </c>
      <c r="L308" s="38">
        <f t="shared" si="191"/>
        <v>0</v>
      </c>
      <c r="M308" s="39">
        <f t="shared" si="191"/>
        <v>0</v>
      </c>
      <c r="N308" s="38">
        <f t="shared" si="191"/>
        <v>0</v>
      </c>
      <c r="O308" s="39">
        <f t="shared" si="191"/>
        <v>0</v>
      </c>
      <c r="P308" s="38">
        <f t="shared" si="191"/>
        <v>0</v>
      </c>
      <c r="Q308" s="39">
        <f t="shared" si="191"/>
        <v>0</v>
      </c>
      <c r="R308" s="149"/>
      <c r="S308" s="145"/>
      <c r="T308" s="125"/>
      <c r="U308" s="125"/>
      <c r="V308" s="125"/>
    </row>
    <row r="309" spans="1:22" ht="15">
      <c r="A309" s="126" t="s">
        <v>250</v>
      </c>
      <c r="B309" s="139" t="s">
        <v>82</v>
      </c>
      <c r="C309" s="40" t="s">
        <v>14</v>
      </c>
      <c r="D309" s="41">
        <f>SUM(D310:D315)</f>
        <v>1930.3</v>
      </c>
      <c r="E309" s="42">
        <f>SUM(E310:E315)</f>
        <v>0</v>
      </c>
      <c r="F309" s="41">
        <f aca="true" t="shared" si="192" ref="F309:Q309">SUM(F310:F315)</f>
        <v>1930.3</v>
      </c>
      <c r="G309" s="42">
        <f t="shared" si="192"/>
        <v>0</v>
      </c>
      <c r="H309" s="41">
        <f t="shared" si="192"/>
        <v>0</v>
      </c>
      <c r="I309" s="42">
        <f t="shared" si="192"/>
        <v>0</v>
      </c>
      <c r="J309" s="41">
        <f t="shared" si="192"/>
        <v>0</v>
      </c>
      <c r="K309" s="42">
        <f t="shared" si="192"/>
        <v>0</v>
      </c>
      <c r="L309" s="41">
        <f t="shared" si="192"/>
        <v>0</v>
      </c>
      <c r="M309" s="42">
        <f t="shared" si="192"/>
        <v>0</v>
      </c>
      <c r="N309" s="41">
        <f t="shared" si="192"/>
        <v>888.5</v>
      </c>
      <c r="O309" s="42">
        <f t="shared" si="192"/>
        <v>0</v>
      </c>
      <c r="P309" s="41">
        <f t="shared" si="192"/>
        <v>0</v>
      </c>
      <c r="Q309" s="42">
        <f t="shared" si="192"/>
        <v>0</v>
      </c>
      <c r="R309" s="150" t="s">
        <v>19</v>
      </c>
      <c r="S309" s="151"/>
      <c r="T309" s="125"/>
      <c r="U309" s="125"/>
      <c r="V309" s="125"/>
    </row>
    <row r="310" spans="1:22" ht="15">
      <c r="A310" s="127"/>
      <c r="B310" s="140"/>
      <c r="C310" s="43" t="s">
        <v>0</v>
      </c>
      <c r="D310" s="44">
        <f aca="true" t="shared" si="193" ref="D310:D315">F310+H310+J310+L310</f>
        <v>0</v>
      </c>
      <c r="E310" s="45">
        <f aca="true" t="shared" si="194" ref="E310:E315">G310+I310+K310+M310</f>
        <v>0</v>
      </c>
      <c r="F310" s="46">
        <v>0</v>
      </c>
      <c r="G310" s="45">
        <v>0</v>
      </c>
      <c r="H310" s="46"/>
      <c r="I310" s="45"/>
      <c r="J310" s="46"/>
      <c r="K310" s="45"/>
      <c r="L310" s="46"/>
      <c r="M310" s="45"/>
      <c r="N310" s="46"/>
      <c r="O310" s="45"/>
      <c r="P310" s="46"/>
      <c r="Q310" s="45"/>
      <c r="R310" s="147"/>
      <c r="S310" s="148"/>
      <c r="T310" s="125"/>
      <c r="U310" s="125"/>
      <c r="V310" s="125"/>
    </row>
    <row r="311" spans="1:22" ht="15">
      <c r="A311" s="127"/>
      <c r="B311" s="140"/>
      <c r="C311" s="43" t="s">
        <v>1</v>
      </c>
      <c r="D311" s="44">
        <f t="shared" si="193"/>
        <v>1930.3</v>
      </c>
      <c r="E311" s="45">
        <f t="shared" si="194"/>
        <v>0</v>
      </c>
      <c r="F311" s="46">
        <v>1930.3</v>
      </c>
      <c r="G311" s="45">
        <v>0</v>
      </c>
      <c r="H311" s="46"/>
      <c r="I311" s="45"/>
      <c r="J311" s="46"/>
      <c r="K311" s="45"/>
      <c r="L311" s="46"/>
      <c r="M311" s="45"/>
      <c r="N311" s="46">
        <v>888.5</v>
      </c>
      <c r="O311" s="45"/>
      <c r="P311" s="46"/>
      <c r="Q311" s="45"/>
      <c r="R311" s="147"/>
      <c r="S311" s="148"/>
      <c r="T311" s="125"/>
      <c r="U311" s="125"/>
      <c r="V311" s="125"/>
    </row>
    <row r="312" spans="1:22" ht="15">
      <c r="A312" s="127"/>
      <c r="B312" s="140"/>
      <c r="C312" s="43" t="s">
        <v>2</v>
      </c>
      <c r="D312" s="44">
        <f t="shared" si="193"/>
        <v>0</v>
      </c>
      <c r="E312" s="45">
        <f t="shared" si="194"/>
        <v>0</v>
      </c>
      <c r="F312" s="46"/>
      <c r="G312" s="45"/>
      <c r="H312" s="46"/>
      <c r="I312" s="45"/>
      <c r="J312" s="46"/>
      <c r="K312" s="45"/>
      <c r="L312" s="46"/>
      <c r="M312" s="45"/>
      <c r="N312" s="46"/>
      <c r="O312" s="45"/>
      <c r="P312" s="46"/>
      <c r="Q312" s="45"/>
      <c r="R312" s="147"/>
      <c r="S312" s="148"/>
      <c r="T312" s="125"/>
      <c r="U312" s="125"/>
      <c r="V312" s="125"/>
    </row>
    <row r="313" spans="1:22" ht="15">
      <c r="A313" s="127"/>
      <c r="B313" s="140"/>
      <c r="C313" s="43" t="s">
        <v>211</v>
      </c>
      <c r="D313" s="44">
        <f t="shared" si="193"/>
        <v>0</v>
      </c>
      <c r="E313" s="45">
        <f t="shared" si="194"/>
        <v>0</v>
      </c>
      <c r="F313" s="46">
        <v>0</v>
      </c>
      <c r="G313" s="45">
        <v>0</v>
      </c>
      <c r="H313" s="46">
        <v>0</v>
      </c>
      <c r="I313" s="45">
        <v>0</v>
      </c>
      <c r="J313" s="46">
        <v>0</v>
      </c>
      <c r="K313" s="45">
        <v>0</v>
      </c>
      <c r="L313" s="46">
        <v>0</v>
      </c>
      <c r="M313" s="45">
        <v>0</v>
      </c>
      <c r="N313" s="46">
        <v>0</v>
      </c>
      <c r="O313" s="45">
        <v>0</v>
      </c>
      <c r="P313" s="46">
        <v>0</v>
      </c>
      <c r="Q313" s="45">
        <v>0</v>
      </c>
      <c r="R313" s="147"/>
      <c r="S313" s="148"/>
      <c r="T313" s="125"/>
      <c r="U313" s="125"/>
      <c r="V313" s="125"/>
    </row>
    <row r="314" spans="1:22" ht="15">
      <c r="A314" s="127"/>
      <c r="B314" s="140"/>
      <c r="C314" s="43" t="s">
        <v>214</v>
      </c>
      <c r="D314" s="44">
        <f t="shared" si="193"/>
        <v>0</v>
      </c>
      <c r="E314" s="45">
        <f t="shared" si="194"/>
        <v>0</v>
      </c>
      <c r="F314" s="46">
        <v>0</v>
      </c>
      <c r="G314" s="45">
        <v>0</v>
      </c>
      <c r="H314" s="46">
        <v>0</v>
      </c>
      <c r="I314" s="45">
        <v>0</v>
      </c>
      <c r="J314" s="46">
        <v>0</v>
      </c>
      <c r="K314" s="45">
        <v>0</v>
      </c>
      <c r="L314" s="46">
        <v>0</v>
      </c>
      <c r="M314" s="45">
        <v>0</v>
      </c>
      <c r="N314" s="46">
        <v>0</v>
      </c>
      <c r="O314" s="45">
        <v>0</v>
      </c>
      <c r="P314" s="46">
        <v>0</v>
      </c>
      <c r="Q314" s="45">
        <v>0</v>
      </c>
      <c r="R314" s="147"/>
      <c r="S314" s="148"/>
      <c r="T314" s="125"/>
      <c r="U314" s="125"/>
      <c r="V314" s="125"/>
    </row>
    <row r="315" spans="1:22" ht="15">
      <c r="A315" s="127"/>
      <c r="B315" s="141"/>
      <c r="C315" s="10" t="s">
        <v>213</v>
      </c>
      <c r="D315" s="44">
        <f t="shared" si="193"/>
        <v>0</v>
      </c>
      <c r="E315" s="45">
        <f t="shared" si="194"/>
        <v>0</v>
      </c>
      <c r="F315" s="46">
        <v>0</v>
      </c>
      <c r="G315" s="45">
        <v>0</v>
      </c>
      <c r="H315" s="46">
        <v>0</v>
      </c>
      <c r="I315" s="45">
        <v>0</v>
      </c>
      <c r="J315" s="46">
        <v>0</v>
      </c>
      <c r="K315" s="45">
        <v>0</v>
      </c>
      <c r="L315" s="46">
        <v>0</v>
      </c>
      <c r="M315" s="45">
        <v>0</v>
      </c>
      <c r="N315" s="46">
        <v>0</v>
      </c>
      <c r="O315" s="45">
        <v>0</v>
      </c>
      <c r="P315" s="46">
        <v>0</v>
      </c>
      <c r="Q315" s="45">
        <v>0</v>
      </c>
      <c r="R315" s="147"/>
      <c r="S315" s="148"/>
      <c r="T315" s="125"/>
      <c r="U315" s="125"/>
      <c r="V315" s="125"/>
    </row>
    <row r="316" spans="1:22" ht="15">
      <c r="A316" s="127"/>
      <c r="B316" s="168" t="s">
        <v>83</v>
      </c>
      <c r="C316" s="43" t="s">
        <v>14</v>
      </c>
      <c r="D316" s="55">
        <f>SUM(D317:D322)</f>
        <v>1814.64839</v>
      </c>
      <c r="E316" s="48">
        <f>SUM(E317:E322)</f>
        <v>0</v>
      </c>
      <c r="F316" s="55">
        <f>SUM(F317:F322)</f>
        <v>1814.64839</v>
      </c>
      <c r="G316" s="48">
        <f aca="true" t="shared" si="195" ref="G316:Q316">SUM(G317:G322)</f>
        <v>0</v>
      </c>
      <c r="H316" s="55">
        <f t="shared" si="195"/>
        <v>0</v>
      </c>
      <c r="I316" s="48">
        <f t="shared" si="195"/>
        <v>0</v>
      </c>
      <c r="J316" s="55">
        <f t="shared" si="195"/>
        <v>0</v>
      </c>
      <c r="K316" s="48">
        <f t="shared" si="195"/>
        <v>0</v>
      </c>
      <c r="L316" s="55">
        <f t="shared" si="195"/>
        <v>0</v>
      </c>
      <c r="M316" s="48">
        <f t="shared" si="195"/>
        <v>0</v>
      </c>
      <c r="N316" s="55">
        <f t="shared" si="195"/>
        <v>0</v>
      </c>
      <c r="O316" s="48">
        <f t="shared" si="195"/>
        <v>0</v>
      </c>
      <c r="P316" s="55">
        <f t="shared" si="195"/>
        <v>0</v>
      </c>
      <c r="Q316" s="48">
        <f t="shared" si="195"/>
        <v>0</v>
      </c>
      <c r="R316" s="147"/>
      <c r="S316" s="148"/>
      <c r="T316" s="125"/>
      <c r="U316" s="125"/>
      <c r="V316" s="125"/>
    </row>
    <row r="317" spans="1:22" ht="15">
      <c r="A317" s="127"/>
      <c r="B317" s="140"/>
      <c r="C317" s="43" t="s">
        <v>0</v>
      </c>
      <c r="D317" s="44">
        <f aca="true" t="shared" si="196" ref="D317:D322">F317+H317+J317+L317</f>
        <v>0</v>
      </c>
      <c r="E317" s="45">
        <f aca="true" t="shared" si="197" ref="E317:E322">G317+I317+K317+M317</f>
        <v>0</v>
      </c>
      <c r="F317" s="46">
        <v>0</v>
      </c>
      <c r="G317" s="45">
        <v>0</v>
      </c>
      <c r="H317" s="46"/>
      <c r="I317" s="45"/>
      <c r="J317" s="46"/>
      <c r="K317" s="45"/>
      <c r="L317" s="46"/>
      <c r="M317" s="45"/>
      <c r="N317" s="46"/>
      <c r="O317" s="45"/>
      <c r="P317" s="46"/>
      <c r="Q317" s="45"/>
      <c r="R317" s="147"/>
      <c r="S317" s="148"/>
      <c r="T317" s="125"/>
      <c r="U317" s="125"/>
      <c r="V317" s="125"/>
    </row>
    <row r="318" spans="1:22" ht="15">
      <c r="A318" s="127"/>
      <c r="B318" s="140"/>
      <c r="C318" s="43" t="s">
        <v>1</v>
      </c>
      <c r="D318" s="44">
        <f t="shared" si="196"/>
        <v>1814.64839</v>
      </c>
      <c r="E318" s="45">
        <f t="shared" si="197"/>
        <v>0</v>
      </c>
      <c r="F318" s="46">
        <v>1814.64839</v>
      </c>
      <c r="G318" s="45">
        <v>0</v>
      </c>
      <c r="H318" s="46"/>
      <c r="I318" s="45"/>
      <c r="J318" s="46"/>
      <c r="K318" s="45"/>
      <c r="L318" s="46"/>
      <c r="M318" s="45"/>
      <c r="N318" s="46"/>
      <c r="O318" s="45"/>
      <c r="P318" s="46"/>
      <c r="Q318" s="45"/>
      <c r="R318" s="147"/>
      <c r="S318" s="148"/>
      <c r="T318" s="125"/>
      <c r="U318" s="125"/>
      <c r="V318" s="125"/>
    </row>
    <row r="319" spans="1:22" ht="15">
      <c r="A319" s="127"/>
      <c r="B319" s="140"/>
      <c r="C319" s="43" t="s">
        <v>2</v>
      </c>
      <c r="D319" s="44">
        <f t="shared" si="196"/>
        <v>0</v>
      </c>
      <c r="E319" s="45">
        <f t="shared" si="197"/>
        <v>0</v>
      </c>
      <c r="F319" s="46"/>
      <c r="G319" s="45"/>
      <c r="H319" s="46"/>
      <c r="I319" s="45"/>
      <c r="J319" s="46"/>
      <c r="K319" s="45"/>
      <c r="L319" s="46"/>
      <c r="M319" s="45"/>
      <c r="N319" s="46"/>
      <c r="O319" s="45"/>
      <c r="P319" s="46"/>
      <c r="Q319" s="45"/>
      <c r="R319" s="147"/>
      <c r="S319" s="148"/>
      <c r="T319" s="125"/>
      <c r="U319" s="125"/>
      <c r="V319" s="125"/>
    </row>
    <row r="320" spans="1:22" ht="15">
      <c r="A320" s="127"/>
      <c r="B320" s="140"/>
      <c r="C320" s="43" t="s">
        <v>211</v>
      </c>
      <c r="D320" s="44">
        <f t="shared" si="196"/>
        <v>0</v>
      </c>
      <c r="E320" s="45">
        <f t="shared" si="197"/>
        <v>0</v>
      </c>
      <c r="F320" s="46">
        <v>0</v>
      </c>
      <c r="G320" s="45">
        <v>0</v>
      </c>
      <c r="H320" s="46">
        <v>0</v>
      </c>
      <c r="I320" s="45">
        <v>0</v>
      </c>
      <c r="J320" s="46">
        <v>0</v>
      </c>
      <c r="K320" s="45">
        <v>0</v>
      </c>
      <c r="L320" s="46">
        <v>0</v>
      </c>
      <c r="M320" s="45">
        <v>0</v>
      </c>
      <c r="N320" s="46">
        <v>0</v>
      </c>
      <c r="O320" s="45">
        <v>0</v>
      </c>
      <c r="P320" s="46">
        <v>0</v>
      </c>
      <c r="Q320" s="45">
        <v>0</v>
      </c>
      <c r="R320" s="147"/>
      <c r="S320" s="148"/>
      <c r="T320" s="125"/>
      <c r="U320" s="125"/>
      <c r="V320" s="125"/>
    </row>
    <row r="321" spans="1:22" ht="15">
      <c r="A321" s="127"/>
      <c r="B321" s="140"/>
      <c r="C321" s="43" t="s">
        <v>214</v>
      </c>
      <c r="D321" s="44">
        <f t="shared" si="196"/>
        <v>0</v>
      </c>
      <c r="E321" s="45">
        <f t="shared" si="197"/>
        <v>0</v>
      </c>
      <c r="F321" s="46">
        <v>0</v>
      </c>
      <c r="G321" s="45">
        <v>0</v>
      </c>
      <c r="H321" s="46">
        <v>0</v>
      </c>
      <c r="I321" s="45">
        <v>0</v>
      </c>
      <c r="J321" s="46">
        <v>0</v>
      </c>
      <c r="K321" s="45">
        <v>0</v>
      </c>
      <c r="L321" s="46">
        <v>0</v>
      </c>
      <c r="M321" s="45">
        <v>0</v>
      </c>
      <c r="N321" s="46">
        <v>0</v>
      </c>
      <c r="O321" s="45">
        <v>0</v>
      </c>
      <c r="P321" s="46">
        <v>0</v>
      </c>
      <c r="Q321" s="45">
        <v>0</v>
      </c>
      <c r="R321" s="147"/>
      <c r="S321" s="148"/>
      <c r="T321" s="125"/>
      <c r="U321" s="125"/>
      <c r="V321" s="125"/>
    </row>
    <row r="322" spans="1:22" ht="15">
      <c r="A322" s="127"/>
      <c r="B322" s="141"/>
      <c r="C322" s="10" t="s">
        <v>213</v>
      </c>
      <c r="D322" s="44">
        <f t="shared" si="196"/>
        <v>0</v>
      </c>
      <c r="E322" s="45">
        <f t="shared" si="197"/>
        <v>0</v>
      </c>
      <c r="F322" s="46">
        <v>0</v>
      </c>
      <c r="G322" s="45">
        <v>0</v>
      </c>
      <c r="H322" s="46">
        <v>0</v>
      </c>
      <c r="I322" s="45">
        <v>0</v>
      </c>
      <c r="J322" s="46">
        <v>0</v>
      </c>
      <c r="K322" s="45">
        <v>0</v>
      </c>
      <c r="L322" s="46">
        <v>0</v>
      </c>
      <c r="M322" s="45">
        <v>0</v>
      </c>
      <c r="N322" s="46">
        <v>0</v>
      </c>
      <c r="O322" s="45">
        <v>0</v>
      </c>
      <c r="P322" s="46">
        <v>0</v>
      </c>
      <c r="Q322" s="45">
        <v>0</v>
      </c>
      <c r="R322" s="147"/>
      <c r="S322" s="148"/>
      <c r="T322" s="125"/>
      <c r="U322" s="125"/>
      <c r="V322" s="125"/>
    </row>
    <row r="323" spans="1:22" s="30" customFormat="1" ht="15">
      <c r="A323" s="127"/>
      <c r="B323" s="153" t="s">
        <v>245</v>
      </c>
      <c r="C323" s="34" t="s">
        <v>14</v>
      </c>
      <c r="D323" s="62">
        <f>SUM(D324:D329)</f>
        <v>3744.94839</v>
      </c>
      <c r="E323" s="63">
        <f>SUM(E324:E329)</f>
        <v>0</v>
      </c>
      <c r="F323" s="62">
        <f aca="true" t="shared" si="198" ref="F323:Q323">SUM(F324:F329)</f>
        <v>3744.94839</v>
      </c>
      <c r="G323" s="63">
        <f t="shared" si="198"/>
        <v>0</v>
      </c>
      <c r="H323" s="62">
        <f t="shared" si="198"/>
        <v>0</v>
      </c>
      <c r="I323" s="63">
        <f t="shared" si="198"/>
        <v>0</v>
      </c>
      <c r="J323" s="62">
        <f t="shared" si="198"/>
        <v>0</v>
      </c>
      <c r="K323" s="63">
        <f t="shared" si="198"/>
        <v>0</v>
      </c>
      <c r="L323" s="62">
        <f t="shared" si="198"/>
        <v>0</v>
      </c>
      <c r="M323" s="63">
        <f t="shared" si="198"/>
        <v>0</v>
      </c>
      <c r="N323" s="62">
        <f t="shared" si="198"/>
        <v>888.5</v>
      </c>
      <c r="O323" s="63">
        <f t="shared" si="198"/>
        <v>0</v>
      </c>
      <c r="P323" s="62">
        <f t="shared" si="198"/>
        <v>0</v>
      </c>
      <c r="Q323" s="63">
        <f t="shared" si="198"/>
        <v>0</v>
      </c>
      <c r="R323" s="147"/>
      <c r="S323" s="148"/>
      <c r="T323" s="125"/>
      <c r="U323" s="125"/>
      <c r="V323" s="125"/>
    </row>
    <row r="324" spans="1:22" s="30" customFormat="1" ht="15">
      <c r="A324" s="127"/>
      <c r="B324" s="154"/>
      <c r="C324" s="34" t="s">
        <v>0</v>
      </c>
      <c r="D324" s="58">
        <f aca="true" t="shared" si="199" ref="D324:D329">F324+H324+J324+L324</f>
        <v>0</v>
      </c>
      <c r="E324" s="36">
        <f aca="true" t="shared" si="200" ref="E324:E329">G324+I324+K324+M324</f>
        <v>0</v>
      </c>
      <c r="F324" s="35">
        <f aca="true" t="shared" si="201" ref="F324:G329">F310+F317</f>
        <v>0</v>
      </c>
      <c r="G324" s="36">
        <f t="shared" si="201"/>
        <v>0</v>
      </c>
      <c r="H324" s="35">
        <f aca="true" t="shared" si="202" ref="H324:Q324">H310+H317</f>
        <v>0</v>
      </c>
      <c r="I324" s="36">
        <f t="shared" si="202"/>
        <v>0</v>
      </c>
      <c r="J324" s="35">
        <f t="shared" si="202"/>
        <v>0</v>
      </c>
      <c r="K324" s="36">
        <f t="shared" si="202"/>
        <v>0</v>
      </c>
      <c r="L324" s="35">
        <f t="shared" si="202"/>
        <v>0</v>
      </c>
      <c r="M324" s="36">
        <f t="shared" si="202"/>
        <v>0</v>
      </c>
      <c r="N324" s="35">
        <f t="shared" si="202"/>
        <v>0</v>
      </c>
      <c r="O324" s="36">
        <f t="shared" si="202"/>
        <v>0</v>
      </c>
      <c r="P324" s="35">
        <f t="shared" si="202"/>
        <v>0</v>
      </c>
      <c r="Q324" s="36">
        <f t="shared" si="202"/>
        <v>0</v>
      </c>
      <c r="R324" s="147"/>
      <c r="S324" s="148"/>
      <c r="T324" s="125"/>
      <c r="U324" s="125"/>
      <c r="V324" s="125"/>
    </row>
    <row r="325" spans="1:22" s="30" customFormat="1" ht="15">
      <c r="A325" s="127"/>
      <c r="B325" s="154"/>
      <c r="C325" s="34" t="s">
        <v>1</v>
      </c>
      <c r="D325" s="58">
        <f t="shared" si="199"/>
        <v>3744.94839</v>
      </c>
      <c r="E325" s="36">
        <f t="shared" si="200"/>
        <v>0</v>
      </c>
      <c r="F325" s="35">
        <f t="shared" si="201"/>
        <v>3744.94839</v>
      </c>
      <c r="G325" s="36">
        <f t="shared" si="201"/>
        <v>0</v>
      </c>
      <c r="H325" s="35">
        <f aca="true" t="shared" si="203" ref="H325:Q325">H311+H318</f>
        <v>0</v>
      </c>
      <c r="I325" s="36">
        <f t="shared" si="203"/>
        <v>0</v>
      </c>
      <c r="J325" s="35">
        <f t="shared" si="203"/>
        <v>0</v>
      </c>
      <c r="K325" s="36">
        <f t="shared" si="203"/>
        <v>0</v>
      </c>
      <c r="L325" s="35">
        <f t="shared" si="203"/>
        <v>0</v>
      </c>
      <c r="M325" s="36">
        <f t="shared" si="203"/>
        <v>0</v>
      </c>
      <c r="N325" s="35">
        <f t="shared" si="203"/>
        <v>888.5</v>
      </c>
      <c r="O325" s="36">
        <f t="shared" si="203"/>
        <v>0</v>
      </c>
      <c r="P325" s="35">
        <f t="shared" si="203"/>
        <v>0</v>
      </c>
      <c r="Q325" s="36">
        <f t="shared" si="203"/>
        <v>0</v>
      </c>
      <c r="R325" s="147"/>
      <c r="S325" s="148"/>
      <c r="T325" s="125"/>
      <c r="U325" s="125"/>
      <c r="V325" s="125"/>
    </row>
    <row r="326" spans="1:22" s="30" customFormat="1" ht="15">
      <c r="A326" s="127"/>
      <c r="B326" s="154"/>
      <c r="C326" s="34" t="s">
        <v>2</v>
      </c>
      <c r="D326" s="58">
        <f t="shared" si="199"/>
        <v>0</v>
      </c>
      <c r="E326" s="36">
        <f t="shared" si="200"/>
        <v>0</v>
      </c>
      <c r="F326" s="35">
        <f t="shared" si="201"/>
        <v>0</v>
      </c>
      <c r="G326" s="36">
        <f t="shared" si="201"/>
        <v>0</v>
      </c>
      <c r="H326" s="35">
        <f aca="true" t="shared" si="204" ref="H326:Q326">H312+H319</f>
        <v>0</v>
      </c>
      <c r="I326" s="36">
        <f t="shared" si="204"/>
        <v>0</v>
      </c>
      <c r="J326" s="35">
        <f t="shared" si="204"/>
        <v>0</v>
      </c>
      <c r="K326" s="36">
        <f t="shared" si="204"/>
        <v>0</v>
      </c>
      <c r="L326" s="35">
        <f t="shared" si="204"/>
        <v>0</v>
      </c>
      <c r="M326" s="36">
        <f t="shared" si="204"/>
        <v>0</v>
      </c>
      <c r="N326" s="35">
        <f t="shared" si="204"/>
        <v>0</v>
      </c>
      <c r="O326" s="36">
        <f t="shared" si="204"/>
        <v>0</v>
      </c>
      <c r="P326" s="35">
        <f t="shared" si="204"/>
        <v>0</v>
      </c>
      <c r="Q326" s="36">
        <f t="shared" si="204"/>
        <v>0</v>
      </c>
      <c r="R326" s="147"/>
      <c r="S326" s="148"/>
      <c r="T326" s="125"/>
      <c r="U326" s="125"/>
      <c r="V326" s="125"/>
    </row>
    <row r="327" spans="1:22" ht="15">
      <c r="A327" s="127"/>
      <c r="B327" s="154"/>
      <c r="C327" s="64" t="s">
        <v>211</v>
      </c>
      <c r="D327" s="58">
        <f t="shared" si="199"/>
        <v>0</v>
      </c>
      <c r="E327" s="36">
        <f t="shared" si="200"/>
        <v>0</v>
      </c>
      <c r="F327" s="65">
        <f t="shared" si="201"/>
        <v>0</v>
      </c>
      <c r="G327" s="63">
        <f t="shared" si="201"/>
        <v>0</v>
      </c>
      <c r="H327" s="65">
        <f aca="true" t="shared" si="205" ref="H327:Q327">H313+H320</f>
        <v>0</v>
      </c>
      <c r="I327" s="63">
        <f t="shared" si="205"/>
        <v>0</v>
      </c>
      <c r="J327" s="65">
        <f t="shared" si="205"/>
        <v>0</v>
      </c>
      <c r="K327" s="63">
        <f t="shared" si="205"/>
        <v>0</v>
      </c>
      <c r="L327" s="65">
        <f t="shared" si="205"/>
        <v>0</v>
      </c>
      <c r="M327" s="63">
        <f t="shared" si="205"/>
        <v>0</v>
      </c>
      <c r="N327" s="65">
        <f t="shared" si="205"/>
        <v>0</v>
      </c>
      <c r="O327" s="63">
        <f t="shared" si="205"/>
        <v>0</v>
      </c>
      <c r="P327" s="65">
        <f t="shared" si="205"/>
        <v>0</v>
      </c>
      <c r="Q327" s="63">
        <f t="shared" si="205"/>
        <v>0</v>
      </c>
      <c r="R327" s="147"/>
      <c r="S327" s="148"/>
      <c r="T327" s="125"/>
      <c r="U327" s="125"/>
      <c r="V327" s="125"/>
    </row>
    <row r="328" spans="1:22" ht="15">
      <c r="A328" s="127"/>
      <c r="B328" s="154"/>
      <c r="C328" s="34" t="s">
        <v>214</v>
      </c>
      <c r="D328" s="58">
        <f t="shared" si="199"/>
        <v>0</v>
      </c>
      <c r="E328" s="36">
        <f t="shared" si="200"/>
        <v>0</v>
      </c>
      <c r="F328" s="35">
        <f t="shared" si="201"/>
        <v>0</v>
      </c>
      <c r="G328" s="36">
        <f t="shared" si="201"/>
        <v>0</v>
      </c>
      <c r="H328" s="35">
        <f aca="true" t="shared" si="206" ref="H328:Q328">H314+H321</f>
        <v>0</v>
      </c>
      <c r="I328" s="36">
        <f t="shared" si="206"/>
        <v>0</v>
      </c>
      <c r="J328" s="35">
        <f t="shared" si="206"/>
        <v>0</v>
      </c>
      <c r="K328" s="36">
        <f t="shared" si="206"/>
        <v>0</v>
      </c>
      <c r="L328" s="35">
        <f t="shared" si="206"/>
        <v>0</v>
      </c>
      <c r="M328" s="36">
        <f t="shared" si="206"/>
        <v>0</v>
      </c>
      <c r="N328" s="35">
        <f t="shared" si="206"/>
        <v>0</v>
      </c>
      <c r="O328" s="36">
        <f t="shared" si="206"/>
        <v>0</v>
      </c>
      <c r="P328" s="35">
        <f t="shared" si="206"/>
        <v>0</v>
      </c>
      <c r="Q328" s="36">
        <f t="shared" si="206"/>
        <v>0</v>
      </c>
      <c r="R328" s="147"/>
      <c r="S328" s="148"/>
      <c r="T328" s="125"/>
      <c r="U328" s="125"/>
      <c r="V328" s="125"/>
    </row>
    <row r="329" spans="1:22" ht="15.75" thickBot="1">
      <c r="A329" s="128"/>
      <c r="B329" s="155"/>
      <c r="C329" s="66" t="s">
        <v>213</v>
      </c>
      <c r="D329" s="60">
        <f t="shared" si="199"/>
        <v>0</v>
      </c>
      <c r="E329" s="39">
        <f t="shared" si="200"/>
        <v>0</v>
      </c>
      <c r="F329" s="38">
        <f t="shared" si="201"/>
        <v>0</v>
      </c>
      <c r="G329" s="39">
        <f t="shared" si="201"/>
        <v>0</v>
      </c>
      <c r="H329" s="38">
        <f aca="true" t="shared" si="207" ref="H329:Q329">H315+H322</f>
        <v>0</v>
      </c>
      <c r="I329" s="39">
        <f t="shared" si="207"/>
        <v>0</v>
      </c>
      <c r="J329" s="38">
        <f t="shared" si="207"/>
        <v>0</v>
      </c>
      <c r="K329" s="39">
        <f t="shared" si="207"/>
        <v>0</v>
      </c>
      <c r="L329" s="38">
        <f t="shared" si="207"/>
        <v>0</v>
      </c>
      <c r="M329" s="39">
        <f t="shared" si="207"/>
        <v>0</v>
      </c>
      <c r="N329" s="38">
        <f t="shared" si="207"/>
        <v>0</v>
      </c>
      <c r="O329" s="39">
        <f t="shared" si="207"/>
        <v>0</v>
      </c>
      <c r="P329" s="38">
        <f t="shared" si="207"/>
        <v>0</v>
      </c>
      <c r="Q329" s="39">
        <f t="shared" si="207"/>
        <v>0</v>
      </c>
      <c r="R329" s="149"/>
      <c r="S329" s="145"/>
      <c r="T329" s="125"/>
      <c r="U329" s="125"/>
      <c r="V329" s="125"/>
    </row>
    <row r="330" spans="1:22" s="116" customFormat="1" ht="15">
      <c r="A330" s="222" t="s">
        <v>186</v>
      </c>
      <c r="B330" s="223" t="s">
        <v>112</v>
      </c>
      <c r="C330" s="224" t="s">
        <v>14</v>
      </c>
      <c r="D330" s="256">
        <f>SUM(D331:D336)</f>
        <v>2101.6</v>
      </c>
      <c r="E330" s="235">
        <f>SUM(E331:E336)</f>
        <v>2101.6</v>
      </c>
      <c r="F330" s="256">
        <f aca="true" t="shared" si="208" ref="F330:Q330">SUM(F331:F336)</f>
        <v>420.29999999999984</v>
      </c>
      <c r="G330" s="235">
        <f t="shared" si="208"/>
        <v>420.29999999999984</v>
      </c>
      <c r="H330" s="256">
        <f t="shared" si="208"/>
        <v>0</v>
      </c>
      <c r="I330" s="235">
        <f t="shared" si="208"/>
        <v>0</v>
      </c>
      <c r="J330" s="256">
        <f t="shared" si="208"/>
        <v>1681.3</v>
      </c>
      <c r="K330" s="235">
        <f t="shared" si="208"/>
        <v>1681.3</v>
      </c>
      <c r="L330" s="256">
        <f t="shared" si="208"/>
        <v>0</v>
      </c>
      <c r="M330" s="235">
        <f t="shared" si="208"/>
        <v>0</v>
      </c>
      <c r="N330" s="256">
        <f t="shared" si="208"/>
        <v>0</v>
      </c>
      <c r="O330" s="235">
        <f t="shared" si="208"/>
        <v>0</v>
      </c>
      <c r="P330" s="256">
        <f t="shared" si="208"/>
        <v>0</v>
      </c>
      <c r="Q330" s="235">
        <f t="shared" si="208"/>
        <v>0</v>
      </c>
      <c r="R330" s="268" t="s">
        <v>19</v>
      </c>
      <c r="S330" s="258"/>
      <c r="T330" s="125"/>
      <c r="U330" s="125"/>
      <c r="V330" s="125"/>
    </row>
    <row r="331" spans="1:22" s="116" customFormat="1" ht="15">
      <c r="A331" s="227"/>
      <c r="B331" s="228"/>
      <c r="C331" s="229" t="s">
        <v>0</v>
      </c>
      <c r="D331" s="230">
        <f aca="true" t="shared" si="209" ref="D331:D336">F331+H331+J331+L331</f>
        <v>2101.6</v>
      </c>
      <c r="E331" s="231">
        <f aca="true" t="shared" si="210" ref="E331:E336">G331+I331+K331+M331</f>
        <v>2101.6</v>
      </c>
      <c r="F331" s="232">
        <f>420.3+1029.3-1028.2-1.1</f>
        <v>420.29999999999984</v>
      </c>
      <c r="G331" s="231">
        <f>420.3+1029.3-1028.2-1.1</f>
        <v>420.29999999999984</v>
      </c>
      <c r="H331" s="232">
        <v>0</v>
      </c>
      <c r="I331" s="231">
        <v>0</v>
      </c>
      <c r="J331" s="232">
        <v>1681.3</v>
      </c>
      <c r="K331" s="231">
        <v>1681.3</v>
      </c>
      <c r="L331" s="232">
        <v>0</v>
      </c>
      <c r="M331" s="231">
        <v>0</v>
      </c>
      <c r="N331" s="232">
        <v>0</v>
      </c>
      <c r="O331" s="231">
        <v>0</v>
      </c>
      <c r="P331" s="232">
        <v>0</v>
      </c>
      <c r="Q331" s="231">
        <v>0</v>
      </c>
      <c r="R331" s="269"/>
      <c r="S331" s="260"/>
      <c r="T331" s="125"/>
      <c r="U331" s="125"/>
      <c r="V331" s="125"/>
    </row>
    <row r="332" spans="1:22" s="116" customFormat="1" ht="15">
      <c r="A332" s="227"/>
      <c r="B332" s="228"/>
      <c r="C332" s="229" t="s">
        <v>1</v>
      </c>
      <c r="D332" s="230">
        <f t="shared" si="209"/>
        <v>0</v>
      </c>
      <c r="E332" s="231">
        <f t="shared" si="210"/>
        <v>0</v>
      </c>
      <c r="F332" s="232">
        <v>0</v>
      </c>
      <c r="G332" s="231">
        <v>0</v>
      </c>
      <c r="H332" s="232">
        <v>0</v>
      </c>
      <c r="I332" s="231">
        <v>0</v>
      </c>
      <c r="J332" s="232">
        <v>0</v>
      </c>
      <c r="K332" s="231">
        <v>0</v>
      </c>
      <c r="L332" s="232">
        <v>0</v>
      </c>
      <c r="M332" s="231">
        <v>0</v>
      </c>
      <c r="N332" s="232">
        <v>0</v>
      </c>
      <c r="O332" s="231">
        <v>0</v>
      </c>
      <c r="P332" s="232">
        <v>0</v>
      </c>
      <c r="Q332" s="231">
        <v>0</v>
      </c>
      <c r="R332" s="269"/>
      <c r="S332" s="260"/>
      <c r="T332" s="125"/>
      <c r="U332" s="125"/>
      <c r="V332" s="125"/>
    </row>
    <row r="333" spans="1:22" s="116" customFormat="1" ht="15">
      <c r="A333" s="227"/>
      <c r="B333" s="228"/>
      <c r="C333" s="229" t="s">
        <v>2</v>
      </c>
      <c r="D333" s="230">
        <f t="shared" si="209"/>
        <v>0</v>
      </c>
      <c r="E333" s="231">
        <f t="shared" si="210"/>
        <v>0</v>
      </c>
      <c r="F333" s="232">
        <v>0</v>
      </c>
      <c r="G333" s="231">
        <v>0</v>
      </c>
      <c r="H333" s="232">
        <v>0</v>
      </c>
      <c r="I333" s="231">
        <v>0</v>
      </c>
      <c r="J333" s="232">
        <v>0</v>
      </c>
      <c r="K333" s="231">
        <v>0</v>
      </c>
      <c r="L333" s="232">
        <v>0</v>
      </c>
      <c r="M333" s="231">
        <v>0</v>
      </c>
      <c r="N333" s="232">
        <v>0</v>
      </c>
      <c r="O333" s="231">
        <v>0</v>
      </c>
      <c r="P333" s="232">
        <v>0</v>
      </c>
      <c r="Q333" s="231">
        <v>0</v>
      </c>
      <c r="R333" s="269"/>
      <c r="S333" s="260"/>
      <c r="T333" s="125"/>
      <c r="U333" s="125"/>
      <c r="V333" s="125"/>
    </row>
    <row r="334" spans="1:22" s="116" customFormat="1" ht="15">
      <c r="A334" s="227"/>
      <c r="B334" s="228"/>
      <c r="C334" s="233" t="s">
        <v>211</v>
      </c>
      <c r="D334" s="230">
        <f t="shared" si="209"/>
        <v>0</v>
      </c>
      <c r="E334" s="231">
        <f t="shared" si="210"/>
        <v>0</v>
      </c>
      <c r="F334" s="242">
        <v>0</v>
      </c>
      <c r="G334" s="235">
        <v>0</v>
      </c>
      <c r="H334" s="242">
        <v>0</v>
      </c>
      <c r="I334" s="235">
        <v>0</v>
      </c>
      <c r="J334" s="242">
        <v>0</v>
      </c>
      <c r="K334" s="235">
        <v>0</v>
      </c>
      <c r="L334" s="242">
        <v>0</v>
      </c>
      <c r="M334" s="235">
        <v>0</v>
      </c>
      <c r="N334" s="242">
        <v>0</v>
      </c>
      <c r="O334" s="235">
        <v>0</v>
      </c>
      <c r="P334" s="242">
        <v>0</v>
      </c>
      <c r="Q334" s="235">
        <v>0</v>
      </c>
      <c r="R334" s="269"/>
      <c r="S334" s="260"/>
      <c r="T334" s="125"/>
      <c r="U334" s="125"/>
      <c r="V334" s="125"/>
    </row>
    <row r="335" spans="1:22" s="116" customFormat="1" ht="15">
      <c r="A335" s="227"/>
      <c r="B335" s="228"/>
      <c r="C335" s="229" t="s">
        <v>214</v>
      </c>
      <c r="D335" s="230">
        <f t="shared" si="209"/>
        <v>0</v>
      </c>
      <c r="E335" s="231">
        <f t="shared" si="210"/>
        <v>0</v>
      </c>
      <c r="F335" s="232">
        <v>0</v>
      </c>
      <c r="G335" s="231">
        <v>0</v>
      </c>
      <c r="H335" s="232">
        <v>0</v>
      </c>
      <c r="I335" s="231">
        <v>0</v>
      </c>
      <c r="J335" s="232">
        <v>0</v>
      </c>
      <c r="K335" s="231">
        <v>0</v>
      </c>
      <c r="L335" s="232">
        <v>0</v>
      </c>
      <c r="M335" s="231">
        <v>0</v>
      </c>
      <c r="N335" s="232">
        <v>0</v>
      </c>
      <c r="O335" s="231">
        <v>0</v>
      </c>
      <c r="P335" s="232">
        <v>0</v>
      </c>
      <c r="Q335" s="231">
        <v>0</v>
      </c>
      <c r="R335" s="269"/>
      <c r="S335" s="260"/>
      <c r="T335" s="125"/>
      <c r="U335" s="125"/>
      <c r="V335" s="125"/>
    </row>
    <row r="336" spans="1:22" s="116" customFormat="1" ht="15.75" thickBot="1">
      <c r="A336" s="227"/>
      <c r="B336" s="228"/>
      <c r="C336" s="270" t="s">
        <v>213</v>
      </c>
      <c r="D336" s="271">
        <f t="shared" si="209"/>
        <v>0</v>
      </c>
      <c r="E336" s="272">
        <f t="shared" si="210"/>
        <v>0</v>
      </c>
      <c r="F336" s="273">
        <v>0</v>
      </c>
      <c r="G336" s="272">
        <v>0</v>
      </c>
      <c r="H336" s="273">
        <v>0</v>
      </c>
      <c r="I336" s="272">
        <v>0</v>
      </c>
      <c r="J336" s="273">
        <v>0</v>
      </c>
      <c r="K336" s="272">
        <v>0</v>
      </c>
      <c r="L336" s="273">
        <v>0</v>
      </c>
      <c r="M336" s="272">
        <v>0</v>
      </c>
      <c r="N336" s="273">
        <v>0</v>
      </c>
      <c r="O336" s="272">
        <v>0</v>
      </c>
      <c r="P336" s="273">
        <v>0</v>
      </c>
      <c r="Q336" s="272">
        <v>0</v>
      </c>
      <c r="R336" s="269"/>
      <c r="S336" s="260"/>
      <c r="T336" s="125"/>
      <c r="U336" s="125"/>
      <c r="V336" s="125"/>
    </row>
    <row r="337" spans="1:22" s="119" customFormat="1" ht="15">
      <c r="A337" s="222" t="s">
        <v>279</v>
      </c>
      <c r="B337" s="223" t="s">
        <v>290</v>
      </c>
      <c r="C337" s="224" t="s">
        <v>14</v>
      </c>
      <c r="D337" s="225">
        <f>SUM(D338:D343)</f>
        <v>0</v>
      </c>
      <c r="E337" s="226">
        <f>SUM(E338:E343)</f>
        <v>0</v>
      </c>
      <c r="F337" s="225">
        <f aca="true" t="shared" si="211" ref="F337:Q337">SUM(F338:F343)</f>
        <v>0</v>
      </c>
      <c r="G337" s="226">
        <f t="shared" si="211"/>
        <v>0</v>
      </c>
      <c r="H337" s="225">
        <f t="shared" si="211"/>
        <v>0</v>
      </c>
      <c r="I337" s="226">
        <f t="shared" si="211"/>
        <v>0</v>
      </c>
      <c r="J337" s="225">
        <f t="shared" si="211"/>
        <v>0</v>
      </c>
      <c r="K337" s="226">
        <f t="shared" si="211"/>
        <v>0</v>
      </c>
      <c r="L337" s="225">
        <f t="shared" si="211"/>
        <v>0</v>
      </c>
      <c r="M337" s="226">
        <f t="shared" si="211"/>
        <v>0</v>
      </c>
      <c r="N337" s="225">
        <f t="shared" si="211"/>
        <v>0</v>
      </c>
      <c r="O337" s="226">
        <f t="shared" si="211"/>
        <v>0</v>
      </c>
      <c r="P337" s="225">
        <f t="shared" si="211"/>
        <v>0</v>
      </c>
      <c r="Q337" s="226">
        <f t="shared" si="211"/>
        <v>0</v>
      </c>
      <c r="R337" s="268" t="s">
        <v>19</v>
      </c>
      <c r="S337" s="258"/>
      <c r="T337" s="125"/>
      <c r="U337" s="125"/>
      <c r="V337" s="125"/>
    </row>
    <row r="338" spans="1:22" s="119" customFormat="1" ht="15">
      <c r="A338" s="227"/>
      <c r="B338" s="228"/>
      <c r="C338" s="229" t="s">
        <v>0</v>
      </c>
      <c r="D338" s="230">
        <f aca="true" t="shared" si="212" ref="D338:D343">F338+H338+J338+L338</f>
        <v>0</v>
      </c>
      <c r="E338" s="231">
        <f aca="true" t="shared" si="213" ref="E338:E343">G338+I338+K338+M338</f>
        <v>0</v>
      </c>
      <c r="F338" s="232">
        <v>0</v>
      </c>
      <c r="G338" s="231">
        <f>3858.5-3858.5</f>
        <v>0</v>
      </c>
      <c r="H338" s="232">
        <v>0</v>
      </c>
      <c r="I338" s="231">
        <v>0</v>
      </c>
      <c r="J338" s="232">
        <v>0</v>
      </c>
      <c r="K338" s="231">
        <v>0</v>
      </c>
      <c r="L338" s="232">
        <v>0</v>
      </c>
      <c r="M338" s="231">
        <v>0</v>
      </c>
      <c r="N338" s="232">
        <v>0</v>
      </c>
      <c r="O338" s="231">
        <v>0</v>
      </c>
      <c r="P338" s="232">
        <v>0</v>
      </c>
      <c r="Q338" s="231">
        <v>0</v>
      </c>
      <c r="R338" s="269"/>
      <c r="S338" s="260"/>
      <c r="T338" s="125"/>
      <c r="U338" s="125"/>
      <c r="V338" s="125"/>
    </row>
    <row r="339" spans="1:22" s="119" customFormat="1" ht="15">
      <c r="A339" s="227"/>
      <c r="B339" s="228"/>
      <c r="C339" s="229" t="s">
        <v>1</v>
      </c>
      <c r="D339" s="230">
        <f t="shared" si="212"/>
        <v>0</v>
      </c>
      <c r="E339" s="231">
        <f t="shared" si="213"/>
        <v>0</v>
      </c>
      <c r="F339" s="232">
        <v>0</v>
      </c>
      <c r="G339" s="231">
        <v>0</v>
      </c>
      <c r="H339" s="232">
        <v>0</v>
      </c>
      <c r="I339" s="231">
        <v>0</v>
      </c>
      <c r="J339" s="232">
        <v>0</v>
      </c>
      <c r="K339" s="231">
        <v>0</v>
      </c>
      <c r="L339" s="232">
        <v>0</v>
      </c>
      <c r="M339" s="231">
        <v>0</v>
      </c>
      <c r="N339" s="232">
        <v>0</v>
      </c>
      <c r="O339" s="231">
        <v>0</v>
      </c>
      <c r="P339" s="232">
        <v>0</v>
      </c>
      <c r="Q339" s="231">
        <v>0</v>
      </c>
      <c r="R339" s="269"/>
      <c r="S339" s="260"/>
      <c r="T339" s="125"/>
      <c r="U339" s="125"/>
      <c r="V339" s="125"/>
    </row>
    <row r="340" spans="1:22" s="119" customFormat="1" ht="15">
      <c r="A340" s="227"/>
      <c r="B340" s="228"/>
      <c r="C340" s="229" t="s">
        <v>2</v>
      </c>
      <c r="D340" s="230">
        <f t="shared" si="212"/>
        <v>0</v>
      </c>
      <c r="E340" s="231">
        <f t="shared" si="213"/>
        <v>0</v>
      </c>
      <c r="F340" s="232"/>
      <c r="G340" s="231"/>
      <c r="H340" s="232"/>
      <c r="I340" s="231"/>
      <c r="J340" s="232"/>
      <c r="K340" s="231"/>
      <c r="L340" s="232"/>
      <c r="M340" s="231"/>
      <c r="N340" s="232"/>
      <c r="O340" s="231"/>
      <c r="P340" s="232"/>
      <c r="Q340" s="231"/>
      <c r="R340" s="269"/>
      <c r="S340" s="260"/>
      <c r="T340" s="125"/>
      <c r="U340" s="125"/>
      <c r="V340" s="125"/>
    </row>
    <row r="341" spans="1:22" s="119" customFormat="1" ht="15">
      <c r="A341" s="227"/>
      <c r="B341" s="228"/>
      <c r="C341" s="233" t="s">
        <v>211</v>
      </c>
      <c r="D341" s="230">
        <f t="shared" si="212"/>
        <v>0</v>
      </c>
      <c r="E341" s="231">
        <f t="shared" si="213"/>
        <v>0</v>
      </c>
      <c r="F341" s="242">
        <v>0</v>
      </c>
      <c r="G341" s="235">
        <v>0</v>
      </c>
      <c r="H341" s="242">
        <v>0</v>
      </c>
      <c r="I341" s="235">
        <v>0</v>
      </c>
      <c r="J341" s="242">
        <v>0</v>
      </c>
      <c r="K341" s="235">
        <v>0</v>
      </c>
      <c r="L341" s="242">
        <v>0</v>
      </c>
      <c r="M341" s="235">
        <v>0</v>
      </c>
      <c r="N341" s="242">
        <v>0</v>
      </c>
      <c r="O341" s="235">
        <v>0</v>
      </c>
      <c r="P341" s="242">
        <v>0</v>
      </c>
      <c r="Q341" s="235">
        <v>0</v>
      </c>
      <c r="R341" s="269"/>
      <c r="S341" s="260"/>
      <c r="T341" s="125"/>
      <c r="U341" s="125"/>
      <c r="V341" s="125"/>
    </row>
    <row r="342" spans="1:22" s="119" customFormat="1" ht="15">
      <c r="A342" s="227"/>
      <c r="B342" s="228"/>
      <c r="C342" s="229" t="s">
        <v>214</v>
      </c>
      <c r="D342" s="230">
        <f t="shared" si="212"/>
        <v>0</v>
      </c>
      <c r="E342" s="231">
        <f t="shared" si="213"/>
        <v>0</v>
      </c>
      <c r="F342" s="232">
        <v>0</v>
      </c>
      <c r="G342" s="231">
        <v>0</v>
      </c>
      <c r="H342" s="232">
        <v>0</v>
      </c>
      <c r="I342" s="231">
        <v>0</v>
      </c>
      <c r="J342" s="232">
        <v>0</v>
      </c>
      <c r="K342" s="231">
        <v>0</v>
      </c>
      <c r="L342" s="232">
        <v>0</v>
      </c>
      <c r="M342" s="231">
        <v>0</v>
      </c>
      <c r="N342" s="232">
        <v>0</v>
      </c>
      <c r="O342" s="231">
        <v>0</v>
      </c>
      <c r="P342" s="232">
        <v>0</v>
      </c>
      <c r="Q342" s="231">
        <v>0</v>
      </c>
      <c r="R342" s="269"/>
      <c r="S342" s="260"/>
      <c r="T342" s="125"/>
      <c r="U342" s="125"/>
      <c r="V342" s="125"/>
    </row>
    <row r="343" spans="1:22" s="119" customFormat="1" ht="15.75" thickBot="1">
      <c r="A343" s="237"/>
      <c r="B343" s="238"/>
      <c r="C343" s="249" t="s">
        <v>213</v>
      </c>
      <c r="D343" s="255">
        <f t="shared" si="212"/>
        <v>0</v>
      </c>
      <c r="E343" s="241">
        <f t="shared" si="213"/>
        <v>0</v>
      </c>
      <c r="F343" s="243">
        <v>0</v>
      </c>
      <c r="G343" s="241">
        <v>0</v>
      </c>
      <c r="H343" s="243">
        <v>0</v>
      </c>
      <c r="I343" s="241">
        <v>0</v>
      </c>
      <c r="J343" s="243">
        <v>0</v>
      </c>
      <c r="K343" s="241">
        <v>0</v>
      </c>
      <c r="L343" s="243">
        <v>0</v>
      </c>
      <c r="M343" s="241">
        <v>0</v>
      </c>
      <c r="N343" s="243">
        <v>0</v>
      </c>
      <c r="O343" s="241">
        <v>0</v>
      </c>
      <c r="P343" s="243">
        <v>0</v>
      </c>
      <c r="Q343" s="241">
        <v>0</v>
      </c>
      <c r="R343" s="274"/>
      <c r="S343" s="275"/>
      <c r="T343" s="125"/>
      <c r="U343" s="125"/>
      <c r="V343" s="125"/>
    </row>
    <row r="344" spans="1:22" s="116" customFormat="1" ht="15">
      <c r="A344" s="222" t="s">
        <v>280</v>
      </c>
      <c r="B344" s="223" t="s">
        <v>195</v>
      </c>
      <c r="C344" s="224" t="s">
        <v>14</v>
      </c>
      <c r="D344" s="225">
        <f>SUM(D345:D350)</f>
        <v>61660.00000000001</v>
      </c>
      <c r="E344" s="226">
        <f>SUM(E345:E350)</f>
        <v>61660.00000000001</v>
      </c>
      <c r="F344" s="225">
        <f aca="true" t="shared" si="214" ref="F344:Q344">SUM(F345:F350)</f>
        <v>1200.3</v>
      </c>
      <c r="G344" s="226">
        <f t="shared" si="214"/>
        <v>1200.3</v>
      </c>
      <c r="H344" s="225">
        <f t="shared" si="214"/>
        <v>57309.3</v>
      </c>
      <c r="I344" s="226">
        <f t="shared" si="214"/>
        <v>57309.3</v>
      </c>
      <c r="J344" s="225">
        <f t="shared" si="214"/>
        <v>3150.4000000000005</v>
      </c>
      <c r="K344" s="226">
        <f t="shared" si="214"/>
        <v>3150.4000000000005</v>
      </c>
      <c r="L344" s="225">
        <f t="shared" si="214"/>
        <v>0</v>
      </c>
      <c r="M344" s="226">
        <f t="shared" si="214"/>
        <v>0</v>
      </c>
      <c r="N344" s="225">
        <f t="shared" si="214"/>
        <v>3055.8</v>
      </c>
      <c r="O344" s="226">
        <f t="shared" si="214"/>
        <v>3055.8</v>
      </c>
      <c r="P344" s="225">
        <f t="shared" si="214"/>
        <v>280</v>
      </c>
      <c r="Q344" s="226">
        <f t="shared" si="214"/>
        <v>280</v>
      </c>
      <c r="R344" s="268" t="s">
        <v>19</v>
      </c>
      <c r="S344" s="258"/>
      <c r="T344" s="125"/>
      <c r="U344" s="125"/>
      <c r="V344" s="125"/>
    </row>
    <row r="345" spans="1:22" s="116" customFormat="1" ht="15">
      <c r="A345" s="227"/>
      <c r="B345" s="228"/>
      <c r="C345" s="229" t="s">
        <v>0</v>
      </c>
      <c r="D345" s="230">
        <f aca="true" t="shared" si="215" ref="D345:D350">F345+H345+J345+L345</f>
        <v>61660.00000000001</v>
      </c>
      <c r="E345" s="231">
        <f aca="true" t="shared" si="216" ref="E345:E350">G345+I345+K345+M345</f>
        <v>61660.00000000001</v>
      </c>
      <c r="F345" s="232">
        <v>1200.3</v>
      </c>
      <c r="G345" s="276">
        <v>1200.3</v>
      </c>
      <c r="H345" s="277">
        <f>87339.1-30029.8</f>
        <v>57309.3</v>
      </c>
      <c r="I345" s="231">
        <f>87339.1-30029.8</f>
        <v>57309.3</v>
      </c>
      <c r="J345" s="277">
        <f>10315.2-7164.8</f>
        <v>3150.4000000000005</v>
      </c>
      <c r="K345" s="231">
        <f>10315.2-7164.8</f>
        <v>3150.4000000000005</v>
      </c>
      <c r="L345" s="232">
        <v>0</v>
      </c>
      <c r="M345" s="231">
        <v>0</v>
      </c>
      <c r="N345" s="232">
        <v>3055.8</v>
      </c>
      <c r="O345" s="231">
        <v>3055.8</v>
      </c>
      <c r="P345" s="232">
        <v>280</v>
      </c>
      <c r="Q345" s="231">
        <v>280</v>
      </c>
      <c r="R345" s="269"/>
      <c r="S345" s="260"/>
      <c r="T345" s="125"/>
      <c r="U345" s="125"/>
      <c r="V345" s="125"/>
    </row>
    <row r="346" spans="1:22" s="116" customFormat="1" ht="15">
      <c r="A346" s="227"/>
      <c r="B346" s="228"/>
      <c r="C346" s="229" t="s">
        <v>1</v>
      </c>
      <c r="D346" s="230">
        <f t="shared" si="215"/>
        <v>0</v>
      </c>
      <c r="E346" s="231">
        <f t="shared" si="216"/>
        <v>0</v>
      </c>
      <c r="F346" s="232">
        <v>0</v>
      </c>
      <c r="G346" s="231">
        <v>0</v>
      </c>
      <c r="H346" s="232">
        <v>0</v>
      </c>
      <c r="I346" s="231">
        <v>0</v>
      </c>
      <c r="J346" s="232">
        <v>0</v>
      </c>
      <c r="K346" s="231">
        <v>0</v>
      </c>
      <c r="L346" s="232">
        <v>0</v>
      </c>
      <c r="M346" s="231">
        <v>0</v>
      </c>
      <c r="N346" s="232">
        <v>0</v>
      </c>
      <c r="O346" s="231">
        <v>0</v>
      </c>
      <c r="P346" s="232">
        <v>0</v>
      </c>
      <c r="Q346" s="231">
        <v>0</v>
      </c>
      <c r="R346" s="269"/>
      <c r="S346" s="260"/>
      <c r="T346" s="125"/>
      <c r="U346" s="125"/>
      <c r="V346" s="125"/>
    </row>
    <row r="347" spans="1:22" s="116" customFormat="1" ht="15">
      <c r="A347" s="227"/>
      <c r="B347" s="228"/>
      <c r="C347" s="229" t="s">
        <v>2</v>
      </c>
      <c r="D347" s="230">
        <f t="shared" si="215"/>
        <v>0</v>
      </c>
      <c r="E347" s="231">
        <f t="shared" si="216"/>
        <v>0</v>
      </c>
      <c r="F347" s="232"/>
      <c r="G347" s="231"/>
      <c r="H347" s="232"/>
      <c r="I347" s="231"/>
      <c r="J347" s="232"/>
      <c r="K347" s="231"/>
      <c r="L347" s="232"/>
      <c r="M347" s="231"/>
      <c r="N347" s="232"/>
      <c r="O347" s="231"/>
      <c r="P347" s="232"/>
      <c r="Q347" s="231"/>
      <c r="R347" s="269"/>
      <c r="S347" s="260"/>
      <c r="T347" s="125"/>
      <c r="U347" s="125"/>
      <c r="V347" s="125"/>
    </row>
    <row r="348" spans="1:22" s="116" customFormat="1" ht="15">
      <c r="A348" s="227"/>
      <c r="B348" s="228"/>
      <c r="C348" s="233" t="s">
        <v>211</v>
      </c>
      <c r="D348" s="230">
        <f t="shared" si="215"/>
        <v>0</v>
      </c>
      <c r="E348" s="231">
        <f t="shared" si="216"/>
        <v>0</v>
      </c>
      <c r="F348" s="242">
        <v>0</v>
      </c>
      <c r="G348" s="235">
        <v>0</v>
      </c>
      <c r="H348" s="242">
        <v>0</v>
      </c>
      <c r="I348" s="235">
        <v>0</v>
      </c>
      <c r="J348" s="242">
        <v>0</v>
      </c>
      <c r="K348" s="235">
        <v>0</v>
      </c>
      <c r="L348" s="242">
        <v>0</v>
      </c>
      <c r="M348" s="235">
        <v>0</v>
      </c>
      <c r="N348" s="242">
        <v>0</v>
      </c>
      <c r="O348" s="235">
        <v>0</v>
      </c>
      <c r="P348" s="242">
        <v>0</v>
      </c>
      <c r="Q348" s="235">
        <v>0</v>
      </c>
      <c r="R348" s="269"/>
      <c r="S348" s="260"/>
      <c r="T348" s="125"/>
      <c r="U348" s="125"/>
      <c r="V348" s="125"/>
    </row>
    <row r="349" spans="1:22" s="116" customFormat="1" ht="15">
      <c r="A349" s="227"/>
      <c r="B349" s="228"/>
      <c r="C349" s="229" t="s">
        <v>214</v>
      </c>
      <c r="D349" s="230">
        <f t="shared" si="215"/>
        <v>0</v>
      </c>
      <c r="E349" s="231">
        <f t="shared" si="216"/>
        <v>0</v>
      </c>
      <c r="F349" s="232">
        <v>0</v>
      </c>
      <c r="G349" s="231">
        <v>0</v>
      </c>
      <c r="H349" s="232">
        <v>0</v>
      </c>
      <c r="I349" s="231">
        <v>0</v>
      </c>
      <c r="J349" s="232">
        <v>0</v>
      </c>
      <c r="K349" s="231">
        <v>0</v>
      </c>
      <c r="L349" s="232">
        <v>0</v>
      </c>
      <c r="M349" s="231">
        <v>0</v>
      </c>
      <c r="N349" s="232">
        <v>0</v>
      </c>
      <c r="O349" s="231">
        <v>0</v>
      </c>
      <c r="P349" s="232">
        <v>0</v>
      </c>
      <c r="Q349" s="231">
        <v>0</v>
      </c>
      <c r="R349" s="269"/>
      <c r="S349" s="260"/>
      <c r="T349" s="125"/>
      <c r="U349" s="125"/>
      <c r="V349" s="125"/>
    </row>
    <row r="350" spans="1:22" s="116" customFormat="1" ht="15.75" thickBot="1">
      <c r="A350" s="237"/>
      <c r="B350" s="238"/>
      <c r="C350" s="249" t="s">
        <v>213</v>
      </c>
      <c r="D350" s="255">
        <f t="shared" si="215"/>
        <v>0</v>
      </c>
      <c r="E350" s="241">
        <f t="shared" si="216"/>
        <v>0</v>
      </c>
      <c r="F350" s="243">
        <v>0</v>
      </c>
      <c r="G350" s="241">
        <v>0</v>
      </c>
      <c r="H350" s="243">
        <v>0</v>
      </c>
      <c r="I350" s="241">
        <v>0</v>
      </c>
      <c r="J350" s="243">
        <v>0</v>
      </c>
      <c r="K350" s="241">
        <v>0</v>
      </c>
      <c r="L350" s="243">
        <v>0</v>
      </c>
      <c r="M350" s="241">
        <v>0</v>
      </c>
      <c r="N350" s="243">
        <v>0</v>
      </c>
      <c r="O350" s="241">
        <v>0</v>
      </c>
      <c r="P350" s="243">
        <v>0</v>
      </c>
      <c r="Q350" s="241">
        <v>0</v>
      </c>
      <c r="R350" s="274"/>
      <c r="S350" s="275"/>
      <c r="T350" s="125"/>
      <c r="U350" s="125"/>
      <c r="V350" s="125"/>
    </row>
    <row r="351" spans="1:22" ht="15">
      <c r="A351" s="127" t="s">
        <v>289</v>
      </c>
      <c r="B351" s="139" t="s">
        <v>215</v>
      </c>
      <c r="C351" s="12" t="s">
        <v>14</v>
      </c>
      <c r="D351" s="41">
        <f>SUM(D352:D357)</f>
        <v>3656.4</v>
      </c>
      <c r="E351" s="42">
        <f>SUM(E352:E357)</f>
        <v>0</v>
      </c>
      <c r="F351" s="41">
        <f aca="true" t="shared" si="217" ref="F351:Q351">SUM(F352:F357)</f>
        <v>3656.4</v>
      </c>
      <c r="G351" s="42">
        <f t="shared" si="217"/>
        <v>0</v>
      </c>
      <c r="H351" s="41">
        <f t="shared" si="217"/>
        <v>0</v>
      </c>
      <c r="I351" s="42">
        <f t="shared" si="217"/>
        <v>0</v>
      </c>
      <c r="J351" s="41">
        <f t="shared" si="217"/>
        <v>0</v>
      </c>
      <c r="K351" s="42">
        <f t="shared" si="217"/>
        <v>0</v>
      </c>
      <c r="L351" s="41">
        <f t="shared" si="217"/>
        <v>0</v>
      </c>
      <c r="M351" s="42">
        <f t="shared" si="217"/>
        <v>0</v>
      </c>
      <c r="N351" s="41">
        <f t="shared" si="217"/>
        <v>0</v>
      </c>
      <c r="O351" s="42">
        <f t="shared" si="217"/>
        <v>0</v>
      </c>
      <c r="P351" s="41">
        <f t="shared" si="217"/>
        <v>0</v>
      </c>
      <c r="Q351" s="42">
        <f t="shared" si="217"/>
        <v>0</v>
      </c>
      <c r="R351" s="150" t="s">
        <v>19</v>
      </c>
      <c r="S351" s="151"/>
      <c r="T351" s="125"/>
      <c r="U351" s="125"/>
      <c r="V351" s="125"/>
    </row>
    <row r="352" spans="1:22" ht="15">
      <c r="A352" s="127"/>
      <c r="B352" s="140"/>
      <c r="C352" s="43" t="s">
        <v>0</v>
      </c>
      <c r="D352" s="44">
        <f aca="true" t="shared" si="218" ref="D352:D357">F352+H352+J352+L352</f>
        <v>0</v>
      </c>
      <c r="E352" s="45">
        <f aca="true" t="shared" si="219" ref="E352:E357">G352+I352+K352+M352</f>
        <v>0</v>
      </c>
      <c r="F352" s="46"/>
      <c r="G352" s="45"/>
      <c r="H352" s="46"/>
      <c r="I352" s="45"/>
      <c r="J352" s="46"/>
      <c r="K352" s="45"/>
      <c r="L352" s="46"/>
      <c r="M352" s="45"/>
      <c r="N352" s="70"/>
      <c r="O352" s="45"/>
      <c r="P352" s="70"/>
      <c r="Q352" s="45"/>
      <c r="R352" s="147"/>
      <c r="S352" s="148"/>
      <c r="T352" s="125"/>
      <c r="U352" s="125"/>
      <c r="V352" s="125"/>
    </row>
    <row r="353" spans="1:22" ht="15">
      <c r="A353" s="127"/>
      <c r="B353" s="140"/>
      <c r="C353" s="43" t="s">
        <v>1</v>
      </c>
      <c r="D353" s="44">
        <f t="shared" si="218"/>
        <v>3656.4</v>
      </c>
      <c r="E353" s="45">
        <f t="shared" si="219"/>
        <v>0</v>
      </c>
      <c r="F353" s="46">
        <v>3656.4</v>
      </c>
      <c r="G353" s="45"/>
      <c r="H353" s="46"/>
      <c r="I353" s="45"/>
      <c r="J353" s="46"/>
      <c r="K353" s="45"/>
      <c r="L353" s="46"/>
      <c r="M353" s="45"/>
      <c r="N353" s="70"/>
      <c r="O353" s="45"/>
      <c r="P353" s="70"/>
      <c r="Q353" s="45"/>
      <c r="R353" s="147"/>
      <c r="S353" s="148"/>
      <c r="T353" s="125"/>
      <c r="U353" s="125"/>
      <c r="V353" s="125"/>
    </row>
    <row r="354" spans="1:22" ht="15">
      <c r="A354" s="127"/>
      <c r="B354" s="140"/>
      <c r="C354" s="43" t="s">
        <v>2</v>
      </c>
      <c r="D354" s="44">
        <f t="shared" si="218"/>
        <v>0</v>
      </c>
      <c r="E354" s="45">
        <f t="shared" si="219"/>
        <v>0</v>
      </c>
      <c r="F354" s="46"/>
      <c r="G354" s="45"/>
      <c r="H354" s="46"/>
      <c r="I354" s="45"/>
      <c r="J354" s="46"/>
      <c r="K354" s="45"/>
      <c r="L354" s="46"/>
      <c r="M354" s="45"/>
      <c r="N354" s="70"/>
      <c r="O354" s="45"/>
      <c r="P354" s="70"/>
      <c r="Q354" s="45"/>
      <c r="R354" s="147"/>
      <c r="S354" s="148"/>
      <c r="T354" s="125"/>
      <c r="U354" s="125"/>
      <c r="V354" s="125"/>
    </row>
    <row r="355" spans="1:22" ht="15">
      <c r="A355" s="127"/>
      <c r="B355" s="140"/>
      <c r="C355" s="12" t="s">
        <v>211</v>
      </c>
      <c r="D355" s="44">
        <f t="shared" si="218"/>
        <v>0</v>
      </c>
      <c r="E355" s="45">
        <f t="shared" si="219"/>
        <v>0</v>
      </c>
      <c r="F355" s="52">
        <v>0</v>
      </c>
      <c r="G355" s="48">
        <v>0</v>
      </c>
      <c r="H355" s="52">
        <v>0</v>
      </c>
      <c r="I355" s="48">
        <v>0</v>
      </c>
      <c r="J355" s="52">
        <v>0</v>
      </c>
      <c r="K355" s="48">
        <v>0</v>
      </c>
      <c r="L355" s="52">
        <v>0</v>
      </c>
      <c r="M355" s="48">
        <v>0</v>
      </c>
      <c r="N355" s="52">
        <v>0</v>
      </c>
      <c r="O355" s="48">
        <v>0</v>
      </c>
      <c r="P355" s="52">
        <v>0</v>
      </c>
      <c r="Q355" s="48">
        <v>0</v>
      </c>
      <c r="R355" s="147"/>
      <c r="S355" s="148"/>
      <c r="T355" s="125"/>
      <c r="U355" s="125"/>
      <c r="V355" s="125"/>
    </row>
    <row r="356" spans="1:22" ht="15">
      <c r="A356" s="127"/>
      <c r="B356" s="140"/>
      <c r="C356" s="43" t="s">
        <v>214</v>
      </c>
      <c r="D356" s="44">
        <f t="shared" si="218"/>
        <v>0</v>
      </c>
      <c r="E356" s="45">
        <f t="shared" si="219"/>
        <v>0</v>
      </c>
      <c r="F356" s="46">
        <v>0</v>
      </c>
      <c r="G356" s="45">
        <v>0</v>
      </c>
      <c r="H356" s="46">
        <v>0</v>
      </c>
      <c r="I356" s="45">
        <v>0</v>
      </c>
      <c r="J356" s="46">
        <v>0</v>
      </c>
      <c r="K356" s="45">
        <v>0</v>
      </c>
      <c r="L356" s="46">
        <v>0</v>
      </c>
      <c r="M356" s="45">
        <v>0</v>
      </c>
      <c r="N356" s="46">
        <v>0</v>
      </c>
      <c r="O356" s="45">
        <v>0</v>
      </c>
      <c r="P356" s="46">
        <v>0</v>
      </c>
      <c r="Q356" s="45">
        <v>0</v>
      </c>
      <c r="R356" s="147"/>
      <c r="S356" s="148"/>
      <c r="T356" s="125"/>
      <c r="U356" s="125"/>
      <c r="V356" s="125"/>
    </row>
    <row r="357" spans="1:22" ht="15">
      <c r="A357" s="127"/>
      <c r="B357" s="141"/>
      <c r="C357" s="10" t="s">
        <v>213</v>
      </c>
      <c r="D357" s="44">
        <f t="shared" si="218"/>
        <v>0</v>
      </c>
      <c r="E357" s="45">
        <f t="shared" si="219"/>
        <v>0</v>
      </c>
      <c r="F357" s="46">
        <v>0</v>
      </c>
      <c r="G357" s="45">
        <v>0</v>
      </c>
      <c r="H357" s="46">
        <v>0</v>
      </c>
      <c r="I357" s="45">
        <v>0</v>
      </c>
      <c r="J357" s="46">
        <v>0</v>
      </c>
      <c r="K357" s="45">
        <v>0</v>
      </c>
      <c r="L357" s="46">
        <v>0</v>
      </c>
      <c r="M357" s="45">
        <v>0</v>
      </c>
      <c r="N357" s="46">
        <v>0</v>
      </c>
      <c r="O357" s="45">
        <v>0</v>
      </c>
      <c r="P357" s="46">
        <v>0</v>
      </c>
      <c r="Q357" s="45">
        <v>0</v>
      </c>
      <c r="R357" s="147"/>
      <c r="S357" s="148"/>
      <c r="T357" s="125"/>
      <c r="U357" s="125"/>
      <c r="V357" s="125"/>
    </row>
    <row r="358" spans="1:22" ht="15">
      <c r="A358" s="127"/>
      <c r="B358" s="168" t="s">
        <v>216</v>
      </c>
      <c r="C358" s="12" t="s">
        <v>14</v>
      </c>
      <c r="D358" s="55">
        <f>SUM(D359:D364)</f>
        <v>0</v>
      </c>
      <c r="E358" s="48">
        <f>SUM(E359:E364)</f>
        <v>0</v>
      </c>
      <c r="F358" s="55">
        <f aca="true" t="shared" si="220" ref="F358:Q358">SUM(F359:F364)</f>
        <v>0</v>
      </c>
      <c r="G358" s="48">
        <f t="shared" si="220"/>
        <v>0</v>
      </c>
      <c r="H358" s="55">
        <f t="shared" si="220"/>
        <v>0</v>
      </c>
      <c r="I358" s="48">
        <f t="shared" si="220"/>
        <v>0</v>
      </c>
      <c r="J358" s="55">
        <f t="shared" si="220"/>
        <v>0</v>
      </c>
      <c r="K358" s="48">
        <f t="shared" si="220"/>
        <v>0</v>
      </c>
      <c r="L358" s="55">
        <f t="shared" si="220"/>
        <v>0</v>
      </c>
      <c r="M358" s="48">
        <f t="shared" si="220"/>
        <v>0</v>
      </c>
      <c r="N358" s="55">
        <f t="shared" si="220"/>
        <v>2654.4</v>
      </c>
      <c r="O358" s="48">
        <f t="shared" si="220"/>
        <v>0</v>
      </c>
      <c r="P358" s="55">
        <f t="shared" si="220"/>
        <v>0</v>
      </c>
      <c r="Q358" s="48">
        <f t="shared" si="220"/>
        <v>0</v>
      </c>
      <c r="R358" s="147"/>
      <c r="S358" s="148"/>
      <c r="T358" s="125"/>
      <c r="U358" s="125"/>
      <c r="V358" s="125"/>
    </row>
    <row r="359" spans="1:22" ht="15">
      <c r="A359" s="127"/>
      <c r="B359" s="140"/>
      <c r="C359" s="43" t="s">
        <v>0</v>
      </c>
      <c r="D359" s="44">
        <f aca="true" t="shared" si="221" ref="D359:D364">F359+H359+J359+L359</f>
        <v>0</v>
      </c>
      <c r="E359" s="45">
        <f aca="true" t="shared" si="222" ref="E359:E364">G359+I359+K359+M359</f>
        <v>0</v>
      </c>
      <c r="F359" s="46"/>
      <c r="G359" s="45"/>
      <c r="H359" s="46"/>
      <c r="I359" s="45"/>
      <c r="J359" s="46"/>
      <c r="K359" s="45"/>
      <c r="L359" s="46"/>
      <c r="M359" s="45"/>
      <c r="N359" s="70"/>
      <c r="O359" s="45"/>
      <c r="P359" s="70"/>
      <c r="Q359" s="45"/>
      <c r="R359" s="147"/>
      <c r="S359" s="148"/>
      <c r="T359" s="125"/>
      <c r="U359" s="125"/>
      <c r="V359" s="125"/>
    </row>
    <row r="360" spans="1:22" ht="15">
      <c r="A360" s="127"/>
      <c r="B360" s="140"/>
      <c r="C360" s="43" t="s">
        <v>1</v>
      </c>
      <c r="D360" s="44">
        <f t="shared" si="221"/>
        <v>0</v>
      </c>
      <c r="E360" s="45">
        <f t="shared" si="222"/>
        <v>0</v>
      </c>
      <c r="F360" s="46">
        <v>0</v>
      </c>
      <c r="G360" s="45"/>
      <c r="H360" s="46"/>
      <c r="I360" s="45"/>
      <c r="J360" s="46"/>
      <c r="K360" s="45"/>
      <c r="L360" s="46"/>
      <c r="M360" s="45"/>
      <c r="N360" s="70">
        <v>2654.4</v>
      </c>
      <c r="O360" s="45"/>
      <c r="P360" s="70"/>
      <c r="Q360" s="45"/>
      <c r="R360" s="147"/>
      <c r="S360" s="148"/>
      <c r="T360" s="125"/>
      <c r="U360" s="125"/>
      <c r="V360" s="125"/>
    </row>
    <row r="361" spans="1:22" ht="15">
      <c r="A361" s="127"/>
      <c r="B361" s="140"/>
      <c r="C361" s="43" t="s">
        <v>2</v>
      </c>
      <c r="D361" s="44">
        <f t="shared" si="221"/>
        <v>0</v>
      </c>
      <c r="E361" s="45">
        <f t="shared" si="222"/>
        <v>0</v>
      </c>
      <c r="F361" s="46"/>
      <c r="G361" s="45"/>
      <c r="H361" s="46"/>
      <c r="I361" s="45"/>
      <c r="J361" s="46"/>
      <c r="K361" s="45"/>
      <c r="L361" s="46"/>
      <c r="M361" s="45"/>
      <c r="N361" s="70"/>
      <c r="O361" s="45"/>
      <c r="P361" s="70"/>
      <c r="Q361" s="45"/>
      <c r="R361" s="147"/>
      <c r="S361" s="148"/>
      <c r="T361" s="125"/>
      <c r="U361" s="125"/>
      <c r="V361" s="125"/>
    </row>
    <row r="362" spans="1:22" ht="15">
      <c r="A362" s="127"/>
      <c r="B362" s="140"/>
      <c r="C362" s="12" t="s">
        <v>211</v>
      </c>
      <c r="D362" s="44">
        <f t="shared" si="221"/>
        <v>0</v>
      </c>
      <c r="E362" s="45">
        <f t="shared" si="222"/>
        <v>0</v>
      </c>
      <c r="F362" s="52">
        <v>0</v>
      </c>
      <c r="G362" s="48">
        <v>0</v>
      </c>
      <c r="H362" s="52">
        <v>0</v>
      </c>
      <c r="I362" s="48">
        <v>0</v>
      </c>
      <c r="J362" s="52">
        <v>0</v>
      </c>
      <c r="K362" s="48">
        <v>0</v>
      </c>
      <c r="L362" s="52">
        <v>0</v>
      </c>
      <c r="M362" s="48">
        <v>0</v>
      </c>
      <c r="N362" s="52">
        <v>0</v>
      </c>
      <c r="O362" s="48">
        <v>0</v>
      </c>
      <c r="P362" s="52">
        <v>0</v>
      </c>
      <c r="Q362" s="48">
        <v>0</v>
      </c>
      <c r="R362" s="147"/>
      <c r="S362" s="148"/>
      <c r="T362" s="125"/>
      <c r="U362" s="125"/>
      <c r="V362" s="125"/>
    </row>
    <row r="363" spans="1:22" ht="15">
      <c r="A363" s="127"/>
      <c r="B363" s="140"/>
      <c r="C363" s="43" t="s">
        <v>214</v>
      </c>
      <c r="D363" s="44">
        <f t="shared" si="221"/>
        <v>0</v>
      </c>
      <c r="E363" s="45">
        <f t="shared" si="222"/>
        <v>0</v>
      </c>
      <c r="F363" s="46">
        <v>0</v>
      </c>
      <c r="G363" s="45">
        <v>0</v>
      </c>
      <c r="H363" s="46">
        <v>0</v>
      </c>
      <c r="I363" s="45">
        <v>0</v>
      </c>
      <c r="J363" s="46">
        <v>0</v>
      </c>
      <c r="K363" s="45">
        <v>0</v>
      </c>
      <c r="L363" s="46">
        <v>0</v>
      </c>
      <c r="M363" s="45">
        <v>0</v>
      </c>
      <c r="N363" s="46">
        <v>0</v>
      </c>
      <c r="O363" s="45">
        <v>0</v>
      </c>
      <c r="P363" s="46">
        <v>0</v>
      </c>
      <c r="Q363" s="45">
        <v>0</v>
      </c>
      <c r="R363" s="147"/>
      <c r="S363" s="148"/>
      <c r="T363" s="125"/>
      <c r="U363" s="125"/>
      <c r="V363" s="125"/>
    </row>
    <row r="364" spans="1:22" ht="15">
      <c r="A364" s="127"/>
      <c r="B364" s="141"/>
      <c r="C364" s="10" t="s">
        <v>213</v>
      </c>
      <c r="D364" s="44">
        <f t="shared" si="221"/>
        <v>0</v>
      </c>
      <c r="E364" s="45">
        <f t="shared" si="222"/>
        <v>0</v>
      </c>
      <c r="F364" s="46">
        <v>0</v>
      </c>
      <c r="G364" s="45">
        <v>0</v>
      </c>
      <c r="H364" s="46">
        <v>0</v>
      </c>
      <c r="I364" s="45">
        <v>0</v>
      </c>
      <c r="J364" s="46">
        <v>0</v>
      </c>
      <c r="K364" s="45">
        <v>0</v>
      </c>
      <c r="L364" s="46">
        <v>0</v>
      </c>
      <c r="M364" s="45">
        <v>0</v>
      </c>
      <c r="N364" s="46">
        <v>0</v>
      </c>
      <c r="O364" s="45">
        <v>0</v>
      </c>
      <c r="P364" s="46">
        <v>0</v>
      </c>
      <c r="Q364" s="45">
        <v>0</v>
      </c>
      <c r="R364" s="147"/>
      <c r="S364" s="148"/>
      <c r="T364" s="125"/>
      <c r="U364" s="125"/>
      <c r="V364" s="125"/>
    </row>
    <row r="365" spans="1:22" s="30" customFormat="1" ht="15">
      <c r="A365" s="127"/>
      <c r="B365" s="154" t="s">
        <v>245</v>
      </c>
      <c r="C365" s="64" t="s">
        <v>14</v>
      </c>
      <c r="D365" s="62">
        <f>SUM(D366:D371)</f>
        <v>3656.4</v>
      </c>
      <c r="E365" s="63">
        <f>SUM(E366:E371)</f>
        <v>0</v>
      </c>
      <c r="F365" s="62">
        <f aca="true" t="shared" si="223" ref="F365:Q365">SUM(F366:F371)</f>
        <v>3656.4</v>
      </c>
      <c r="G365" s="63">
        <f t="shared" si="223"/>
        <v>0</v>
      </c>
      <c r="H365" s="62">
        <f t="shared" si="223"/>
        <v>0</v>
      </c>
      <c r="I365" s="63">
        <f t="shared" si="223"/>
        <v>0</v>
      </c>
      <c r="J365" s="62">
        <f t="shared" si="223"/>
        <v>0</v>
      </c>
      <c r="K365" s="63">
        <f t="shared" si="223"/>
        <v>0</v>
      </c>
      <c r="L365" s="62">
        <f t="shared" si="223"/>
        <v>0</v>
      </c>
      <c r="M365" s="63">
        <f t="shared" si="223"/>
        <v>0</v>
      </c>
      <c r="N365" s="62">
        <f t="shared" si="223"/>
        <v>2654.4</v>
      </c>
      <c r="O365" s="63">
        <f t="shared" si="223"/>
        <v>0</v>
      </c>
      <c r="P365" s="62">
        <f t="shared" si="223"/>
        <v>0</v>
      </c>
      <c r="Q365" s="63">
        <f t="shared" si="223"/>
        <v>0</v>
      </c>
      <c r="R365" s="147"/>
      <c r="S365" s="148"/>
      <c r="T365" s="125"/>
      <c r="U365" s="125"/>
      <c r="V365" s="125"/>
    </row>
    <row r="366" spans="1:22" s="30" customFormat="1" ht="15">
      <c r="A366" s="127"/>
      <c r="B366" s="154"/>
      <c r="C366" s="34" t="s">
        <v>0</v>
      </c>
      <c r="D366" s="58">
        <f aca="true" t="shared" si="224" ref="D366:D371">F366+H366+J366+L366</f>
        <v>0</v>
      </c>
      <c r="E366" s="36">
        <f aca="true" t="shared" si="225" ref="E366:E371">G366+I366+K366+M366</f>
        <v>0</v>
      </c>
      <c r="F366" s="35">
        <f aca="true" t="shared" si="226" ref="F366:G371">F352+F359</f>
        <v>0</v>
      </c>
      <c r="G366" s="36">
        <f t="shared" si="226"/>
        <v>0</v>
      </c>
      <c r="H366" s="35">
        <f aca="true" t="shared" si="227" ref="H366:Q366">H352+H359</f>
        <v>0</v>
      </c>
      <c r="I366" s="36">
        <f t="shared" si="227"/>
        <v>0</v>
      </c>
      <c r="J366" s="35">
        <f t="shared" si="227"/>
        <v>0</v>
      </c>
      <c r="K366" s="36">
        <f t="shared" si="227"/>
        <v>0</v>
      </c>
      <c r="L366" s="35">
        <f t="shared" si="227"/>
        <v>0</v>
      </c>
      <c r="M366" s="36">
        <f t="shared" si="227"/>
        <v>0</v>
      </c>
      <c r="N366" s="35">
        <f t="shared" si="227"/>
        <v>0</v>
      </c>
      <c r="O366" s="36">
        <f t="shared" si="227"/>
        <v>0</v>
      </c>
      <c r="P366" s="35">
        <f t="shared" si="227"/>
        <v>0</v>
      </c>
      <c r="Q366" s="36">
        <f t="shared" si="227"/>
        <v>0</v>
      </c>
      <c r="R366" s="147"/>
      <c r="S366" s="148"/>
      <c r="T366" s="125"/>
      <c r="U366" s="125"/>
      <c r="V366" s="125"/>
    </row>
    <row r="367" spans="1:22" s="30" customFormat="1" ht="15">
      <c r="A367" s="127"/>
      <c r="B367" s="154"/>
      <c r="C367" s="34" t="s">
        <v>1</v>
      </c>
      <c r="D367" s="58">
        <f t="shared" si="224"/>
        <v>3656.4</v>
      </c>
      <c r="E367" s="36">
        <f t="shared" si="225"/>
        <v>0</v>
      </c>
      <c r="F367" s="35">
        <f t="shared" si="226"/>
        <v>3656.4</v>
      </c>
      <c r="G367" s="36">
        <f t="shared" si="226"/>
        <v>0</v>
      </c>
      <c r="H367" s="35">
        <f aca="true" t="shared" si="228" ref="H367:Q367">H353+H360</f>
        <v>0</v>
      </c>
      <c r="I367" s="36">
        <f t="shared" si="228"/>
        <v>0</v>
      </c>
      <c r="J367" s="35">
        <f t="shared" si="228"/>
        <v>0</v>
      </c>
      <c r="K367" s="36">
        <f t="shared" si="228"/>
        <v>0</v>
      </c>
      <c r="L367" s="35">
        <f t="shared" si="228"/>
        <v>0</v>
      </c>
      <c r="M367" s="36">
        <f t="shared" si="228"/>
        <v>0</v>
      </c>
      <c r="N367" s="35">
        <f t="shared" si="228"/>
        <v>2654.4</v>
      </c>
      <c r="O367" s="36">
        <f t="shared" si="228"/>
        <v>0</v>
      </c>
      <c r="P367" s="35">
        <f t="shared" si="228"/>
        <v>0</v>
      </c>
      <c r="Q367" s="36">
        <f t="shared" si="228"/>
        <v>0</v>
      </c>
      <c r="R367" s="147"/>
      <c r="S367" s="148"/>
      <c r="T367" s="125"/>
      <c r="U367" s="125"/>
      <c r="V367" s="125"/>
    </row>
    <row r="368" spans="1:22" s="30" customFormat="1" ht="15">
      <c r="A368" s="127"/>
      <c r="B368" s="154"/>
      <c r="C368" s="34" t="s">
        <v>2</v>
      </c>
      <c r="D368" s="58">
        <f t="shared" si="224"/>
        <v>0</v>
      </c>
      <c r="E368" s="36">
        <f t="shared" si="225"/>
        <v>0</v>
      </c>
      <c r="F368" s="35">
        <f t="shared" si="226"/>
        <v>0</v>
      </c>
      <c r="G368" s="36">
        <f t="shared" si="226"/>
        <v>0</v>
      </c>
      <c r="H368" s="35">
        <f aca="true" t="shared" si="229" ref="H368:Q368">H354+H361</f>
        <v>0</v>
      </c>
      <c r="I368" s="36">
        <f t="shared" si="229"/>
        <v>0</v>
      </c>
      <c r="J368" s="35">
        <f t="shared" si="229"/>
        <v>0</v>
      </c>
      <c r="K368" s="36">
        <f t="shared" si="229"/>
        <v>0</v>
      </c>
      <c r="L368" s="35">
        <f t="shared" si="229"/>
        <v>0</v>
      </c>
      <c r="M368" s="36">
        <f t="shared" si="229"/>
        <v>0</v>
      </c>
      <c r="N368" s="35">
        <f t="shared" si="229"/>
        <v>0</v>
      </c>
      <c r="O368" s="36">
        <f t="shared" si="229"/>
        <v>0</v>
      </c>
      <c r="P368" s="35">
        <f t="shared" si="229"/>
        <v>0</v>
      </c>
      <c r="Q368" s="36">
        <f t="shared" si="229"/>
        <v>0</v>
      </c>
      <c r="R368" s="147"/>
      <c r="S368" s="148"/>
      <c r="T368" s="125"/>
      <c r="U368" s="125"/>
      <c r="V368" s="125"/>
    </row>
    <row r="369" spans="1:22" ht="15">
      <c r="A369" s="127"/>
      <c r="B369" s="154"/>
      <c r="C369" s="64" t="s">
        <v>211</v>
      </c>
      <c r="D369" s="58">
        <f t="shared" si="224"/>
        <v>0</v>
      </c>
      <c r="E369" s="36">
        <f t="shared" si="225"/>
        <v>0</v>
      </c>
      <c r="F369" s="65">
        <f t="shared" si="226"/>
        <v>0</v>
      </c>
      <c r="G369" s="63">
        <f t="shared" si="226"/>
        <v>0</v>
      </c>
      <c r="H369" s="65">
        <f aca="true" t="shared" si="230" ref="H369:Q369">H355+H362</f>
        <v>0</v>
      </c>
      <c r="I369" s="63">
        <f t="shared" si="230"/>
        <v>0</v>
      </c>
      <c r="J369" s="65">
        <f t="shared" si="230"/>
        <v>0</v>
      </c>
      <c r="K369" s="63">
        <f t="shared" si="230"/>
        <v>0</v>
      </c>
      <c r="L369" s="65">
        <f t="shared" si="230"/>
        <v>0</v>
      </c>
      <c r="M369" s="63">
        <f t="shared" si="230"/>
        <v>0</v>
      </c>
      <c r="N369" s="65">
        <f t="shared" si="230"/>
        <v>0</v>
      </c>
      <c r="O369" s="63">
        <f t="shared" si="230"/>
        <v>0</v>
      </c>
      <c r="P369" s="65">
        <f t="shared" si="230"/>
        <v>0</v>
      </c>
      <c r="Q369" s="63">
        <f t="shared" si="230"/>
        <v>0</v>
      </c>
      <c r="R369" s="147"/>
      <c r="S369" s="148"/>
      <c r="T369" s="125"/>
      <c r="U369" s="125"/>
      <c r="V369" s="125"/>
    </row>
    <row r="370" spans="1:22" ht="15">
      <c r="A370" s="127"/>
      <c r="B370" s="154"/>
      <c r="C370" s="34" t="s">
        <v>214</v>
      </c>
      <c r="D370" s="58">
        <f t="shared" si="224"/>
        <v>0</v>
      </c>
      <c r="E370" s="36">
        <f t="shared" si="225"/>
        <v>0</v>
      </c>
      <c r="F370" s="35">
        <f t="shared" si="226"/>
        <v>0</v>
      </c>
      <c r="G370" s="36">
        <f t="shared" si="226"/>
        <v>0</v>
      </c>
      <c r="H370" s="35">
        <f aca="true" t="shared" si="231" ref="H370:Q370">H356+H363</f>
        <v>0</v>
      </c>
      <c r="I370" s="36">
        <f t="shared" si="231"/>
        <v>0</v>
      </c>
      <c r="J370" s="35">
        <f t="shared" si="231"/>
        <v>0</v>
      </c>
      <c r="K370" s="36">
        <f t="shared" si="231"/>
        <v>0</v>
      </c>
      <c r="L370" s="35">
        <f t="shared" si="231"/>
        <v>0</v>
      </c>
      <c r="M370" s="36">
        <f t="shared" si="231"/>
        <v>0</v>
      </c>
      <c r="N370" s="35">
        <f t="shared" si="231"/>
        <v>0</v>
      </c>
      <c r="O370" s="36">
        <f t="shared" si="231"/>
        <v>0</v>
      </c>
      <c r="P370" s="35">
        <f t="shared" si="231"/>
        <v>0</v>
      </c>
      <c r="Q370" s="36">
        <f t="shared" si="231"/>
        <v>0</v>
      </c>
      <c r="R370" s="147"/>
      <c r="S370" s="148"/>
      <c r="T370" s="125"/>
      <c r="U370" s="125"/>
      <c r="V370" s="125"/>
    </row>
    <row r="371" spans="1:22" ht="15.75" thickBot="1">
      <c r="A371" s="127"/>
      <c r="B371" s="155"/>
      <c r="C371" s="66" t="s">
        <v>213</v>
      </c>
      <c r="D371" s="60">
        <f t="shared" si="224"/>
        <v>0</v>
      </c>
      <c r="E371" s="39">
        <f t="shared" si="225"/>
        <v>0</v>
      </c>
      <c r="F371" s="38">
        <f t="shared" si="226"/>
        <v>0</v>
      </c>
      <c r="G371" s="39">
        <f t="shared" si="226"/>
        <v>0</v>
      </c>
      <c r="H371" s="38">
        <f aca="true" t="shared" si="232" ref="H371:Q371">H357+H364</f>
        <v>0</v>
      </c>
      <c r="I371" s="39">
        <f t="shared" si="232"/>
        <v>0</v>
      </c>
      <c r="J371" s="38">
        <f t="shared" si="232"/>
        <v>0</v>
      </c>
      <c r="K371" s="39">
        <f t="shared" si="232"/>
        <v>0</v>
      </c>
      <c r="L371" s="38">
        <f t="shared" si="232"/>
        <v>0</v>
      </c>
      <c r="M371" s="39">
        <f t="shared" si="232"/>
        <v>0</v>
      </c>
      <c r="N371" s="38">
        <f t="shared" si="232"/>
        <v>0</v>
      </c>
      <c r="O371" s="39">
        <f t="shared" si="232"/>
        <v>0</v>
      </c>
      <c r="P371" s="38">
        <f t="shared" si="232"/>
        <v>0</v>
      </c>
      <c r="Q371" s="39">
        <f t="shared" si="232"/>
        <v>0</v>
      </c>
      <c r="R371" s="149"/>
      <c r="S371" s="145"/>
      <c r="T371" s="125"/>
      <c r="U371" s="125"/>
      <c r="V371" s="125"/>
    </row>
    <row r="372" spans="1:22" s="30" customFormat="1" ht="15">
      <c r="A372" s="135" t="s">
        <v>118</v>
      </c>
      <c r="B372" s="166" t="s">
        <v>306</v>
      </c>
      <c r="C372" s="31" t="s">
        <v>14</v>
      </c>
      <c r="D372" s="32">
        <f>SUM(D373:D378)</f>
        <v>56601</v>
      </c>
      <c r="E372" s="33">
        <f>SUM(E373:E378)</f>
        <v>56601</v>
      </c>
      <c r="F372" s="32">
        <f>SUM(F373:F378)</f>
        <v>1</v>
      </c>
      <c r="G372" s="33">
        <f>SUM(G373:G378)</f>
        <v>1</v>
      </c>
      <c r="H372" s="32">
        <f aca="true" t="shared" si="233" ref="H372:Q372">SUM(H373:H378)</f>
        <v>0</v>
      </c>
      <c r="I372" s="33">
        <f t="shared" si="233"/>
        <v>0</v>
      </c>
      <c r="J372" s="32">
        <f t="shared" si="233"/>
        <v>56600</v>
      </c>
      <c r="K372" s="33">
        <f t="shared" si="233"/>
        <v>56600</v>
      </c>
      <c r="L372" s="32">
        <f t="shared" si="233"/>
        <v>0</v>
      </c>
      <c r="M372" s="33">
        <f t="shared" si="233"/>
        <v>0</v>
      </c>
      <c r="N372" s="32">
        <f t="shared" si="233"/>
        <v>0</v>
      </c>
      <c r="O372" s="33">
        <f t="shared" si="233"/>
        <v>0</v>
      </c>
      <c r="P372" s="32">
        <f t="shared" si="233"/>
        <v>0</v>
      </c>
      <c r="Q372" s="33">
        <f t="shared" si="233"/>
        <v>0</v>
      </c>
      <c r="R372" s="199" t="s">
        <v>19</v>
      </c>
      <c r="S372" s="158"/>
      <c r="T372" s="125"/>
      <c r="U372" s="125"/>
      <c r="V372" s="125"/>
    </row>
    <row r="373" spans="1:22" s="30" customFormat="1" ht="15">
      <c r="A373" s="136"/>
      <c r="B373" s="167"/>
      <c r="C373" s="34" t="s">
        <v>0</v>
      </c>
      <c r="D373" s="58">
        <f aca="true" t="shared" si="234" ref="D373:E378">F373+H373+J373</f>
        <v>56601</v>
      </c>
      <c r="E373" s="36">
        <f t="shared" si="234"/>
        <v>56601</v>
      </c>
      <c r="F373" s="58">
        <f aca="true" t="shared" si="235" ref="F373:G378">F380+F387</f>
        <v>1</v>
      </c>
      <c r="G373" s="71">
        <f t="shared" si="235"/>
        <v>1</v>
      </c>
      <c r="H373" s="58">
        <f aca="true" t="shared" si="236" ref="H373:Q373">H380+H387</f>
        <v>0</v>
      </c>
      <c r="I373" s="71">
        <f t="shared" si="236"/>
        <v>0</v>
      </c>
      <c r="J373" s="58">
        <f t="shared" si="236"/>
        <v>56600</v>
      </c>
      <c r="K373" s="71">
        <f t="shared" si="236"/>
        <v>56600</v>
      </c>
      <c r="L373" s="58">
        <f t="shared" si="236"/>
        <v>0</v>
      </c>
      <c r="M373" s="71">
        <f t="shared" si="236"/>
        <v>0</v>
      </c>
      <c r="N373" s="58">
        <f t="shared" si="236"/>
        <v>0</v>
      </c>
      <c r="O373" s="71">
        <f t="shared" si="236"/>
        <v>0</v>
      </c>
      <c r="P373" s="58">
        <f t="shared" si="236"/>
        <v>0</v>
      </c>
      <c r="Q373" s="71">
        <f t="shared" si="236"/>
        <v>0</v>
      </c>
      <c r="R373" s="200"/>
      <c r="S373" s="160"/>
      <c r="T373" s="125"/>
      <c r="U373" s="125"/>
      <c r="V373" s="125"/>
    </row>
    <row r="374" spans="1:22" s="30" customFormat="1" ht="15">
      <c r="A374" s="136"/>
      <c r="B374" s="167"/>
      <c r="C374" s="34" t="s">
        <v>1</v>
      </c>
      <c r="D374" s="58">
        <f t="shared" si="234"/>
        <v>0</v>
      </c>
      <c r="E374" s="36">
        <f t="shared" si="234"/>
        <v>0</v>
      </c>
      <c r="F374" s="58">
        <f t="shared" si="235"/>
        <v>0</v>
      </c>
      <c r="G374" s="71">
        <f t="shared" si="235"/>
        <v>0</v>
      </c>
      <c r="H374" s="58">
        <f aca="true" t="shared" si="237" ref="H374:Q374">H381+H388</f>
        <v>0</v>
      </c>
      <c r="I374" s="71">
        <f t="shared" si="237"/>
        <v>0</v>
      </c>
      <c r="J374" s="58">
        <f t="shared" si="237"/>
        <v>0</v>
      </c>
      <c r="K374" s="71">
        <f t="shared" si="237"/>
        <v>0</v>
      </c>
      <c r="L374" s="58">
        <f t="shared" si="237"/>
        <v>0</v>
      </c>
      <c r="M374" s="71">
        <f t="shared" si="237"/>
        <v>0</v>
      </c>
      <c r="N374" s="58">
        <f t="shared" si="237"/>
        <v>0</v>
      </c>
      <c r="O374" s="71">
        <f t="shared" si="237"/>
        <v>0</v>
      </c>
      <c r="P374" s="58">
        <f t="shared" si="237"/>
        <v>0</v>
      </c>
      <c r="Q374" s="71">
        <f t="shared" si="237"/>
        <v>0</v>
      </c>
      <c r="R374" s="200"/>
      <c r="S374" s="160"/>
      <c r="T374" s="125"/>
      <c r="U374" s="125"/>
      <c r="V374" s="125"/>
    </row>
    <row r="375" spans="1:22" s="30" customFormat="1" ht="15">
      <c r="A375" s="136"/>
      <c r="B375" s="167"/>
      <c r="C375" s="34" t="s">
        <v>2</v>
      </c>
      <c r="D375" s="58">
        <f t="shared" si="234"/>
        <v>0</v>
      </c>
      <c r="E375" s="36">
        <f t="shared" si="234"/>
        <v>0</v>
      </c>
      <c r="F375" s="72">
        <f t="shared" si="235"/>
        <v>0</v>
      </c>
      <c r="G375" s="73">
        <f t="shared" si="235"/>
        <v>0</v>
      </c>
      <c r="H375" s="72">
        <f aca="true" t="shared" si="238" ref="H375:Q375">H382+H389</f>
        <v>0</v>
      </c>
      <c r="I375" s="73">
        <f t="shared" si="238"/>
        <v>0</v>
      </c>
      <c r="J375" s="72">
        <f t="shared" si="238"/>
        <v>0</v>
      </c>
      <c r="K375" s="73">
        <f t="shared" si="238"/>
        <v>0</v>
      </c>
      <c r="L375" s="72">
        <f t="shared" si="238"/>
        <v>0</v>
      </c>
      <c r="M375" s="73">
        <f t="shared" si="238"/>
        <v>0</v>
      </c>
      <c r="N375" s="72">
        <f t="shared" si="238"/>
        <v>0</v>
      </c>
      <c r="O375" s="73">
        <f t="shared" si="238"/>
        <v>0</v>
      </c>
      <c r="P375" s="72">
        <f t="shared" si="238"/>
        <v>0</v>
      </c>
      <c r="Q375" s="73">
        <f t="shared" si="238"/>
        <v>0</v>
      </c>
      <c r="R375" s="200"/>
      <c r="S375" s="160"/>
      <c r="T375" s="125"/>
      <c r="U375" s="125"/>
      <c r="V375" s="125"/>
    </row>
    <row r="376" spans="1:22" s="30" customFormat="1" ht="15">
      <c r="A376" s="136"/>
      <c r="B376" s="167"/>
      <c r="C376" s="34" t="s">
        <v>211</v>
      </c>
      <c r="D376" s="58">
        <f t="shared" si="234"/>
        <v>0</v>
      </c>
      <c r="E376" s="36">
        <f t="shared" si="234"/>
        <v>0</v>
      </c>
      <c r="F376" s="72">
        <f t="shared" si="235"/>
        <v>0</v>
      </c>
      <c r="G376" s="73">
        <f t="shared" si="235"/>
        <v>0</v>
      </c>
      <c r="H376" s="72">
        <f aca="true" t="shared" si="239" ref="H376:Q376">H383+H390</f>
        <v>0</v>
      </c>
      <c r="I376" s="73">
        <f t="shared" si="239"/>
        <v>0</v>
      </c>
      <c r="J376" s="72">
        <f t="shared" si="239"/>
        <v>0</v>
      </c>
      <c r="K376" s="73">
        <f t="shared" si="239"/>
        <v>0</v>
      </c>
      <c r="L376" s="72">
        <f t="shared" si="239"/>
        <v>0</v>
      </c>
      <c r="M376" s="73">
        <f t="shared" si="239"/>
        <v>0</v>
      </c>
      <c r="N376" s="72">
        <f t="shared" si="239"/>
        <v>0</v>
      </c>
      <c r="O376" s="73">
        <f t="shared" si="239"/>
        <v>0</v>
      </c>
      <c r="P376" s="72">
        <f t="shared" si="239"/>
        <v>0</v>
      </c>
      <c r="Q376" s="73">
        <f t="shared" si="239"/>
        <v>0</v>
      </c>
      <c r="R376" s="200"/>
      <c r="S376" s="160"/>
      <c r="T376" s="125"/>
      <c r="U376" s="125"/>
      <c r="V376" s="125"/>
    </row>
    <row r="377" spans="1:22" s="30" customFormat="1" ht="15">
      <c r="A377" s="136"/>
      <c r="B377" s="167"/>
      <c r="C377" s="34" t="s">
        <v>212</v>
      </c>
      <c r="D377" s="58">
        <f t="shared" si="234"/>
        <v>0</v>
      </c>
      <c r="E377" s="36">
        <f t="shared" si="234"/>
        <v>0</v>
      </c>
      <c r="F377" s="72">
        <f t="shared" si="235"/>
        <v>0</v>
      </c>
      <c r="G377" s="73">
        <f t="shared" si="235"/>
        <v>0</v>
      </c>
      <c r="H377" s="72">
        <f aca="true" t="shared" si="240" ref="H377:Q377">H384+H391</f>
        <v>0</v>
      </c>
      <c r="I377" s="73">
        <f t="shared" si="240"/>
        <v>0</v>
      </c>
      <c r="J377" s="72">
        <f t="shared" si="240"/>
        <v>0</v>
      </c>
      <c r="K377" s="73">
        <f t="shared" si="240"/>
        <v>0</v>
      </c>
      <c r="L377" s="72">
        <f t="shared" si="240"/>
        <v>0</v>
      </c>
      <c r="M377" s="73">
        <f t="shared" si="240"/>
        <v>0</v>
      </c>
      <c r="N377" s="72">
        <f t="shared" si="240"/>
        <v>0</v>
      </c>
      <c r="O377" s="73">
        <f t="shared" si="240"/>
        <v>0</v>
      </c>
      <c r="P377" s="72">
        <f t="shared" si="240"/>
        <v>0</v>
      </c>
      <c r="Q377" s="73">
        <f t="shared" si="240"/>
        <v>0</v>
      </c>
      <c r="R377" s="200"/>
      <c r="S377" s="160"/>
      <c r="T377" s="125"/>
      <c r="U377" s="125"/>
      <c r="V377" s="125"/>
    </row>
    <row r="378" spans="1:22" s="30" customFormat="1" ht="15.75" thickBot="1">
      <c r="A378" s="137"/>
      <c r="B378" s="152"/>
      <c r="C378" s="37" t="s">
        <v>213</v>
      </c>
      <c r="D378" s="58">
        <f t="shared" si="234"/>
        <v>0</v>
      </c>
      <c r="E378" s="36">
        <f t="shared" si="234"/>
        <v>0</v>
      </c>
      <c r="F378" s="60">
        <f t="shared" si="235"/>
        <v>0</v>
      </c>
      <c r="G378" s="74">
        <f t="shared" si="235"/>
        <v>0</v>
      </c>
      <c r="H378" s="60">
        <f aca="true" t="shared" si="241" ref="H378:Q378">H385+H392</f>
        <v>0</v>
      </c>
      <c r="I378" s="74">
        <f t="shared" si="241"/>
        <v>0</v>
      </c>
      <c r="J378" s="60">
        <f t="shared" si="241"/>
        <v>0</v>
      </c>
      <c r="K378" s="74">
        <f t="shared" si="241"/>
        <v>0</v>
      </c>
      <c r="L378" s="60">
        <f t="shared" si="241"/>
        <v>0</v>
      </c>
      <c r="M378" s="74">
        <f t="shared" si="241"/>
        <v>0</v>
      </c>
      <c r="N378" s="60">
        <f t="shared" si="241"/>
        <v>0</v>
      </c>
      <c r="O378" s="74">
        <f t="shared" si="241"/>
        <v>0</v>
      </c>
      <c r="P378" s="60">
        <f t="shared" si="241"/>
        <v>0</v>
      </c>
      <c r="Q378" s="74">
        <f t="shared" si="241"/>
        <v>0</v>
      </c>
      <c r="R378" s="201"/>
      <c r="S378" s="162"/>
      <c r="T378" s="125"/>
      <c r="U378" s="125"/>
      <c r="V378" s="125"/>
    </row>
    <row r="379" spans="1:22" s="110" customFormat="1" ht="15">
      <c r="A379" s="222" t="s">
        <v>141</v>
      </c>
      <c r="B379" s="223" t="s">
        <v>306</v>
      </c>
      <c r="C379" s="224" t="s">
        <v>14</v>
      </c>
      <c r="D379" s="225">
        <f>SUM(D380:D385)</f>
        <v>56600</v>
      </c>
      <c r="E379" s="226">
        <f>SUM(E380:E385)</f>
        <v>56600</v>
      </c>
      <c r="F379" s="256">
        <f>SUM(F380:F385)</f>
        <v>0</v>
      </c>
      <c r="G379" s="235">
        <f>SUM(G380:G385)</f>
        <v>0</v>
      </c>
      <c r="H379" s="256">
        <f aca="true" t="shared" si="242" ref="H379:Q379">SUM(H380:H385)</f>
        <v>0</v>
      </c>
      <c r="I379" s="235">
        <f t="shared" si="242"/>
        <v>0</v>
      </c>
      <c r="J379" s="256">
        <f t="shared" si="242"/>
        <v>56600</v>
      </c>
      <c r="K379" s="235">
        <f t="shared" si="242"/>
        <v>56600</v>
      </c>
      <c r="L379" s="256">
        <f t="shared" si="242"/>
        <v>0</v>
      </c>
      <c r="M379" s="235">
        <f t="shared" si="242"/>
        <v>0</v>
      </c>
      <c r="N379" s="256">
        <f t="shared" si="242"/>
        <v>0</v>
      </c>
      <c r="O379" s="235">
        <f t="shared" si="242"/>
        <v>0</v>
      </c>
      <c r="P379" s="256">
        <f t="shared" si="242"/>
        <v>0</v>
      </c>
      <c r="Q379" s="235">
        <f t="shared" si="242"/>
        <v>0</v>
      </c>
      <c r="R379" s="268" t="s">
        <v>19</v>
      </c>
      <c r="S379" s="258"/>
      <c r="T379" s="125"/>
      <c r="U379" s="125"/>
      <c r="V379" s="125"/>
    </row>
    <row r="380" spans="1:22" s="110" customFormat="1" ht="15">
      <c r="A380" s="227"/>
      <c r="B380" s="228"/>
      <c r="C380" s="229" t="s">
        <v>0</v>
      </c>
      <c r="D380" s="230">
        <f aca="true" t="shared" si="243" ref="D380:D385">F380+H380+J380+L380</f>
        <v>56600</v>
      </c>
      <c r="E380" s="231">
        <f aca="true" t="shared" si="244" ref="E380:E385">G380+I380+K380+M380</f>
        <v>56600</v>
      </c>
      <c r="F380" s="232">
        <v>0</v>
      </c>
      <c r="G380" s="231">
        <v>0</v>
      </c>
      <c r="H380" s="232">
        <v>0</v>
      </c>
      <c r="I380" s="231">
        <v>0</v>
      </c>
      <c r="J380" s="232">
        <v>56600</v>
      </c>
      <c r="K380" s="231">
        <v>56600</v>
      </c>
      <c r="L380" s="232">
        <v>0</v>
      </c>
      <c r="M380" s="231">
        <v>0</v>
      </c>
      <c r="N380" s="232">
        <v>0</v>
      </c>
      <c r="O380" s="231">
        <v>0</v>
      </c>
      <c r="P380" s="232">
        <v>0</v>
      </c>
      <c r="Q380" s="231">
        <v>0</v>
      </c>
      <c r="R380" s="269"/>
      <c r="S380" s="260"/>
      <c r="T380" s="125"/>
      <c r="U380" s="125"/>
      <c r="V380" s="125"/>
    </row>
    <row r="381" spans="1:22" s="110" customFormat="1" ht="15">
      <c r="A381" s="227"/>
      <c r="B381" s="228"/>
      <c r="C381" s="229" t="s">
        <v>1</v>
      </c>
      <c r="D381" s="230">
        <f t="shared" si="243"/>
        <v>0</v>
      </c>
      <c r="E381" s="231">
        <f t="shared" si="244"/>
        <v>0</v>
      </c>
      <c r="F381" s="232">
        <v>0</v>
      </c>
      <c r="G381" s="231">
        <v>0</v>
      </c>
      <c r="H381" s="232">
        <v>0</v>
      </c>
      <c r="I381" s="231">
        <v>0</v>
      </c>
      <c r="J381" s="232">
        <v>0</v>
      </c>
      <c r="K381" s="231">
        <v>0</v>
      </c>
      <c r="L381" s="232">
        <v>0</v>
      </c>
      <c r="M381" s="231">
        <v>0</v>
      </c>
      <c r="N381" s="232">
        <v>0</v>
      </c>
      <c r="O381" s="231">
        <v>0</v>
      </c>
      <c r="P381" s="232">
        <v>0</v>
      </c>
      <c r="Q381" s="231">
        <v>0</v>
      </c>
      <c r="R381" s="269"/>
      <c r="S381" s="260"/>
      <c r="T381" s="125"/>
      <c r="U381" s="125"/>
      <c r="V381" s="125"/>
    </row>
    <row r="382" spans="1:22" s="110" customFormat="1" ht="15">
      <c r="A382" s="227"/>
      <c r="B382" s="228"/>
      <c r="C382" s="229" t="s">
        <v>2</v>
      </c>
      <c r="D382" s="230">
        <f t="shared" si="243"/>
        <v>0</v>
      </c>
      <c r="E382" s="231">
        <f t="shared" si="244"/>
        <v>0</v>
      </c>
      <c r="F382" s="232">
        <v>0</v>
      </c>
      <c r="G382" s="231">
        <v>0</v>
      </c>
      <c r="H382" s="232">
        <v>0</v>
      </c>
      <c r="I382" s="231">
        <v>0</v>
      </c>
      <c r="J382" s="232">
        <v>0</v>
      </c>
      <c r="K382" s="231">
        <v>0</v>
      </c>
      <c r="L382" s="232">
        <v>0</v>
      </c>
      <c r="M382" s="231">
        <v>0</v>
      </c>
      <c r="N382" s="232">
        <v>0</v>
      </c>
      <c r="O382" s="231">
        <v>0</v>
      </c>
      <c r="P382" s="232">
        <v>0</v>
      </c>
      <c r="Q382" s="231">
        <v>0</v>
      </c>
      <c r="R382" s="269"/>
      <c r="S382" s="260"/>
      <c r="T382" s="125"/>
      <c r="U382" s="125"/>
      <c r="V382" s="125"/>
    </row>
    <row r="383" spans="1:22" s="110" customFormat="1" ht="15">
      <c r="A383" s="227"/>
      <c r="B383" s="228"/>
      <c r="C383" s="233" t="s">
        <v>211</v>
      </c>
      <c r="D383" s="230">
        <f t="shared" si="243"/>
        <v>0</v>
      </c>
      <c r="E383" s="231">
        <f t="shared" si="244"/>
        <v>0</v>
      </c>
      <c r="F383" s="242">
        <v>0</v>
      </c>
      <c r="G383" s="235">
        <v>0</v>
      </c>
      <c r="H383" s="242">
        <v>0</v>
      </c>
      <c r="I383" s="235">
        <v>0</v>
      </c>
      <c r="J383" s="242">
        <v>0</v>
      </c>
      <c r="K383" s="235">
        <v>0</v>
      </c>
      <c r="L383" s="242">
        <v>0</v>
      </c>
      <c r="M383" s="235">
        <v>0</v>
      </c>
      <c r="N383" s="242">
        <v>0</v>
      </c>
      <c r="O383" s="235">
        <v>0</v>
      </c>
      <c r="P383" s="242">
        <v>0</v>
      </c>
      <c r="Q383" s="235">
        <v>0</v>
      </c>
      <c r="R383" s="269"/>
      <c r="S383" s="260"/>
      <c r="T383" s="125"/>
      <c r="U383" s="125"/>
      <c r="V383" s="125"/>
    </row>
    <row r="384" spans="1:22" s="110" customFormat="1" ht="15">
      <c r="A384" s="227"/>
      <c r="B384" s="228"/>
      <c r="C384" s="229" t="s">
        <v>214</v>
      </c>
      <c r="D384" s="230">
        <f t="shared" si="243"/>
        <v>0</v>
      </c>
      <c r="E384" s="231">
        <f t="shared" si="244"/>
        <v>0</v>
      </c>
      <c r="F384" s="232">
        <v>0</v>
      </c>
      <c r="G384" s="231">
        <v>0</v>
      </c>
      <c r="H384" s="232">
        <v>0</v>
      </c>
      <c r="I384" s="231">
        <v>0</v>
      </c>
      <c r="J384" s="232">
        <v>0</v>
      </c>
      <c r="K384" s="231">
        <v>0</v>
      </c>
      <c r="L384" s="232">
        <v>0</v>
      </c>
      <c r="M384" s="231">
        <v>0</v>
      </c>
      <c r="N384" s="232">
        <v>0</v>
      </c>
      <c r="O384" s="231">
        <v>0</v>
      </c>
      <c r="P384" s="232">
        <v>0</v>
      </c>
      <c r="Q384" s="231">
        <v>0</v>
      </c>
      <c r="R384" s="269"/>
      <c r="S384" s="260"/>
      <c r="T384" s="125"/>
      <c r="U384" s="125"/>
      <c r="V384" s="125"/>
    </row>
    <row r="385" spans="1:22" s="110" customFormat="1" ht="15.75" thickBot="1">
      <c r="A385" s="237"/>
      <c r="B385" s="238"/>
      <c r="C385" s="249" t="s">
        <v>213</v>
      </c>
      <c r="D385" s="255">
        <f t="shared" si="243"/>
        <v>0</v>
      </c>
      <c r="E385" s="241">
        <f t="shared" si="244"/>
        <v>0</v>
      </c>
      <c r="F385" s="243">
        <v>0</v>
      </c>
      <c r="G385" s="241">
        <v>0</v>
      </c>
      <c r="H385" s="243">
        <v>0</v>
      </c>
      <c r="I385" s="241">
        <v>0</v>
      </c>
      <c r="J385" s="243">
        <v>0</v>
      </c>
      <c r="K385" s="241">
        <v>0</v>
      </c>
      <c r="L385" s="243">
        <v>0</v>
      </c>
      <c r="M385" s="241">
        <v>0</v>
      </c>
      <c r="N385" s="243">
        <v>0</v>
      </c>
      <c r="O385" s="241">
        <v>0</v>
      </c>
      <c r="P385" s="243">
        <v>0</v>
      </c>
      <c r="Q385" s="241">
        <v>0</v>
      </c>
      <c r="R385" s="274"/>
      <c r="S385" s="275"/>
      <c r="T385" s="125"/>
      <c r="U385" s="125"/>
      <c r="V385" s="125"/>
    </row>
    <row r="386" spans="1:22" s="110" customFormat="1" ht="20.25" customHeight="1">
      <c r="A386" s="222" t="s">
        <v>142</v>
      </c>
      <c r="B386" s="223" t="s">
        <v>307</v>
      </c>
      <c r="C386" s="224" t="s">
        <v>14</v>
      </c>
      <c r="D386" s="225">
        <f>SUM(D387:D392)</f>
        <v>1</v>
      </c>
      <c r="E386" s="226">
        <f>SUM(E387:E392)</f>
        <v>1</v>
      </c>
      <c r="F386" s="225">
        <f>SUM(F387:F392)</f>
        <v>1</v>
      </c>
      <c r="G386" s="226">
        <f>SUM(G387:G392)</f>
        <v>1</v>
      </c>
      <c r="H386" s="225">
        <f aca="true" t="shared" si="245" ref="H386:Q386">SUM(H387:H392)</f>
        <v>0</v>
      </c>
      <c r="I386" s="226">
        <f t="shared" si="245"/>
        <v>0</v>
      </c>
      <c r="J386" s="225">
        <f t="shared" si="245"/>
        <v>0</v>
      </c>
      <c r="K386" s="226">
        <f t="shared" si="245"/>
        <v>0</v>
      </c>
      <c r="L386" s="225">
        <f t="shared" si="245"/>
        <v>0</v>
      </c>
      <c r="M386" s="226">
        <f t="shared" si="245"/>
        <v>0</v>
      </c>
      <c r="N386" s="225">
        <f t="shared" si="245"/>
        <v>0</v>
      </c>
      <c r="O386" s="226">
        <f t="shared" si="245"/>
        <v>0</v>
      </c>
      <c r="P386" s="225">
        <f t="shared" si="245"/>
        <v>0</v>
      </c>
      <c r="Q386" s="226">
        <f t="shared" si="245"/>
        <v>0</v>
      </c>
      <c r="R386" s="268" t="s">
        <v>19</v>
      </c>
      <c r="S386" s="258"/>
      <c r="T386" s="125"/>
      <c r="U386" s="125"/>
      <c r="V386" s="125"/>
    </row>
    <row r="387" spans="1:22" s="110" customFormat="1" ht="20.25" customHeight="1">
      <c r="A387" s="227"/>
      <c r="B387" s="228"/>
      <c r="C387" s="229" t="s">
        <v>0</v>
      </c>
      <c r="D387" s="230">
        <f aca="true" t="shared" si="246" ref="D387:D392">F387+H387+J387+L387</f>
        <v>1</v>
      </c>
      <c r="E387" s="231">
        <f aca="true" t="shared" si="247" ref="E387:E392">G387+I387+K387+M387</f>
        <v>1</v>
      </c>
      <c r="F387" s="232">
        <v>1</v>
      </c>
      <c r="G387" s="231">
        <v>1</v>
      </c>
      <c r="H387" s="232">
        <v>0</v>
      </c>
      <c r="I387" s="231">
        <v>0</v>
      </c>
      <c r="J387" s="232">
        <v>0</v>
      </c>
      <c r="K387" s="231">
        <v>0</v>
      </c>
      <c r="L387" s="232">
        <v>0</v>
      </c>
      <c r="M387" s="231">
        <v>0</v>
      </c>
      <c r="N387" s="232">
        <v>0</v>
      </c>
      <c r="O387" s="231">
        <v>0</v>
      </c>
      <c r="P387" s="232">
        <v>0</v>
      </c>
      <c r="Q387" s="231">
        <v>0</v>
      </c>
      <c r="R387" s="269"/>
      <c r="S387" s="260"/>
      <c r="T387" s="125"/>
      <c r="U387" s="125"/>
      <c r="V387" s="125"/>
    </row>
    <row r="388" spans="1:22" s="110" customFormat="1" ht="20.25" customHeight="1">
      <c r="A388" s="227"/>
      <c r="B388" s="228"/>
      <c r="C388" s="229" t="s">
        <v>1</v>
      </c>
      <c r="D388" s="230">
        <f t="shared" si="246"/>
        <v>0</v>
      </c>
      <c r="E388" s="231">
        <f t="shared" si="247"/>
        <v>0</v>
      </c>
      <c r="F388" s="232">
        <v>0</v>
      </c>
      <c r="G388" s="231">
        <v>0</v>
      </c>
      <c r="H388" s="232">
        <v>0</v>
      </c>
      <c r="I388" s="231">
        <v>0</v>
      </c>
      <c r="J388" s="232">
        <v>0</v>
      </c>
      <c r="K388" s="231">
        <v>0</v>
      </c>
      <c r="L388" s="232">
        <v>0</v>
      </c>
      <c r="M388" s="231">
        <v>0</v>
      </c>
      <c r="N388" s="232">
        <v>0</v>
      </c>
      <c r="O388" s="231">
        <v>0</v>
      </c>
      <c r="P388" s="232">
        <v>0</v>
      </c>
      <c r="Q388" s="231">
        <v>0</v>
      </c>
      <c r="R388" s="269"/>
      <c r="S388" s="260"/>
      <c r="T388" s="125"/>
      <c r="U388" s="125"/>
      <c r="V388" s="125"/>
    </row>
    <row r="389" spans="1:22" s="110" customFormat="1" ht="20.25" customHeight="1">
      <c r="A389" s="227"/>
      <c r="B389" s="228"/>
      <c r="C389" s="229" t="s">
        <v>2</v>
      </c>
      <c r="D389" s="230">
        <f t="shared" si="246"/>
        <v>0</v>
      </c>
      <c r="E389" s="231">
        <f t="shared" si="247"/>
        <v>0</v>
      </c>
      <c r="F389" s="232">
        <v>0</v>
      </c>
      <c r="G389" s="231">
        <v>0</v>
      </c>
      <c r="H389" s="232">
        <v>0</v>
      </c>
      <c r="I389" s="231">
        <v>0</v>
      </c>
      <c r="J389" s="232">
        <v>0</v>
      </c>
      <c r="K389" s="231">
        <v>0</v>
      </c>
      <c r="L389" s="232">
        <v>0</v>
      </c>
      <c r="M389" s="231">
        <v>0</v>
      </c>
      <c r="N389" s="232">
        <v>0</v>
      </c>
      <c r="O389" s="231">
        <v>0</v>
      </c>
      <c r="P389" s="232">
        <v>0</v>
      </c>
      <c r="Q389" s="231">
        <v>0</v>
      </c>
      <c r="R389" s="269"/>
      <c r="S389" s="260"/>
      <c r="T389" s="125"/>
      <c r="U389" s="125"/>
      <c r="V389" s="125"/>
    </row>
    <row r="390" spans="1:22" s="110" customFormat="1" ht="15">
      <c r="A390" s="227"/>
      <c r="B390" s="228"/>
      <c r="C390" s="233" t="s">
        <v>211</v>
      </c>
      <c r="D390" s="230">
        <f t="shared" si="246"/>
        <v>0</v>
      </c>
      <c r="E390" s="231">
        <f t="shared" si="247"/>
        <v>0</v>
      </c>
      <c r="F390" s="242">
        <v>0</v>
      </c>
      <c r="G390" s="235">
        <v>0</v>
      </c>
      <c r="H390" s="242">
        <v>0</v>
      </c>
      <c r="I390" s="235">
        <v>0</v>
      </c>
      <c r="J390" s="242">
        <v>0</v>
      </c>
      <c r="K390" s="235">
        <v>0</v>
      </c>
      <c r="L390" s="242">
        <v>0</v>
      </c>
      <c r="M390" s="235">
        <v>0</v>
      </c>
      <c r="N390" s="242">
        <v>0</v>
      </c>
      <c r="O390" s="235">
        <v>0</v>
      </c>
      <c r="P390" s="242">
        <v>0</v>
      </c>
      <c r="Q390" s="235">
        <v>0</v>
      </c>
      <c r="R390" s="269"/>
      <c r="S390" s="260"/>
      <c r="T390" s="125"/>
      <c r="U390" s="125"/>
      <c r="V390" s="125"/>
    </row>
    <row r="391" spans="1:22" s="110" customFormat="1" ht="15">
      <c r="A391" s="227"/>
      <c r="B391" s="228"/>
      <c r="C391" s="229" t="s">
        <v>214</v>
      </c>
      <c r="D391" s="230">
        <f t="shared" si="246"/>
        <v>0</v>
      </c>
      <c r="E391" s="231">
        <f t="shared" si="247"/>
        <v>0</v>
      </c>
      <c r="F391" s="232">
        <v>0</v>
      </c>
      <c r="G391" s="231">
        <v>0</v>
      </c>
      <c r="H391" s="232">
        <v>0</v>
      </c>
      <c r="I391" s="231">
        <v>0</v>
      </c>
      <c r="J391" s="232">
        <v>0</v>
      </c>
      <c r="K391" s="231">
        <v>0</v>
      </c>
      <c r="L391" s="232">
        <v>0</v>
      </c>
      <c r="M391" s="231">
        <v>0</v>
      </c>
      <c r="N391" s="232">
        <v>0</v>
      </c>
      <c r="O391" s="231">
        <v>0</v>
      </c>
      <c r="P391" s="232">
        <v>0</v>
      </c>
      <c r="Q391" s="231">
        <v>0</v>
      </c>
      <c r="R391" s="269"/>
      <c r="S391" s="260"/>
      <c r="T391" s="125"/>
      <c r="U391" s="125"/>
      <c r="V391" s="125"/>
    </row>
    <row r="392" spans="1:22" s="110" customFormat="1" ht="15.75" thickBot="1">
      <c r="A392" s="237"/>
      <c r="B392" s="238"/>
      <c r="C392" s="249" t="s">
        <v>213</v>
      </c>
      <c r="D392" s="255">
        <f t="shared" si="246"/>
        <v>0</v>
      </c>
      <c r="E392" s="241">
        <f t="shared" si="247"/>
        <v>0</v>
      </c>
      <c r="F392" s="243">
        <v>0</v>
      </c>
      <c r="G392" s="241">
        <v>0</v>
      </c>
      <c r="H392" s="243">
        <v>0</v>
      </c>
      <c r="I392" s="241">
        <v>0</v>
      </c>
      <c r="J392" s="243">
        <v>0</v>
      </c>
      <c r="K392" s="241">
        <v>0</v>
      </c>
      <c r="L392" s="243">
        <v>0</v>
      </c>
      <c r="M392" s="241">
        <v>0</v>
      </c>
      <c r="N392" s="243">
        <v>0</v>
      </c>
      <c r="O392" s="241">
        <v>0</v>
      </c>
      <c r="P392" s="243">
        <v>0</v>
      </c>
      <c r="Q392" s="241">
        <v>0</v>
      </c>
      <c r="R392" s="274"/>
      <c r="S392" s="275"/>
      <c r="T392" s="125"/>
      <c r="U392" s="125"/>
      <c r="V392" s="125"/>
    </row>
    <row r="393" spans="1:22" s="30" customFormat="1" ht="15">
      <c r="A393" s="135" t="s">
        <v>119</v>
      </c>
      <c r="B393" s="166" t="s">
        <v>134</v>
      </c>
      <c r="C393" s="31" t="s">
        <v>14</v>
      </c>
      <c r="D393" s="32">
        <f aca="true" t="shared" si="248" ref="D393:Q393">SUM(D394:D399)</f>
        <v>45431</v>
      </c>
      <c r="E393" s="33">
        <f t="shared" si="248"/>
        <v>45431</v>
      </c>
      <c r="F393" s="32">
        <f t="shared" si="248"/>
        <v>2127.8</v>
      </c>
      <c r="G393" s="33">
        <f t="shared" si="248"/>
        <v>2127.8</v>
      </c>
      <c r="H393" s="32">
        <f t="shared" si="248"/>
        <v>1753.8000000000002</v>
      </c>
      <c r="I393" s="33">
        <f t="shared" si="248"/>
        <v>1753.8000000000002</v>
      </c>
      <c r="J393" s="32">
        <f t="shared" si="248"/>
        <v>41549.4</v>
      </c>
      <c r="K393" s="33">
        <f t="shared" si="248"/>
        <v>41549.4</v>
      </c>
      <c r="L393" s="32">
        <f t="shared" si="248"/>
        <v>0</v>
      </c>
      <c r="M393" s="33">
        <f t="shared" si="248"/>
        <v>0</v>
      </c>
      <c r="N393" s="32">
        <f t="shared" si="248"/>
        <v>10925.3</v>
      </c>
      <c r="O393" s="33">
        <f t="shared" si="248"/>
        <v>10925.3</v>
      </c>
      <c r="P393" s="32">
        <f t="shared" si="248"/>
        <v>480</v>
      </c>
      <c r="Q393" s="33">
        <f t="shared" si="248"/>
        <v>480</v>
      </c>
      <c r="R393" s="199" t="s">
        <v>19</v>
      </c>
      <c r="S393" s="158"/>
      <c r="T393" s="125"/>
      <c r="U393" s="125"/>
      <c r="V393" s="125"/>
    </row>
    <row r="394" spans="1:22" s="30" customFormat="1" ht="15">
      <c r="A394" s="136"/>
      <c r="B394" s="167"/>
      <c r="C394" s="34" t="s">
        <v>0</v>
      </c>
      <c r="D394" s="58">
        <f aca="true" t="shared" si="249" ref="D394:D399">F394+H394+J394</f>
        <v>45431</v>
      </c>
      <c r="E394" s="36">
        <f aca="true" t="shared" si="250" ref="E394:E399">G394+I394+K394</f>
        <v>45431</v>
      </c>
      <c r="F394" s="35">
        <f aca="true" t="shared" si="251" ref="F394:G399">F401+F408+F415+F422+F429+F436+F443+F450+F457+F464+F471</f>
        <v>2127.8</v>
      </c>
      <c r="G394" s="36">
        <f t="shared" si="251"/>
        <v>2127.8</v>
      </c>
      <c r="H394" s="35">
        <f aca="true" t="shared" si="252" ref="H394:Q394">H401+H408+H415+H422+H429+H436+H443+H450+H457+H464+H471</f>
        <v>1753.8000000000002</v>
      </c>
      <c r="I394" s="36">
        <f t="shared" si="252"/>
        <v>1753.8000000000002</v>
      </c>
      <c r="J394" s="35">
        <f t="shared" si="252"/>
        <v>41549.4</v>
      </c>
      <c r="K394" s="36">
        <f t="shared" si="252"/>
        <v>41549.4</v>
      </c>
      <c r="L394" s="35">
        <f t="shared" si="252"/>
        <v>0</v>
      </c>
      <c r="M394" s="36">
        <f t="shared" si="252"/>
        <v>0</v>
      </c>
      <c r="N394" s="35">
        <f t="shared" si="252"/>
        <v>10925.3</v>
      </c>
      <c r="O394" s="36">
        <f t="shared" si="252"/>
        <v>10925.3</v>
      </c>
      <c r="P394" s="35">
        <f t="shared" si="252"/>
        <v>480</v>
      </c>
      <c r="Q394" s="36">
        <f t="shared" si="252"/>
        <v>480</v>
      </c>
      <c r="R394" s="200"/>
      <c r="S394" s="160"/>
      <c r="T394" s="125"/>
      <c r="U394" s="125"/>
      <c r="V394" s="125"/>
    </row>
    <row r="395" spans="1:22" s="30" customFormat="1" ht="15">
      <c r="A395" s="136"/>
      <c r="B395" s="167"/>
      <c r="C395" s="34" t="s">
        <v>1</v>
      </c>
      <c r="D395" s="58">
        <f t="shared" si="249"/>
        <v>0</v>
      </c>
      <c r="E395" s="36">
        <f t="shared" si="250"/>
        <v>0</v>
      </c>
      <c r="F395" s="35">
        <f t="shared" si="251"/>
        <v>0</v>
      </c>
      <c r="G395" s="36">
        <f t="shared" si="251"/>
        <v>0</v>
      </c>
      <c r="H395" s="35">
        <f aca="true" t="shared" si="253" ref="H395:Q395">H402+H409+H416+H423+H430+H437+H444+H451+H458+H465+H472</f>
        <v>0</v>
      </c>
      <c r="I395" s="36">
        <f t="shared" si="253"/>
        <v>0</v>
      </c>
      <c r="J395" s="35">
        <f t="shared" si="253"/>
        <v>0</v>
      </c>
      <c r="K395" s="36">
        <f t="shared" si="253"/>
        <v>0</v>
      </c>
      <c r="L395" s="35">
        <f t="shared" si="253"/>
        <v>0</v>
      </c>
      <c r="M395" s="36">
        <f t="shared" si="253"/>
        <v>0</v>
      </c>
      <c r="N395" s="35">
        <f t="shared" si="253"/>
        <v>0</v>
      </c>
      <c r="O395" s="36">
        <f t="shared" si="253"/>
        <v>0</v>
      </c>
      <c r="P395" s="35">
        <f t="shared" si="253"/>
        <v>0</v>
      </c>
      <c r="Q395" s="36">
        <f t="shared" si="253"/>
        <v>0</v>
      </c>
      <c r="R395" s="200"/>
      <c r="S395" s="160"/>
      <c r="T395" s="125"/>
      <c r="U395" s="125"/>
      <c r="V395" s="125"/>
    </row>
    <row r="396" spans="1:22" s="30" customFormat="1" ht="15">
      <c r="A396" s="136"/>
      <c r="B396" s="167"/>
      <c r="C396" s="34" t="s">
        <v>2</v>
      </c>
      <c r="D396" s="58">
        <f t="shared" si="249"/>
        <v>0</v>
      </c>
      <c r="E396" s="36">
        <f t="shared" si="250"/>
        <v>0</v>
      </c>
      <c r="F396" s="75">
        <f t="shared" si="251"/>
        <v>0</v>
      </c>
      <c r="G396" s="76">
        <f t="shared" si="251"/>
        <v>0</v>
      </c>
      <c r="H396" s="75">
        <f aca="true" t="shared" si="254" ref="H396:Q396">H403+H410+H417+H424+H431+H438+H445+H452+H459+H466+H473</f>
        <v>0</v>
      </c>
      <c r="I396" s="76">
        <f t="shared" si="254"/>
        <v>0</v>
      </c>
      <c r="J396" s="75">
        <f t="shared" si="254"/>
        <v>0</v>
      </c>
      <c r="K396" s="76">
        <f t="shared" si="254"/>
        <v>0</v>
      </c>
      <c r="L396" s="75">
        <f t="shared" si="254"/>
        <v>0</v>
      </c>
      <c r="M396" s="76">
        <f t="shared" si="254"/>
        <v>0</v>
      </c>
      <c r="N396" s="75">
        <f t="shared" si="254"/>
        <v>0</v>
      </c>
      <c r="O396" s="76">
        <f t="shared" si="254"/>
        <v>0</v>
      </c>
      <c r="P396" s="75">
        <f t="shared" si="254"/>
        <v>0</v>
      </c>
      <c r="Q396" s="76">
        <f t="shared" si="254"/>
        <v>0</v>
      </c>
      <c r="R396" s="200"/>
      <c r="S396" s="160"/>
      <c r="T396" s="125"/>
      <c r="U396" s="125"/>
      <c r="V396" s="125"/>
    </row>
    <row r="397" spans="1:22" s="30" customFormat="1" ht="15">
      <c r="A397" s="136"/>
      <c r="B397" s="167"/>
      <c r="C397" s="34" t="s">
        <v>211</v>
      </c>
      <c r="D397" s="58">
        <f t="shared" si="249"/>
        <v>0</v>
      </c>
      <c r="E397" s="36">
        <f t="shared" si="250"/>
        <v>0</v>
      </c>
      <c r="F397" s="75">
        <f t="shared" si="251"/>
        <v>0</v>
      </c>
      <c r="G397" s="76">
        <f t="shared" si="251"/>
        <v>0</v>
      </c>
      <c r="H397" s="75">
        <f aca="true" t="shared" si="255" ref="H397:Q397">H404+H411+H418+H425+H432+H439+H446+H453+H460+H467+H474</f>
        <v>0</v>
      </c>
      <c r="I397" s="76">
        <f t="shared" si="255"/>
        <v>0</v>
      </c>
      <c r="J397" s="75">
        <f t="shared" si="255"/>
        <v>0</v>
      </c>
      <c r="K397" s="76">
        <f t="shared" si="255"/>
        <v>0</v>
      </c>
      <c r="L397" s="75">
        <f t="shared" si="255"/>
        <v>0</v>
      </c>
      <c r="M397" s="76">
        <f t="shared" si="255"/>
        <v>0</v>
      </c>
      <c r="N397" s="75">
        <f t="shared" si="255"/>
        <v>0</v>
      </c>
      <c r="O397" s="76">
        <f t="shared" si="255"/>
        <v>0</v>
      </c>
      <c r="P397" s="75">
        <f t="shared" si="255"/>
        <v>0</v>
      </c>
      <c r="Q397" s="76">
        <f t="shared" si="255"/>
        <v>0</v>
      </c>
      <c r="R397" s="200"/>
      <c r="S397" s="160"/>
      <c r="T397" s="125"/>
      <c r="U397" s="125"/>
      <c r="V397" s="125"/>
    </row>
    <row r="398" spans="1:22" s="30" customFormat="1" ht="15">
      <c r="A398" s="136"/>
      <c r="B398" s="167"/>
      <c r="C398" s="34" t="s">
        <v>212</v>
      </c>
      <c r="D398" s="58">
        <f t="shared" si="249"/>
        <v>0</v>
      </c>
      <c r="E398" s="36">
        <f t="shared" si="250"/>
        <v>0</v>
      </c>
      <c r="F398" s="75">
        <f t="shared" si="251"/>
        <v>0</v>
      </c>
      <c r="G398" s="76">
        <f t="shared" si="251"/>
        <v>0</v>
      </c>
      <c r="H398" s="75">
        <f aca="true" t="shared" si="256" ref="H398:Q398">H405+H412+H419+H426+H433+H440+H447+H454+H461+H468+H475</f>
        <v>0</v>
      </c>
      <c r="I398" s="76">
        <f t="shared" si="256"/>
        <v>0</v>
      </c>
      <c r="J398" s="75">
        <f t="shared" si="256"/>
        <v>0</v>
      </c>
      <c r="K398" s="76">
        <f t="shared" si="256"/>
        <v>0</v>
      </c>
      <c r="L398" s="75">
        <f t="shared" si="256"/>
        <v>0</v>
      </c>
      <c r="M398" s="76">
        <f t="shared" si="256"/>
        <v>0</v>
      </c>
      <c r="N398" s="75">
        <f t="shared" si="256"/>
        <v>0</v>
      </c>
      <c r="O398" s="76">
        <f t="shared" si="256"/>
        <v>0</v>
      </c>
      <c r="P398" s="75">
        <f t="shared" si="256"/>
        <v>0</v>
      </c>
      <c r="Q398" s="76">
        <f t="shared" si="256"/>
        <v>0</v>
      </c>
      <c r="R398" s="200"/>
      <c r="S398" s="160"/>
      <c r="T398" s="125"/>
      <c r="U398" s="125"/>
      <c r="V398" s="125"/>
    </row>
    <row r="399" spans="1:22" s="30" customFormat="1" ht="15.75" thickBot="1">
      <c r="A399" s="136"/>
      <c r="B399" s="167"/>
      <c r="C399" s="77" t="s">
        <v>213</v>
      </c>
      <c r="D399" s="72">
        <f t="shared" si="249"/>
        <v>0</v>
      </c>
      <c r="E399" s="76">
        <f t="shared" si="250"/>
        <v>0</v>
      </c>
      <c r="F399" s="38">
        <f t="shared" si="251"/>
        <v>0</v>
      </c>
      <c r="G399" s="39">
        <f t="shared" si="251"/>
        <v>0</v>
      </c>
      <c r="H399" s="38">
        <f aca="true" t="shared" si="257" ref="H399:Q399">H406+H413+H420+H427+H434+H441+H448+H455+H462+H469+H476</f>
        <v>0</v>
      </c>
      <c r="I399" s="39">
        <f t="shared" si="257"/>
        <v>0</v>
      </c>
      <c r="J399" s="38">
        <f t="shared" si="257"/>
        <v>0</v>
      </c>
      <c r="K399" s="39">
        <f t="shared" si="257"/>
        <v>0</v>
      </c>
      <c r="L399" s="38">
        <f t="shared" si="257"/>
        <v>0</v>
      </c>
      <c r="M399" s="39">
        <f t="shared" si="257"/>
        <v>0</v>
      </c>
      <c r="N399" s="38">
        <f t="shared" si="257"/>
        <v>0</v>
      </c>
      <c r="O399" s="39">
        <f t="shared" si="257"/>
        <v>0</v>
      </c>
      <c r="P399" s="38">
        <f t="shared" si="257"/>
        <v>0</v>
      </c>
      <c r="Q399" s="39">
        <f t="shared" si="257"/>
        <v>0</v>
      </c>
      <c r="R399" s="200"/>
      <c r="S399" s="160"/>
      <c r="T399" s="125"/>
      <c r="U399" s="125"/>
      <c r="V399" s="125"/>
    </row>
    <row r="400" spans="1:22" s="110" customFormat="1" ht="15">
      <c r="A400" s="222" t="s">
        <v>135</v>
      </c>
      <c r="B400" s="223" t="s">
        <v>98</v>
      </c>
      <c r="C400" s="224" t="s">
        <v>14</v>
      </c>
      <c r="D400" s="225">
        <f>SUM(D401:D406)</f>
        <v>8055.3</v>
      </c>
      <c r="E400" s="226">
        <f>SUM(E401:E406)</f>
        <v>8055.3</v>
      </c>
      <c r="F400" s="225">
        <f>SUM(F401:F406)</f>
        <v>235.5</v>
      </c>
      <c r="G400" s="226">
        <f aca="true" t="shared" si="258" ref="G400:Q400">SUM(G401:G406)</f>
        <v>235.5</v>
      </c>
      <c r="H400" s="225">
        <f t="shared" si="258"/>
        <v>0</v>
      </c>
      <c r="I400" s="226">
        <f t="shared" si="258"/>
        <v>0</v>
      </c>
      <c r="J400" s="225">
        <f t="shared" si="258"/>
        <v>7819.8</v>
      </c>
      <c r="K400" s="226">
        <f t="shared" si="258"/>
        <v>7819.8</v>
      </c>
      <c r="L400" s="225">
        <f t="shared" si="258"/>
        <v>0</v>
      </c>
      <c r="M400" s="226">
        <f t="shared" si="258"/>
        <v>0</v>
      </c>
      <c r="N400" s="225">
        <f t="shared" si="258"/>
        <v>1822.1</v>
      </c>
      <c r="O400" s="226">
        <f t="shared" si="258"/>
        <v>1822.1</v>
      </c>
      <c r="P400" s="225">
        <f t="shared" si="258"/>
        <v>80</v>
      </c>
      <c r="Q400" s="226">
        <f t="shared" si="258"/>
        <v>80</v>
      </c>
      <c r="R400" s="268" t="s">
        <v>19</v>
      </c>
      <c r="S400" s="258"/>
      <c r="T400" s="125"/>
      <c r="U400" s="125"/>
      <c r="V400" s="125"/>
    </row>
    <row r="401" spans="1:22" s="110" customFormat="1" ht="15">
      <c r="A401" s="227"/>
      <c r="B401" s="228"/>
      <c r="C401" s="229" t="s">
        <v>0</v>
      </c>
      <c r="D401" s="230">
        <f aca="true" t="shared" si="259" ref="D401:D406">F401+H401+J401+L401</f>
        <v>8055.3</v>
      </c>
      <c r="E401" s="231">
        <f aca="true" t="shared" si="260" ref="E401:E406">G401+I401+K401+M401</f>
        <v>8055.3</v>
      </c>
      <c r="F401" s="232">
        <v>235.5</v>
      </c>
      <c r="G401" s="231">
        <v>235.5</v>
      </c>
      <c r="H401" s="232">
        <v>0</v>
      </c>
      <c r="I401" s="231">
        <v>0</v>
      </c>
      <c r="J401" s="278">
        <v>7819.8</v>
      </c>
      <c r="K401" s="279">
        <v>7819.8</v>
      </c>
      <c r="L401" s="232">
        <v>0</v>
      </c>
      <c r="M401" s="231">
        <v>0</v>
      </c>
      <c r="N401" s="232">
        <v>1822.1</v>
      </c>
      <c r="O401" s="231">
        <v>1822.1</v>
      </c>
      <c r="P401" s="232">
        <v>80</v>
      </c>
      <c r="Q401" s="231">
        <v>80</v>
      </c>
      <c r="R401" s="269"/>
      <c r="S401" s="260"/>
      <c r="T401" s="125"/>
      <c r="U401" s="125"/>
      <c r="V401" s="125"/>
    </row>
    <row r="402" spans="1:22" s="110" customFormat="1" ht="15">
      <c r="A402" s="227"/>
      <c r="B402" s="228"/>
      <c r="C402" s="229" t="s">
        <v>1</v>
      </c>
      <c r="D402" s="230">
        <f t="shared" si="259"/>
        <v>0</v>
      </c>
      <c r="E402" s="231">
        <f t="shared" si="260"/>
        <v>0</v>
      </c>
      <c r="F402" s="242">
        <v>0</v>
      </c>
      <c r="G402" s="235">
        <v>0</v>
      </c>
      <c r="H402" s="242">
        <v>0</v>
      </c>
      <c r="I402" s="235">
        <v>0</v>
      </c>
      <c r="J402" s="242">
        <v>0</v>
      </c>
      <c r="K402" s="235">
        <v>0</v>
      </c>
      <c r="L402" s="242">
        <v>0</v>
      </c>
      <c r="M402" s="235">
        <v>0</v>
      </c>
      <c r="N402" s="242">
        <v>0</v>
      </c>
      <c r="O402" s="235">
        <v>0</v>
      </c>
      <c r="P402" s="242">
        <v>0</v>
      </c>
      <c r="Q402" s="235">
        <v>0</v>
      </c>
      <c r="R402" s="269"/>
      <c r="S402" s="260"/>
      <c r="T402" s="125"/>
      <c r="U402" s="125"/>
      <c r="V402" s="125"/>
    </row>
    <row r="403" spans="1:22" s="110" customFormat="1" ht="15">
      <c r="A403" s="227"/>
      <c r="B403" s="228"/>
      <c r="C403" s="229" t="s">
        <v>2</v>
      </c>
      <c r="D403" s="230">
        <f t="shared" si="259"/>
        <v>0</v>
      </c>
      <c r="E403" s="231">
        <f t="shared" si="260"/>
        <v>0</v>
      </c>
      <c r="F403" s="232">
        <v>0</v>
      </c>
      <c r="G403" s="231">
        <v>0</v>
      </c>
      <c r="H403" s="232">
        <v>0</v>
      </c>
      <c r="I403" s="231">
        <v>0</v>
      </c>
      <c r="J403" s="232">
        <v>0</v>
      </c>
      <c r="K403" s="231">
        <v>0</v>
      </c>
      <c r="L403" s="232">
        <v>0</v>
      </c>
      <c r="M403" s="231">
        <v>0</v>
      </c>
      <c r="N403" s="232">
        <v>0</v>
      </c>
      <c r="O403" s="231">
        <v>0</v>
      </c>
      <c r="P403" s="232">
        <v>0</v>
      </c>
      <c r="Q403" s="231">
        <v>0</v>
      </c>
      <c r="R403" s="269"/>
      <c r="S403" s="260"/>
      <c r="T403" s="125"/>
      <c r="U403" s="125"/>
      <c r="V403" s="125"/>
    </row>
    <row r="404" spans="1:22" s="109" customFormat="1" ht="15">
      <c r="A404" s="227"/>
      <c r="B404" s="228"/>
      <c r="C404" s="233" t="s">
        <v>211</v>
      </c>
      <c r="D404" s="230">
        <f t="shared" si="259"/>
        <v>0</v>
      </c>
      <c r="E404" s="231">
        <f t="shared" si="260"/>
        <v>0</v>
      </c>
      <c r="F404" s="280">
        <v>0</v>
      </c>
      <c r="G404" s="281">
        <v>0</v>
      </c>
      <c r="H404" s="280">
        <v>0</v>
      </c>
      <c r="I404" s="281">
        <v>0</v>
      </c>
      <c r="J404" s="280">
        <v>0</v>
      </c>
      <c r="K404" s="281">
        <v>0</v>
      </c>
      <c r="L404" s="280">
        <v>0</v>
      </c>
      <c r="M404" s="281">
        <v>0</v>
      </c>
      <c r="N404" s="280">
        <v>0</v>
      </c>
      <c r="O404" s="281">
        <v>0</v>
      </c>
      <c r="P404" s="280">
        <v>0</v>
      </c>
      <c r="Q404" s="281">
        <v>0</v>
      </c>
      <c r="R404" s="269"/>
      <c r="S404" s="260"/>
      <c r="T404" s="125"/>
      <c r="U404" s="125"/>
      <c r="V404" s="125"/>
    </row>
    <row r="405" spans="1:22" s="109" customFormat="1" ht="15">
      <c r="A405" s="227"/>
      <c r="B405" s="228"/>
      <c r="C405" s="229" t="s">
        <v>212</v>
      </c>
      <c r="D405" s="230">
        <f t="shared" si="259"/>
        <v>0</v>
      </c>
      <c r="E405" s="231">
        <f t="shared" si="260"/>
        <v>0</v>
      </c>
      <c r="F405" s="282">
        <v>0</v>
      </c>
      <c r="G405" s="272">
        <v>0</v>
      </c>
      <c r="H405" s="282">
        <v>0</v>
      </c>
      <c r="I405" s="272">
        <v>0</v>
      </c>
      <c r="J405" s="282">
        <v>0</v>
      </c>
      <c r="K405" s="272">
        <v>0</v>
      </c>
      <c r="L405" s="282">
        <v>0</v>
      </c>
      <c r="M405" s="272">
        <v>0</v>
      </c>
      <c r="N405" s="282">
        <v>0</v>
      </c>
      <c r="O405" s="272">
        <v>0</v>
      </c>
      <c r="P405" s="282">
        <v>0</v>
      </c>
      <c r="Q405" s="272">
        <v>0</v>
      </c>
      <c r="R405" s="269"/>
      <c r="S405" s="260"/>
      <c r="T405" s="125"/>
      <c r="U405" s="125"/>
      <c r="V405" s="125"/>
    </row>
    <row r="406" spans="1:22" s="109" customFormat="1" ht="36.75" customHeight="1" thickBot="1">
      <c r="A406" s="237"/>
      <c r="B406" s="238"/>
      <c r="C406" s="239" t="s">
        <v>213</v>
      </c>
      <c r="D406" s="255">
        <f t="shared" si="259"/>
        <v>0</v>
      </c>
      <c r="E406" s="241">
        <f t="shared" si="260"/>
        <v>0</v>
      </c>
      <c r="F406" s="250">
        <v>0</v>
      </c>
      <c r="G406" s="241">
        <v>0</v>
      </c>
      <c r="H406" s="250">
        <v>0</v>
      </c>
      <c r="I406" s="241">
        <v>0</v>
      </c>
      <c r="J406" s="250">
        <v>0</v>
      </c>
      <c r="K406" s="241">
        <v>0</v>
      </c>
      <c r="L406" s="250">
        <v>0</v>
      </c>
      <c r="M406" s="241">
        <v>0</v>
      </c>
      <c r="N406" s="250">
        <v>0</v>
      </c>
      <c r="O406" s="241">
        <v>0</v>
      </c>
      <c r="P406" s="250">
        <v>0</v>
      </c>
      <c r="Q406" s="241">
        <v>0</v>
      </c>
      <c r="R406" s="274"/>
      <c r="S406" s="275"/>
      <c r="T406" s="125"/>
      <c r="U406" s="125"/>
      <c r="V406" s="125"/>
    </row>
    <row r="407" spans="1:22" s="110" customFormat="1" ht="15">
      <c r="A407" s="222" t="s">
        <v>136</v>
      </c>
      <c r="B407" s="223" t="s">
        <v>291</v>
      </c>
      <c r="C407" s="224" t="s">
        <v>14</v>
      </c>
      <c r="D407" s="225">
        <f>SUM(D408:D413)</f>
        <v>6740.200000000001</v>
      </c>
      <c r="E407" s="226">
        <f>SUM(E408:E413)</f>
        <v>6740.200000000001</v>
      </c>
      <c r="F407" s="225">
        <f aca="true" t="shared" si="261" ref="F407:Q407">SUM(F408:F413)</f>
        <v>6.4</v>
      </c>
      <c r="G407" s="226">
        <f t="shared" si="261"/>
        <v>6.4</v>
      </c>
      <c r="H407" s="225">
        <f t="shared" si="261"/>
        <v>457.7</v>
      </c>
      <c r="I407" s="226">
        <f t="shared" si="261"/>
        <v>457.7</v>
      </c>
      <c r="J407" s="225">
        <f t="shared" si="261"/>
        <v>6276.1</v>
      </c>
      <c r="K407" s="226">
        <f t="shared" si="261"/>
        <v>6276.1</v>
      </c>
      <c r="L407" s="225">
        <f t="shared" si="261"/>
        <v>0</v>
      </c>
      <c r="M407" s="226">
        <f t="shared" si="261"/>
        <v>0</v>
      </c>
      <c r="N407" s="225">
        <f t="shared" si="261"/>
        <v>1815.8</v>
      </c>
      <c r="O407" s="226">
        <f t="shared" si="261"/>
        <v>1815.8</v>
      </c>
      <c r="P407" s="225">
        <f t="shared" si="261"/>
        <v>80</v>
      </c>
      <c r="Q407" s="226">
        <f t="shared" si="261"/>
        <v>80</v>
      </c>
      <c r="R407" s="268" t="s">
        <v>19</v>
      </c>
      <c r="S407" s="258"/>
      <c r="T407" s="125"/>
      <c r="U407" s="125"/>
      <c r="V407" s="125"/>
    </row>
    <row r="408" spans="1:22" s="110" customFormat="1" ht="15">
      <c r="A408" s="227"/>
      <c r="B408" s="228"/>
      <c r="C408" s="229" t="s">
        <v>0</v>
      </c>
      <c r="D408" s="230">
        <f aca="true" t="shared" si="262" ref="D408:D413">F408+H408+J408+L408</f>
        <v>6740.200000000001</v>
      </c>
      <c r="E408" s="231">
        <f aca="true" t="shared" si="263" ref="E408:E413">G408+I408+K408+M408</f>
        <v>6740.200000000001</v>
      </c>
      <c r="F408" s="232">
        <v>6.4</v>
      </c>
      <c r="G408" s="231">
        <v>6.4</v>
      </c>
      <c r="H408" s="232">
        <v>457.7</v>
      </c>
      <c r="I408" s="231">
        <v>457.7</v>
      </c>
      <c r="J408" s="278">
        <v>6276.1</v>
      </c>
      <c r="K408" s="279">
        <v>6276.1</v>
      </c>
      <c r="L408" s="232">
        <v>0</v>
      </c>
      <c r="M408" s="231">
        <v>0</v>
      </c>
      <c r="N408" s="232">
        <v>1815.8</v>
      </c>
      <c r="O408" s="231">
        <v>1815.8</v>
      </c>
      <c r="P408" s="232">
        <v>80</v>
      </c>
      <c r="Q408" s="231">
        <v>80</v>
      </c>
      <c r="R408" s="269"/>
      <c r="S408" s="260"/>
      <c r="T408" s="125"/>
      <c r="U408" s="125"/>
      <c r="V408" s="125"/>
    </row>
    <row r="409" spans="1:22" s="110" customFormat="1" ht="15">
      <c r="A409" s="227"/>
      <c r="B409" s="228"/>
      <c r="C409" s="229" t="s">
        <v>1</v>
      </c>
      <c r="D409" s="230">
        <f t="shared" si="262"/>
        <v>0</v>
      </c>
      <c r="E409" s="231">
        <f t="shared" si="263"/>
        <v>0</v>
      </c>
      <c r="F409" s="242">
        <v>0</v>
      </c>
      <c r="G409" s="235">
        <v>0</v>
      </c>
      <c r="H409" s="232">
        <v>0</v>
      </c>
      <c r="I409" s="231">
        <v>0</v>
      </c>
      <c r="J409" s="232">
        <v>0</v>
      </c>
      <c r="K409" s="231">
        <v>0</v>
      </c>
      <c r="L409" s="232">
        <v>0</v>
      </c>
      <c r="M409" s="231">
        <v>0</v>
      </c>
      <c r="N409" s="232">
        <v>0</v>
      </c>
      <c r="O409" s="231">
        <v>0</v>
      </c>
      <c r="P409" s="232">
        <v>0</v>
      </c>
      <c r="Q409" s="231">
        <v>0</v>
      </c>
      <c r="R409" s="269"/>
      <c r="S409" s="260"/>
      <c r="T409" s="125"/>
      <c r="U409" s="125"/>
      <c r="V409" s="125"/>
    </row>
    <row r="410" spans="1:22" s="110" customFormat="1" ht="15">
      <c r="A410" s="227"/>
      <c r="B410" s="228"/>
      <c r="C410" s="229" t="s">
        <v>2</v>
      </c>
      <c r="D410" s="230">
        <f t="shared" si="262"/>
        <v>0</v>
      </c>
      <c r="E410" s="231">
        <f t="shared" si="263"/>
        <v>0</v>
      </c>
      <c r="F410" s="232">
        <v>0</v>
      </c>
      <c r="G410" s="231">
        <v>0</v>
      </c>
      <c r="H410" s="232">
        <v>0</v>
      </c>
      <c r="I410" s="231">
        <v>0</v>
      </c>
      <c r="J410" s="232">
        <v>0</v>
      </c>
      <c r="K410" s="231">
        <v>0</v>
      </c>
      <c r="L410" s="232">
        <v>0</v>
      </c>
      <c r="M410" s="231">
        <v>0</v>
      </c>
      <c r="N410" s="232">
        <v>0</v>
      </c>
      <c r="O410" s="231">
        <v>0</v>
      </c>
      <c r="P410" s="232">
        <v>0</v>
      </c>
      <c r="Q410" s="231">
        <v>0</v>
      </c>
      <c r="R410" s="269"/>
      <c r="S410" s="260"/>
      <c r="T410" s="125"/>
      <c r="U410" s="125"/>
      <c r="V410" s="125"/>
    </row>
    <row r="411" spans="1:22" s="109" customFormat="1" ht="15">
      <c r="A411" s="227"/>
      <c r="B411" s="228"/>
      <c r="C411" s="233" t="s">
        <v>211</v>
      </c>
      <c r="D411" s="230">
        <f t="shared" si="262"/>
        <v>0</v>
      </c>
      <c r="E411" s="231">
        <f t="shared" si="263"/>
        <v>0</v>
      </c>
      <c r="F411" s="280">
        <v>0</v>
      </c>
      <c r="G411" s="281">
        <v>0</v>
      </c>
      <c r="H411" s="280">
        <v>0</v>
      </c>
      <c r="I411" s="281">
        <v>0</v>
      </c>
      <c r="J411" s="280">
        <v>0</v>
      </c>
      <c r="K411" s="281">
        <v>0</v>
      </c>
      <c r="L411" s="280">
        <v>0</v>
      </c>
      <c r="M411" s="281">
        <v>0</v>
      </c>
      <c r="N411" s="280">
        <v>0</v>
      </c>
      <c r="O411" s="281">
        <v>0</v>
      </c>
      <c r="P411" s="280">
        <v>0</v>
      </c>
      <c r="Q411" s="281">
        <v>0</v>
      </c>
      <c r="R411" s="269"/>
      <c r="S411" s="260"/>
      <c r="T411" s="125"/>
      <c r="U411" s="125"/>
      <c r="V411" s="125"/>
    </row>
    <row r="412" spans="1:22" s="109" customFormat="1" ht="15">
      <c r="A412" s="227"/>
      <c r="B412" s="228"/>
      <c r="C412" s="229" t="s">
        <v>212</v>
      </c>
      <c r="D412" s="230">
        <f t="shared" si="262"/>
        <v>0</v>
      </c>
      <c r="E412" s="231">
        <f t="shared" si="263"/>
        <v>0</v>
      </c>
      <c r="F412" s="282">
        <v>0</v>
      </c>
      <c r="G412" s="272">
        <v>0</v>
      </c>
      <c r="H412" s="282">
        <v>0</v>
      </c>
      <c r="I412" s="272">
        <v>0</v>
      </c>
      <c r="J412" s="282">
        <v>0</v>
      </c>
      <c r="K412" s="272">
        <v>0</v>
      </c>
      <c r="L412" s="282">
        <v>0</v>
      </c>
      <c r="M412" s="272">
        <v>0</v>
      </c>
      <c r="N412" s="282">
        <v>0</v>
      </c>
      <c r="O412" s="272">
        <v>0</v>
      </c>
      <c r="P412" s="282">
        <v>0</v>
      </c>
      <c r="Q412" s="272">
        <v>0</v>
      </c>
      <c r="R412" s="269"/>
      <c r="S412" s="260"/>
      <c r="T412" s="125"/>
      <c r="U412" s="125"/>
      <c r="V412" s="125"/>
    </row>
    <row r="413" spans="1:22" s="109" customFormat="1" ht="18" customHeight="1" thickBot="1">
      <c r="A413" s="237"/>
      <c r="B413" s="238"/>
      <c r="C413" s="239" t="s">
        <v>213</v>
      </c>
      <c r="D413" s="255">
        <f t="shared" si="262"/>
        <v>0</v>
      </c>
      <c r="E413" s="241">
        <f t="shared" si="263"/>
        <v>0</v>
      </c>
      <c r="F413" s="250">
        <v>0</v>
      </c>
      <c r="G413" s="241">
        <v>0</v>
      </c>
      <c r="H413" s="250">
        <v>0</v>
      </c>
      <c r="I413" s="241">
        <v>0</v>
      </c>
      <c r="J413" s="250">
        <v>0</v>
      </c>
      <c r="K413" s="241">
        <v>0</v>
      </c>
      <c r="L413" s="250">
        <v>0</v>
      </c>
      <c r="M413" s="241">
        <v>0</v>
      </c>
      <c r="N413" s="250">
        <v>0</v>
      </c>
      <c r="O413" s="241">
        <v>0</v>
      </c>
      <c r="P413" s="250">
        <v>0</v>
      </c>
      <c r="Q413" s="241">
        <v>0</v>
      </c>
      <c r="R413" s="274"/>
      <c r="S413" s="275"/>
      <c r="T413" s="125"/>
      <c r="U413" s="125"/>
      <c r="V413" s="125"/>
    </row>
    <row r="414" spans="1:22" s="110" customFormat="1" ht="15">
      <c r="A414" s="222" t="s">
        <v>137</v>
      </c>
      <c r="B414" s="223" t="s">
        <v>190</v>
      </c>
      <c r="C414" s="224" t="s">
        <v>14</v>
      </c>
      <c r="D414" s="225">
        <f>SUM(D415:D420)</f>
        <v>336.6</v>
      </c>
      <c r="E414" s="226">
        <f>SUM(E415:E420)</f>
        <v>336.6</v>
      </c>
      <c r="F414" s="225">
        <f aca="true" t="shared" si="264" ref="F414:Q414">SUM(F415:F420)</f>
        <v>336.6</v>
      </c>
      <c r="G414" s="226">
        <f t="shared" si="264"/>
        <v>336.6</v>
      </c>
      <c r="H414" s="225">
        <f t="shared" si="264"/>
        <v>0</v>
      </c>
      <c r="I414" s="226">
        <f t="shared" si="264"/>
        <v>0</v>
      </c>
      <c r="J414" s="225">
        <f t="shared" si="264"/>
        <v>0</v>
      </c>
      <c r="K414" s="226">
        <f t="shared" si="264"/>
        <v>0</v>
      </c>
      <c r="L414" s="225">
        <f t="shared" si="264"/>
        <v>0</v>
      </c>
      <c r="M414" s="226">
        <f t="shared" si="264"/>
        <v>0</v>
      </c>
      <c r="N414" s="225">
        <f t="shared" si="264"/>
        <v>0</v>
      </c>
      <c r="O414" s="226">
        <f t="shared" si="264"/>
        <v>0</v>
      </c>
      <c r="P414" s="225">
        <f t="shared" si="264"/>
        <v>0</v>
      </c>
      <c r="Q414" s="226">
        <f t="shared" si="264"/>
        <v>0</v>
      </c>
      <c r="R414" s="268" t="s">
        <v>19</v>
      </c>
      <c r="S414" s="258"/>
      <c r="T414" s="125"/>
      <c r="U414" s="125"/>
      <c r="V414" s="125"/>
    </row>
    <row r="415" spans="1:22" s="110" customFormat="1" ht="15">
      <c r="A415" s="227"/>
      <c r="B415" s="228"/>
      <c r="C415" s="229" t="s">
        <v>0</v>
      </c>
      <c r="D415" s="230">
        <f aca="true" t="shared" si="265" ref="D415:D420">F415+H415+J415+L415</f>
        <v>336.6</v>
      </c>
      <c r="E415" s="231">
        <f aca="true" t="shared" si="266" ref="E415:E420">G415+I415+K415+M415</f>
        <v>336.6</v>
      </c>
      <c r="F415" s="232">
        <f>800-463.4</f>
        <v>336.6</v>
      </c>
      <c r="G415" s="231">
        <f>800-463.4</f>
        <v>336.6</v>
      </c>
      <c r="H415" s="232">
        <v>0</v>
      </c>
      <c r="I415" s="231">
        <v>0</v>
      </c>
      <c r="J415" s="278">
        <v>0</v>
      </c>
      <c r="K415" s="279">
        <v>0</v>
      </c>
      <c r="L415" s="232">
        <v>0</v>
      </c>
      <c r="M415" s="231">
        <v>0</v>
      </c>
      <c r="N415" s="232">
        <v>0</v>
      </c>
      <c r="O415" s="231">
        <v>0</v>
      </c>
      <c r="P415" s="232">
        <v>0</v>
      </c>
      <c r="Q415" s="231">
        <v>0</v>
      </c>
      <c r="R415" s="269"/>
      <c r="S415" s="260"/>
      <c r="T415" s="125"/>
      <c r="U415" s="125"/>
      <c r="V415" s="125"/>
    </row>
    <row r="416" spans="1:22" s="110" customFormat="1" ht="15">
      <c r="A416" s="227"/>
      <c r="B416" s="228"/>
      <c r="C416" s="229" t="s">
        <v>1</v>
      </c>
      <c r="D416" s="230">
        <f t="shared" si="265"/>
        <v>0</v>
      </c>
      <c r="E416" s="231">
        <f t="shared" si="266"/>
        <v>0</v>
      </c>
      <c r="F416" s="242">
        <v>0</v>
      </c>
      <c r="G416" s="235">
        <v>0</v>
      </c>
      <c r="H416" s="232">
        <v>0</v>
      </c>
      <c r="I416" s="231">
        <v>0</v>
      </c>
      <c r="J416" s="232">
        <v>0</v>
      </c>
      <c r="K416" s="231">
        <v>0</v>
      </c>
      <c r="L416" s="232">
        <v>0</v>
      </c>
      <c r="M416" s="231">
        <v>0</v>
      </c>
      <c r="N416" s="232">
        <v>0</v>
      </c>
      <c r="O416" s="231">
        <v>0</v>
      </c>
      <c r="P416" s="232">
        <v>0</v>
      </c>
      <c r="Q416" s="231">
        <v>0</v>
      </c>
      <c r="R416" s="269"/>
      <c r="S416" s="260"/>
      <c r="T416" s="125"/>
      <c r="U416" s="125"/>
      <c r="V416" s="125"/>
    </row>
    <row r="417" spans="1:22" s="110" customFormat="1" ht="15">
      <c r="A417" s="227"/>
      <c r="B417" s="228"/>
      <c r="C417" s="229" t="s">
        <v>2</v>
      </c>
      <c r="D417" s="230">
        <f t="shared" si="265"/>
        <v>0</v>
      </c>
      <c r="E417" s="231">
        <f t="shared" si="266"/>
        <v>0</v>
      </c>
      <c r="F417" s="232">
        <v>0</v>
      </c>
      <c r="G417" s="231">
        <v>0</v>
      </c>
      <c r="H417" s="232">
        <v>0</v>
      </c>
      <c r="I417" s="231">
        <v>0</v>
      </c>
      <c r="J417" s="232">
        <v>0</v>
      </c>
      <c r="K417" s="231">
        <v>0</v>
      </c>
      <c r="L417" s="232">
        <v>0</v>
      </c>
      <c r="M417" s="231">
        <v>0</v>
      </c>
      <c r="N417" s="232">
        <v>0</v>
      </c>
      <c r="O417" s="231">
        <v>0</v>
      </c>
      <c r="P417" s="232">
        <v>0</v>
      </c>
      <c r="Q417" s="231">
        <v>0</v>
      </c>
      <c r="R417" s="269"/>
      <c r="S417" s="260"/>
      <c r="T417" s="125"/>
      <c r="U417" s="125"/>
      <c r="V417" s="125"/>
    </row>
    <row r="418" spans="1:22" s="109" customFormat="1" ht="15">
      <c r="A418" s="227"/>
      <c r="B418" s="228"/>
      <c r="C418" s="233" t="s">
        <v>211</v>
      </c>
      <c r="D418" s="230">
        <f t="shared" si="265"/>
        <v>0</v>
      </c>
      <c r="E418" s="231">
        <f t="shared" si="266"/>
        <v>0</v>
      </c>
      <c r="F418" s="280">
        <v>0</v>
      </c>
      <c r="G418" s="281">
        <v>0</v>
      </c>
      <c r="H418" s="280">
        <v>0</v>
      </c>
      <c r="I418" s="281">
        <v>0</v>
      </c>
      <c r="J418" s="280">
        <v>0</v>
      </c>
      <c r="K418" s="281">
        <v>0</v>
      </c>
      <c r="L418" s="280">
        <v>0</v>
      </c>
      <c r="M418" s="281">
        <v>0</v>
      </c>
      <c r="N418" s="280">
        <v>0</v>
      </c>
      <c r="O418" s="281">
        <v>0</v>
      </c>
      <c r="P418" s="280">
        <v>0</v>
      </c>
      <c r="Q418" s="281">
        <v>0</v>
      </c>
      <c r="R418" s="269"/>
      <c r="S418" s="260"/>
      <c r="T418" s="125"/>
      <c r="U418" s="125"/>
      <c r="V418" s="125"/>
    </row>
    <row r="419" spans="1:22" s="109" customFormat="1" ht="15">
      <c r="A419" s="227"/>
      <c r="B419" s="228"/>
      <c r="C419" s="229" t="s">
        <v>212</v>
      </c>
      <c r="D419" s="230">
        <f t="shared" si="265"/>
        <v>0</v>
      </c>
      <c r="E419" s="231">
        <f t="shared" si="266"/>
        <v>0</v>
      </c>
      <c r="F419" s="282">
        <v>0</v>
      </c>
      <c r="G419" s="272">
        <v>0</v>
      </c>
      <c r="H419" s="282">
        <v>0</v>
      </c>
      <c r="I419" s="272">
        <v>0</v>
      </c>
      <c r="J419" s="282">
        <v>0</v>
      </c>
      <c r="K419" s="272">
        <v>0</v>
      </c>
      <c r="L419" s="282">
        <v>0</v>
      </c>
      <c r="M419" s="272">
        <v>0</v>
      </c>
      <c r="N419" s="282">
        <v>0</v>
      </c>
      <c r="O419" s="272">
        <v>0</v>
      </c>
      <c r="P419" s="282">
        <v>0</v>
      </c>
      <c r="Q419" s="272">
        <v>0</v>
      </c>
      <c r="R419" s="269"/>
      <c r="S419" s="260"/>
      <c r="T419" s="125"/>
      <c r="U419" s="125"/>
      <c r="V419" s="125"/>
    </row>
    <row r="420" spans="1:22" s="109" customFormat="1" ht="67.5" customHeight="1" thickBot="1">
      <c r="A420" s="237"/>
      <c r="B420" s="238"/>
      <c r="C420" s="239" t="s">
        <v>213</v>
      </c>
      <c r="D420" s="255">
        <f t="shared" si="265"/>
        <v>0</v>
      </c>
      <c r="E420" s="241">
        <f t="shared" si="266"/>
        <v>0</v>
      </c>
      <c r="F420" s="250">
        <v>0</v>
      </c>
      <c r="G420" s="241">
        <v>0</v>
      </c>
      <c r="H420" s="250">
        <v>0</v>
      </c>
      <c r="I420" s="241">
        <v>0</v>
      </c>
      <c r="J420" s="250">
        <v>0</v>
      </c>
      <c r="K420" s="241">
        <v>0</v>
      </c>
      <c r="L420" s="250">
        <v>0</v>
      </c>
      <c r="M420" s="241">
        <v>0</v>
      </c>
      <c r="N420" s="250">
        <v>0</v>
      </c>
      <c r="O420" s="241">
        <v>0</v>
      </c>
      <c r="P420" s="250">
        <v>0</v>
      </c>
      <c r="Q420" s="241">
        <v>0</v>
      </c>
      <c r="R420" s="274"/>
      <c r="S420" s="275"/>
      <c r="T420" s="125"/>
      <c r="U420" s="125"/>
      <c r="V420" s="125"/>
    </row>
    <row r="421" spans="1:22" s="110" customFormat="1" ht="15">
      <c r="A421" s="222" t="s">
        <v>138</v>
      </c>
      <c r="B421" s="223" t="s">
        <v>293</v>
      </c>
      <c r="C421" s="224" t="s">
        <v>14</v>
      </c>
      <c r="D421" s="225">
        <f>SUM(D422:D427)</f>
        <v>8494.4</v>
      </c>
      <c r="E421" s="226">
        <f>SUM(E422:E427)</f>
        <v>8494.4</v>
      </c>
      <c r="F421" s="225">
        <f>SUM(F422:F427)</f>
        <v>7.6</v>
      </c>
      <c r="G421" s="226">
        <f aca="true" t="shared" si="267" ref="G421:Q421">SUM(G422:G427)</f>
        <v>7.6</v>
      </c>
      <c r="H421" s="225">
        <f t="shared" si="267"/>
        <v>267.2</v>
      </c>
      <c r="I421" s="226">
        <f t="shared" si="267"/>
        <v>267.2</v>
      </c>
      <c r="J421" s="225">
        <f t="shared" si="267"/>
        <v>8219.6</v>
      </c>
      <c r="K421" s="226">
        <f t="shared" si="267"/>
        <v>8219.6</v>
      </c>
      <c r="L421" s="225">
        <f t="shared" si="267"/>
        <v>0</v>
      </c>
      <c r="M421" s="226">
        <f t="shared" si="267"/>
        <v>0</v>
      </c>
      <c r="N421" s="225">
        <f t="shared" si="267"/>
        <v>1818.1</v>
      </c>
      <c r="O421" s="226">
        <f t="shared" si="267"/>
        <v>1818.1</v>
      </c>
      <c r="P421" s="225">
        <f t="shared" si="267"/>
        <v>80</v>
      </c>
      <c r="Q421" s="226">
        <f t="shared" si="267"/>
        <v>80</v>
      </c>
      <c r="R421" s="268" t="s">
        <v>19</v>
      </c>
      <c r="S421" s="258"/>
      <c r="T421" s="125"/>
      <c r="U421" s="125"/>
      <c r="V421" s="125"/>
    </row>
    <row r="422" spans="1:22" s="110" customFormat="1" ht="15">
      <c r="A422" s="227"/>
      <c r="B422" s="228"/>
      <c r="C422" s="229" t="s">
        <v>0</v>
      </c>
      <c r="D422" s="230">
        <f aca="true" t="shared" si="268" ref="D422:D427">F422+H422+J422+L422</f>
        <v>8494.4</v>
      </c>
      <c r="E422" s="231">
        <f aca="true" t="shared" si="269" ref="E422:E427">G422+I422+K422+M422</f>
        <v>8494.4</v>
      </c>
      <c r="F422" s="232">
        <v>7.6</v>
      </c>
      <c r="G422" s="231">
        <v>7.6</v>
      </c>
      <c r="H422" s="232">
        <v>267.2</v>
      </c>
      <c r="I422" s="231">
        <v>267.2</v>
      </c>
      <c r="J422" s="278">
        <v>8219.6</v>
      </c>
      <c r="K422" s="279">
        <v>8219.6</v>
      </c>
      <c r="L422" s="232">
        <v>0</v>
      </c>
      <c r="M422" s="231">
        <v>0</v>
      </c>
      <c r="N422" s="232">
        <v>1818.1</v>
      </c>
      <c r="O422" s="231">
        <v>1818.1</v>
      </c>
      <c r="P422" s="232">
        <v>80</v>
      </c>
      <c r="Q422" s="231">
        <v>80</v>
      </c>
      <c r="R422" s="269"/>
      <c r="S422" s="260"/>
      <c r="T422" s="125"/>
      <c r="U422" s="125"/>
      <c r="V422" s="125"/>
    </row>
    <row r="423" spans="1:22" s="110" customFormat="1" ht="15">
      <c r="A423" s="227"/>
      <c r="B423" s="228"/>
      <c r="C423" s="229" t="s">
        <v>1</v>
      </c>
      <c r="D423" s="230">
        <f t="shared" si="268"/>
        <v>0</v>
      </c>
      <c r="E423" s="231">
        <f t="shared" si="269"/>
        <v>0</v>
      </c>
      <c r="F423" s="242">
        <v>0</v>
      </c>
      <c r="G423" s="235">
        <v>0</v>
      </c>
      <c r="H423" s="232">
        <v>0</v>
      </c>
      <c r="I423" s="231">
        <v>0</v>
      </c>
      <c r="J423" s="232">
        <v>0</v>
      </c>
      <c r="K423" s="231">
        <v>0</v>
      </c>
      <c r="L423" s="232">
        <v>0</v>
      </c>
      <c r="M423" s="231">
        <v>0</v>
      </c>
      <c r="N423" s="232">
        <v>0</v>
      </c>
      <c r="O423" s="231">
        <v>0</v>
      </c>
      <c r="P423" s="232">
        <v>0</v>
      </c>
      <c r="Q423" s="231">
        <v>0</v>
      </c>
      <c r="R423" s="269"/>
      <c r="S423" s="260"/>
      <c r="T423" s="125"/>
      <c r="U423" s="125"/>
      <c r="V423" s="125"/>
    </row>
    <row r="424" spans="1:22" s="110" customFormat="1" ht="15">
      <c r="A424" s="227"/>
      <c r="B424" s="228"/>
      <c r="C424" s="229" t="s">
        <v>2</v>
      </c>
      <c r="D424" s="230">
        <f t="shared" si="268"/>
        <v>0</v>
      </c>
      <c r="E424" s="231">
        <f t="shared" si="269"/>
        <v>0</v>
      </c>
      <c r="F424" s="232">
        <v>0</v>
      </c>
      <c r="G424" s="231">
        <v>0</v>
      </c>
      <c r="H424" s="232">
        <v>0</v>
      </c>
      <c r="I424" s="231">
        <v>0</v>
      </c>
      <c r="J424" s="232">
        <v>0</v>
      </c>
      <c r="K424" s="231">
        <v>0</v>
      </c>
      <c r="L424" s="232">
        <v>0</v>
      </c>
      <c r="M424" s="231">
        <v>0</v>
      </c>
      <c r="N424" s="232">
        <v>0</v>
      </c>
      <c r="O424" s="231">
        <v>0</v>
      </c>
      <c r="P424" s="232">
        <v>0</v>
      </c>
      <c r="Q424" s="231">
        <v>0</v>
      </c>
      <c r="R424" s="269"/>
      <c r="S424" s="260"/>
      <c r="T424" s="125"/>
      <c r="U424" s="125"/>
      <c r="V424" s="125"/>
    </row>
    <row r="425" spans="1:22" s="109" customFormat="1" ht="15">
      <c r="A425" s="227"/>
      <c r="B425" s="228"/>
      <c r="C425" s="233" t="s">
        <v>211</v>
      </c>
      <c r="D425" s="230">
        <f t="shared" si="268"/>
        <v>0</v>
      </c>
      <c r="E425" s="231">
        <f t="shared" si="269"/>
        <v>0</v>
      </c>
      <c r="F425" s="280">
        <v>0</v>
      </c>
      <c r="G425" s="281">
        <v>0</v>
      </c>
      <c r="H425" s="280">
        <v>0</v>
      </c>
      <c r="I425" s="281">
        <v>0</v>
      </c>
      <c r="J425" s="280">
        <v>0</v>
      </c>
      <c r="K425" s="281">
        <v>0</v>
      </c>
      <c r="L425" s="280">
        <v>0</v>
      </c>
      <c r="M425" s="281">
        <v>0</v>
      </c>
      <c r="N425" s="280">
        <v>0</v>
      </c>
      <c r="O425" s="281">
        <v>0</v>
      </c>
      <c r="P425" s="280">
        <v>0</v>
      </c>
      <c r="Q425" s="281">
        <v>0</v>
      </c>
      <c r="R425" s="269"/>
      <c r="S425" s="260"/>
      <c r="T425" s="125"/>
      <c r="U425" s="125"/>
      <c r="V425" s="125"/>
    </row>
    <row r="426" spans="1:22" s="109" customFormat="1" ht="15">
      <c r="A426" s="227"/>
      <c r="B426" s="228"/>
      <c r="C426" s="229" t="s">
        <v>212</v>
      </c>
      <c r="D426" s="230">
        <f t="shared" si="268"/>
        <v>0</v>
      </c>
      <c r="E426" s="231">
        <f t="shared" si="269"/>
        <v>0</v>
      </c>
      <c r="F426" s="282">
        <v>0</v>
      </c>
      <c r="G426" s="272">
        <v>0</v>
      </c>
      <c r="H426" s="282">
        <v>0</v>
      </c>
      <c r="I426" s="272">
        <v>0</v>
      </c>
      <c r="J426" s="282">
        <v>0</v>
      </c>
      <c r="K426" s="272">
        <v>0</v>
      </c>
      <c r="L426" s="282">
        <v>0</v>
      </c>
      <c r="M426" s="272">
        <v>0</v>
      </c>
      <c r="N426" s="282">
        <v>0</v>
      </c>
      <c r="O426" s="272">
        <v>0</v>
      </c>
      <c r="P426" s="282">
        <v>0</v>
      </c>
      <c r="Q426" s="272">
        <v>0</v>
      </c>
      <c r="R426" s="269"/>
      <c r="S426" s="260"/>
      <c r="T426" s="125"/>
      <c r="U426" s="125"/>
      <c r="V426" s="125"/>
    </row>
    <row r="427" spans="1:22" s="109" customFormat="1" ht="15.75" thickBot="1">
      <c r="A427" s="237"/>
      <c r="B427" s="238"/>
      <c r="C427" s="239" t="s">
        <v>213</v>
      </c>
      <c r="D427" s="255">
        <f t="shared" si="268"/>
        <v>0</v>
      </c>
      <c r="E427" s="241">
        <f t="shared" si="269"/>
        <v>0</v>
      </c>
      <c r="F427" s="250">
        <v>0</v>
      </c>
      <c r="G427" s="241">
        <v>0</v>
      </c>
      <c r="H427" s="250">
        <v>0</v>
      </c>
      <c r="I427" s="241">
        <v>0</v>
      </c>
      <c r="J427" s="250">
        <v>0</v>
      </c>
      <c r="K427" s="241">
        <v>0</v>
      </c>
      <c r="L427" s="250">
        <v>0</v>
      </c>
      <c r="M427" s="241">
        <v>0</v>
      </c>
      <c r="N427" s="250">
        <v>0</v>
      </c>
      <c r="O427" s="241">
        <v>0</v>
      </c>
      <c r="P427" s="250">
        <v>0</v>
      </c>
      <c r="Q427" s="241">
        <v>0</v>
      </c>
      <c r="R427" s="274"/>
      <c r="S427" s="275"/>
      <c r="T427" s="125"/>
      <c r="U427" s="125"/>
      <c r="V427" s="125"/>
    </row>
    <row r="428" spans="1:22" s="110" customFormat="1" ht="15">
      <c r="A428" s="222" t="s">
        <v>139</v>
      </c>
      <c r="B428" s="223" t="s">
        <v>191</v>
      </c>
      <c r="C428" s="224" t="s">
        <v>14</v>
      </c>
      <c r="D428" s="225">
        <f>SUM(D429:D434)</f>
        <v>447.2</v>
      </c>
      <c r="E428" s="226">
        <f>SUM(E429:E434)</f>
        <v>447.2</v>
      </c>
      <c r="F428" s="225">
        <f>SUM(F429:F434)</f>
        <v>447.2</v>
      </c>
      <c r="G428" s="226">
        <f>SUM(G429:G434)</f>
        <v>447.2</v>
      </c>
      <c r="H428" s="225">
        <f aca="true" t="shared" si="270" ref="H428:Q428">SUM(H429:H434)</f>
        <v>0</v>
      </c>
      <c r="I428" s="226">
        <f t="shared" si="270"/>
        <v>0</v>
      </c>
      <c r="J428" s="225">
        <f t="shared" si="270"/>
        <v>0</v>
      </c>
      <c r="K428" s="226">
        <f t="shared" si="270"/>
        <v>0</v>
      </c>
      <c r="L428" s="225">
        <f t="shared" si="270"/>
        <v>0</v>
      </c>
      <c r="M428" s="226">
        <f t="shared" si="270"/>
        <v>0</v>
      </c>
      <c r="N428" s="225">
        <f t="shared" si="270"/>
        <v>0</v>
      </c>
      <c r="O428" s="226">
        <f t="shared" si="270"/>
        <v>0</v>
      </c>
      <c r="P428" s="225">
        <f t="shared" si="270"/>
        <v>0</v>
      </c>
      <c r="Q428" s="226">
        <f t="shared" si="270"/>
        <v>0</v>
      </c>
      <c r="R428" s="268" t="s">
        <v>19</v>
      </c>
      <c r="S428" s="258"/>
      <c r="T428" s="125"/>
      <c r="U428" s="125"/>
      <c r="V428" s="125"/>
    </row>
    <row r="429" spans="1:22" s="110" customFormat="1" ht="15">
      <c r="A429" s="227"/>
      <c r="B429" s="228"/>
      <c r="C429" s="229" t="s">
        <v>0</v>
      </c>
      <c r="D429" s="230">
        <f aca="true" t="shared" si="271" ref="D429:D434">F429+H429+J429+L429</f>
        <v>447.2</v>
      </c>
      <c r="E429" s="231">
        <f aca="true" t="shared" si="272" ref="E429:E434">G429+I429+K429+M429</f>
        <v>447.2</v>
      </c>
      <c r="F429" s="232">
        <f>800-352.8</f>
        <v>447.2</v>
      </c>
      <c r="G429" s="231">
        <f>800-352.8</f>
        <v>447.2</v>
      </c>
      <c r="H429" s="232">
        <v>0</v>
      </c>
      <c r="I429" s="231">
        <v>0</v>
      </c>
      <c r="J429" s="278">
        <v>0</v>
      </c>
      <c r="K429" s="279">
        <v>0</v>
      </c>
      <c r="L429" s="232">
        <v>0</v>
      </c>
      <c r="M429" s="231">
        <v>0</v>
      </c>
      <c r="N429" s="232">
        <v>0</v>
      </c>
      <c r="O429" s="231">
        <v>0</v>
      </c>
      <c r="P429" s="232">
        <v>0</v>
      </c>
      <c r="Q429" s="231">
        <v>0</v>
      </c>
      <c r="R429" s="269"/>
      <c r="S429" s="260"/>
      <c r="T429" s="125"/>
      <c r="U429" s="125"/>
      <c r="V429" s="125"/>
    </row>
    <row r="430" spans="1:22" s="110" customFormat="1" ht="15">
      <c r="A430" s="227"/>
      <c r="B430" s="228"/>
      <c r="C430" s="229" t="s">
        <v>1</v>
      </c>
      <c r="D430" s="230">
        <f t="shared" si="271"/>
        <v>0</v>
      </c>
      <c r="E430" s="231">
        <f t="shared" si="272"/>
        <v>0</v>
      </c>
      <c r="F430" s="242">
        <v>0</v>
      </c>
      <c r="G430" s="235">
        <v>0</v>
      </c>
      <c r="H430" s="232">
        <v>0</v>
      </c>
      <c r="I430" s="231">
        <v>0</v>
      </c>
      <c r="J430" s="232">
        <v>0</v>
      </c>
      <c r="K430" s="231">
        <v>0</v>
      </c>
      <c r="L430" s="232">
        <v>0</v>
      </c>
      <c r="M430" s="231">
        <v>0</v>
      </c>
      <c r="N430" s="232">
        <v>0</v>
      </c>
      <c r="O430" s="231">
        <v>0</v>
      </c>
      <c r="P430" s="232">
        <v>0</v>
      </c>
      <c r="Q430" s="231">
        <v>0</v>
      </c>
      <c r="R430" s="269"/>
      <c r="S430" s="260"/>
      <c r="T430" s="125"/>
      <c r="U430" s="125"/>
      <c r="V430" s="125"/>
    </row>
    <row r="431" spans="1:22" s="110" customFormat="1" ht="15">
      <c r="A431" s="227"/>
      <c r="B431" s="228"/>
      <c r="C431" s="229" t="s">
        <v>2</v>
      </c>
      <c r="D431" s="230">
        <f t="shared" si="271"/>
        <v>0</v>
      </c>
      <c r="E431" s="231">
        <f t="shared" si="272"/>
        <v>0</v>
      </c>
      <c r="F431" s="232">
        <v>0</v>
      </c>
      <c r="G431" s="231">
        <v>0</v>
      </c>
      <c r="H431" s="232">
        <v>0</v>
      </c>
      <c r="I431" s="231">
        <v>0</v>
      </c>
      <c r="J431" s="232">
        <v>0</v>
      </c>
      <c r="K431" s="231">
        <v>0</v>
      </c>
      <c r="L431" s="232">
        <v>0</v>
      </c>
      <c r="M431" s="231">
        <v>0</v>
      </c>
      <c r="N431" s="232">
        <v>0</v>
      </c>
      <c r="O431" s="231">
        <v>0</v>
      </c>
      <c r="P431" s="232">
        <v>0</v>
      </c>
      <c r="Q431" s="231">
        <v>0</v>
      </c>
      <c r="R431" s="269"/>
      <c r="S431" s="260"/>
      <c r="T431" s="125"/>
      <c r="U431" s="125"/>
      <c r="V431" s="125"/>
    </row>
    <row r="432" spans="1:22" s="109" customFormat="1" ht="15">
      <c r="A432" s="227"/>
      <c r="B432" s="228"/>
      <c r="C432" s="233" t="s">
        <v>211</v>
      </c>
      <c r="D432" s="230">
        <f t="shared" si="271"/>
        <v>0</v>
      </c>
      <c r="E432" s="231">
        <f t="shared" si="272"/>
        <v>0</v>
      </c>
      <c r="F432" s="280">
        <v>0</v>
      </c>
      <c r="G432" s="281">
        <v>0</v>
      </c>
      <c r="H432" s="280">
        <v>0</v>
      </c>
      <c r="I432" s="281">
        <v>0</v>
      </c>
      <c r="J432" s="280">
        <v>0</v>
      </c>
      <c r="K432" s="281">
        <v>0</v>
      </c>
      <c r="L432" s="280">
        <v>0</v>
      </c>
      <c r="M432" s="281">
        <v>0</v>
      </c>
      <c r="N432" s="280">
        <v>0</v>
      </c>
      <c r="O432" s="281">
        <v>0</v>
      </c>
      <c r="P432" s="280">
        <v>0</v>
      </c>
      <c r="Q432" s="281">
        <v>0</v>
      </c>
      <c r="R432" s="269"/>
      <c r="S432" s="260"/>
      <c r="T432" s="125"/>
      <c r="U432" s="125"/>
      <c r="V432" s="125"/>
    </row>
    <row r="433" spans="1:22" s="109" customFormat="1" ht="15">
      <c r="A433" s="227"/>
      <c r="B433" s="228"/>
      <c r="C433" s="229" t="s">
        <v>212</v>
      </c>
      <c r="D433" s="230">
        <f t="shared" si="271"/>
        <v>0</v>
      </c>
      <c r="E433" s="231">
        <f t="shared" si="272"/>
        <v>0</v>
      </c>
      <c r="F433" s="282">
        <v>0</v>
      </c>
      <c r="G433" s="272">
        <v>0</v>
      </c>
      <c r="H433" s="282">
        <v>0</v>
      </c>
      <c r="I433" s="272">
        <v>0</v>
      </c>
      <c r="J433" s="282">
        <v>0</v>
      </c>
      <c r="K433" s="272">
        <v>0</v>
      </c>
      <c r="L433" s="282">
        <v>0</v>
      </c>
      <c r="M433" s="272">
        <v>0</v>
      </c>
      <c r="N433" s="282">
        <v>0</v>
      </c>
      <c r="O433" s="272">
        <v>0</v>
      </c>
      <c r="P433" s="282">
        <v>0</v>
      </c>
      <c r="Q433" s="272">
        <v>0</v>
      </c>
      <c r="R433" s="269"/>
      <c r="S433" s="260"/>
      <c r="T433" s="125"/>
      <c r="U433" s="125"/>
      <c r="V433" s="125"/>
    </row>
    <row r="434" spans="1:22" s="109" customFormat="1" ht="63.75" customHeight="1" thickBot="1">
      <c r="A434" s="237"/>
      <c r="B434" s="238"/>
      <c r="C434" s="239" t="s">
        <v>213</v>
      </c>
      <c r="D434" s="255">
        <f t="shared" si="271"/>
        <v>0</v>
      </c>
      <c r="E434" s="241">
        <f t="shared" si="272"/>
        <v>0</v>
      </c>
      <c r="F434" s="250">
        <v>0</v>
      </c>
      <c r="G434" s="241">
        <v>0</v>
      </c>
      <c r="H434" s="250">
        <v>0</v>
      </c>
      <c r="I434" s="241">
        <v>0</v>
      </c>
      <c r="J434" s="250">
        <v>0</v>
      </c>
      <c r="K434" s="241">
        <v>0</v>
      </c>
      <c r="L434" s="250">
        <v>0</v>
      </c>
      <c r="M434" s="241">
        <v>0</v>
      </c>
      <c r="N434" s="250">
        <v>0</v>
      </c>
      <c r="O434" s="241">
        <v>0</v>
      </c>
      <c r="P434" s="250">
        <v>0</v>
      </c>
      <c r="Q434" s="241">
        <v>0</v>
      </c>
      <c r="R434" s="274"/>
      <c r="S434" s="275"/>
      <c r="T434" s="125"/>
      <c r="U434" s="125"/>
      <c r="V434" s="125"/>
    </row>
    <row r="435" spans="1:22" s="110" customFormat="1" ht="15">
      <c r="A435" s="222" t="s">
        <v>140</v>
      </c>
      <c r="B435" s="223" t="s">
        <v>292</v>
      </c>
      <c r="C435" s="224" t="s">
        <v>14</v>
      </c>
      <c r="D435" s="225">
        <f>SUM(D436:D441)</f>
        <v>7057.900000000001</v>
      </c>
      <c r="E435" s="226">
        <f>SUM(E436:E441)</f>
        <v>7057.900000000001</v>
      </c>
      <c r="F435" s="225">
        <f aca="true" t="shared" si="273" ref="F435:Q435">SUM(F436:F441)</f>
        <v>7</v>
      </c>
      <c r="G435" s="226">
        <f t="shared" si="273"/>
        <v>7</v>
      </c>
      <c r="H435" s="225">
        <f t="shared" si="273"/>
        <v>198.6</v>
      </c>
      <c r="I435" s="226">
        <f t="shared" si="273"/>
        <v>198.6</v>
      </c>
      <c r="J435" s="225">
        <f t="shared" si="273"/>
        <v>6852.3</v>
      </c>
      <c r="K435" s="226">
        <f t="shared" si="273"/>
        <v>6852.3</v>
      </c>
      <c r="L435" s="225">
        <f t="shared" si="273"/>
        <v>0</v>
      </c>
      <c r="M435" s="226">
        <f t="shared" si="273"/>
        <v>0</v>
      </c>
      <c r="N435" s="225">
        <f t="shared" si="273"/>
        <v>1827.2</v>
      </c>
      <c r="O435" s="226">
        <f t="shared" si="273"/>
        <v>1827.2</v>
      </c>
      <c r="P435" s="225">
        <f t="shared" si="273"/>
        <v>80</v>
      </c>
      <c r="Q435" s="226">
        <f t="shared" si="273"/>
        <v>80</v>
      </c>
      <c r="R435" s="268" t="s">
        <v>19</v>
      </c>
      <c r="S435" s="258"/>
      <c r="T435" s="125"/>
      <c r="U435" s="125"/>
      <c r="V435" s="125"/>
    </row>
    <row r="436" spans="1:22" s="110" customFormat="1" ht="15">
      <c r="A436" s="227"/>
      <c r="B436" s="228"/>
      <c r="C436" s="229" t="s">
        <v>0</v>
      </c>
      <c r="D436" s="230">
        <f aca="true" t="shared" si="274" ref="D436:D441">F436+H436+J436+L436</f>
        <v>7057.900000000001</v>
      </c>
      <c r="E436" s="231">
        <f aca="true" t="shared" si="275" ref="E436:E441">G436+I436+K436+M436</f>
        <v>7057.900000000001</v>
      </c>
      <c r="F436" s="232">
        <v>7</v>
      </c>
      <c r="G436" s="231">
        <v>7</v>
      </c>
      <c r="H436" s="232">
        <v>198.6</v>
      </c>
      <c r="I436" s="231">
        <v>198.6</v>
      </c>
      <c r="J436" s="278">
        <v>6852.3</v>
      </c>
      <c r="K436" s="279">
        <v>6852.3</v>
      </c>
      <c r="L436" s="232">
        <v>0</v>
      </c>
      <c r="M436" s="231">
        <v>0</v>
      </c>
      <c r="N436" s="232">
        <v>1827.2</v>
      </c>
      <c r="O436" s="231">
        <v>1827.2</v>
      </c>
      <c r="P436" s="232">
        <v>80</v>
      </c>
      <c r="Q436" s="231">
        <v>80</v>
      </c>
      <c r="R436" s="269"/>
      <c r="S436" s="260"/>
      <c r="T436" s="125"/>
      <c r="U436" s="125"/>
      <c r="V436" s="125"/>
    </row>
    <row r="437" spans="1:22" s="110" customFormat="1" ht="15">
      <c r="A437" s="227"/>
      <c r="B437" s="228"/>
      <c r="C437" s="229" t="s">
        <v>1</v>
      </c>
      <c r="D437" s="230">
        <f t="shared" si="274"/>
        <v>0</v>
      </c>
      <c r="E437" s="231">
        <f t="shared" si="275"/>
        <v>0</v>
      </c>
      <c r="F437" s="242">
        <v>0</v>
      </c>
      <c r="G437" s="235">
        <v>0</v>
      </c>
      <c r="H437" s="232">
        <v>0</v>
      </c>
      <c r="I437" s="231">
        <v>0</v>
      </c>
      <c r="J437" s="232">
        <v>0</v>
      </c>
      <c r="K437" s="231">
        <v>0</v>
      </c>
      <c r="L437" s="232">
        <v>0</v>
      </c>
      <c r="M437" s="231">
        <v>0</v>
      </c>
      <c r="N437" s="232">
        <v>0</v>
      </c>
      <c r="O437" s="231">
        <v>0</v>
      </c>
      <c r="P437" s="232">
        <v>0</v>
      </c>
      <c r="Q437" s="231">
        <v>0</v>
      </c>
      <c r="R437" s="269"/>
      <c r="S437" s="260"/>
      <c r="T437" s="125"/>
      <c r="U437" s="125"/>
      <c r="V437" s="125"/>
    </row>
    <row r="438" spans="1:22" s="110" customFormat="1" ht="15">
      <c r="A438" s="227"/>
      <c r="B438" s="228"/>
      <c r="C438" s="229" t="s">
        <v>2</v>
      </c>
      <c r="D438" s="230">
        <f t="shared" si="274"/>
        <v>0</v>
      </c>
      <c r="E438" s="231">
        <f t="shared" si="275"/>
        <v>0</v>
      </c>
      <c r="F438" s="232">
        <v>0</v>
      </c>
      <c r="G438" s="231">
        <v>0</v>
      </c>
      <c r="H438" s="232">
        <v>0</v>
      </c>
      <c r="I438" s="231">
        <v>0</v>
      </c>
      <c r="J438" s="232">
        <v>0</v>
      </c>
      <c r="K438" s="231">
        <v>0</v>
      </c>
      <c r="L438" s="232">
        <v>0</v>
      </c>
      <c r="M438" s="231">
        <v>0</v>
      </c>
      <c r="N438" s="232">
        <v>0</v>
      </c>
      <c r="O438" s="231">
        <v>0</v>
      </c>
      <c r="P438" s="232">
        <v>0</v>
      </c>
      <c r="Q438" s="231">
        <v>0</v>
      </c>
      <c r="R438" s="269"/>
      <c r="S438" s="260"/>
      <c r="T438" s="125"/>
      <c r="U438" s="125"/>
      <c r="V438" s="125"/>
    </row>
    <row r="439" spans="1:22" s="109" customFormat="1" ht="15">
      <c r="A439" s="227"/>
      <c r="B439" s="228"/>
      <c r="C439" s="233" t="s">
        <v>211</v>
      </c>
      <c r="D439" s="230">
        <f t="shared" si="274"/>
        <v>0</v>
      </c>
      <c r="E439" s="231">
        <f t="shared" si="275"/>
        <v>0</v>
      </c>
      <c r="F439" s="280">
        <v>0</v>
      </c>
      <c r="G439" s="281">
        <v>0</v>
      </c>
      <c r="H439" s="280">
        <v>0</v>
      </c>
      <c r="I439" s="281">
        <v>0</v>
      </c>
      <c r="J439" s="280">
        <v>0</v>
      </c>
      <c r="K439" s="281">
        <v>0</v>
      </c>
      <c r="L439" s="280">
        <v>0</v>
      </c>
      <c r="M439" s="281">
        <v>0</v>
      </c>
      <c r="N439" s="280">
        <v>0</v>
      </c>
      <c r="O439" s="281">
        <v>0</v>
      </c>
      <c r="P439" s="280">
        <v>0</v>
      </c>
      <c r="Q439" s="281">
        <v>0</v>
      </c>
      <c r="R439" s="269"/>
      <c r="S439" s="260"/>
      <c r="T439" s="125"/>
      <c r="U439" s="125"/>
      <c r="V439" s="125"/>
    </row>
    <row r="440" spans="1:22" s="109" customFormat="1" ht="15">
      <c r="A440" s="227"/>
      <c r="B440" s="228"/>
      <c r="C440" s="229" t="s">
        <v>212</v>
      </c>
      <c r="D440" s="230">
        <f t="shared" si="274"/>
        <v>0</v>
      </c>
      <c r="E440" s="231">
        <f t="shared" si="275"/>
        <v>0</v>
      </c>
      <c r="F440" s="282">
        <v>0</v>
      </c>
      <c r="G440" s="272">
        <v>0</v>
      </c>
      <c r="H440" s="282">
        <v>0</v>
      </c>
      <c r="I440" s="272">
        <v>0</v>
      </c>
      <c r="J440" s="282">
        <v>0</v>
      </c>
      <c r="K440" s="272">
        <v>0</v>
      </c>
      <c r="L440" s="282">
        <v>0</v>
      </c>
      <c r="M440" s="272">
        <v>0</v>
      </c>
      <c r="N440" s="282">
        <v>0</v>
      </c>
      <c r="O440" s="272">
        <v>0</v>
      </c>
      <c r="P440" s="282">
        <v>0</v>
      </c>
      <c r="Q440" s="272">
        <v>0</v>
      </c>
      <c r="R440" s="269"/>
      <c r="S440" s="260"/>
      <c r="T440" s="125"/>
      <c r="U440" s="125"/>
      <c r="V440" s="125"/>
    </row>
    <row r="441" spans="1:22" s="109" customFormat="1" ht="15.75" thickBot="1">
      <c r="A441" s="237"/>
      <c r="B441" s="238"/>
      <c r="C441" s="239" t="s">
        <v>213</v>
      </c>
      <c r="D441" s="255">
        <f t="shared" si="274"/>
        <v>0</v>
      </c>
      <c r="E441" s="241">
        <f t="shared" si="275"/>
        <v>0</v>
      </c>
      <c r="F441" s="250">
        <v>0</v>
      </c>
      <c r="G441" s="241">
        <v>0</v>
      </c>
      <c r="H441" s="250">
        <v>0</v>
      </c>
      <c r="I441" s="241">
        <v>0</v>
      </c>
      <c r="J441" s="250">
        <v>0</v>
      </c>
      <c r="K441" s="241">
        <v>0</v>
      </c>
      <c r="L441" s="250">
        <v>0</v>
      </c>
      <c r="M441" s="241">
        <v>0</v>
      </c>
      <c r="N441" s="250">
        <v>0</v>
      </c>
      <c r="O441" s="241">
        <v>0</v>
      </c>
      <c r="P441" s="250">
        <v>0</v>
      </c>
      <c r="Q441" s="241">
        <v>0</v>
      </c>
      <c r="R441" s="274"/>
      <c r="S441" s="275"/>
      <c r="T441" s="125"/>
      <c r="U441" s="125"/>
      <c r="V441" s="125"/>
    </row>
    <row r="442" spans="1:22" s="110" customFormat="1" ht="15">
      <c r="A442" s="222" t="s">
        <v>204</v>
      </c>
      <c r="B442" s="223" t="s">
        <v>192</v>
      </c>
      <c r="C442" s="224" t="s">
        <v>14</v>
      </c>
      <c r="D442" s="225">
        <f>SUM(D443:D448)</f>
        <v>361.1</v>
      </c>
      <c r="E442" s="226">
        <f>SUM(E443:E448)</f>
        <v>361.1</v>
      </c>
      <c r="F442" s="225">
        <f>SUM(F443:F448)</f>
        <v>361.1</v>
      </c>
      <c r="G442" s="226">
        <f aca="true" t="shared" si="276" ref="G442:Q442">SUM(G443:G448)</f>
        <v>361.1</v>
      </c>
      <c r="H442" s="225">
        <f t="shared" si="276"/>
        <v>0</v>
      </c>
      <c r="I442" s="226">
        <f t="shared" si="276"/>
        <v>0</v>
      </c>
      <c r="J442" s="225">
        <f t="shared" si="276"/>
        <v>0</v>
      </c>
      <c r="K442" s="226">
        <f t="shared" si="276"/>
        <v>0</v>
      </c>
      <c r="L442" s="225">
        <f t="shared" si="276"/>
        <v>0</v>
      </c>
      <c r="M442" s="226">
        <f t="shared" si="276"/>
        <v>0</v>
      </c>
      <c r="N442" s="225">
        <f t="shared" si="276"/>
        <v>0</v>
      </c>
      <c r="O442" s="226">
        <f t="shared" si="276"/>
        <v>0</v>
      </c>
      <c r="P442" s="225">
        <f t="shared" si="276"/>
        <v>0</v>
      </c>
      <c r="Q442" s="226">
        <f t="shared" si="276"/>
        <v>0</v>
      </c>
      <c r="R442" s="268" t="s">
        <v>19</v>
      </c>
      <c r="S442" s="258"/>
      <c r="T442" s="125"/>
      <c r="U442" s="125"/>
      <c r="V442" s="125"/>
    </row>
    <row r="443" spans="1:22" s="110" customFormat="1" ht="15">
      <c r="A443" s="227"/>
      <c r="B443" s="228"/>
      <c r="C443" s="229" t="s">
        <v>0</v>
      </c>
      <c r="D443" s="230">
        <f aca="true" t="shared" si="277" ref="D443:D448">F443+H443+J443+L443</f>
        <v>361.1</v>
      </c>
      <c r="E443" s="231">
        <f aca="true" t="shared" si="278" ref="E443:E448">G443+I443+K443+M443</f>
        <v>361.1</v>
      </c>
      <c r="F443" s="232">
        <f>800-438.9</f>
        <v>361.1</v>
      </c>
      <c r="G443" s="231">
        <f>800-438.9</f>
        <v>361.1</v>
      </c>
      <c r="H443" s="232">
        <v>0</v>
      </c>
      <c r="I443" s="231">
        <v>0</v>
      </c>
      <c r="J443" s="232">
        <v>0</v>
      </c>
      <c r="K443" s="231">
        <v>0</v>
      </c>
      <c r="L443" s="232">
        <v>0</v>
      </c>
      <c r="M443" s="231">
        <v>0</v>
      </c>
      <c r="N443" s="232">
        <v>0</v>
      </c>
      <c r="O443" s="231">
        <v>0</v>
      </c>
      <c r="P443" s="232">
        <v>0</v>
      </c>
      <c r="Q443" s="231">
        <v>0</v>
      </c>
      <c r="R443" s="269"/>
      <c r="S443" s="260"/>
      <c r="T443" s="125"/>
      <c r="U443" s="125"/>
      <c r="V443" s="125"/>
    </row>
    <row r="444" spans="1:22" s="110" customFormat="1" ht="15">
      <c r="A444" s="227"/>
      <c r="B444" s="228"/>
      <c r="C444" s="229" t="s">
        <v>1</v>
      </c>
      <c r="D444" s="230">
        <f t="shared" si="277"/>
        <v>0</v>
      </c>
      <c r="E444" s="231">
        <f t="shared" si="278"/>
        <v>0</v>
      </c>
      <c r="F444" s="242">
        <v>0</v>
      </c>
      <c r="G444" s="235">
        <v>0</v>
      </c>
      <c r="H444" s="232">
        <v>0</v>
      </c>
      <c r="I444" s="231">
        <v>0</v>
      </c>
      <c r="J444" s="232">
        <v>0</v>
      </c>
      <c r="K444" s="231">
        <v>0</v>
      </c>
      <c r="L444" s="232">
        <v>0</v>
      </c>
      <c r="M444" s="231">
        <v>0</v>
      </c>
      <c r="N444" s="232">
        <v>0</v>
      </c>
      <c r="O444" s="231">
        <v>0</v>
      </c>
      <c r="P444" s="232">
        <v>0</v>
      </c>
      <c r="Q444" s="231">
        <v>0</v>
      </c>
      <c r="R444" s="269"/>
      <c r="S444" s="260"/>
      <c r="T444" s="125"/>
      <c r="U444" s="125"/>
      <c r="V444" s="125"/>
    </row>
    <row r="445" spans="1:22" s="110" customFormat="1" ht="15">
      <c r="A445" s="227"/>
      <c r="B445" s="228"/>
      <c r="C445" s="229" t="s">
        <v>2</v>
      </c>
      <c r="D445" s="230">
        <f t="shared" si="277"/>
        <v>0</v>
      </c>
      <c r="E445" s="231">
        <f t="shared" si="278"/>
        <v>0</v>
      </c>
      <c r="F445" s="232">
        <v>0</v>
      </c>
      <c r="G445" s="231">
        <v>0</v>
      </c>
      <c r="H445" s="232">
        <v>0</v>
      </c>
      <c r="I445" s="231">
        <v>0</v>
      </c>
      <c r="J445" s="232">
        <v>0</v>
      </c>
      <c r="K445" s="231">
        <v>0</v>
      </c>
      <c r="L445" s="232">
        <v>0</v>
      </c>
      <c r="M445" s="231">
        <v>0</v>
      </c>
      <c r="N445" s="232">
        <v>0</v>
      </c>
      <c r="O445" s="231">
        <v>0</v>
      </c>
      <c r="P445" s="232">
        <v>0</v>
      </c>
      <c r="Q445" s="231">
        <v>0</v>
      </c>
      <c r="R445" s="269"/>
      <c r="S445" s="260"/>
      <c r="T445" s="125"/>
      <c r="U445" s="125"/>
      <c r="V445" s="125"/>
    </row>
    <row r="446" spans="1:22" s="109" customFormat="1" ht="15">
      <c r="A446" s="227"/>
      <c r="B446" s="228"/>
      <c r="C446" s="233" t="s">
        <v>211</v>
      </c>
      <c r="D446" s="230">
        <f t="shared" si="277"/>
        <v>0</v>
      </c>
      <c r="E446" s="231">
        <f t="shared" si="278"/>
        <v>0</v>
      </c>
      <c r="F446" s="280">
        <v>0</v>
      </c>
      <c r="G446" s="281">
        <v>0</v>
      </c>
      <c r="H446" s="280">
        <v>0</v>
      </c>
      <c r="I446" s="281">
        <v>0</v>
      </c>
      <c r="J446" s="280">
        <v>0</v>
      </c>
      <c r="K446" s="281">
        <v>0</v>
      </c>
      <c r="L446" s="280">
        <v>0</v>
      </c>
      <c r="M446" s="281">
        <v>0</v>
      </c>
      <c r="N446" s="280">
        <v>0</v>
      </c>
      <c r="O446" s="281">
        <v>0</v>
      </c>
      <c r="P446" s="280">
        <v>0</v>
      </c>
      <c r="Q446" s="281">
        <v>0</v>
      </c>
      <c r="R446" s="269"/>
      <c r="S446" s="260"/>
      <c r="T446" s="125"/>
      <c r="U446" s="125"/>
      <c r="V446" s="125"/>
    </row>
    <row r="447" spans="1:22" s="109" customFormat="1" ht="15">
      <c r="A447" s="227"/>
      <c r="B447" s="228"/>
      <c r="C447" s="229" t="s">
        <v>212</v>
      </c>
      <c r="D447" s="230">
        <f t="shared" si="277"/>
        <v>0</v>
      </c>
      <c r="E447" s="231">
        <f t="shared" si="278"/>
        <v>0</v>
      </c>
      <c r="F447" s="282">
        <v>0</v>
      </c>
      <c r="G447" s="272">
        <v>0</v>
      </c>
      <c r="H447" s="282">
        <v>0</v>
      </c>
      <c r="I447" s="272">
        <v>0</v>
      </c>
      <c r="J447" s="282">
        <v>0</v>
      </c>
      <c r="K447" s="272">
        <v>0</v>
      </c>
      <c r="L447" s="282">
        <v>0</v>
      </c>
      <c r="M447" s="272">
        <v>0</v>
      </c>
      <c r="N447" s="282">
        <v>0</v>
      </c>
      <c r="O447" s="272">
        <v>0</v>
      </c>
      <c r="P447" s="282">
        <v>0</v>
      </c>
      <c r="Q447" s="272">
        <v>0</v>
      </c>
      <c r="R447" s="269"/>
      <c r="S447" s="260"/>
      <c r="T447" s="125"/>
      <c r="U447" s="125"/>
      <c r="V447" s="125"/>
    </row>
    <row r="448" spans="1:22" s="109" customFormat="1" ht="63.75" customHeight="1" thickBot="1">
      <c r="A448" s="237"/>
      <c r="B448" s="238"/>
      <c r="C448" s="239" t="s">
        <v>213</v>
      </c>
      <c r="D448" s="255">
        <f t="shared" si="277"/>
        <v>0</v>
      </c>
      <c r="E448" s="241">
        <f t="shared" si="278"/>
        <v>0</v>
      </c>
      <c r="F448" s="250">
        <v>0</v>
      </c>
      <c r="G448" s="241">
        <v>0</v>
      </c>
      <c r="H448" s="250">
        <v>0</v>
      </c>
      <c r="I448" s="241">
        <v>0</v>
      </c>
      <c r="J448" s="250">
        <v>0</v>
      </c>
      <c r="K448" s="241">
        <v>0</v>
      </c>
      <c r="L448" s="250">
        <v>0</v>
      </c>
      <c r="M448" s="241">
        <v>0</v>
      </c>
      <c r="N448" s="250">
        <v>0</v>
      </c>
      <c r="O448" s="241">
        <v>0</v>
      </c>
      <c r="P448" s="250">
        <v>0</v>
      </c>
      <c r="Q448" s="241">
        <v>0</v>
      </c>
      <c r="R448" s="274"/>
      <c r="S448" s="275"/>
      <c r="T448" s="125"/>
      <c r="U448" s="125"/>
      <c r="V448" s="125"/>
    </row>
    <row r="449" spans="1:22" s="110" customFormat="1" ht="15">
      <c r="A449" s="222" t="s">
        <v>251</v>
      </c>
      <c r="B449" s="223" t="s">
        <v>294</v>
      </c>
      <c r="C449" s="224" t="s">
        <v>14</v>
      </c>
      <c r="D449" s="225">
        <f>SUM(D450:D455)</f>
        <v>9129.6</v>
      </c>
      <c r="E449" s="226">
        <f>SUM(E450:E455)</f>
        <v>9129.6</v>
      </c>
      <c r="F449" s="225">
        <f aca="true" t="shared" si="279" ref="F449:Q449">SUM(F450:F455)</f>
        <v>28.7</v>
      </c>
      <c r="G449" s="226">
        <f t="shared" si="279"/>
        <v>28.7</v>
      </c>
      <c r="H449" s="225">
        <f t="shared" si="279"/>
        <v>411.7</v>
      </c>
      <c r="I449" s="226">
        <f t="shared" si="279"/>
        <v>411.7</v>
      </c>
      <c r="J449" s="225">
        <f t="shared" si="279"/>
        <v>8689.2</v>
      </c>
      <c r="K449" s="226">
        <f t="shared" si="279"/>
        <v>8689.2</v>
      </c>
      <c r="L449" s="225">
        <f t="shared" si="279"/>
        <v>0</v>
      </c>
      <c r="M449" s="226">
        <f t="shared" si="279"/>
        <v>0</v>
      </c>
      <c r="N449" s="225">
        <f t="shared" si="279"/>
        <v>1815.8</v>
      </c>
      <c r="O449" s="226">
        <f t="shared" si="279"/>
        <v>1815.8</v>
      </c>
      <c r="P449" s="225">
        <f t="shared" si="279"/>
        <v>80</v>
      </c>
      <c r="Q449" s="226">
        <f t="shared" si="279"/>
        <v>80</v>
      </c>
      <c r="R449" s="268" t="s">
        <v>19</v>
      </c>
      <c r="S449" s="258"/>
      <c r="T449" s="125"/>
      <c r="U449" s="125"/>
      <c r="V449" s="125"/>
    </row>
    <row r="450" spans="1:22" s="110" customFormat="1" ht="15">
      <c r="A450" s="227"/>
      <c r="B450" s="228"/>
      <c r="C450" s="229" t="s">
        <v>0</v>
      </c>
      <c r="D450" s="230">
        <f aca="true" t="shared" si="280" ref="D450:D455">F450+H450+J450+L450</f>
        <v>9129.6</v>
      </c>
      <c r="E450" s="231">
        <f aca="true" t="shared" si="281" ref="E450:E455">G450+I450+K450+M450</f>
        <v>9129.6</v>
      </c>
      <c r="F450" s="232">
        <v>28.7</v>
      </c>
      <c r="G450" s="231">
        <v>28.7</v>
      </c>
      <c r="H450" s="232">
        <v>411.7</v>
      </c>
      <c r="I450" s="231">
        <v>411.7</v>
      </c>
      <c r="J450" s="278">
        <v>8689.2</v>
      </c>
      <c r="K450" s="279">
        <v>8689.2</v>
      </c>
      <c r="L450" s="232">
        <v>0</v>
      </c>
      <c r="M450" s="231">
        <v>0</v>
      </c>
      <c r="N450" s="232">
        <v>1815.8</v>
      </c>
      <c r="O450" s="231">
        <v>1815.8</v>
      </c>
      <c r="P450" s="232">
        <v>80</v>
      </c>
      <c r="Q450" s="231">
        <v>80</v>
      </c>
      <c r="R450" s="269"/>
      <c r="S450" s="260"/>
      <c r="T450" s="125"/>
      <c r="U450" s="125"/>
      <c r="V450" s="125"/>
    </row>
    <row r="451" spans="1:22" s="110" customFormat="1" ht="15">
      <c r="A451" s="227"/>
      <c r="B451" s="228"/>
      <c r="C451" s="229" t="s">
        <v>1</v>
      </c>
      <c r="D451" s="230">
        <f t="shared" si="280"/>
        <v>0</v>
      </c>
      <c r="E451" s="231">
        <f t="shared" si="281"/>
        <v>0</v>
      </c>
      <c r="F451" s="242">
        <v>0</v>
      </c>
      <c r="G451" s="235">
        <v>0</v>
      </c>
      <c r="H451" s="242">
        <v>0</v>
      </c>
      <c r="I451" s="235">
        <v>0</v>
      </c>
      <c r="J451" s="242">
        <v>0</v>
      </c>
      <c r="K451" s="235">
        <v>0</v>
      </c>
      <c r="L451" s="242">
        <v>0</v>
      </c>
      <c r="M451" s="235">
        <v>0</v>
      </c>
      <c r="N451" s="242">
        <v>0</v>
      </c>
      <c r="O451" s="235">
        <v>0</v>
      </c>
      <c r="P451" s="242">
        <v>0</v>
      </c>
      <c r="Q451" s="235">
        <v>0</v>
      </c>
      <c r="R451" s="269"/>
      <c r="S451" s="260"/>
      <c r="T451" s="125"/>
      <c r="U451" s="125"/>
      <c r="V451" s="125"/>
    </row>
    <row r="452" spans="1:22" s="110" customFormat="1" ht="15">
      <c r="A452" s="227"/>
      <c r="B452" s="228"/>
      <c r="C452" s="229" t="s">
        <v>2</v>
      </c>
      <c r="D452" s="230">
        <f t="shared" si="280"/>
        <v>0</v>
      </c>
      <c r="E452" s="231">
        <f t="shared" si="281"/>
        <v>0</v>
      </c>
      <c r="F452" s="232">
        <v>0</v>
      </c>
      <c r="G452" s="231">
        <v>0</v>
      </c>
      <c r="H452" s="232">
        <v>0</v>
      </c>
      <c r="I452" s="231">
        <v>0</v>
      </c>
      <c r="J452" s="232">
        <v>0</v>
      </c>
      <c r="K452" s="231">
        <v>0</v>
      </c>
      <c r="L452" s="232">
        <v>0</v>
      </c>
      <c r="M452" s="231">
        <v>0</v>
      </c>
      <c r="N452" s="232">
        <v>0</v>
      </c>
      <c r="O452" s="231">
        <v>0</v>
      </c>
      <c r="P452" s="232">
        <v>0</v>
      </c>
      <c r="Q452" s="231">
        <v>0</v>
      </c>
      <c r="R452" s="269"/>
      <c r="S452" s="260"/>
      <c r="T452" s="125"/>
      <c r="U452" s="125"/>
      <c r="V452" s="125"/>
    </row>
    <row r="453" spans="1:22" s="109" customFormat="1" ht="15">
      <c r="A453" s="227"/>
      <c r="B453" s="228"/>
      <c r="C453" s="233" t="s">
        <v>211</v>
      </c>
      <c r="D453" s="230">
        <f t="shared" si="280"/>
        <v>0</v>
      </c>
      <c r="E453" s="231">
        <f t="shared" si="281"/>
        <v>0</v>
      </c>
      <c r="F453" s="280">
        <v>0</v>
      </c>
      <c r="G453" s="281">
        <v>0</v>
      </c>
      <c r="H453" s="280">
        <v>0</v>
      </c>
      <c r="I453" s="281">
        <v>0</v>
      </c>
      <c r="J453" s="280">
        <v>0</v>
      </c>
      <c r="K453" s="281">
        <v>0</v>
      </c>
      <c r="L453" s="280">
        <v>0</v>
      </c>
      <c r="M453" s="281">
        <v>0</v>
      </c>
      <c r="N453" s="280">
        <v>0</v>
      </c>
      <c r="O453" s="281">
        <v>0</v>
      </c>
      <c r="P453" s="280">
        <v>0</v>
      </c>
      <c r="Q453" s="281">
        <v>0</v>
      </c>
      <c r="R453" s="269"/>
      <c r="S453" s="260"/>
      <c r="T453" s="125"/>
      <c r="U453" s="125"/>
      <c r="V453" s="125"/>
    </row>
    <row r="454" spans="1:22" s="109" customFormat="1" ht="15">
      <c r="A454" s="227"/>
      <c r="B454" s="228"/>
      <c r="C454" s="229" t="s">
        <v>212</v>
      </c>
      <c r="D454" s="230">
        <f t="shared" si="280"/>
        <v>0</v>
      </c>
      <c r="E454" s="231">
        <f t="shared" si="281"/>
        <v>0</v>
      </c>
      <c r="F454" s="282">
        <v>0</v>
      </c>
      <c r="G454" s="272">
        <v>0</v>
      </c>
      <c r="H454" s="282">
        <v>0</v>
      </c>
      <c r="I454" s="272">
        <v>0</v>
      </c>
      <c r="J454" s="282">
        <v>0</v>
      </c>
      <c r="K454" s="272">
        <v>0</v>
      </c>
      <c r="L454" s="282">
        <v>0</v>
      </c>
      <c r="M454" s="272">
        <v>0</v>
      </c>
      <c r="N454" s="282">
        <v>0</v>
      </c>
      <c r="O454" s="272">
        <v>0</v>
      </c>
      <c r="P454" s="282">
        <v>0</v>
      </c>
      <c r="Q454" s="272">
        <v>0</v>
      </c>
      <c r="R454" s="269"/>
      <c r="S454" s="260"/>
      <c r="T454" s="125"/>
      <c r="U454" s="125"/>
      <c r="V454" s="125"/>
    </row>
    <row r="455" spans="1:22" s="109" customFormat="1" ht="15.75" thickBot="1">
      <c r="A455" s="237"/>
      <c r="B455" s="238"/>
      <c r="C455" s="239" t="s">
        <v>213</v>
      </c>
      <c r="D455" s="255">
        <f t="shared" si="280"/>
        <v>0</v>
      </c>
      <c r="E455" s="241">
        <f t="shared" si="281"/>
        <v>0</v>
      </c>
      <c r="F455" s="250">
        <v>0</v>
      </c>
      <c r="G455" s="241">
        <v>0</v>
      </c>
      <c r="H455" s="250">
        <v>0</v>
      </c>
      <c r="I455" s="241">
        <v>0</v>
      </c>
      <c r="J455" s="250">
        <v>0</v>
      </c>
      <c r="K455" s="241">
        <v>0</v>
      </c>
      <c r="L455" s="250">
        <v>0</v>
      </c>
      <c r="M455" s="241">
        <v>0</v>
      </c>
      <c r="N455" s="250">
        <v>0</v>
      </c>
      <c r="O455" s="241">
        <v>0</v>
      </c>
      <c r="P455" s="250">
        <v>0</v>
      </c>
      <c r="Q455" s="241">
        <v>0</v>
      </c>
      <c r="R455" s="274"/>
      <c r="S455" s="275"/>
      <c r="T455" s="125"/>
      <c r="U455" s="125"/>
      <c r="V455" s="125"/>
    </row>
    <row r="456" spans="1:22" s="110" customFormat="1" ht="15">
      <c r="A456" s="222" t="s">
        <v>252</v>
      </c>
      <c r="B456" s="223" t="s">
        <v>193</v>
      </c>
      <c r="C456" s="224" t="s">
        <v>14</v>
      </c>
      <c r="D456" s="225">
        <f>SUM(D457:D462)</f>
        <v>340</v>
      </c>
      <c r="E456" s="226">
        <f>SUM(E457:E462)</f>
        <v>340</v>
      </c>
      <c r="F456" s="225">
        <f aca="true" t="shared" si="282" ref="F456:Q456">SUM(F457:F462)</f>
        <v>340</v>
      </c>
      <c r="G456" s="226">
        <f t="shared" si="282"/>
        <v>340</v>
      </c>
      <c r="H456" s="225">
        <f t="shared" si="282"/>
        <v>0</v>
      </c>
      <c r="I456" s="226">
        <f t="shared" si="282"/>
        <v>0</v>
      </c>
      <c r="J456" s="225">
        <f t="shared" si="282"/>
        <v>0</v>
      </c>
      <c r="K456" s="226">
        <f t="shared" si="282"/>
        <v>0</v>
      </c>
      <c r="L456" s="225">
        <f t="shared" si="282"/>
        <v>0</v>
      </c>
      <c r="M456" s="226">
        <f t="shared" si="282"/>
        <v>0</v>
      </c>
      <c r="N456" s="225">
        <f t="shared" si="282"/>
        <v>0</v>
      </c>
      <c r="O456" s="226">
        <f t="shared" si="282"/>
        <v>0</v>
      </c>
      <c r="P456" s="225">
        <f t="shared" si="282"/>
        <v>0</v>
      </c>
      <c r="Q456" s="226">
        <f t="shared" si="282"/>
        <v>0</v>
      </c>
      <c r="R456" s="268" t="s">
        <v>19</v>
      </c>
      <c r="S456" s="258"/>
      <c r="T456" s="125"/>
      <c r="U456" s="125"/>
      <c r="V456" s="125"/>
    </row>
    <row r="457" spans="1:22" s="110" customFormat="1" ht="15">
      <c r="A457" s="227"/>
      <c r="B457" s="228"/>
      <c r="C457" s="229" t="s">
        <v>0</v>
      </c>
      <c r="D457" s="230">
        <f aca="true" t="shared" si="283" ref="D457:D462">F457+H457+J457+L457</f>
        <v>340</v>
      </c>
      <c r="E457" s="231">
        <f aca="true" t="shared" si="284" ref="E457:E462">G457+I457+K457+M457</f>
        <v>340</v>
      </c>
      <c r="F457" s="232">
        <f>800-460</f>
        <v>340</v>
      </c>
      <c r="G457" s="231">
        <f>800-460</f>
        <v>340</v>
      </c>
      <c r="H457" s="232">
        <v>0</v>
      </c>
      <c r="I457" s="231">
        <v>0</v>
      </c>
      <c r="J457" s="232">
        <v>0</v>
      </c>
      <c r="K457" s="231">
        <v>0</v>
      </c>
      <c r="L457" s="232">
        <v>0</v>
      </c>
      <c r="M457" s="231">
        <v>0</v>
      </c>
      <c r="N457" s="232">
        <v>0</v>
      </c>
      <c r="O457" s="231">
        <v>0</v>
      </c>
      <c r="P457" s="232">
        <v>0</v>
      </c>
      <c r="Q457" s="231">
        <v>0</v>
      </c>
      <c r="R457" s="269"/>
      <c r="S457" s="260"/>
      <c r="T457" s="125"/>
      <c r="U457" s="125"/>
      <c r="V457" s="125"/>
    </row>
    <row r="458" spans="1:22" s="110" customFormat="1" ht="15">
      <c r="A458" s="227"/>
      <c r="B458" s="228"/>
      <c r="C458" s="229" t="s">
        <v>1</v>
      </c>
      <c r="D458" s="230">
        <f t="shared" si="283"/>
        <v>0</v>
      </c>
      <c r="E458" s="231">
        <f t="shared" si="284"/>
        <v>0</v>
      </c>
      <c r="F458" s="242">
        <v>0</v>
      </c>
      <c r="G458" s="235">
        <v>0</v>
      </c>
      <c r="H458" s="232">
        <v>0</v>
      </c>
      <c r="I458" s="231">
        <v>0</v>
      </c>
      <c r="J458" s="232">
        <v>0</v>
      </c>
      <c r="K458" s="231">
        <v>0</v>
      </c>
      <c r="L458" s="232">
        <v>0</v>
      </c>
      <c r="M458" s="231">
        <v>0</v>
      </c>
      <c r="N458" s="232">
        <v>0</v>
      </c>
      <c r="O458" s="231">
        <v>0</v>
      </c>
      <c r="P458" s="232">
        <v>0</v>
      </c>
      <c r="Q458" s="231">
        <v>0</v>
      </c>
      <c r="R458" s="269"/>
      <c r="S458" s="260"/>
      <c r="T458" s="125"/>
      <c r="U458" s="125"/>
      <c r="V458" s="125"/>
    </row>
    <row r="459" spans="1:22" s="110" customFormat="1" ht="15">
      <c r="A459" s="227"/>
      <c r="B459" s="228"/>
      <c r="C459" s="229" t="s">
        <v>2</v>
      </c>
      <c r="D459" s="230">
        <f t="shared" si="283"/>
        <v>0</v>
      </c>
      <c r="E459" s="231">
        <f t="shared" si="284"/>
        <v>0</v>
      </c>
      <c r="F459" s="232">
        <v>0</v>
      </c>
      <c r="G459" s="231">
        <v>0</v>
      </c>
      <c r="H459" s="232">
        <v>0</v>
      </c>
      <c r="I459" s="231">
        <v>0</v>
      </c>
      <c r="J459" s="232">
        <v>0</v>
      </c>
      <c r="K459" s="231">
        <v>0</v>
      </c>
      <c r="L459" s="232">
        <v>0</v>
      </c>
      <c r="M459" s="231">
        <v>0</v>
      </c>
      <c r="N459" s="232">
        <v>0</v>
      </c>
      <c r="O459" s="231">
        <v>0</v>
      </c>
      <c r="P459" s="232">
        <v>0</v>
      </c>
      <c r="Q459" s="231">
        <v>0</v>
      </c>
      <c r="R459" s="269"/>
      <c r="S459" s="260"/>
      <c r="T459" s="125"/>
      <c r="U459" s="125"/>
      <c r="V459" s="125"/>
    </row>
    <row r="460" spans="1:22" s="109" customFormat="1" ht="15">
      <c r="A460" s="227"/>
      <c r="B460" s="228"/>
      <c r="C460" s="233" t="s">
        <v>211</v>
      </c>
      <c r="D460" s="230">
        <f t="shared" si="283"/>
        <v>0</v>
      </c>
      <c r="E460" s="231">
        <f t="shared" si="284"/>
        <v>0</v>
      </c>
      <c r="F460" s="280">
        <v>0</v>
      </c>
      <c r="G460" s="281">
        <v>0</v>
      </c>
      <c r="H460" s="280">
        <v>0</v>
      </c>
      <c r="I460" s="281">
        <v>0</v>
      </c>
      <c r="J460" s="280">
        <v>0</v>
      </c>
      <c r="K460" s="281">
        <v>0</v>
      </c>
      <c r="L460" s="280">
        <v>0</v>
      </c>
      <c r="M460" s="281">
        <v>0</v>
      </c>
      <c r="N460" s="280">
        <v>0</v>
      </c>
      <c r="O460" s="281">
        <v>0</v>
      </c>
      <c r="P460" s="280">
        <v>0</v>
      </c>
      <c r="Q460" s="281">
        <v>0</v>
      </c>
      <c r="R460" s="269"/>
      <c r="S460" s="260"/>
      <c r="T460" s="125"/>
      <c r="U460" s="125"/>
      <c r="V460" s="125"/>
    </row>
    <row r="461" spans="1:22" s="109" customFormat="1" ht="15">
      <c r="A461" s="227"/>
      <c r="B461" s="228"/>
      <c r="C461" s="229" t="s">
        <v>212</v>
      </c>
      <c r="D461" s="230">
        <f t="shared" si="283"/>
        <v>0</v>
      </c>
      <c r="E461" s="231">
        <f t="shared" si="284"/>
        <v>0</v>
      </c>
      <c r="F461" s="282">
        <v>0</v>
      </c>
      <c r="G461" s="272">
        <v>0</v>
      </c>
      <c r="H461" s="282">
        <v>0</v>
      </c>
      <c r="I461" s="272">
        <v>0</v>
      </c>
      <c r="J461" s="282">
        <v>0</v>
      </c>
      <c r="K461" s="272">
        <v>0</v>
      </c>
      <c r="L461" s="282">
        <v>0</v>
      </c>
      <c r="M461" s="272">
        <v>0</v>
      </c>
      <c r="N461" s="282">
        <v>0</v>
      </c>
      <c r="O461" s="272">
        <v>0</v>
      </c>
      <c r="P461" s="282">
        <v>0</v>
      </c>
      <c r="Q461" s="272">
        <v>0</v>
      </c>
      <c r="R461" s="269"/>
      <c r="S461" s="260"/>
      <c r="T461" s="125"/>
      <c r="U461" s="125"/>
      <c r="V461" s="125"/>
    </row>
    <row r="462" spans="1:22" s="109" customFormat="1" ht="71.25" customHeight="1" thickBot="1">
      <c r="A462" s="237"/>
      <c r="B462" s="238"/>
      <c r="C462" s="239" t="s">
        <v>213</v>
      </c>
      <c r="D462" s="255">
        <f t="shared" si="283"/>
        <v>0</v>
      </c>
      <c r="E462" s="241">
        <f t="shared" si="284"/>
        <v>0</v>
      </c>
      <c r="F462" s="250">
        <v>0</v>
      </c>
      <c r="G462" s="241">
        <v>0</v>
      </c>
      <c r="H462" s="250">
        <v>0</v>
      </c>
      <c r="I462" s="241">
        <v>0</v>
      </c>
      <c r="J462" s="250">
        <v>0</v>
      </c>
      <c r="K462" s="241">
        <v>0</v>
      </c>
      <c r="L462" s="250">
        <v>0</v>
      </c>
      <c r="M462" s="241">
        <v>0</v>
      </c>
      <c r="N462" s="250">
        <v>0</v>
      </c>
      <c r="O462" s="241">
        <v>0</v>
      </c>
      <c r="P462" s="250">
        <v>0</v>
      </c>
      <c r="Q462" s="241">
        <v>0</v>
      </c>
      <c r="R462" s="274"/>
      <c r="S462" s="275"/>
      <c r="T462" s="125"/>
      <c r="U462" s="125"/>
      <c r="V462" s="125"/>
    </row>
    <row r="463" spans="1:22" s="110" customFormat="1" ht="15">
      <c r="A463" s="222" t="s">
        <v>253</v>
      </c>
      <c r="B463" s="223" t="s">
        <v>302</v>
      </c>
      <c r="C463" s="224" t="s">
        <v>14</v>
      </c>
      <c r="D463" s="225">
        <f>SUM(D464:D469)</f>
        <v>4116.6</v>
      </c>
      <c r="E463" s="226">
        <f>SUM(E464:E469)</f>
        <v>4116.6</v>
      </c>
      <c r="F463" s="225">
        <f aca="true" t="shared" si="285" ref="F463:Q463">SUM(F464:F469)</f>
        <v>5.6</v>
      </c>
      <c r="G463" s="226">
        <f t="shared" si="285"/>
        <v>5.6</v>
      </c>
      <c r="H463" s="225">
        <f t="shared" si="285"/>
        <v>418.6</v>
      </c>
      <c r="I463" s="226">
        <f t="shared" si="285"/>
        <v>418.6</v>
      </c>
      <c r="J463" s="225">
        <f t="shared" si="285"/>
        <v>3692.4</v>
      </c>
      <c r="K463" s="226">
        <f t="shared" si="285"/>
        <v>3692.4</v>
      </c>
      <c r="L463" s="225">
        <f t="shared" si="285"/>
        <v>0</v>
      </c>
      <c r="M463" s="226">
        <f t="shared" si="285"/>
        <v>0</v>
      </c>
      <c r="N463" s="225">
        <f t="shared" si="285"/>
        <v>1826.3</v>
      </c>
      <c r="O463" s="226">
        <f t="shared" si="285"/>
        <v>1826.3</v>
      </c>
      <c r="P463" s="225">
        <f t="shared" si="285"/>
        <v>80</v>
      </c>
      <c r="Q463" s="226">
        <f t="shared" si="285"/>
        <v>80</v>
      </c>
      <c r="R463" s="268" t="s">
        <v>19</v>
      </c>
      <c r="S463" s="258"/>
      <c r="T463" s="125"/>
      <c r="U463" s="125"/>
      <c r="V463" s="125"/>
    </row>
    <row r="464" spans="1:22" s="110" customFormat="1" ht="15">
      <c r="A464" s="227"/>
      <c r="B464" s="228"/>
      <c r="C464" s="229" t="s">
        <v>0</v>
      </c>
      <c r="D464" s="230">
        <f aca="true" t="shared" si="286" ref="D464:D469">F464+H464+J464+L464</f>
        <v>4116.6</v>
      </c>
      <c r="E464" s="231">
        <f aca="true" t="shared" si="287" ref="E464:E469">G464+I464+K464+M464</f>
        <v>4116.6</v>
      </c>
      <c r="F464" s="232">
        <v>5.6</v>
      </c>
      <c r="G464" s="231">
        <v>5.6</v>
      </c>
      <c r="H464" s="232">
        <v>418.6</v>
      </c>
      <c r="I464" s="231">
        <v>418.6</v>
      </c>
      <c r="J464" s="278">
        <v>3692.4</v>
      </c>
      <c r="K464" s="279">
        <v>3692.4</v>
      </c>
      <c r="L464" s="232">
        <v>0</v>
      </c>
      <c r="M464" s="231">
        <v>0</v>
      </c>
      <c r="N464" s="232">
        <v>1826.3</v>
      </c>
      <c r="O464" s="231">
        <v>1826.3</v>
      </c>
      <c r="P464" s="232">
        <v>80</v>
      </c>
      <c r="Q464" s="231">
        <v>80</v>
      </c>
      <c r="R464" s="269"/>
      <c r="S464" s="260"/>
      <c r="T464" s="125"/>
      <c r="U464" s="125"/>
      <c r="V464" s="125"/>
    </row>
    <row r="465" spans="1:22" s="110" customFormat="1" ht="15">
      <c r="A465" s="227"/>
      <c r="B465" s="228"/>
      <c r="C465" s="229" t="s">
        <v>1</v>
      </c>
      <c r="D465" s="230">
        <f t="shared" si="286"/>
        <v>0</v>
      </c>
      <c r="E465" s="231">
        <f t="shared" si="287"/>
        <v>0</v>
      </c>
      <c r="F465" s="242">
        <v>0</v>
      </c>
      <c r="G465" s="235">
        <v>0</v>
      </c>
      <c r="H465" s="232">
        <v>0</v>
      </c>
      <c r="I465" s="231">
        <v>0</v>
      </c>
      <c r="J465" s="232">
        <v>0</v>
      </c>
      <c r="K465" s="231">
        <v>0</v>
      </c>
      <c r="L465" s="232">
        <v>0</v>
      </c>
      <c r="M465" s="231">
        <v>0</v>
      </c>
      <c r="N465" s="232">
        <v>0</v>
      </c>
      <c r="O465" s="231">
        <v>0</v>
      </c>
      <c r="P465" s="232">
        <v>0</v>
      </c>
      <c r="Q465" s="231">
        <v>0</v>
      </c>
      <c r="R465" s="269"/>
      <c r="S465" s="260"/>
      <c r="T465" s="125"/>
      <c r="U465" s="125"/>
      <c r="V465" s="125"/>
    </row>
    <row r="466" spans="1:22" s="110" customFormat="1" ht="15">
      <c r="A466" s="227"/>
      <c r="B466" s="228"/>
      <c r="C466" s="229" t="s">
        <v>2</v>
      </c>
      <c r="D466" s="230">
        <f t="shared" si="286"/>
        <v>0</v>
      </c>
      <c r="E466" s="231">
        <f t="shared" si="287"/>
        <v>0</v>
      </c>
      <c r="F466" s="232">
        <v>0</v>
      </c>
      <c r="G466" s="231">
        <v>0</v>
      </c>
      <c r="H466" s="232">
        <v>0</v>
      </c>
      <c r="I466" s="231">
        <v>0</v>
      </c>
      <c r="J466" s="232">
        <v>0</v>
      </c>
      <c r="K466" s="231">
        <v>0</v>
      </c>
      <c r="L466" s="232">
        <v>0</v>
      </c>
      <c r="M466" s="231">
        <v>0</v>
      </c>
      <c r="N466" s="232">
        <v>0</v>
      </c>
      <c r="O466" s="231">
        <v>0</v>
      </c>
      <c r="P466" s="232">
        <v>0</v>
      </c>
      <c r="Q466" s="231">
        <v>0</v>
      </c>
      <c r="R466" s="269"/>
      <c r="S466" s="260"/>
      <c r="T466" s="125"/>
      <c r="U466" s="125"/>
      <c r="V466" s="125"/>
    </row>
    <row r="467" spans="1:22" s="109" customFormat="1" ht="15">
      <c r="A467" s="227"/>
      <c r="B467" s="228"/>
      <c r="C467" s="233" t="s">
        <v>211</v>
      </c>
      <c r="D467" s="230">
        <f t="shared" si="286"/>
        <v>0</v>
      </c>
      <c r="E467" s="231">
        <f t="shared" si="287"/>
        <v>0</v>
      </c>
      <c r="F467" s="280">
        <v>0</v>
      </c>
      <c r="G467" s="281">
        <v>0</v>
      </c>
      <c r="H467" s="280">
        <v>0</v>
      </c>
      <c r="I467" s="281">
        <v>0</v>
      </c>
      <c r="J467" s="280">
        <v>0</v>
      </c>
      <c r="K467" s="281">
        <v>0</v>
      </c>
      <c r="L467" s="280">
        <v>0</v>
      </c>
      <c r="M467" s="281">
        <v>0</v>
      </c>
      <c r="N467" s="280">
        <v>0</v>
      </c>
      <c r="O467" s="281">
        <v>0</v>
      </c>
      <c r="P467" s="280">
        <v>0</v>
      </c>
      <c r="Q467" s="281">
        <v>0</v>
      </c>
      <c r="R467" s="269"/>
      <c r="S467" s="260"/>
      <c r="T467" s="125"/>
      <c r="U467" s="125"/>
      <c r="V467" s="125"/>
    </row>
    <row r="468" spans="1:22" s="109" customFormat="1" ht="15">
      <c r="A468" s="227"/>
      <c r="B468" s="228"/>
      <c r="C468" s="229" t="s">
        <v>212</v>
      </c>
      <c r="D468" s="230">
        <f t="shared" si="286"/>
        <v>0</v>
      </c>
      <c r="E468" s="231">
        <f t="shared" si="287"/>
        <v>0</v>
      </c>
      <c r="F468" s="282">
        <v>0</v>
      </c>
      <c r="G468" s="272">
        <v>0</v>
      </c>
      <c r="H468" s="282">
        <v>0</v>
      </c>
      <c r="I468" s="272">
        <v>0</v>
      </c>
      <c r="J468" s="282">
        <v>0</v>
      </c>
      <c r="K468" s="272">
        <v>0</v>
      </c>
      <c r="L468" s="282">
        <v>0</v>
      </c>
      <c r="M468" s="272">
        <v>0</v>
      </c>
      <c r="N468" s="282">
        <v>0</v>
      </c>
      <c r="O468" s="272">
        <v>0</v>
      </c>
      <c r="P468" s="282">
        <v>0</v>
      </c>
      <c r="Q468" s="272">
        <v>0</v>
      </c>
      <c r="R468" s="269"/>
      <c r="S468" s="260"/>
      <c r="T468" s="125"/>
      <c r="U468" s="125"/>
      <c r="V468" s="125"/>
    </row>
    <row r="469" spans="1:22" s="109" customFormat="1" ht="15.75" thickBot="1">
      <c r="A469" s="237"/>
      <c r="B469" s="238"/>
      <c r="C469" s="239" t="s">
        <v>213</v>
      </c>
      <c r="D469" s="255">
        <f t="shared" si="286"/>
        <v>0</v>
      </c>
      <c r="E469" s="241">
        <f t="shared" si="287"/>
        <v>0</v>
      </c>
      <c r="F469" s="250">
        <v>0</v>
      </c>
      <c r="G469" s="241">
        <v>0</v>
      </c>
      <c r="H469" s="250">
        <v>0</v>
      </c>
      <c r="I469" s="241">
        <v>0</v>
      </c>
      <c r="J469" s="250">
        <v>0</v>
      </c>
      <c r="K469" s="241">
        <v>0</v>
      </c>
      <c r="L469" s="250">
        <v>0</v>
      </c>
      <c r="M469" s="241">
        <v>0</v>
      </c>
      <c r="N469" s="250">
        <v>0</v>
      </c>
      <c r="O469" s="241">
        <v>0</v>
      </c>
      <c r="P469" s="250">
        <v>0</v>
      </c>
      <c r="Q469" s="241">
        <v>0</v>
      </c>
      <c r="R469" s="274"/>
      <c r="S469" s="275"/>
      <c r="T469" s="125"/>
      <c r="U469" s="125"/>
      <c r="V469" s="125"/>
    </row>
    <row r="470" spans="1:22" s="110" customFormat="1" ht="15">
      <c r="A470" s="222" t="s">
        <v>266</v>
      </c>
      <c r="B470" s="223" t="s">
        <v>194</v>
      </c>
      <c r="C470" s="224" t="s">
        <v>14</v>
      </c>
      <c r="D470" s="225">
        <f>SUM(D471:D476)</f>
        <v>352.1</v>
      </c>
      <c r="E470" s="226">
        <f>SUM(E471:E476)</f>
        <v>352.1</v>
      </c>
      <c r="F470" s="225">
        <f>SUM(F471:F476)</f>
        <v>352.1</v>
      </c>
      <c r="G470" s="226">
        <f aca="true" t="shared" si="288" ref="G470:Q470">SUM(G471:G476)</f>
        <v>352.1</v>
      </c>
      <c r="H470" s="225">
        <f t="shared" si="288"/>
        <v>0</v>
      </c>
      <c r="I470" s="226">
        <f t="shared" si="288"/>
        <v>0</v>
      </c>
      <c r="J470" s="225">
        <f t="shared" si="288"/>
        <v>0</v>
      </c>
      <c r="K470" s="226">
        <f t="shared" si="288"/>
        <v>0</v>
      </c>
      <c r="L470" s="225">
        <f t="shared" si="288"/>
        <v>0</v>
      </c>
      <c r="M470" s="226">
        <f t="shared" si="288"/>
        <v>0</v>
      </c>
      <c r="N470" s="225">
        <f t="shared" si="288"/>
        <v>0</v>
      </c>
      <c r="O470" s="226">
        <f t="shared" si="288"/>
        <v>0</v>
      </c>
      <c r="P470" s="225">
        <f t="shared" si="288"/>
        <v>0</v>
      </c>
      <c r="Q470" s="226">
        <f t="shared" si="288"/>
        <v>0</v>
      </c>
      <c r="R470" s="268" t="s">
        <v>19</v>
      </c>
      <c r="S470" s="258"/>
      <c r="T470" s="125"/>
      <c r="U470" s="125"/>
      <c r="V470" s="125"/>
    </row>
    <row r="471" spans="1:22" s="110" customFormat="1" ht="15">
      <c r="A471" s="227"/>
      <c r="B471" s="228"/>
      <c r="C471" s="229" t="s">
        <v>0</v>
      </c>
      <c r="D471" s="230">
        <f aca="true" t="shared" si="289" ref="D471:D476">F471+H471+J471+L471</f>
        <v>352.1</v>
      </c>
      <c r="E471" s="231">
        <f aca="true" t="shared" si="290" ref="E471:E476">G471+I471+K471+M471</f>
        <v>352.1</v>
      </c>
      <c r="F471" s="232">
        <f>800-447.9</f>
        <v>352.1</v>
      </c>
      <c r="G471" s="231">
        <f>800-447.9</f>
        <v>352.1</v>
      </c>
      <c r="H471" s="232">
        <v>0</v>
      </c>
      <c r="I471" s="231">
        <v>0</v>
      </c>
      <c r="J471" s="232">
        <v>0</v>
      </c>
      <c r="K471" s="231">
        <v>0</v>
      </c>
      <c r="L471" s="232">
        <v>0</v>
      </c>
      <c r="M471" s="231">
        <v>0</v>
      </c>
      <c r="N471" s="232">
        <v>0</v>
      </c>
      <c r="O471" s="231">
        <v>0</v>
      </c>
      <c r="P471" s="232">
        <v>0</v>
      </c>
      <c r="Q471" s="231">
        <v>0</v>
      </c>
      <c r="R471" s="269"/>
      <c r="S471" s="260"/>
      <c r="T471" s="125"/>
      <c r="U471" s="125"/>
      <c r="V471" s="125"/>
    </row>
    <row r="472" spans="1:22" s="110" customFormat="1" ht="15">
      <c r="A472" s="227"/>
      <c r="B472" s="228"/>
      <c r="C472" s="229" t="s">
        <v>1</v>
      </c>
      <c r="D472" s="230">
        <f t="shared" si="289"/>
        <v>0</v>
      </c>
      <c r="E472" s="231">
        <f t="shared" si="290"/>
        <v>0</v>
      </c>
      <c r="F472" s="242">
        <v>0</v>
      </c>
      <c r="G472" s="235">
        <v>0</v>
      </c>
      <c r="H472" s="232">
        <v>0</v>
      </c>
      <c r="I472" s="231">
        <v>0</v>
      </c>
      <c r="J472" s="232">
        <v>0</v>
      </c>
      <c r="K472" s="231">
        <v>0</v>
      </c>
      <c r="L472" s="232">
        <v>0</v>
      </c>
      <c r="M472" s="231">
        <v>0</v>
      </c>
      <c r="N472" s="232">
        <v>0</v>
      </c>
      <c r="O472" s="231">
        <v>0</v>
      </c>
      <c r="P472" s="232">
        <v>0</v>
      </c>
      <c r="Q472" s="231">
        <v>0</v>
      </c>
      <c r="R472" s="269"/>
      <c r="S472" s="260"/>
      <c r="T472" s="125"/>
      <c r="U472" s="125"/>
      <c r="V472" s="125"/>
    </row>
    <row r="473" spans="1:22" s="110" customFormat="1" ht="15">
      <c r="A473" s="227"/>
      <c r="B473" s="228"/>
      <c r="C473" s="229" t="s">
        <v>2</v>
      </c>
      <c r="D473" s="230">
        <f t="shared" si="289"/>
        <v>0</v>
      </c>
      <c r="E473" s="231">
        <f t="shared" si="290"/>
        <v>0</v>
      </c>
      <c r="F473" s="232">
        <v>0</v>
      </c>
      <c r="G473" s="231">
        <v>0</v>
      </c>
      <c r="H473" s="232">
        <v>0</v>
      </c>
      <c r="I473" s="231">
        <v>0</v>
      </c>
      <c r="J473" s="232">
        <v>0</v>
      </c>
      <c r="K473" s="231">
        <v>0</v>
      </c>
      <c r="L473" s="232">
        <v>0</v>
      </c>
      <c r="M473" s="231">
        <v>0</v>
      </c>
      <c r="N473" s="232">
        <v>0</v>
      </c>
      <c r="O473" s="231">
        <v>0</v>
      </c>
      <c r="P473" s="232">
        <v>0</v>
      </c>
      <c r="Q473" s="231">
        <v>0</v>
      </c>
      <c r="R473" s="269"/>
      <c r="S473" s="260"/>
      <c r="T473" s="125"/>
      <c r="U473" s="125"/>
      <c r="V473" s="125"/>
    </row>
    <row r="474" spans="1:22" s="109" customFormat="1" ht="15">
      <c r="A474" s="227"/>
      <c r="B474" s="228"/>
      <c r="C474" s="233" t="s">
        <v>211</v>
      </c>
      <c r="D474" s="230">
        <f t="shared" si="289"/>
        <v>0</v>
      </c>
      <c r="E474" s="231">
        <f t="shared" si="290"/>
        <v>0</v>
      </c>
      <c r="F474" s="280">
        <v>0</v>
      </c>
      <c r="G474" s="281">
        <v>0</v>
      </c>
      <c r="H474" s="280">
        <v>0</v>
      </c>
      <c r="I474" s="281">
        <v>0</v>
      </c>
      <c r="J474" s="280">
        <v>0</v>
      </c>
      <c r="K474" s="281">
        <v>0</v>
      </c>
      <c r="L474" s="280">
        <v>0</v>
      </c>
      <c r="M474" s="281">
        <v>0</v>
      </c>
      <c r="N474" s="280">
        <v>0</v>
      </c>
      <c r="O474" s="281">
        <v>0</v>
      </c>
      <c r="P474" s="280">
        <v>0</v>
      </c>
      <c r="Q474" s="281">
        <v>0</v>
      </c>
      <c r="R474" s="269"/>
      <c r="S474" s="260"/>
      <c r="T474" s="125"/>
      <c r="U474" s="125"/>
      <c r="V474" s="125"/>
    </row>
    <row r="475" spans="1:22" s="109" customFormat="1" ht="15">
      <c r="A475" s="227"/>
      <c r="B475" s="228"/>
      <c r="C475" s="229" t="s">
        <v>212</v>
      </c>
      <c r="D475" s="230">
        <f t="shared" si="289"/>
        <v>0</v>
      </c>
      <c r="E475" s="231">
        <f t="shared" si="290"/>
        <v>0</v>
      </c>
      <c r="F475" s="282">
        <v>0</v>
      </c>
      <c r="G475" s="272">
        <v>0</v>
      </c>
      <c r="H475" s="282">
        <v>0</v>
      </c>
      <c r="I475" s="272">
        <v>0</v>
      </c>
      <c r="J475" s="282">
        <v>0</v>
      </c>
      <c r="K475" s="272">
        <v>0</v>
      </c>
      <c r="L475" s="282">
        <v>0</v>
      </c>
      <c r="M475" s="272">
        <v>0</v>
      </c>
      <c r="N475" s="282">
        <v>0</v>
      </c>
      <c r="O475" s="272">
        <v>0</v>
      </c>
      <c r="P475" s="282">
        <v>0</v>
      </c>
      <c r="Q475" s="272">
        <v>0</v>
      </c>
      <c r="R475" s="269"/>
      <c r="S475" s="260"/>
      <c r="T475" s="125"/>
      <c r="U475" s="125"/>
      <c r="V475" s="125"/>
    </row>
    <row r="476" spans="1:22" s="109" customFormat="1" ht="63" customHeight="1" thickBot="1">
      <c r="A476" s="237"/>
      <c r="B476" s="238"/>
      <c r="C476" s="239" t="s">
        <v>213</v>
      </c>
      <c r="D476" s="255">
        <f t="shared" si="289"/>
        <v>0</v>
      </c>
      <c r="E476" s="241">
        <f t="shared" si="290"/>
        <v>0</v>
      </c>
      <c r="F476" s="250">
        <v>0</v>
      </c>
      <c r="G476" s="241">
        <v>0</v>
      </c>
      <c r="H476" s="250">
        <v>0</v>
      </c>
      <c r="I476" s="241">
        <v>0</v>
      </c>
      <c r="J476" s="250">
        <v>0</v>
      </c>
      <c r="K476" s="241">
        <v>0</v>
      </c>
      <c r="L476" s="250">
        <v>0</v>
      </c>
      <c r="M476" s="241">
        <v>0</v>
      </c>
      <c r="N476" s="250">
        <v>0</v>
      </c>
      <c r="O476" s="241">
        <v>0</v>
      </c>
      <c r="P476" s="250">
        <v>0</v>
      </c>
      <c r="Q476" s="241">
        <v>0</v>
      </c>
      <c r="R476" s="274"/>
      <c r="S476" s="275"/>
      <c r="T476" s="125"/>
      <c r="U476" s="125"/>
      <c r="V476" s="125"/>
    </row>
    <row r="477" spans="1:127" s="30" customFormat="1" ht="15">
      <c r="A477" s="135" t="s">
        <v>268</v>
      </c>
      <c r="B477" s="166" t="s">
        <v>270</v>
      </c>
      <c r="C477" s="31" t="s">
        <v>14</v>
      </c>
      <c r="D477" s="57">
        <f aca="true" t="shared" si="291" ref="D477:Q477">SUM(D478:D483)</f>
        <v>897513.5700000001</v>
      </c>
      <c r="E477" s="33">
        <f t="shared" si="291"/>
        <v>0</v>
      </c>
      <c r="F477" s="32">
        <f t="shared" si="291"/>
        <v>224378.49999999997</v>
      </c>
      <c r="G477" s="33">
        <f t="shared" si="291"/>
        <v>0</v>
      </c>
      <c r="H477" s="32">
        <f t="shared" si="291"/>
        <v>0</v>
      </c>
      <c r="I477" s="33">
        <f t="shared" si="291"/>
        <v>0</v>
      </c>
      <c r="J477" s="32">
        <f t="shared" si="291"/>
        <v>673135.0700000001</v>
      </c>
      <c r="K477" s="33">
        <f t="shared" si="291"/>
        <v>0</v>
      </c>
      <c r="L477" s="32">
        <f t="shared" si="291"/>
        <v>0</v>
      </c>
      <c r="M477" s="33">
        <f t="shared" si="291"/>
        <v>0</v>
      </c>
      <c r="N477" s="32">
        <f t="shared" si="291"/>
        <v>19375.1</v>
      </c>
      <c r="O477" s="33">
        <f t="shared" si="291"/>
        <v>0</v>
      </c>
      <c r="P477" s="32">
        <f t="shared" si="291"/>
        <v>780</v>
      </c>
      <c r="Q477" s="33">
        <f t="shared" si="291"/>
        <v>0</v>
      </c>
      <c r="R477" s="199" t="s">
        <v>19</v>
      </c>
      <c r="S477" s="158"/>
      <c r="T477" s="125"/>
      <c r="U477" s="125"/>
      <c r="V477" s="125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  <c r="CV477" s="29"/>
      <c r="CW477" s="29"/>
      <c r="CX477" s="29"/>
      <c r="CY477" s="29"/>
      <c r="CZ477" s="29"/>
      <c r="DA477" s="29"/>
      <c r="DB477" s="29"/>
      <c r="DC477" s="29"/>
      <c r="DD477" s="29"/>
      <c r="DE477" s="29"/>
      <c r="DF477" s="29"/>
      <c r="DG477" s="29"/>
      <c r="DH477" s="29"/>
      <c r="DI477" s="29"/>
      <c r="DJ477" s="29"/>
      <c r="DK477" s="29"/>
      <c r="DL477" s="29"/>
      <c r="DM477" s="29"/>
      <c r="DN477" s="29"/>
      <c r="DO477" s="29"/>
      <c r="DP477" s="29"/>
      <c r="DQ477" s="29"/>
      <c r="DR477" s="29"/>
      <c r="DS477" s="29"/>
      <c r="DT477" s="29"/>
      <c r="DU477" s="29"/>
      <c r="DV477" s="29"/>
      <c r="DW477" s="29"/>
    </row>
    <row r="478" spans="1:127" s="30" customFormat="1" ht="15">
      <c r="A478" s="136"/>
      <c r="B478" s="167"/>
      <c r="C478" s="34" t="s">
        <v>0</v>
      </c>
      <c r="D478" s="58">
        <f aca="true" t="shared" si="292" ref="D478:D483">F478+H478+J478+L478</f>
        <v>0</v>
      </c>
      <c r="E478" s="36">
        <f>G478+I478+K478</f>
        <v>0</v>
      </c>
      <c r="F478" s="35">
        <f aca="true" t="shared" si="293" ref="F478:G483">F485+F492+F499+F506+F513</f>
        <v>0</v>
      </c>
      <c r="G478" s="36">
        <f t="shared" si="293"/>
        <v>0</v>
      </c>
      <c r="H478" s="35">
        <f aca="true" t="shared" si="294" ref="H478:Q478">H485+H492+H499+H506+H513</f>
        <v>0</v>
      </c>
      <c r="I478" s="36">
        <f t="shared" si="294"/>
        <v>0</v>
      </c>
      <c r="J478" s="35">
        <f t="shared" si="294"/>
        <v>0</v>
      </c>
      <c r="K478" s="36">
        <f t="shared" si="294"/>
        <v>0</v>
      </c>
      <c r="L478" s="35">
        <f t="shared" si="294"/>
        <v>0</v>
      </c>
      <c r="M478" s="36">
        <f t="shared" si="294"/>
        <v>0</v>
      </c>
      <c r="N478" s="35">
        <f t="shared" si="294"/>
        <v>0</v>
      </c>
      <c r="O478" s="36">
        <f t="shared" si="294"/>
        <v>0</v>
      </c>
      <c r="P478" s="35">
        <f t="shared" si="294"/>
        <v>0</v>
      </c>
      <c r="Q478" s="36">
        <f t="shared" si="294"/>
        <v>0</v>
      </c>
      <c r="R478" s="200"/>
      <c r="S478" s="160"/>
      <c r="T478" s="125"/>
      <c r="U478" s="125"/>
      <c r="V478" s="125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  <c r="CV478" s="29"/>
      <c r="CW478" s="29"/>
      <c r="CX478" s="29"/>
      <c r="CY478" s="29"/>
      <c r="CZ478" s="29"/>
      <c r="DA478" s="29"/>
      <c r="DB478" s="29"/>
      <c r="DC478" s="29"/>
      <c r="DD478" s="29"/>
      <c r="DE478" s="29"/>
      <c r="DF478" s="29"/>
      <c r="DG478" s="29"/>
      <c r="DH478" s="29"/>
      <c r="DI478" s="29"/>
      <c r="DJ478" s="29"/>
      <c r="DK478" s="29"/>
      <c r="DL478" s="29"/>
      <c r="DM478" s="29"/>
      <c r="DN478" s="29"/>
      <c r="DO478" s="29"/>
      <c r="DP478" s="29"/>
      <c r="DQ478" s="29"/>
      <c r="DR478" s="29"/>
      <c r="DS478" s="29"/>
      <c r="DT478" s="29"/>
      <c r="DU478" s="29"/>
      <c r="DV478" s="29"/>
      <c r="DW478" s="29"/>
    </row>
    <row r="479" spans="1:127" s="30" customFormat="1" ht="15">
      <c r="A479" s="136"/>
      <c r="B479" s="167"/>
      <c r="C479" s="34" t="s">
        <v>1</v>
      </c>
      <c r="D479" s="58">
        <f t="shared" si="292"/>
        <v>299171.27</v>
      </c>
      <c r="E479" s="36">
        <f>G479+I479+K479</f>
        <v>0</v>
      </c>
      <c r="F479" s="35">
        <f t="shared" si="293"/>
        <v>74792.79999999999</v>
      </c>
      <c r="G479" s="36">
        <f t="shared" si="293"/>
        <v>0</v>
      </c>
      <c r="H479" s="35">
        <f aca="true" t="shared" si="295" ref="H479:Q479">H486+H493+H500+H507+H514</f>
        <v>0</v>
      </c>
      <c r="I479" s="36">
        <f t="shared" si="295"/>
        <v>0</v>
      </c>
      <c r="J479" s="35">
        <f t="shared" si="295"/>
        <v>224378.47</v>
      </c>
      <c r="K479" s="36">
        <f t="shared" si="295"/>
        <v>0</v>
      </c>
      <c r="L479" s="35">
        <f t="shared" si="295"/>
        <v>0</v>
      </c>
      <c r="M479" s="36">
        <f t="shared" si="295"/>
        <v>0</v>
      </c>
      <c r="N479" s="35">
        <f t="shared" si="295"/>
        <v>0</v>
      </c>
      <c r="O479" s="36">
        <f t="shared" si="295"/>
        <v>0</v>
      </c>
      <c r="P479" s="35">
        <f t="shared" si="295"/>
        <v>0</v>
      </c>
      <c r="Q479" s="36">
        <f t="shared" si="295"/>
        <v>0</v>
      </c>
      <c r="R479" s="200"/>
      <c r="S479" s="160"/>
      <c r="T479" s="125"/>
      <c r="U479" s="125"/>
      <c r="V479" s="125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  <c r="CT479" s="29"/>
      <c r="CU479" s="29"/>
      <c r="CV479" s="29"/>
      <c r="CW479" s="29"/>
      <c r="CX479" s="29"/>
      <c r="CY479" s="29"/>
      <c r="CZ479" s="29"/>
      <c r="DA479" s="29"/>
      <c r="DB479" s="29"/>
      <c r="DC479" s="29"/>
      <c r="DD479" s="29"/>
      <c r="DE479" s="29"/>
      <c r="DF479" s="29"/>
      <c r="DG479" s="29"/>
      <c r="DH479" s="29"/>
      <c r="DI479" s="29"/>
      <c r="DJ479" s="29"/>
      <c r="DK479" s="29"/>
      <c r="DL479" s="29"/>
      <c r="DM479" s="29"/>
      <c r="DN479" s="29"/>
      <c r="DO479" s="29"/>
      <c r="DP479" s="29"/>
      <c r="DQ479" s="29"/>
      <c r="DR479" s="29"/>
      <c r="DS479" s="29"/>
      <c r="DT479" s="29"/>
      <c r="DU479" s="29"/>
      <c r="DV479" s="29"/>
      <c r="DW479" s="29"/>
    </row>
    <row r="480" spans="1:22" s="30" customFormat="1" ht="15">
      <c r="A480" s="136"/>
      <c r="B480" s="167"/>
      <c r="C480" s="67" t="s">
        <v>2</v>
      </c>
      <c r="D480" s="58">
        <f t="shared" si="292"/>
        <v>299171.30000000005</v>
      </c>
      <c r="E480" s="36">
        <f>G480+I480+K480+M480</f>
        <v>0</v>
      </c>
      <c r="F480" s="65">
        <f t="shared" si="293"/>
        <v>74792.79999999999</v>
      </c>
      <c r="G480" s="63">
        <f t="shared" si="293"/>
        <v>0</v>
      </c>
      <c r="H480" s="65">
        <f aca="true" t="shared" si="296" ref="H480:Q480">H487+H494+H501+H508+H515</f>
        <v>0</v>
      </c>
      <c r="I480" s="63">
        <f t="shared" si="296"/>
        <v>0</v>
      </c>
      <c r="J480" s="65">
        <f t="shared" si="296"/>
        <v>224378.50000000003</v>
      </c>
      <c r="K480" s="63">
        <f t="shared" si="296"/>
        <v>0</v>
      </c>
      <c r="L480" s="65">
        <f t="shared" si="296"/>
        <v>0</v>
      </c>
      <c r="M480" s="63">
        <f t="shared" si="296"/>
        <v>0</v>
      </c>
      <c r="N480" s="65">
        <f t="shared" si="296"/>
        <v>0</v>
      </c>
      <c r="O480" s="63">
        <f t="shared" si="296"/>
        <v>0</v>
      </c>
      <c r="P480" s="65">
        <f t="shared" si="296"/>
        <v>0</v>
      </c>
      <c r="Q480" s="63">
        <f t="shared" si="296"/>
        <v>0</v>
      </c>
      <c r="R480" s="200"/>
      <c r="S480" s="160"/>
      <c r="T480" s="125"/>
      <c r="U480" s="125"/>
      <c r="V480" s="125"/>
    </row>
    <row r="481" spans="1:22" s="30" customFormat="1" ht="15">
      <c r="A481" s="136"/>
      <c r="B481" s="167"/>
      <c r="C481" s="67" t="s">
        <v>211</v>
      </c>
      <c r="D481" s="58">
        <f t="shared" si="292"/>
        <v>299171</v>
      </c>
      <c r="E481" s="36">
        <f>G481+I481+K481+M481</f>
        <v>0</v>
      </c>
      <c r="F481" s="65">
        <f t="shared" si="293"/>
        <v>74792.9</v>
      </c>
      <c r="G481" s="63">
        <f t="shared" si="293"/>
        <v>0</v>
      </c>
      <c r="H481" s="65">
        <f aca="true" t="shared" si="297" ref="H481:Q481">H488+H495+H502+H509+H516</f>
        <v>0</v>
      </c>
      <c r="I481" s="63">
        <f t="shared" si="297"/>
        <v>0</v>
      </c>
      <c r="J481" s="65">
        <f t="shared" si="297"/>
        <v>224378.1</v>
      </c>
      <c r="K481" s="63">
        <f t="shared" si="297"/>
        <v>0</v>
      </c>
      <c r="L481" s="65">
        <f t="shared" si="297"/>
        <v>0</v>
      </c>
      <c r="M481" s="63">
        <f t="shared" si="297"/>
        <v>0</v>
      </c>
      <c r="N481" s="65">
        <f t="shared" si="297"/>
        <v>19375.1</v>
      </c>
      <c r="O481" s="63">
        <f t="shared" si="297"/>
        <v>0</v>
      </c>
      <c r="P481" s="65">
        <f t="shared" si="297"/>
        <v>780</v>
      </c>
      <c r="Q481" s="63">
        <f t="shared" si="297"/>
        <v>0</v>
      </c>
      <c r="R481" s="200"/>
      <c r="S481" s="160"/>
      <c r="T481" s="125"/>
      <c r="U481" s="125"/>
      <c r="V481" s="125"/>
    </row>
    <row r="482" spans="1:22" s="30" customFormat="1" ht="15">
      <c r="A482" s="136"/>
      <c r="B482" s="167"/>
      <c r="C482" s="67" t="s">
        <v>212</v>
      </c>
      <c r="D482" s="58">
        <f t="shared" si="292"/>
        <v>0</v>
      </c>
      <c r="E482" s="36">
        <f>G482+I482+K482+M482</f>
        <v>0</v>
      </c>
      <c r="F482" s="35">
        <f t="shared" si="293"/>
        <v>0</v>
      </c>
      <c r="G482" s="36">
        <f t="shared" si="293"/>
        <v>0</v>
      </c>
      <c r="H482" s="35">
        <f aca="true" t="shared" si="298" ref="H482:Q482">H489+H496+H503+H510+H517</f>
        <v>0</v>
      </c>
      <c r="I482" s="36">
        <f t="shared" si="298"/>
        <v>0</v>
      </c>
      <c r="J482" s="35">
        <f t="shared" si="298"/>
        <v>0</v>
      </c>
      <c r="K482" s="36">
        <f t="shared" si="298"/>
        <v>0</v>
      </c>
      <c r="L482" s="35">
        <f t="shared" si="298"/>
        <v>0</v>
      </c>
      <c r="M482" s="36">
        <f t="shared" si="298"/>
        <v>0</v>
      </c>
      <c r="N482" s="35">
        <f t="shared" si="298"/>
        <v>0</v>
      </c>
      <c r="O482" s="36">
        <f t="shared" si="298"/>
        <v>0</v>
      </c>
      <c r="P482" s="35">
        <f t="shared" si="298"/>
        <v>0</v>
      </c>
      <c r="Q482" s="36">
        <f t="shared" si="298"/>
        <v>0</v>
      </c>
      <c r="R482" s="200"/>
      <c r="S482" s="160"/>
      <c r="T482" s="125"/>
      <c r="U482" s="125"/>
      <c r="V482" s="125"/>
    </row>
    <row r="483" spans="1:127" s="30" customFormat="1" ht="15.75" thickBot="1">
      <c r="A483" s="137"/>
      <c r="B483" s="152"/>
      <c r="C483" s="81" t="s">
        <v>213</v>
      </c>
      <c r="D483" s="82">
        <f t="shared" si="292"/>
        <v>0</v>
      </c>
      <c r="E483" s="83">
        <f>G483+I483+K483</f>
        <v>0</v>
      </c>
      <c r="F483" s="84">
        <f t="shared" si="293"/>
        <v>0</v>
      </c>
      <c r="G483" s="83">
        <f t="shared" si="293"/>
        <v>0</v>
      </c>
      <c r="H483" s="84">
        <f aca="true" t="shared" si="299" ref="H483:Q483">H490+H497+H504+H511+H518</f>
        <v>0</v>
      </c>
      <c r="I483" s="83">
        <f t="shared" si="299"/>
        <v>0</v>
      </c>
      <c r="J483" s="84">
        <f t="shared" si="299"/>
        <v>0</v>
      </c>
      <c r="K483" s="83">
        <f t="shared" si="299"/>
        <v>0</v>
      </c>
      <c r="L483" s="84">
        <f t="shared" si="299"/>
        <v>0</v>
      </c>
      <c r="M483" s="83">
        <f t="shared" si="299"/>
        <v>0</v>
      </c>
      <c r="N483" s="84">
        <f t="shared" si="299"/>
        <v>0</v>
      </c>
      <c r="O483" s="83">
        <f t="shared" si="299"/>
        <v>0</v>
      </c>
      <c r="P483" s="84">
        <f t="shared" si="299"/>
        <v>0</v>
      </c>
      <c r="Q483" s="83">
        <f t="shared" si="299"/>
        <v>0</v>
      </c>
      <c r="R483" s="201"/>
      <c r="S483" s="162"/>
      <c r="T483" s="125"/>
      <c r="U483" s="125"/>
      <c r="V483" s="125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  <c r="CV483" s="29"/>
      <c r="CW483" s="29"/>
      <c r="CX483" s="29"/>
      <c r="CY483" s="29"/>
      <c r="CZ483" s="29"/>
      <c r="DA483" s="29"/>
      <c r="DB483" s="29"/>
      <c r="DC483" s="29"/>
      <c r="DD483" s="29"/>
      <c r="DE483" s="29"/>
      <c r="DF483" s="29"/>
      <c r="DG483" s="29"/>
      <c r="DH483" s="29"/>
      <c r="DI483" s="29"/>
      <c r="DJ483" s="29"/>
      <c r="DK483" s="29"/>
      <c r="DL483" s="29"/>
      <c r="DM483" s="29"/>
      <c r="DN483" s="29"/>
      <c r="DO483" s="29"/>
      <c r="DP483" s="29"/>
      <c r="DQ483" s="29"/>
      <c r="DR483" s="29"/>
      <c r="DS483" s="29"/>
      <c r="DT483" s="29"/>
      <c r="DU483" s="29"/>
      <c r="DV483" s="29"/>
      <c r="DW483" s="29"/>
    </row>
    <row r="484" spans="1:22" ht="15">
      <c r="A484" s="126" t="s">
        <v>269</v>
      </c>
      <c r="B484" s="123" t="s">
        <v>267</v>
      </c>
      <c r="C484" s="9" t="s">
        <v>14</v>
      </c>
      <c r="D484" s="41">
        <f>SUM(D485:D490)</f>
        <v>93186.26999999999</v>
      </c>
      <c r="E484" s="42">
        <f>SUM(E485:E490)</f>
        <v>0</v>
      </c>
      <c r="F484" s="41">
        <f>SUM(F485:F490)</f>
        <v>23296.6</v>
      </c>
      <c r="G484" s="42">
        <f>SUM(G485:G490)</f>
        <v>0</v>
      </c>
      <c r="H484" s="41">
        <f aca="true" t="shared" si="300" ref="H484:Q484">SUM(H485:H490)</f>
        <v>0</v>
      </c>
      <c r="I484" s="42">
        <f t="shared" si="300"/>
        <v>0</v>
      </c>
      <c r="J484" s="41">
        <f t="shared" si="300"/>
        <v>69889.67</v>
      </c>
      <c r="K484" s="42">
        <f t="shared" si="300"/>
        <v>0</v>
      </c>
      <c r="L484" s="41">
        <f t="shared" si="300"/>
        <v>0</v>
      </c>
      <c r="M484" s="42">
        <f t="shared" si="300"/>
        <v>0</v>
      </c>
      <c r="N484" s="41">
        <f t="shared" si="300"/>
        <v>2041.2</v>
      </c>
      <c r="O484" s="42">
        <f t="shared" si="300"/>
        <v>0</v>
      </c>
      <c r="P484" s="41">
        <f t="shared" si="300"/>
        <v>80</v>
      </c>
      <c r="Q484" s="42">
        <f t="shared" si="300"/>
        <v>0</v>
      </c>
      <c r="R484" s="183" t="s">
        <v>19</v>
      </c>
      <c r="S484" s="176"/>
      <c r="T484" s="125"/>
      <c r="U484" s="125"/>
      <c r="V484" s="125"/>
    </row>
    <row r="485" spans="1:22" ht="15">
      <c r="A485" s="127"/>
      <c r="B485" s="122"/>
      <c r="C485" s="10" t="s">
        <v>0</v>
      </c>
      <c r="D485" s="44">
        <f aca="true" t="shared" si="301" ref="D485:E490">F485+H485+J485+L485</f>
        <v>0</v>
      </c>
      <c r="E485" s="45">
        <f t="shared" si="301"/>
        <v>0</v>
      </c>
      <c r="F485" s="46">
        <v>0</v>
      </c>
      <c r="G485" s="45">
        <v>0</v>
      </c>
      <c r="H485" s="46">
        <v>0</v>
      </c>
      <c r="I485" s="45">
        <v>0</v>
      </c>
      <c r="J485" s="78">
        <v>0</v>
      </c>
      <c r="K485" s="79">
        <v>0</v>
      </c>
      <c r="L485" s="46">
        <v>0</v>
      </c>
      <c r="M485" s="45">
        <v>0</v>
      </c>
      <c r="N485" s="46">
        <v>0</v>
      </c>
      <c r="O485" s="45">
        <v>0</v>
      </c>
      <c r="P485" s="46">
        <v>0</v>
      </c>
      <c r="Q485" s="45">
        <v>0</v>
      </c>
      <c r="R485" s="184"/>
      <c r="S485" s="177"/>
      <c r="T485" s="125"/>
      <c r="U485" s="125"/>
      <c r="V485" s="125"/>
    </row>
    <row r="486" spans="1:22" ht="15">
      <c r="A486" s="127"/>
      <c r="B486" s="122"/>
      <c r="C486" s="10" t="s">
        <v>1</v>
      </c>
      <c r="D486" s="44">
        <f t="shared" si="301"/>
        <v>31062.07</v>
      </c>
      <c r="E486" s="45">
        <f t="shared" si="301"/>
        <v>0</v>
      </c>
      <c r="F486" s="52">
        <v>7765.5</v>
      </c>
      <c r="G486" s="48">
        <v>0</v>
      </c>
      <c r="H486" s="46">
        <v>0</v>
      </c>
      <c r="I486" s="45">
        <v>0</v>
      </c>
      <c r="J486" s="46">
        <v>23296.57</v>
      </c>
      <c r="K486" s="45">
        <v>0</v>
      </c>
      <c r="L486" s="46">
        <v>0</v>
      </c>
      <c r="M486" s="45">
        <v>0</v>
      </c>
      <c r="N486" s="46">
        <v>0</v>
      </c>
      <c r="O486" s="45">
        <v>0</v>
      </c>
      <c r="P486" s="46">
        <v>0</v>
      </c>
      <c r="Q486" s="45">
        <v>0</v>
      </c>
      <c r="R486" s="184"/>
      <c r="S486" s="177"/>
      <c r="T486" s="125"/>
      <c r="U486" s="125"/>
      <c r="V486" s="125"/>
    </row>
    <row r="487" spans="1:22" ht="15">
      <c r="A487" s="127"/>
      <c r="B487" s="168"/>
      <c r="C487" s="10" t="s">
        <v>2</v>
      </c>
      <c r="D487" s="44">
        <f t="shared" si="301"/>
        <v>31062.1</v>
      </c>
      <c r="E487" s="45">
        <f t="shared" si="301"/>
        <v>0</v>
      </c>
      <c r="F487" s="52">
        <v>7765.5</v>
      </c>
      <c r="G487" s="48">
        <v>0</v>
      </c>
      <c r="H487" s="69">
        <v>0</v>
      </c>
      <c r="I487" s="68">
        <v>0</v>
      </c>
      <c r="J487" s="69">
        <v>23296.6</v>
      </c>
      <c r="K487" s="68">
        <v>0</v>
      </c>
      <c r="L487" s="69">
        <v>0</v>
      </c>
      <c r="M487" s="68">
        <v>0</v>
      </c>
      <c r="N487" s="69">
        <v>0</v>
      </c>
      <c r="O487" s="68">
        <v>0</v>
      </c>
      <c r="P487" s="69">
        <v>0</v>
      </c>
      <c r="Q487" s="68">
        <v>0</v>
      </c>
      <c r="R487" s="218"/>
      <c r="S487" s="219"/>
      <c r="T487" s="125"/>
      <c r="U487" s="125"/>
      <c r="V487" s="125"/>
    </row>
    <row r="488" spans="1:22" ht="15">
      <c r="A488" s="127"/>
      <c r="B488" s="168"/>
      <c r="C488" s="10" t="s">
        <v>211</v>
      </c>
      <c r="D488" s="44">
        <f t="shared" si="301"/>
        <v>31062.1</v>
      </c>
      <c r="E488" s="45">
        <f t="shared" si="301"/>
        <v>0</v>
      </c>
      <c r="F488" s="52">
        <v>7765.6</v>
      </c>
      <c r="G488" s="48">
        <v>0</v>
      </c>
      <c r="H488" s="69">
        <v>0</v>
      </c>
      <c r="I488" s="68">
        <v>0</v>
      </c>
      <c r="J488" s="69">
        <v>23296.5</v>
      </c>
      <c r="K488" s="68">
        <v>0</v>
      </c>
      <c r="L488" s="69">
        <v>0</v>
      </c>
      <c r="M488" s="68">
        <v>0</v>
      </c>
      <c r="N488" s="69">
        <v>2041.2</v>
      </c>
      <c r="O488" s="68">
        <v>0</v>
      </c>
      <c r="P488" s="69">
        <v>80</v>
      </c>
      <c r="Q488" s="68">
        <v>0</v>
      </c>
      <c r="R488" s="218"/>
      <c r="S488" s="219"/>
      <c r="T488" s="125"/>
      <c r="U488" s="125"/>
      <c r="V488" s="125"/>
    </row>
    <row r="489" spans="1:22" ht="15">
      <c r="A489" s="127"/>
      <c r="B489" s="168"/>
      <c r="C489" s="10" t="s">
        <v>212</v>
      </c>
      <c r="D489" s="44">
        <f t="shared" si="301"/>
        <v>0</v>
      </c>
      <c r="E489" s="45">
        <f t="shared" si="301"/>
        <v>0</v>
      </c>
      <c r="F489" s="52">
        <v>0</v>
      </c>
      <c r="G489" s="48">
        <v>0</v>
      </c>
      <c r="H489" s="69">
        <v>0</v>
      </c>
      <c r="I489" s="68">
        <v>0</v>
      </c>
      <c r="J489" s="69">
        <v>0</v>
      </c>
      <c r="K489" s="68">
        <v>0</v>
      </c>
      <c r="L489" s="69">
        <v>0</v>
      </c>
      <c r="M489" s="68">
        <v>0</v>
      </c>
      <c r="N489" s="69">
        <v>0</v>
      </c>
      <c r="O489" s="68">
        <v>0</v>
      </c>
      <c r="P489" s="69">
        <v>0</v>
      </c>
      <c r="Q489" s="68">
        <v>0</v>
      </c>
      <c r="R489" s="218"/>
      <c r="S489" s="219"/>
      <c r="T489" s="125"/>
      <c r="U489" s="125"/>
      <c r="V489" s="125"/>
    </row>
    <row r="490" spans="1:22" ht="15.75" thickBot="1">
      <c r="A490" s="128"/>
      <c r="B490" s="211"/>
      <c r="C490" s="13" t="s">
        <v>213</v>
      </c>
      <c r="D490" s="54">
        <f t="shared" si="301"/>
        <v>0</v>
      </c>
      <c r="E490" s="51">
        <f t="shared" si="301"/>
        <v>0</v>
      </c>
      <c r="F490" s="53">
        <v>0</v>
      </c>
      <c r="G490" s="51">
        <v>0</v>
      </c>
      <c r="H490" s="53">
        <v>0</v>
      </c>
      <c r="I490" s="51">
        <v>0</v>
      </c>
      <c r="J490" s="53">
        <v>0</v>
      </c>
      <c r="K490" s="51">
        <v>0</v>
      </c>
      <c r="L490" s="53">
        <v>0</v>
      </c>
      <c r="M490" s="51">
        <v>0</v>
      </c>
      <c r="N490" s="53">
        <v>0</v>
      </c>
      <c r="O490" s="51">
        <v>0</v>
      </c>
      <c r="P490" s="53">
        <v>0</v>
      </c>
      <c r="Q490" s="51">
        <v>0</v>
      </c>
      <c r="R490" s="185"/>
      <c r="S490" s="178"/>
      <c r="T490" s="125"/>
      <c r="U490" s="125"/>
      <c r="V490" s="125"/>
    </row>
    <row r="491" spans="1:22" ht="15">
      <c r="A491" s="126" t="s">
        <v>271</v>
      </c>
      <c r="B491" s="123" t="s">
        <v>272</v>
      </c>
      <c r="C491" s="9" t="s">
        <v>14</v>
      </c>
      <c r="D491" s="41">
        <f aca="true" t="shared" si="302" ref="D491:Q491">SUM(D492:D497)</f>
        <v>229531.09999999998</v>
      </c>
      <c r="E491" s="42">
        <f t="shared" si="302"/>
        <v>0</v>
      </c>
      <c r="F491" s="41">
        <f t="shared" si="302"/>
        <v>57382.799999999996</v>
      </c>
      <c r="G491" s="42">
        <f t="shared" si="302"/>
        <v>0</v>
      </c>
      <c r="H491" s="41">
        <f t="shared" si="302"/>
        <v>0</v>
      </c>
      <c r="I491" s="42">
        <f t="shared" si="302"/>
        <v>0</v>
      </c>
      <c r="J491" s="41">
        <f t="shared" si="302"/>
        <v>172148.3</v>
      </c>
      <c r="K491" s="42">
        <f t="shared" si="302"/>
        <v>0</v>
      </c>
      <c r="L491" s="41">
        <f t="shared" si="302"/>
        <v>0</v>
      </c>
      <c r="M491" s="42">
        <f t="shared" si="302"/>
        <v>0</v>
      </c>
      <c r="N491" s="41">
        <f t="shared" si="302"/>
        <v>5303.74</v>
      </c>
      <c r="O491" s="42">
        <f t="shared" si="302"/>
        <v>0</v>
      </c>
      <c r="P491" s="41">
        <f t="shared" si="302"/>
        <v>220</v>
      </c>
      <c r="Q491" s="42">
        <f t="shared" si="302"/>
        <v>0</v>
      </c>
      <c r="R491" s="183" t="s">
        <v>19</v>
      </c>
      <c r="S491" s="176"/>
      <c r="T491" s="125"/>
      <c r="U491" s="125"/>
      <c r="V491" s="125"/>
    </row>
    <row r="492" spans="1:22" ht="15">
      <c r="A492" s="127"/>
      <c r="B492" s="122"/>
      <c r="C492" s="10" t="s">
        <v>0</v>
      </c>
      <c r="D492" s="44">
        <f aca="true" t="shared" si="303" ref="D492:D497">F492+H492+J492+L492</f>
        <v>0</v>
      </c>
      <c r="E492" s="45">
        <f aca="true" t="shared" si="304" ref="E492:E497">G492+I492+K492+M492</f>
        <v>0</v>
      </c>
      <c r="F492" s="46">
        <v>0</v>
      </c>
      <c r="G492" s="45">
        <v>0</v>
      </c>
      <c r="H492" s="46">
        <v>0</v>
      </c>
      <c r="I492" s="45">
        <v>0</v>
      </c>
      <c r="J492" s="78">
        <v>0</v>
      </c>
      <c r="K492" s="79">
        <v>0</v>
      </c>
      <c r="L492" s="46">
        <v>0</v>
      </c>
      <c r="M492" s="45">
        <v>0</v>
      </c>
      <c r="N492" s="46">
        <v>0</v>
      </c>
      <c r="O492" s="45">
        <v>0</v>
      </c>
      <c r="P492" s="46">
        <v>0</v>
      </c>
      <c r="Q492" s="45">
        <v>0</v>
      </c>
      <c r="R492" s="184"/>
      <c r="S492" s="177"/>
      <c r="T492" s="125"/>
      <c r="U492" s="125"/>
      <c r="V492" s="125"/>
    </row>
    <row r="493" spans="1:22" ht="15">
      <c r="A493" s="127"/>
      <c r="B493" s="122"/>
      <c r="C493" s="10" t="s">
        <v>1</v>
      </c>
      <c r="D493" s="44">
        <f t="shared" si="303"/>
        <v>76510.4</v>
      </c>
      <c r="E493" s="45">
        <f t="shared" si="304"/>
        <v>0</v>
      </c>
      <c r="F493" s="52">
        <v>19127.6</v>
      </c>
      <c r="G493" s="48">
        <v>0</v>
      </c>
      <c r="H493" s="46">
        <v>0</v>
      </c>
      <c r="I493" s="45">
        <v>0</v>
      </c>
      <c r="J493" s="46">
        <v>57382.8</v>
      </c>
      <c r="K493" s="45">
        <v>0</v>
      </c>
      <c r="L493" s="46">
        <v>0</v>
      </c>
      <c r="M493" s="45">
        <v>0</v>
      </c>
      <c r="N493" s="46">
        <v>0</v>
      </c>
      <c r="O493" s="45">
        <v>0</v>
      </c>
      <c r="P493" s="46">
        <v>0</v>
      </c>
      <c r="Q493" s="45">
        <v>0</v>
      </c>
      <c r="R493" s="184"/>
      <c r="S493" s="177"/>
      <c r="T493" s="125"/>
      <c r="U493" s="125"/>
      <c r="V493" s="125"/>
    </row>
    <row r="494" spans="1:22" ht="15">
      <c r="A494" s="127"/>
      <c r="B494" s="168"/>
      <c r="C494" s="10" t="s">
        <v>2</v>
      </c>
      <c r="D494" s="44">
        <f t="shared" si="303"/>
        <v>76510.4</v>
      </c>
      <c r="E494" s="45">
        <f t="shared" si="304"/>
        <v>0</v>
      </c>
      <c r="F494" s="52">
        <v>19127.6</v>
      </c>
      <c r="G494" s="48">
        <v>0</v>
      </c>
      <c r="H494" s="69">
        <v>0</v>
      </c>
      <c r="I494" s="68">
        <v>0</v>
      </c>
      <c r="J494" s="69">
        <v>57382.8</v>
      </c>
      <c r="K494" s="68">
        <v>0</v>
      </c>
      <c r="L494" s="69">
        <v>0</v>
      </c>
      <c r="M494" s="68">
        <v>0</v>
      </c>
      <c r="N494" s="69">
        <v>0</v>
      </c>
      <c r="O494" s="68">
        <v>0</v>
      </c>
      <c r="P494" s="69">
        <v>0</v>
      </c>
      <c r="Q494" s="68">
        <v>0</v>
      </c>
      <c r="R494" s="218"/>
      <c r="S494" s="219"/>
      <c r="T494" s="125"/>
      <c r="U494" s="125"/>
      <c r="V494" s="125"/>
    </row>
    <row r="495" spans="1:22" ht="15">
      <c r="A495" s="127"/>
      <c r="B495" s="168"/>
      <c r="C495" s="10" t="s">
        <v>211</v>
      </c>
      <c r="D495" s="44">
        <f t="shared" si="303"/>
        <v>76510.29999999999</v>
      </c>
      <c r="E495" s="45">
        <f t="shared" si="304"/>
        <v>0</v>
      </c>
      <c r="F495" s="52">
        <v>19127.6</v>
      </c>
      <c r="G495" s="48">
        <v>0</v>
      </c>
      <c r="H495" s="69">
        <v>0</v>
      </c>
      <c r="I495" s="68">
        <v>0</v>
      </c>
      <c r="J495" s="69">
        <v>57382.7</v>
      </c>
      <c r="K495" s="68">
        <v>0</v>
      </c>
      <c r="L495" s="69">
        <v>0</v>
      </c>
      <c r="M495" s="68">
        <v>0</v>
      </c>
      <c r="N495" s="69">
        <v>5303.74</v>
      </c>
      <c r="O495" s="68">
        <v>0</v>
      </c>
      <c r="P495" s="69">
        <v>220</v>
      </c>
      <c r="Q495" s="68">
        <v>0</v>
      </c>
      <c r="R495" s="218"/>
      <c r="S495" s="219"/>
      <c r="T495" s="125"/>
      <c r="U495" s="125"/>
      <c r="V495" s="125"/>
    </row>
    <row r="496" spans="1:22" ht="15">
      <c r="A496" s="127"/>
      <c r="B496" s="168"/>
      <c r="C496" s="10" t="s">
        <v>212</v>
      </c>
      <c r="D496" s="44">
        <f t="shared" si="303"/>
        <v>0</v>
      </c>
      <c r="E496" s="45">
        <f t="shared" si="304"/>
        <v>0</v>
      </c>
      <c r="F496" s="52">
        <v>0</v>
      </c>
      <c r="G496" s="48">
        <v>0</v>
      </c>
      <c r="H496" s="69">
        <v>0</v>
      </c>
      <c r="I496" s="68">
        <v>0</v>
      </c>
      <c r="J496" s="69">
        <v>0</v>
      </c>
      <c r="K496" s="68">
        <v>0</v>
      </c>
      <c r="L496" s="69">
        <v>0</v>
      </c>
      <c r="M496" s="68">
        <v>0</v>
      </c>
      <c r="N496" s="69">
        <v>0</v>
      </c>
      <c r="O496" s="68">
        <v>0</v>
      </c>
      <c r="P496" s="69">
        <v>0</v>
      </c>
      <c r="Q496" s="68">
        <v>0</v>
      </c>
      <c r="R496" s="218"/>
      <c r="S496" s="219"/>
      <c r="T496" s="125"/>
      <c r="U496" s="125"/>
      <c r="V496" s="125"/>
    </row>
    <row r="497" spans="1:22" ht="15.75" thickBot="1">
      <c r="A497" s="128"/>
      <c r="B497" s="211"/>
      <c r="C497" s="13" t="s">
        <v>213</v>
      </c>
      <c r="D497" s="54">
        <f t="shared" si="303"/>
        <v>0</v>
      </c>
      <c r="E497" s="51">
        <f t="shared" si="304"/>
        <v>0</v>
      </c>
      <c r="F497" s="53">
        <v>0</v>
      </c>
      <c r="G497" s="51">
        <v>0</v>
      </c>
      <c r="H497" s="53">
        <v>0</v>
      </c>
      <c r="I497" s="51">
        <v>0</v>
      </c>
      <c r="J497" s="53">
        <v>0</v>
      </c>
      <c r="K497" s="51">
        <v>0</v>
      </c>
      <c r="L497" s="53">
        <v>0</v>
      </c>
      <c r="M497" s="51">
        <v>0</v>
      </c>
      <c r="N497" s="53">
        <v>0</v>
      </c>
      <c r="O497" s="51">
        <v>0</v>
      </c>
      <c r="P497" s="53">
        <v>0</v>
      </c>
      <c r="Q497" s="51">
        <v>0</v>
      </c>
      <c r="R497" s="185"/>
      <c r="S497" s="178"/>
      <c r="T497" s="125"/>
      <c r="U497" s="125"/>
      <c r="V497" s="125"/>
    </row>
    <row r="498" spans="1:22" ht="15">
      <c r="A498" s="126" t="s">
        <v>273</v>
      </c>
      <c r="B498" s="123" t="s">
        <v>274</v>
      </c>
      <c r="C498" s="9" t="s">
        <v>14</v>
      </c>
      <c r="D498" s="41">
        <f aca="true" t="shared" si="305" ref="D498:Q498">SUM(D499:D504)</f>
        <v>223677.2</v>
      </c>
      <c r="E498" s="42">
        <f t="shared" si="305"/>
        <v>0</v>
      </c>
      <c r="F498" s="41">
        <f t="shared" si="305"/>
        <v>55919.3</v>
      </c>
      <c r="G498" s="42">
        <f t="shared" si="305"/>
        <v>0</v>
      </c>
      <c r="H498" s="41">
        <f t="shared" si="305"/>
        <v>0</v>
      </c>
      <c r="I498" s="42">
        <f t="shared" si="305"/>
        <v>0</v>
      </c>
      <c r="J498" s="41">
        <f t="shared" si="305"/>
        <v>167757.90000000002</v>
      </c>
      <c r="K498" s="42">
        <f t="shared" si="305"/>
        <v>0</v>
      </c>
      <c r="L498" s="41">
        <f t="shared" si="305"/>
        <v>0</v>
      </c>
      <c r="M498" s="42">
        <f t="shared" si="305"/>
        <v>0</v>
      </c>
      <c r="N498" s="41">
        <f t="shared" si="305"/>
        <v>4994.48</v>
      </c>
      <c r="O498" s="42">
        <f t="shared" si="305"/>
        <v>0</v>
      </c>
      <c r="P498" s="41">
        <f t="shared" si="305"/>
        <v>200</v>
      </c>
      <c r="Q498" s="42">
        <f t="shared" si="305"/>
        <v>0</v>
      </c>
      <c r="R498" s="183" t="s">
        <v>19</v>
      </c>
      <c r="S498" s="176"/>
      <c r="T498" s="125"/>
      <c r="U498" s="125"/>
      <c r="V498" s="125"/>
    </row>
    <row r="499" spans="1:22" ht="15">
      <c r="A499" s="127"/>
      <c r="B499" s="122"/>
      <c r="C499" s="10" t="s">
        <v>0</v>
      </c>
      <c r="D499" s="44">
        <f aca="true" t="shared" si="306" ref="D499:D504">F499+H499+J499+L499</f>
        <v>0</v>
      </c>
      <c r="E499" s="45">
        <f aca="true" t="shared" si="307" ref="E499:E504">G499+I499+K499+M499</f>
        <v>0</v>
      </c>
      <c r="F499" s="46">
        <v>0</v>
      </c>
      <c r="G499" s="45">
        <v>0</v>
      </c>
      <c r="H499" s="46">
        <v>0</v>
      </c>
      <c r="I499" s="45">
        <v>0</v>
      </c>
      <c r="J499" s="78">
        <v>0</v>
      </c>
      <c r="K499" s="79">
        <v>0</v>
      </c>
      <c r="L499" s="46">
        <v>0</v>
      </c>
      <c r="M499" s="45">
        <v>0</v>
      </c>
      <c r="N499" s="46">
        <v>0</v>
      </c>
      <c r="O499" s="45">
        <v>0</v>
      </c>
      <c r="P499" s="46">
        <v>0</v>
      </c>
      <c r="Q499" s="45">
        <v>0</v>
      </c>
      <c r="R499" s="184"/>
      <c r="S499" s="177"/>
      <c r="T499" s="125"/>
      <c r="U499" s="125"/>
      <c r="V499" s="125"/>
    </row>
    <row r="500" spans="1:22" ht="15">
      <c r="A500" s="127"/>
      <c r="B500" s="122"/>
      <c r="C500" s="10" t="s">
        <v>1</v>
      </c>
      <c r="D500" s="44">
        <f t="shared" si="306"/>
        <v>74559.1</v>
      </c>
      <c r="E500" s="45">
        <f t="shared" si="307"/>
        <v>0</v>
      </c>
      <c r="F500" s="52">
        <v>18639.8</v>
      </c>
      <c r="G500" s="48">
        <v>0</v>
      </c>
      <c r="H500" s="46">
        <v>0</v>
      </c>
      <c r="I500" s="45">
        <v>0</v>
      </c>
      <c r="J500" s="46">
        <v>55919.3</v>
      </c>
      <c r="K500" s="45">
        <v>0</v>
      </c>
      <c r="L500" s="46">
        <v>0</v>
      </c>
      <c r="M500" s="45">
        <v>0</v>
      </c>
      <c r="N500" s="46">
        <v>0</v>
      </c>
      <c r="O500" s="45">
        <v>0</v>
      </c>
      <c r="P500" s="46">
        <v>0</v>
      </c>
      <c r="Q500" s="45">
        <v>0</v>
      </c>
      <c r="R500" s="184"/>
      <c r="S500" s="177"/>
      <c r="T500" s="125"/>
      <c r="U500" s="125"/>
      <c r="V500" s="125"/>
    </row>
    <row r="501" spans="1:22" ht="15">
      <c r="A501" s="127"/>
      <c r="B501" s="168"/>
      <c r="C501" s="10" t="s">
        <v>2</v>
      </c>
      <c r="D501" s="44">
        <f t="shared" si="306"/>
        <v>74559.1</v>
      </c>
      <c r="E501" s="45">
        <f t="shared" si="307"/>
        <v>0</v>
      </c>
      <c r="F501" s="52">
        <v>18639.8</v>
      </c>
      <c r="G501" s="48">
        <v>0</v>
      </c>
      <c r="H501" s="69">
        <v>0</v>
      </c>
      <c r="I501" s="68">
        <v>0</v>
      </c>
      <c r="J501" s="69">
        <v>55919.3</v>
      </c>
      <c r="K501" s="68">
        <v>0</v>
      </c>
      <c r="L501" s="69">
        <v>0</v>
      </c>
      <c r="M501" s="68">
        <v>0</v>
      </c>
      <c r="N501" s="69">
        <v>0</v>
      </c>
      <c r="O501" s="68">
        <v>0</v>
      </c>
      <c r="P501" s="69">
        <v>0</v>
      </c>
      <c r="Q501" s="68">
        <v>0</v>
      </c>
      <c r="R501" s="218"/>
      <c r="S501" s="219"/>
      <c r="T501" s="125"/>
      <c r="U501" s="125"/>
      <c r="V501" s="125"/>
    </row>
    <row r="502" spans="1:22" ht="15">
      <c r="A502" s="127"/>
      <c r="B502" s="168"/>
      <c r="C502" s="10" t="s">
        <v>211</v>
      </c>
      <c r="D502" s="44">
        <f t="shared" si="306"/>
        <v>74559</v>
      </c>
      <c r="E502" s="45">
        <f t="shared" si="307"/>
        <v>0</v>
      </c>
      <c r="F502" s="52">
        <v>18639.7</v>
      </c>
      <c r="G502" s="48">
        <v>0</v>
      </c>
      <c r="H502" s="69">
        <v>0</v>
      </c>
      <c r="I502" s="68">
        <v>0</v>
      </c>
      <c r="J502" s="69">
        <v>55919.3</v>
      </c>
      <c r="K502" s="68">
        <v>0</v>
      </c>
      <c r="L502" s="69">
        <v>0</v>
      </c>
      <c r="M502" s="68">
        <v>0</v>
      </c>
      <c r="N502" s="69">
        <v>4994.48</v>
      </c>
      <c r="O502" s="68">
        <v>0</v>
      </c>
      <c r="P502" s="69">
        <v>200</v>
      </c>
      <c r="Q502" s="68">
        <v>0</v>
      </c>
      <c r="R502" s="218"/>
      <c r="S502" s="219"/>
      <c r="T502" s="125"/>
      <c r="U502" s="125"/>
      <c r="V502" s="125"/>
    </row>
    <row r="503" spans="1:22" ht="15">
      <c r="A503" s="127"/>
      <c r="B503" s="168"/>
      <c r="C503" s="10" t="s">
        <v>212</v>
      </c>
      <c r="D503" s="44">
        <f t="shared" si="306"/>
        <v>0</v>
      </c>
      <c r="E503" s="45">
        <f t="shared" si="307"/>
        <v>0</v>
      </c>
      <c r="F503" s="52">
        <v>0</v>
      </c>
      <c r="G503" s="48">
        <v>0</v>
      </c>
      <c r="H503" s="69">
        <v>0</v>
      </c>
      <c r="I503" s="68">
        <v>0</v>
      </c>
      <c r="J503" s="69">
        <v>0</v>
      </c>
      <c r="K503" s="68">
        <v>0</v>
      </c>
      <c r="L503" s="69">
        <v>0</v>
      </c>
      <c r="M503" s="68">
        <v>0</v>
      </c>
      <c r="N503" s="69">
        <v>0</v>
      </c>
      <c r="O503" s="68">
        <v>0</v>
      </c>
      <c r="P503" s="69">
        <v>0</v>
      </c>
      <c r="Q503" s="68">
        <v>0</v>
      </c>
      <c r="R503" s="218"/>
      <c r="S503" s="219"/>
      <c r="T503" s="125"/>
      <c r="U503" s="125"/>
      <c r="V503" s="125"/>
    </row>
    <row r="504" spans="1:22" ht="15.75" thickBot="1">
      <c r="A504" s="128"/>
      <c r="B504" s="211"/>
      <c r="C504" s="13" t="s">
        <v>213</v>
      </c>
      <c r="D504" s="54">
        <f t="shared" si="306"/>
        <v>0</v>
      </c>
      <c r="E504" s="51">
        <f t="shared" si="307"/>
        <v>0</v>
      </c>
      <c r="F504" s="53">
        <v>0</v>
      </c>
      <c r="G504" s="51">
        <v>0</v>
      </c>
      <c r="H504" s="53">
        <v>0</v>
      </c>
      <c r="I504" s="51">
        <v>0</v>
      </c>
      <c r="J504" s="53">
        <v>0</v>
      </c>
      <c r="K504" s="51">
        <v>0</v>
      </c>
      <c r="L504" s="53">
        <v>0</v>
      </c>
      <c r="M504" s="51">
        <v>0</v>
      </c>
      <c r="N504" s="53">
        <v>0</v>
      </c>
      <c r="O504" s="51">
        <v>0</v>
      </c>
      <c r="P504" s="53">
        <v>0</v>
      </c>
      <c r="Q504" s="51">
        <v>0</v>
      </c>
      <c r="R504" s="185"/>
      <c r="S504" s="178"/>
      <c r="T504" s="125"/>
      <c r="U504" s="125"/>
      <c r="V504" s="125"/>
    </row>
    <row r="505" spans="1:22" ht="15">
      <c r="A505" s="126" t="s">
        <v>275</v>
      </c>
      <c r="B505" s="123" t="s">
        <v>276</v>
      </c>
      <c r="C505" s="9" t="s">
        <v>14</v>
      </c>
      <c r="D505" s="41">
        <f aca="true" t="shared" si="308" ref="D505:Q505">SUM(D506:D511)</f>
        <v>237812.3</v>
      </c>
      <c r="E505" s="42">
        <f t="shared" si="308"/>
        <v>0</v>
      </c>
      <c r="F505" s="41">
        <f t="shared" si="308"/>
        <v>59453.100000000006</v>
      </c>
      <c r="G505" s="42">
        <f t="shared" si="308"/>
        <v>0</v>
      </c>
      <c r="H505" s="41">
        <f t="shared" si="308"/>
        <v>0</v>
      </c>
      <c r="I505" s="42">
        <f t="shared" si="308"/>
        <v>0</v>
      </c>
      <c r="J505" s="41">
        <f t="shared" si="308"/>
        <v>178359.2</v>
      </c>
      <c r="K505" s="42">
        <f t="shared" si="308"/>
        <v>0</v>
      </c>
      <c r="L505" s="41">
        <f t="shared" si="308"/>
        <v>0</v>
      </c>
      <c r="M505" s="42">
        <f t="shared" si="308"/>
        <v>0</v>
      </c>
      <c r="N505" s="41">
        <f t="shared" si="308"/>
        <v>4994.48</v>
      </c>
      <c r="O505" s="42">
        <f t="shared" si="308"/>
        <v>0</v>
      </c>
      <c r="P505" s="41">
        <f t="shared" si="308"/>
        <v>200</v>
      </c>
      <c r="Q505" s="42">
        <f t="shared" si="308"/>
        <v>0</v>
      </c>
      <c r="R505" s="183" t="s">
        <v>19</v>
      </c>
      <c r="S505" s="176"/>
      <c r="T505" s="125"/>
      <c r="U505" s="125"/>
      <c r="V505" s="125"/>
    </row>
    <row r="506" spans="1:22" ht="15">
      <c r="A506" s="127"/>
      <c r="B506" s="122"/>
      <c r="C506" s="10" t="s">
        <v>0</v>
      </c>
      <c r="D506" s="44">
        <f aca="true" t="shared" si="309" ref="D506:E511">F506+H506+J506+L506</f>
        <v>0</v>
      </c>
      <c r="E506" s="45">
        <f t="shared" si="309"/>
        <v>0</v>
      </c>
      <c r="F506" s="46">
        <v>0</v>
      </c>
      <c r="G506" s="45">
        <v>0</v>
      </c>
      <c r="H506" s="46">
        <v>0</v>
      </c>
      <c r="I506" s="45">
        <v>0</v>
      </c>
      <c r="J506" s="78">
        <v>0</v>
      </c>
      <c r="K506" s="79">
        <v>0</v>
      </c>
      <c r="L506" s="46">
        <v>0</v>
      </c>
      <c r="M506" s="45">
        <v>0</v>
      </c>
      <c r="N506" s="46">
        <v>0</v>
      </c>
      <c r="O506" s="45">
        <v>0</v>
      </c>
      <c r="P506" s="46">
        <v>0</v>
      </c>
      <c r="Q506" s="45">
        <v>0</v>
      </c>
      <c r="R506" s="184"/>
      <c r="S506" s="177"/>
      <c r="T506" s="125"/>
      <c r="U506" s="125"/>
      <c r="V506" s="125"/>
    </row>
    <row r="507" spans="1:22" ht="15">
      <c r="A507" s="127"/>
      <c r="B507" s="122"/>
      <c r="C507" s="10" t="s">
        <v>1</v>
      </c>
      <c r="D507" s="44">
        <f t="shared" si="309"/>
        <v>79270.8</v>
      </c>
      <c r="E507" s="45">
        <f t="shared" si="309"/>
        <v>0</v>
      </c>
      <c r="F507" s="52">
        <v>19817.7</v>
      </c>
      <c r="G507" s="48">
        <v>0</v>
      </c>
      <c r="H507" s="46">
        <v>0</v>
      </c>
      <c r="I507" s="45">
        <v>0</v>
      </c>
      <c r="J507" s="46">
        <v>59453.1</v>
      </c>
      <c r="K507" s="45">
        <v>0</v>
      </c>
      <c r="L507" s="46">
        <v>0</v>
      </c>
      <c r="M507" s="45">
        <v>0</v>
      </c>
      <c r="N507" s="46">
        <v>0</v>
      </c>
      <c r="O507" s="45">
        <v>0</v>
      </c>
      <c r="P507" s="46">
        <v>0</v>
      </c>
      <c r="Q507" s="45">
        <v>0</v>
      </c>
      <c r="R507" s="184"/>
      <c r="S507" s="177"/>
      <c r="T507" s="125"/>
      <c r="U507" s="125"/>
      <c r="V507" s="125"/>
    </row>
    <row r="508" spans="1:22" ht="15">
      <c r="A508" s="127"/>
      <c r="B508" s="168"/>
      <c r="C508" s="10" t="s">
        <v>2</v>
      </c>
      <c r="D508" s="44">
        <f t="shared" si="309"/>
        <v>79270.8</v>
      </c>
      <c r="E508" s="45">
        <f t="shared" si="309"/>
        <v>0</v>
      </c>
      <c r="F508" s="52">
        <v>19817.7</v>
      </c>
      <c r="G508" s="48">
        <v>0</v>
      </c>
      <c r="H508" s="69">
        <v>0</v>
      </c>
      <c r="I508" s="68">
        <v>0</v>
      </c>
      <c r="J508" s="69">
        <v>59453.1</v>
      </c>
      <c r="K508" s="68">
        <v>0</v>
      </c>
      <c r="L508" s="69">
        <v>0</v>
      </c>
      <c r="M508" s="68">
        <v>0</v>
      </c>
      <c r="N508" s="69">
        <v>0</v>
      </c>
      <c r="O508" s="68">
        <v>0</v>
      </c>
      <c r="P508" s="69">
        <v>0</v>
      </c>
      <c r="Q508" s="68">
        <v>0</v>
      </c>
      <c r="R508" s="218"/>
      <c r="S508" s="219"/>
      <c r="T508" s="125"/>
      <c r="U508" s="125"/>
      <c r="V508" s="125"/>
    </row>
    <row r="509" spans="1:22" ht="15">
      <c r="A509" s="127"/>
      <c r="B509" s="168"/>
      <c r="C509" s="10" t="s">
        <v>211</v>
      </c>
      <c r="D509" s="44">
        <f t="shared" si="309"/>
        <v>79270.7</v>
      </c>
      <c r="E509" s="45">
        <f t="shared" si="309"/>
        <v>0</v>
      </c>
      <c r="F509" s="52">
        <v>19817.7</v>
      </c>
      <c r="G509" s="48">
        <v>0</v>
      </c>
      <c r="H509" s="69">
        <v>0</v>
      </c>
      <c r="I509" s="68">
        <v>0</v>
      </c>
      <c r="J509" s="69">
        <v>59453</v>
      </c>
      <c r="K509" s="68">
        <v>0</v>
      </c>
      <c r="L509" s="69">
        <v>0</v>
      </c>
      <c r="M509" s="68">
        <v>0</v>
      </c>
      <c r="N509" s="69">
        <v>4994.48</v>
      </c>
      <c r="O509" s="68">
        <v>0</v>
      </c>
      <c r="P509" s="69">
        <v>200</v>
      </c>
      <c r="Q509" s="68">
        <v>0</v>
      </c>
      <c r="R509" s="218"/>
      <c r="S509" s="219"/>
      <c r="T509" s="125"/>
      <c r="U509" s="125"/>
      <c r="V509" s="125"/>
    </row>
    <row r="510" spans="1:22" ht="15">
      <c r="A510" s="127"/>
      <c r="B510" s="168"/>
      <c r="C510" s="10" t="s">
        <v>212</v>
      </c>
      <c r="D510" s="44">
        <f t="shared" si="309"/>
        <v>0</v>
      </c>
      <c r="E510" s="45">
        <f t="shared" si="309"/>
        <v>0</v>
      </c>
      <c r="F510" s="52">
        <v>0</v>
      </c>
      <c r="G510" s="48">
        <v>0</v>
      </c>
      <c r="H510" s="69">
        <v>0</v>
      </c>
      <c r="I510" s="68">
        <v>0</v>
      </c>
      <c r="J510" s="69">
        <v>0</v>
      </c>
      <c r="K510" s="68">
        <v>0</v>
      </c>
      <c r="L510" s="69">
        <v>0</v>
      </c>
      <c r="M510" s="68">
        <v>0</v>
      </c>
      <c r="N510" s="69">
        <v>0</v>
      </c>
      <c r="O510" s="68">
        <v>0</v>
      </c>
      <c r="P510" s="69">
        <v>0</v>
      </c>
      <c r="Q510" s="68">
        <v>0</v>
      </c>
      <c r="R510" s="218"/>
      <c r="S510" s="219"/>
      <c r="T510" s="125"/>
      <c r="U510" s="125"/>
      <c r="V510" s="125"/>
    </row>
    <row r="511" spans="1:22" ht="15.75" thickBot="1">
      <c r="A511" s="128"/>
      <c r="B511" s="211"/>
      <c r="C511" s="13" t="s">
        <v>213</v>
      </c>
      <c r="D511" s="54">
        <f t="shared" si="309"/>
        <v>0</v>
      </c>
      <c r="E511" s="51">
        <f t="shared" si="309"/>
        <v>0</v>
      </c>
      <c r="F511" s="53">
        <v>0</v>
      </c>
      <c r="G511" s="51">
        <v>0</v>
      </c>
      <c r="H511" s="53">
        <v>0</v>
      </c>
      <c r="I511" s="51">
        <v>0</v>
      </c>
      <c r="J511" s="53">
        <v>0</v>
      </c>
      <c r="K511" s="51">
        <v>0</v>
      </c>
      <c r="L511" s="53">
        <v>0</v>
      </c>
      <c r="M511" s="51">
        <v>0</v>
      </c>
      <c r="N511" s="53">
        <v>0</v>
      </c>
      <c r="O511" s="51">
        <v>0</v>
      </c>
      <c r="P511" s="53">
        <v>0</v>
      </c>
      <c r="Q511" s="51">
        <v>0</v>
      </c>
      <c r="R511" s="185"/>
      <c r="S511" s="178"/>
      <c r="T511" s="125"/>
      <c r="U511" s="125"/>
      <c r="V511" s="125"/>
    </row>
    <row r="512" spans="1:22" ht="15">
      <c r="A512" s="126" t="s">
        <v>277</v>
      </c>
      <c r="B512" s="123" t="s">
        <v>278</v>
      </c>
      <c r="C512" s="9" t="s">
        <v>14</v>
      </c>
      <c r="D512" s="41">
        <f aca="true" t="shared" si="310" ref="D512:Q512">SUM(D513:D518)</f>
        <v>113306.7</v>
      </c>
      <c r="E512" s="42">
        <f t="shared" si="310"/>
        <v>0</v>
      </c>
      <c r="F512" s="41">
        <f t="shared" si="310"/>
        <v>28326.7</v>
      </c>
      <c r="G512" s="42">
        <f t="shared" si="310"/>
        <v>0</v>
      </c>
      <c r="H512" s="41">
        <f t="shared" si="310"/>
        <v>0</v>
      </c>
      <c r="I512" s="42">
        <f t="shared" si="310"/>
        <v>0</v>
      </c>
      <c r="J512" s="41">
        <f t="shared" si="310"/>
        <v>84980</v>
      </c>
      <c r="K512" s="42">
        <f t="shared" si="310"/>
        <v>0</v>
      </c>
      <c r="L512" s="41">
        <f t="shared" si="310"/>
        <v>0</v>
      </c>
      <c r="M512" s="42">
        <f t="shared" si="310"/>
        <v>0</v>
      </c>
      <c r="N512" s="41">
        <f t="shared" si="310"/>
        <v>2041.2</v>
      </c>
      <c r="O512" s="42">
        <f t="shared" si="310"/>
        <v>0</v>
      </c>
      <c r="P512" s="41">
        <f t="shared" si="310"/>
        <v>80</v>
      </c>
      <c r="Q512" s="42">
        <f t="shared" si="310"/>
        <v>0</v>
      </c>
      <c r="R512" s="183" t="s">
        <v>19</v>
      </c>
      <c r="S512" s="176"/>
      <c r="T512" s="125"/>
      <c r="U512" s="125"/>
      <c r="V512" s="125"/>
    </row>
    <row r="513" spans="1:22" ht="15">
      <c r="A513" s="127"/>
      <c r="B513" s="122"/>
      <c r="C513" s="10" t="s">
        <v>0</v>
      </c>
      <c r="D513" s="44">
        <f aca="true" t="shared" si="311" ref="D513:D518">F513+H513+J513+L513</f>
        <v>0</v>
      </c>
      <c r="E513" s="45">
        <f aca="true" t="shared" si="312" ref="E513:E518">G513+I513+K513+M513</f>
        <v>0</v>
      </c>
      <c r="F513" s="44">
        <v>0</v>
      </c>
      <c r="G513" s="45">
        <v>0</v>
      </c>
      <c r="H513" s="46">
        <v>0</v>
      </c>
      <c r="I513" s="45">
        <v>0</v>
      </c>
      <c r="J513" s="78">
        <v>0</v>
      </c>
      <c r="K513" s="79">
        <v>0</v>
      </c>
      <c r="L513" s="46">
        <v>0</v>
      </c>
      <c r="M513" s="45">
        <v>0</v>
      </c>
      <c r="N513" s="46">
        <v>0</v>
      </c>
      <c r="O513" s="45">
        <v>0</v>
      </c>
      <c r="P513" s="46">
        <v>0</v>
      </c>
      <c r="Q513" s="45">
        <v>0</v>
      </c>
      <c r="R513" s="184"/>
      <c r="S513" s="177"/>
      <c r="T513" s="125"/>
      <c r="U513" s="125"/>
      <c r="V513" s="125"/>
    </row>
    <row r="514" spans="1:22" ht="15">
      <c r="A514" s="127"/>
      <c r="B514" s="122"/>
      <c r="C514" s="10" t="s">
        <v>1</v>
      </c>
      <c r="D514" s="44">
        <f t="shared" si="311"/>
        <v>37768.9</v>
      </c>
      <c r="E514" s="45">
        <f t="shared" si="312"/>
        <v>0</v>
      </c>
      <c r="F514" s="55">
        <v>9442.2</v>
      </c>
      <c r="G514" s="45">
        <v>0</v>
      </c>
      <c r="H514" s="46">
        <v>0</v>
      </c>
      <c r="I514" s="45">
        <v>0</v>
      </c>
      <c r="J514" s="46">
        <v>28326.7</v>
      </c>
      <c r="K514" s="45">
        <v>0</v>
      </c>
      <c r="L514" s="46">
        <v>0</v>
      </c>
      <c r="M514" s="45">
        <v>0</v>
      </c>
      <c r="N514" s="46">
        <v>0</v>
      </c>
      <c r="O514" s="45">
        <v>0</v>
      </c>
      <c r="P514" s="46">
        <v>0</v>
      </c>
      <c r="Q514" s="45">
        <v>0</v>
      </c>
      <c r="R514" s="184"/>
      <c r="S514" s="177"/>
      <c r="T514" s="125"/>
      <c r="U514" s="125"/>
      <c r="V514" s="125"/>
    </row>
    <row r="515" spans="1:22" ht="15">
      <c r="A515" s="127"/>
      <c r="B515" s="168"/>
      <c r="C515" s="10" t="s">
        <v>2</v>
      </c>
      <c r="D515" s="44">
        <f t="shared" si="311"/>
        <v>37768.9</v>
      </c>
      <c r="E515" s="45">
        <f t="shared" si="312"/>
        <v>0</v>
      </c>
      <c r="F515" s="55">
        <v>9442.2</v>
      </c>
      <c r="G515" s="45">
        <v>0</v>
      </c>
      <c r="H515" s="46">
        <v>0</v>
      </c>
      <c r="I515" s="45">
        <v>0</v>
      </c>
      <c r="J515" s="69">
        <v>28326.7</v>
      </c>
      <c r="K515" s="68">
        <v>0</v>
      </c>
      <c r="L515" s="69">
        <v>0</v>
      </c>
      <c r="M515" s="68">
        <v>0</v>
      </c>
      <c r="N515" s="69">
        <v>0</v>
      </c>
      <c r="O515" s="68">
        <v>0</v>
      </c>
      <c r="P515" s="69">
        <v>0</v>
      </c>
      <c r="Q515" s="68">
        <v>0</v>
      </c>
      <c r="R515" s="218"/>
      <c r="S515" s="219"/>
      <c r="T515" s="125"/>
      <c r="U515" s="125"/>
      <c r="V515" s="125"/>
    </row>
    <row r="516" spans="1:22" ht="15">
      <c r="A516" s="127"/>
      <c r="B516" s="168"/>
      <c r="C516" s="10" t="s">
        <v>211</v>
      </c>
      <c r="D516" s="44">
        <f t="shared" si="311"/>
        <v>37768.899999999994</v>
      </c>
      <c r="E516" s="45">
        <f t="shared" si="312"/>
        <v>0</v>
      </c>
      <c r="F516" s="55">
        <v>9442.3</v>
      </c>
      <c r="G516" s="45">
        <v>0</v>
      </c>
      <c r="H516" s="46">
        <v>0</v>
      </c>
      <c r="I516" s="45">
        <v>0</v>
      </c>
      <c r="J516" s="69">
        <v>28326.6</v>
      </c>
      <c r="K516" s="68">
        <v>0</v>
      </c>
      <c r="L516" s="69">
        <v>0</v>
      </c>
      <c r="M516" s="68">
        <v>0</v>
      </c>
      <c r="N516" s="69">
        <v>2041.2</v>
      </c>
      <c r="O516" s="68">
        <v>0</v>
      </c>
      <c r="P516" s="69">
        <v>80</v>
      </c>
      <c r="Q516" s="68">
        <v>0</v>
      </c>
      <c r="R516" s="218"/>
      <c r="S516" s="219"/>
      <c r="T516" s="125"/>
      <c r="U516" s="125"/>
      <c r="V516" s="125"/>
    </row>
    <row r="517" spans="1:22" ht="15">
      <c r="A517" s="127"/>
      <c r="B517" s="168"/>
      <c r="C517" s="10" t="s">
        <v>212</v>
      </c>
      <c r="D517" s="44">
        <f t="shared" si="311"/>
        <v>0</v>
      </c>
      <c r="E517" s="45">
        <f t="shared" si="312"/>
        <v>0</v>
      </c>
      <c r="F517" s="55">
        <v>0</v>
      </c>
      <c r="G517" s="45">
        <v>0</v>
      </c>
      <c r="H517" s="46">
        <v>0</v>
      </c>
      <c r="I517" s="45">
        <v>0</v>
      </c>
      <c r="J517" s="69">
        <v>0</v>
      </c>
      <c r="K517" s="68">
        <v>0</v>
      </c>
      <c r="L517" s="115">
        <v>0</v>
      </c>
      <c r="M517" s="68">
        <v>0</v>
      </c>
      <c r="N517" s="69">
        <v>0</v>
      </c>
      <c r="O517" s="68">
        <v>0</v>
      </c>
      <c r="P517" s="69">
        <v>0</v>
      </c>
      <c r="Q517" s="68">
        <v>0</v>
      </c>
      <c r="R517" s="218"/>
      <c r="S517" s="219"/>
      <c r="T517" s="125"/>
      <c r="U517" s="125"/>
      <c r="V517" s="125"/>
    </row>
    <row r="518" spans="1:22" ht="15.75" thickBot="1">
      <c r="A518" s="128"/>
      <c r="B518" s="211"/>
      <c r="C518" s="13" t="s">
        <v>213</v>
      </c>
      <c r="D518" s="54">
        <f t="shared" si="311"/>
        <v>0</v>
      </c>
      <c r="E518" s="51">
        <f t="shared" si="312"/>
        <v>0</v>
      </c>
      <c r="F518" s="54">
        <v>0</v>
      </c>
      <c r="G518" s="51">
        <v>0</v>
      </c>
      <c r="H518" s="113">
        <v>0</v>
      </c>
      <c r="I518" s="51">
        <v>0</v>
      </c>
      <c r="J518" s="113">
        <v>0</v>
      </c>
      <c r="K518" s="51">
        <v>0</v>
      </c>
      <c r="L518" s="113">
        <v>0</v>
      </c>
      <c r="M518" s="51">
        <v>0</v>
      </c>
      <c r="N518" s="53">
        <v>0</v>
      </c>
      <c r="O518" s="51">
        <v>0</v>
      </c>
      <c r="P518" s="53">
        <v>0</v>
      </c>
      <c r="Q518" s="51">
        <v>0</v>
      </c>
      <c r="R518" s="185"/>
      <c r="S518" s="178"/>
      <c r="T518" s="125"/>
      <c r="U518" s="125"/>
      <c r="V518" s="125"/>
    </row>
    <row r="519" spans="1:22" s="30" customFormat="1" ht="15">
      <c r="A519" s="136"/>
      <c r="B519" s="133" t="s">
        <v>15</v>
      </c>
      <c r="C519" s="64" t="s">
        <v>14</v>
      </c>
      <c r="D519" s="62">
        <f>SUM(D520:D525)</f>
        <v>3536703.3</v>
      </c>
      <c r="E519" s="63">
        <f>SUM(E520:E525)</f>
        <v>1846556.9</v>
      </c>
      <c r="F519" s="65">
        <f>SUM(F520:F525)</f>
        <v>816025.7000000001</v>
      </c>
      <c r="G519" s="33">
        <f>SUM(G520:G525)</f>
        <v>499289.9</v>
      </c>
      <c r="H519" s="65">
        <f aca="true" t="shared" si="313" ref="H519:Q519">SUM(H520:H525)</f>
        <v>59063.1</v>
      </c>
      <c r="I519" s="63">
        <f t="shared" si="313"/>
        <v>59063.1</v>
      </c>
      <c r="J519" s="65">
        <f t="shared" si="313"/>
        <v>2661614.4999999995</v>
      </c>
      <c r="K519" s="63">
        <f t="shared" si="313"/>
        <v>1288203.9</v>
      </c>
      <c r="L519" s="65">
        <f t="shared" si="313"/>
        <v>0</v>
      </c>
      <c r="M519" s="63">
        <f t="shared" si="313"/>
        <v>0</v>
      </c>
      <c r="N519" s="62">
        <f t="shared" si="313"/>
        <v>46751</v>
      </c>
      <c r="O519" s="63">
        <f t="shared" si="313"/>
        <v>13981.099999999999</v>
      </c>
      <c r="P519" s="62">
        <f t="shared" si="313"/>
        <v>6485</v>
      </c>
      <c r="Q519" s="63">
        <f t="shared" si="313"/>
        <v>840</v>
      </c>
      <c r="R519" s="159"/>
      <c r="S519" s="160"/>
      <c r="T519" s="125"/>
      <c r="U519" s="125"/>
      <c r="V519" s="125"/>
    </row>
    <row r="520" spans="1:22" s="30" customFormat="1" ht="15">
      <c r="A520" s="136"/>
      <c r="B520" s="133"/>
      <c r="C520" s="34" t="s">
        <v>0</v>
      </c>
      <c r="D520" s="58">
        <f aca="true" t="shared" si="314" ref="D520:E525">F520+H520+J520+L520</f>
        <v>412823.5</v>
      </c>
      <c r="E520" s="36">
        <f t="shared" si="314"/>
        <v>412823.5</v>
      </c>
      <c r="F520" s="35">
        <f aca="true" t="shared" si="315" ref="F520:M525">ROUND(F16+F114+F373+F394+F478,1)</f>
        <v>19374.4</v>
      </c>
      <c r="G520" s="36">
        <f t="shared" si="315"/>
        <v>19374.4</v>
      </c>
      <c r="H520" s="35">
        <f t="shared" si="315"/>
        <v>59063.1</v>
      </c>
      <c r="I520" s="36">
        <f t="shared" si="315"/>
        <v>59063.1</v>
      </c>
      <c r="J520" s="35">
        <f t="shared" si="315"/>
        <v>334386</v>
      </c>
      <c r="K520" s="36">
        <f t="shared" si="315"/>
        <v>334386</v>
      </c>
      <c r="L520" s="35">
        <f t="shared" si="315"/>
        <v>0</v>
      </c>
      <c r="M520" s="36">
        <f t="shared" si="315"/>
        <v>0</v>
      </c>
      <c r="N520" s="35">
        <f aca="true" t="shared" si="316" ref="N520:Q525">N16+N114+N373+N394+N478</f>
        <v>13981.099999999999</v>
      </c>
      <c r="O520" s="36">
        <f t="shared" si="316"/>
        <v>13981.099999999999</v>
      </c>
      <c r="P520" s="35">
        <f t="shared" si="316"/>
        <v>840</v>
      </c>
      <c r="Q520" s="36">
        <f t="shared" si="316"/>
        <v>840</v>
      </c>
      <c r="R520" s="159"/>
      <c r="S520" s="160"/>
      <c r="T520" s="125"/>
      <c r="U520" s="125"/>
      <c r="V520" s="125"/>
    </row>
    <row r="521" spans="1:22" s="30" customFormat="1" ht="15">
      <c r="A521" s="136"/>
      <c r="B521" s="133"/>
      <c r="C521" s="34" t="s">
        <v>1</v>
      </c>
      <c r="D521" s="58">
        <f t="shared" si="314"/>
        <v>1287064.9</v>
      </c>
      <c r="E521" s="36">
        <f t="shared" si="314"/>
        <v>728051.9</v>
      </c>
      <c r="F521" s="35">
        <f t="shared" si="315"/>
        <v>400035.5</v>
      </c>
      <c r="G521" s="36">
        <f t="shared" si="315"/>
        <v>232885.4</v>
      </c>
      <c r="H521" s="35">
        <f t="shared" si="315"/>
        <v>0</v>
      </c>
      <c r="I521" s="36">
        <f t="shared" si="315"/>
        <v>0</v>
      </c>
      <c r="J521" s="35">
        <f t="shared" si="315"/>
        <v>887029.4</v>
      </c>
      <c r="K521" s="36">
        <f t="shared" si="315"/>
        <v>495166.5</v>
      </c>
      <c r="L521" s="35">
        <f t="shared" si="315"/>
        <v>0</v>
      </c>
      <c r="M521" s="36">
        <f t="shared" si="315"/>
        <v>0</v>
      </c>
      <c r="N521" s="35">
        <f t="shared" si="316"/>
        <v>13394.800000000001</v>
      </c>
      <c r="O521" s="36">
        <f t="shared" si="316"/>
        <v>0</v>
      </c>
      <c r="P521" s="35">
        <f t="shared" si="316"/>
        <v>2900</v>
      </c>
      <c r="Q521" s="36">
        <f t="shared" si="316"/>
        <v>0</v>
      </c>
      <c r="R521" s="159"/>
      <c r="S521" s="160"/>
      <c r="T521" s="125"/>
      <c r="U521" s="125"/>
      <c r="V521" s="125"/>
    </row>
    <row r="522" spans="1:22" s="30" customFormat="1" ht="15">
      <c r="A522" s="136"/>
      <c r="B522" s="133"/>
      <c r="C522" s="34" t="s">
        <v>2</v>
      </c>
      <c r="D522" s="58">
        <f t="shared" si="314"/>
        <v>1004853.4</v>
      </c>
      <c r="E522" s="36">
        <f t="shared" si="314"/>
        <v>705681.5</v>
      </c>
      <c r="F522" s="35">
        <f t="shared" si="315"/>
        <v>321822.9</v>
      </c>
      <c r="G522" s="36">
        <f t="shared" si="315"/>
        <v>247030.1</v>
      </c>
      <c r="H522" s="35">
        <f t="shared" si="315"/>
        <v>0</v>
      </c>
      <c r="I522" s="36">
        <f t="shared" si="315"/>
        <v>0</v>
      </c>
      <c r="J522" s="35">
        <f t="shared" si="315"/>
        <v>683030.5</v>
      </c>
      <c r="K522" s="36">
        <f t="shared" si="315"/>
        <v>458651.4</v>
      </c>
      <c r="L522" s="35">
        <f t="shared" si="315"/>
        <v>0</v>
      </c>
      <c r="M522" s="36">
        <f t="shared" si="315"/>
        <v>0</v>
      </c>
      <c r="N522" s="35">
        <f t="shared" si="316"/>
        <v>0</v>
      </c>
      <c r="O522" s="36">
        <f t="shared" si="316"/>
        <v>0</v>
      </c>
      <c r="P522" s="35">
        <f t="shared" si="316"/>
        <v>1965</v>
      </c>
      <c r="Q522" s="36">
        <f t="shared" si="316"/>
        <v>0</v>
      </c>
      <c r="R522" s="159"/>
      <c r="S522" s="160"/>
      <c r="T522" s="125"/>
      <c r="U522" s="125"/>
      <c r="V522" s="125"/>
    </row>
    <row r="523" spans="1:22" s="30" customFormat="1" ht="15">
      <c r="A523" s="136"/>
      <c r="B523" s="133"/>
      <c r="C523" s="34" t="s">
        <v>211</v>
      </c>
      <c r="D523" s="58">
        <f t="shared" si="314"/>
        <v>531988.7</v>
      </c>
      <c r="E523" s="36">
        <f t="shared" si="314"/>
        <v>0</v>
      </c>
      <c r="F523" s="35">
        <f t="shared" si="315"/>
        <v>74792.9</v>
      </c>
      <c r="G523" s="36">
        <f t="shared" si="315"/>
        <v>0</v>
      </c>
      <c r="H523" s="35">
        <f t="shared" si="315"/>
        <v>0</v>
      </c>
      <c r="I523" s="36">
        <f t="shared" si="315"/>
        <v>0</v>
      </c>
      <c r="J523" s="35">
        <f t="shared" si="315"/>
        <v>457195.8</v>
      </c>
      <c r="K523" s="36">
        <f t="shared" si="315"/>
        <v>0</v>
      </c>
      <c r="L523" s="35">
        <f t="shared" si="315"/>
        <v>0</v>
      </c>
      <c r="M523" s="36">
        <f t="shared" si="315"/>
        <v>0</v>
      </c>
      <c r="N523" s="35">
        <f t="shared" si="316"/>
        <v>19375.1</v>
      </c>
      <c r="O523" s="36">
        <f t="shared" si="316"/>
        <v>0</v>
      </c>
      <c r="P523" s="35">
        <f t="shared" si="316"/>
        <v>780</v>
      </c>
      <c r="Q523" s="36">
        <f t="shared" si="316"/>
        <v>0</v>
      </c>
      <c r="R523" s="159"/>
      <c r="S523" s="160"/>
      <c r="T523" s="125"/>
      <c r="U523" s="125"/>
      <c r="V523" s="125"/>
    </row>
    <row r="524" spans="1:22" s="30" customFormat="1" ht="15">
      <c r="A524" s="136"/>
      <c r="B524" s="133"/>
      <c r="C524" s="34" t="s">
        <v>212</v>
      </c>
      <c r="D524" s="58">
        <f t="shared" si="314"/>
        <v>186795.9</v>
      </c>
      <c r="E524" s="36">
        <f t="shared" si="314"/>
        <v>0</v>
      </c>
      <c r="F524" s="35">
        <f t="shared" si="315"/>
        <v>0</v>
      </c>
      <c r="G524" s="36">
        <f t="shared" si="315"/>
        <v>0</v>
      </c>
      <c r="H524" s="35">
        <f t="shared" si="315"/>
        <v>0</v>
      </c>
      <c r="I524" s="36">
        <f t="shared" si="315"/>
        <v>0</v>
      </c>
      <c r="J524" s="35">
        <f t="shared" si="315"/>
        <v>186795.9</v>
      </c>
      <c r="K524" s="36">
        <f t="shared" si="315"/>
        <v>0</v>
      </c>
      <c r="L524" s="35">
        <f t="shared" si="315"/>
        <v>0</v>
      </c>
      <c r="M524" s="36">
        <f t="shared" si="315"/>
        <v>0</v>
      </c>
      <c r="N524" s="35">
        <f t="shared" si="316"/>
        <v>0</v>
      </c>
      <c r="O524" s="36">
        <f t="shared" si="316"/>
        <v>0</v>
      </c>
      <c r="P524" s="35">
        <f t="shared" si="316"/>
        <v>0</v>
      </c>
      <c r="Q524" s="36">
        <f t="shared" si="316"/>
        <v>0</v>
      </c>
      <c r="R524" s="159"/>
      <c r="S524" s="160"/>
      <c r="T524" s="125"/>
      <c r="U524" s="125"/>
      <c r="V524" s="125"/>
    </row>
    <row r="525" spans="1:22" s="30" customFormat="1" ht="15.75" thickBot="1">
      <c r="A525" s="137"/>
      <c r="B525" s="134"/>
      <c r="C525" s="81" t="s">
        <v>213</v>
      </c>
      <c r="D525" s="58">
        <f t="shared" si="314"/>
        <v>113176.9</v>
      </c>
      <c r="E525" s="36">
        <f t="shared" si="314"/>
        <v>0</v>
      </c>
      <c r="F525" s="35">
        <f t="shared" si="315"/>
        <v>0</v>
      </c>
      <c r="G525" s="36">
        <f t="shared" si="315"/>
        <v>0</v>
      </c>
      <c r="H525" s="35">
        <f t="shared" si="315"/>
        <v>0</v>
      </c>
      <c r="I525" s="39">
        <f t="shared" si="315"/>
        <v>0</v>
      </c>
      <c r="J525" s="35">
        <f t="shared" si="315"/>
        <v>113176.9</v>
      </c>
      <c r="K525" s="36">
        <f t="shared" si="315"/>
        <v>0</v>
      </c>
      <c r="L525" s="35">
        <f t="shared" si="315"/>
        <v>0</v>
      </c>
      <c r="M525" s="36">
        <f t="shared" si="315"/>
        <v>0</v>
      </c>
      <c r="N525" s="84">
        <f t="shared" si="316"/>
        <v>0</v>
      </c>
      <c r="O525" s="83">
        <f t="shared" si="316"/>
        <v>0</v>
      </c>
      <c r="P525" s="84">
        <f t="shared" si="316"/>
        <v>0</v>
      </c>
      <c r="Q525" s="83">
        <f t="shared" si="316"/>
        <v>0</v>
      </c>
      <c r="R525" s="161"/>
      <c r="S525" s="162"/>
      <c r="T525" s="125"/>
      <c r="U525" s="125"/>
      <c r="V525" s="125"/>
    </row>
    <row r="526" spans="1:20" s="30" customFormat="1" ht="62.25" customHeight="1" thickBot="1">
      <c r="A526" s="85" t="s">
        <v>20</v>
      </c>
      <c r="B526" s="209" t="s">
        <v>298</v>
      </c>
      <c r="C526" s="210"/>
      <c r="D526" s="86"/>
      <c r="E526" s="87"/>
      <c r="F526" s="112"/>
      <c r="G526" s="87"/>
      <c r="H526" s="88"/>
      <c r="I526" s="87"/>
      <c r="J526" s="114"/>
      <c r="K526" s="87"/>
      <c r="L526" s="114"/>
      <c r="M526" s="87"/>
      <c r="N526" s="88"/>
      <c r="O526" s="87"/>
      <c r="P526" s="88"/>
      <c r="Q526" s="87"/>
      <c r="R526" s="207"/>
      <c r="S526" s="208"/>
      <c r="T526" s="283"/>
    </row>
    <row r="527" spans="1:22" s="30" customFormat="1" ht="15" customHeight="1">
      <c r="A527" s="135" t="s">
        <v>42</v>
      </c>
      <c r="B527" s="166" t="s">
        <v>109</v>
      </c>
      <c r="C527" s="31" t="s">
        <v>14</v>
      </c>
      <c r="D527" s="62">
        <f>SUM(D528:D533)</f>
        <v>537544.77</v>
      </c>
      <c r="E527" s="63">
        <f>SUM(E528:E533)</f>
        <v>469543.80000000005</v>
      </c>
      <c r="F527" s="62">
        <f>SUM(F528:F533)</f>
        <v>0</v>
      </c>
      <c r="G527" s="63">
        <f>SUM(G528:G533)</f>
        <v>0</v>
      </c>
      <c r="H527" s="62">
        <f aca="true" t="shared" si="317" ref="H527:Q527">SUM(H528:H533)</f>
        <v>0</v>
      </c>
      <c r="I527" s="63">
        <f t="shared" si="317"/>
        <v>0</v>
      </c>
      <c r="J527" s="62">
        <f t="shared" si="317"/>
        <v>537544.77</v>
      </c>
      <c r="K527" s="63">
        <f t="shared" si="317"/>
        <v>469543.80000000005</v>
      </c>
      <c r="L527" s="62">
        <f t="shared" si="317"/>
        <v>0</v>
      </c>
      <c r="M527" s="63">
        <f t="shared" si="317"/>
        <v>0</v>
      </c>
      <c r="N527" s="62">
        <f t="shared" si="317"/>
        <v>0</v>
      </c>
      <c r="O527" s="63">
        <f t="shared" si="317"/>
        <v>0</v>
      </c>
      <c r="P527" s="62">
        <f t="shared" si="317"/>
        <v>1136</v>
      </c>
      <c r="Q527" s="63">
        <f t="shared" si="317"/>
        <v>1100</v>
      </c>
      <c r="R527" s="157" t="s">
        <v>97</v>
      </c>
      <c r="S527" s="158"/>
      <c r="T527" s="125"/>
      <c r="U527" s="125"/>
      <c r="V527" s="125"/>
    </row>
    <row r="528" spans="1:22" s="30" customFormat="1" ht="15" customHeight="1">
      <c r="A528" s="136"/>
      <c r="B528" s="167"/>
      <c r="C528" s="34" t="s">
        <v>0</v>
      </c>
      <c r="D528" s="58">
        <f aca="true" t="shared" si="318" ref="D528:E533">F528+H528+J528+L528</f>
        <v>0</v>
      </c>
      <c r="E528" s="36">
        <f t="shared" si="318"/>
        <v>0</v>
      </c>
      <c r="F528" s="58">
        <v>0</v>
      </c>
      <c r="G528" s="36">
        <v>0</v>
      </c>
      <c r="H528" s="89">
        <v>0</v>
      </c>
      <c r="I528" s="36">
        <v>0</v>
      </c>
      <c r="J528" s="89">
        <v>0</v>
      </c>
      <c r="K528" s="36">
        <v>0</v>
      </c>
      <c r="L528" s="89">
        <v>0</v>
      </c>
      <c r="M528" s="36">
        <v>0</v>
      </c>
      <c r="N528" s="89">
        <v>0</v>
      </c>
      <c r="O528" s="36">
        <v>0</v>
      </c>
      <c r="P528" s="89">
        <v>0</v>
      </c>
      <c r="Q528" s="36">
        <v>0</v>
      </c>
      <c r="R528" s="159"/>
      <c r="S528" s="160"/>
      <c r="T528" s="125"/>
      <c r="U528" s="125"/>
      <c r="V528" s="125"/>
    </row>
    <row r="529" spans="1:22" s="30" customFormat="1" ht="15">
      <c r="A529" s="136"/>
      <c r="B529" s="167"/>
      <c r="C529" s="34" t="s">
        <v>1</v>
      </c>
      <c r="D529" s="58">
        <f t="shared" si="318"/>
        <v>244194.2</v>
      </c>
      <c r="E529" s="36">
        <f t="shared" si="318"/>
        <v>244194.2</v>
      </c>
      <c r="F529" s="58">
        <v>0</v>
      </c>
      <c r="G529" s="36">
        <v>0</v>
      </c>
      <c r="H529" s="89">
        <v>0</v>
      </c>
      <c r="I529" s="36">
        <v>0</v>
      </c>
      <c r="J529" s="89">
        <v>244194.2</v>
      </c>
      <c r="K529" s="36">
        <v>244194.2</v>
      </c>
      <c r="L529" s="89">
        <v>0</v>
      </c>
      <c r="M529" s="36">
        <v>0</v>
      </c>
      <c r="N529" s="89">
        <v>0</v>
      </c>
      <c r="O529" s="36">
        <v>0</v>
      </c>
      <c r="P529" s="89">
        <v>0</v>
      </c>
      <c r="Q529" s="36">
        <v>0</v>
      </c>
      <c r="R529" s="159"/>
      <c r="S529" s="160"/>
      <c r="T529" s="125"/>
      <c r="U529" s="125"/>
      <c r="V529" s="125"/>
    </row>
    <row r="530" spans="1:22" s="30" customFormat="1" ht="15">
      <c r="A530" s="136"/>
      <c r="B530" s="167"/>
      <c r="C530" s="34" t="s">
        <v>2</v>
      </c>
      <c r="D530" s="58">
        <f t="shared" si="318"/>
        <v>225349.6</v>
      </c>
      <c r="E530" s="36">
        <f t="shared" si="318"/>
        <v>225349.6</v>
      </c>
      <c r="F530" s="58">
        <v>0</v>
      </c>
      <c r="G530" s="36">
        <v>0</v>
      </c>
      <c r="H530" s="89">
        <v>0</v>
      </c>
      <c r="I530" s="36">
        <v>0</v>
      </c>
      <c r="J530" s="89">
        <f>K530</f>
        <v>225349.6</v>
      </c>
      <c r="K530" s="36">
        <v>225349.6</v>
      </c>
      <c r="L530" s="89">
        <v>0</v>
      </c>
      <c r="M530" s="36">
        <v>0</v>
      </c>
      <c r="N530" s="89">
        <v>0</v>
      </c>
      <c r="O530" s="36">
        <v>0</v>
      </c>
      <c r="P530" s="90">
        <v>1136</v>
      </c>
      <c r="Q530" s="91">
        <v>1100</v>
      </c>
      <c r="R530" s="159"/>
      <c r="S530" s="160"/>
      <c r="T530" s="125"/>
      <c r="U530" s="125"/>
      <c r="V530" s="125"/>
    </row>
    <row r="531" spans="1:22" s="30" customFormat="1" ht="15">
      <c r="A531" s="136"/>
      <c r="B531" s="167"/>
      <c r="C531" s="34" t="s">
        <v>211</v>
      </c>
      <c r="D531" s="58">
        <f t="shared" si="318"/>
        <v>68000.97</v>
      </c>
      <c r="E531" s="36">
        <f t="shared" si="318"/>
        <v>0</v>
      </c>
      <c r="F531" s="58">
        <v>0</v>
      </c>
      <c r="G531" s="36">
        <v>0</v>
      </c>
      <c r="H531" s="89">
        <v>0</v>
      </c>
      <c r="I531" s="36">
        <v>0</v>
      </c>
      <c r="J531" s="89">
        <v>68000.97</v>
      </c>
      <c r="K531" s="36">
        <v>0</v>
      </c>
      <c r="L531" s="89">
        <v>0</v>
      </c>
      <c r="M531" s="36">
        <v>0</v>
      </c>
      <c r="N531" s="89">
        <v>0</v>
      </c>
      <c r="O531" s="36">
        <v>0</v>
      </c>
      <c r="P531" s="89">
        <v>0</v>
      </c>
      <c r="Q531" s="36">
        <v>0</v>
      </c>
      <c r="R531" s="159"/>
      <c r="S531" s="160"/>
      <c r="T531" s="125"/>
      <c r="U531" s="125"/>
      <c r="V531" s="125"/>
    </row>
    <row r="532" spans="1:22" s="30" customFormat="1" ht="15">
      <c r="A532" s="136"/>
      <c r="B532" s="167"/>
      <c r="C532" s="34" t="s">
        <v>212</v>
      </c>
      <c r="D532" s="58">
        <f t="shared" si="318"/>
        <v>0</v>
      </c>
      <c r="E532" s="36">
        <f t="shared" si="318"/>
        <v>0</v>
      </c>
      <c r="F532" s="58">
        <v>0</v>
      </c>
      <c r="G532" s="36">
        <v>0</v>
      </c>
      <c r="H532" s="89">
        <v>0</v>
      </c>
      <c r="I532" s="36">
        <v>0</v>
      </c>
      <c r="J532" s="89">
        <v>0</v>
      </c>
      <c r="K532" s="36">
        <v>0</v>
      </c>
      <c r="L532" s="89">
        <v>0</v>
      </c>
      <c r="M532" s="36">
        <v>0</v>
      </c>
      <c r="N532" s="89">
        <v>0</v>
      </c>
      <c r="O532" s="36">
        <v>0</v>
      </c>
      <c r="P532" s="89">
        <v>0</v>
      </c>
      <c r="Q532" s="36">
        <v>0</v>
      </c>
      <c r="R532" s="159"/>
      <c r="S532" s="160"/>
      <c r="T532" s="125"/>
      <c r="U532" s="125"/>
      <c r="V532" s="125"/>
    </row>
    <row r="533" spans="1:22" s="30" customFormat="1" ht="15.75" thickBot="1">
      <c r="A533" s="137"/>
      <c r="B533" s="152"/>
      <c r="C533" s="81" t="s">
        <v>213</v>
      </c>
      <c r="D533" s="58">
        <f t="shared" si="318"/>
        <v>0</v>
      </c>
      <c r="E533" s="36">
        <f t="shared" si="318"/>
        <v>0</v>
      </c>
      <c r="F533" s="82">
        <v>0</v>
      </c>
      <c r="G533" s="83">
        <v>0</v>
      </c>
      <c r="H533" s="92">
        <v>0</v>
      </c>
      <c r="I533" s="83">
        <v>0</v>
      </c>
      <c r="J533" s="92">
        <v>0</v>
      </c>
      <c r="K533" s="83">
        <v>0</v>
      </c>
      <c r="L533" s="92">
        <v>0</v>
      </c>
      <c r="M533" s="83">
        <v>0</v>
      </c>
      <c r="N533" s="92">
        <v>0</v>
      </c>
      <c r="O533" s="83">
        <v>0</v>
      </c>
      <c r="P533" s="92">
        <v>0</v>
      </c>
      <c r="Q533" s="83">
        <v>0</v>
      </c>
      <c r="R533" s="161"/>
      <c r="S533" s="162"/>
      <c r="T533" s="125"/>
      <c r="U533" s="125"/>
      <c r="V533" s="125"/>
    </row>
    <row r="534" spans="1:22" s="30" customFormat="1" ht="30" customHeight="1">
      <c r="A534" s="135" t="s">
        <v>43</v>
      </c>
      <c r="B534" s="166" t="s">
        <v>144</v>
      </c>
      <c r="C534" s="31" t="s">
        <v>14</v>
      </c>
      <c r="D534" s="57">
        <f>SUM(D535:D540)</f>
        <v>1061130.6400000001</v>
      </c>
      <c r="E534" s="33">
        <f>SUM(E535:E540)</f>
        <v>11203.1</v>
      </c>
      <c r="F534" s="32">
        <f>SUM(F535:F540)</f>
        <v>281335.04000000004</v>
      </c>
      <c r="G534" s="33">
        <f>SUM(G535:G540)</f>
        <v>11203.1</v>
      </c>
      <c r="H534" s="32">
        <f aca="true" t="shared" si="319" ref="H534:Q534">SUM(H535:H540)</f>
        <v>0</v>
      </c>
      <c r="I534" s="33">
        <f t="shared" si="319"/>
        <v>0</v>
      </c>
      <c r="J534" s="32">
        <f t="shared" si="319"/>
        <v>779795.6000000001</v>
      </c>
      <c r="K534" s="33">
        <f t="shared" si="319"/>
        <v>0</v>
      </c>
      <c r="L534" s="32">
        <f t="shared" si="319"/>
        <v>0</v>
      </c>
      <c r="M534" s="33">
        <f t="shared" si="319"/>
        <v>0</v>
      </c>
      <c r="N534" s="32">
        <f t="shared" si="319"/>
        <v>0</v>
      </c>
      <c r="O534" s="33">
        <f t="shared" si="319"/>
        <v>0</v>
      </c>
      <c r="P534" s="32">
        <f t="shared" si="319"/>
        <v>4400</v>
      </c>
      <c r="Q534" s="33">
        <f t="shared" si="319"/>
        <v>0</v>
      </c>
      <c r="R534" s="157" t="s">
        <v>19</v>
      </c>
      <c r="S534" s="158"/>
      <c r="T534" s="125"/>
      <c r="U534" s="125"/>
      <c r="V534" s="125"/>
    </row>
    <row r="535" spans="1:22" s="30" customFormat="1" ht="15">
      <c r="A535" s="136"/>
      <c r="B535" s="167"/>
      <c r="C535" s="34" t="s">
        <v>0</v>
      </c>
      <c r="D535" s="58">
        <f aca="true" t="shared" si="320" ref="D535:E540">F535+H535+J535+L535</f>
        <v>1003.0999999999996</v>
      </c>
      <c r="E535" s="36">
        <f t="shared" si="320"/>
        <v>1003.0999999999996</v>
      </c>
      <c r="F535" s="58">
        <f aca="true" t="shared" si="321" ref="F535:G540">F542+F556+F563+F570+F577+F549</f>
        <v>1003.0999999999996</v>
      </c>
      <c r="G535" s="36">
        <f t="shared" si="321"/>
        <v>1003.0999999999996</v>
      </c>
      <c r="H535" s="35">
        <f aca="true" t="shared" si="322" ref="H535:Q535">H542+H556+H563+H570+H577</f>
        <v>0</v>
      </c>
      <c r="I535" s="36">
        <f t="shared" si="322"/>
        <v>0</v>
      </c>
      <c r="J535" s="35">
        <f t="shared" si="322"/>
        <v>0</v>
      </c>
      <c r="K535" s="36">
        <f t="shared" si="322"/>
        <v>0</v>
      </c>
      <c r="L535" s="35">
        <f t="shared" si="322"/>
        <v>0</v>
      </c>
      <c r="M535" s="36">
        <f t="shared" si="322"/>
        <v>0</v>
      </c>
      <c r="N535" s="35">
        <f t="shared" si="322"/>
        <v>0</v>
      </c>
      <c r="O535" s="36">
        <f t="shared" si="322"/>
        <v>0</v>
      </c>
      <c r="P535" s="35">
        <f t="shared" si="322"/>
        <v>0</v>
      </c>
      <c r="Q535" s="36">
        <f t="shared" si="322"/>
        <v>0</v>
      </c>
      <c r="R535" s="159"/>
      <c r="S535" s="160"/>
      <c r="T535" s="125"/>
      <c r="U535" s="125"/>
      <c r="V535" s="125"/>
    </row>
    <row r="536" spans="1:22" s="30" customFormat="1" ht="15">
      <c r="A536" s="136"/>
      <c r="B536" s="167"/>
      <c r="C536" s="34" t="s">
        <v>1</v>
      </c>
      <c r="D536" s="58">
        <f t="shared" si="320"/>
        <v>178331.9</v>
      </c>
      <c r="E536" s="36">
        <f t="shared" si="320"/>
        <v>10200</v>
      </c>
      <c r="F536" s="58">
        <f t="shared" si="321"/>
        <v>52233</v>
      </c>
      <c r="G536" s="36">
        <f t="shared" si="321"/>
        <v>10200</v>
      </c>
      <c r="H536" s="35">
        <f aca="true" t="shared" si="323" ref="H536:Q536">H543+H557+H564+H571+H578</f>
        <v>0</v>
      </c>
      <c r="I536" s="36">
        <f t="shared" si="323"/>
        <v>0</v>
      </c>
      <c r="J536" s="35">
        <f t="shared" si="323"/>
        <v>126098.9</v>
      </c>
      <c r="K536" s="36">
        <f t="shared" si="323"/>
        <v>0</v>
      </c>
      <c r="L536" s="35">
        <f t="shared" si="323"/>
        <v>0</v>
      </c>
      <c r="M536" s="36">
        <f t="shared" si="323"/>
        <v>0</v>
      </c>
      <c r="N536" s="35">
        <f t="shared" si="323"/>
        <v>0</v>
      </c>
      <c r="O536" s="36">
        <f t="shared" si="323"/>
        <v>0</v>
      </c>
      <c r="P536" s="35">
        <f t="shared" si="323"/>
        <v>0</v>
      </c>
      <c r="Q536" s="36">
        <f t="shared" si="323"/>
        <v>0</v>
      </c>
      <c r="R536" s="159"/>
      <c r="S536" s="160"/>
      <c r="T536" s="125"/>
      <c r="U536" s="125"/>
      <c r="V536" s="125"/>
    </row>
    <row r="537" spans="1:22" s="30" customFormat="1" ht="15">
      <c r="A537" s="136"/>
      <c r="B537" s="167"/>
      <c r="C537" s="34" t="s">
        <v>2</v>
      </c>
      <c r="D537" s="58">
        <f t="shared" si="320"/>
        <v>343997.87</v>
      </c>
      <c r="E537" s="36">
        <f t="shared" si="320"/>
        <v>0</v>
      </c>
      <c r="F537" s="58">
        <f t="shared" si="321"/>
        <v>85999.47</v>
      </c>
      <c r="G537" s="36">
        <f t="shared" si="321"/>
        <v>0</v>
      </c>
      <c r="H537" s="35">
        <f aca="true" t="shared" si="324" ref="H537:Q537">H544+H558+H565+H572+H579</f>
        <v>0</v>
      </c>
      <c r="I537" s="36">
        <f t="shared" si="324"/>
        <v>0</v>
      </c>
      <c r="J537" s="35">
        <f t="shared" si="324"/>
        <v>257998.4</v>
      </c>
      <c r="K537" s="36">
        <f t="shared" si="324"/>
        <v>0</v>
      </c>
      <c r="L537" s="35">
        <f t="shared" si="324"/>
        <v>0</v>
      </c>
      <c r="M537" s="36">
        <f t="shared" si="324"/>
        <v>0</v>
      </c>
      <c r="N537" s="35">
        <f t="shared" si="324"/>
        <v>0</v>
      </c>
      <c r="O537" s="36">
        <f t="shared" si="324"/>
        <v>0</v>
      </c>
      <c r="P537" s="35">
        <f t="shared" si="324"/>
        <v>1100</v>
      </c>
      <c r="Q537" s="36">
        <f t="shared" si="324"/>
        <v>0</v>
      </c>
      <c r="R537" s="159"/>
      <c r="S537" s="160"/>
      <c r="T537" s="125"/>
      <c r="U537" s="125"/>
      <c r="V537" s="125"/>
    </row>
    <row r="538" spans="1:22" s="30" customFormat="1" ht="15">
      <c r="A538" s="136"/>
      <c r="B538" s="167"/>
      <c r="C538" s="34" t="s">
        <v>211</v>
      </c>
      <c r="D538" s="58">
        <f t="shared" si="320"/>
        <v>527597.77</v>
      </c>
      <c r="E538" s="36">
        <f t="shared" si="320"/>
        <v>0</v>
      </c>
      <c r="F538" s="58">
        <f t="shared" si="321"/>
        <v>131899.47</v>
      </c>
      <c r="G538" s="36">
        <f t="shared" si="321"/>
        <v>0</v>
      </c>
      <c r="H538" s="35">
        <f aca="true" t="shared" si="325" ref="H538:Q538">H545+H559+H566+H573+H580</f>
        <v>0</v>
      </c>
      <c r="I538" s="36">
        <f t="shared" si="325"/>
        <v>0</v>
      </c>
      <c r="J538" s="35">
        <f t="shared" si="325"/>
        <v>395698.30000000005</v>
      </c>
      <c r="K538" s="36">
        <f t="shared" si="325"/>
        <v>0</v>
      </c>
      <c r="L538" s="35">
        <f t="shared" si="325"/>
        <v>0</v>
      </c>
      <c r="M538" s="36">
        <f t="shared" si="325"/>
        <v>0</v>
      </c>
      <c r="N538" s="35">
        <f t="shared" si="325"/>
        <v>0</v>
      </c>
      <c r="O538" s="36">
        <f t="shared" si="325"/>
        <v>0</v>
      </c>
      <c r="P538" s="35">
        <f t="shared" si="325"/>
        <v>3300</v>
      </c>
      <c r="Q538" s="36">
        <f t="shared" si="325"/>
        <v>0</v>
      </c>
      <c r="R538" s="159"/>
      <c r="S538" s="160"/>
      <c r="T538" s="125"/>
      <c r="U538" s="125"/>
      <c r="V538" s="125"/>
    </row>
    <row r="539" spans="1:22" s="30" customFormat="1" ht="15">
      <c r="A539" s="136"/>
      <c r="B539" s="167"/>
      <c r="C539" s="34" t="s">
        <v>212</v>
      </c>
      <c r="D539" s="58">
        <f t="shared" si="320"/>
        <v>0</v>
      </c>
      <c r="E539" s="36">
        <f t="shared" si="320"/>
        <v>0</v>
      </c>
      <c r="F539" s="58">
        <f t="shared" si="321"/>
        <v>0</v>
      </c>
      <c r="G539" s="36">
        <f t="shared" si="321"/>
        <v>0</v>
      </c>
      <c r="H539" s="35">
        <f aca="true" t="shared" si="326" ref="H539:Q539">H546+H560+H567+H574+H581</f>
        <v>0</v>
      </c>
      <c r="I539" s="36">
        <f t="shared" si="326"/>
        <v>0</v>
      </c>
      <c r="J539" s="35">
        <f t="shared" si="326"/>
        <v>0</v>
      </c>
      <c r="K539" s="36">
        <f t="shared" si="326"/>
        <v>0</v>
      </c>
      <c r="L539" s="35">
        <f t="shared" si="326"/>
        <v>0</v>
      </c>
      <c r="M539" s="36">
        <f t="shared" si="326"/>
        <v>0</v>
      </c>
      <c r="N539" s="35">
        <f t="shared" si="326"/>
        <v>0</v>
      </c>
      <c r="O539" s="36">
        <f t="shared" si="326"/>
        <v>0</v>
      </c>
      <c r="P539" s="35">
        <f t="shared" si="326"/>
        <v>0</v>
      </c>
      <c r="Q539" s="36">
        <f t="shared" si="326"/>
        <v>0</v>
      </c>
      <c r="R539" s="159"/>
      <c r="S539" s="160"/>
      <c r="T539" s="125"/>
      <c r="U539" s="125"/>
      <c r="V539" s="125"/>
    </row>
    <row r="540" spans="1:22" s="30" customFormat="1" ht="15.75" thickBot="1">
      <c r="A540" s="136"/>
      <c r="B540" s="167"/>
      <c r="C540" s="77" t="s">
        <v>213</v>
      </c>
      <c r="D540" s="72">
        <f t="shared" si="320"/>
        <v>10200</v>
      </c>
      <c r="E540" s="76">
        <f t="shared" si="320"/>
        <v>0</v>
      </c>
      <c r="F540" s="60">
        <f t="shared" si="321"/>
        <v>10200</v>
      </c>
      <c r="G540" s="39">
        <f t="shared" si="321"/>
        <v>0</v>
      </c>
      <c r="H540" s="75">
        <f aca="true" t="shared" si="327" ref="H540:Q540">H547+H561+H568+H575+H582</f>
        <v>0</v>
      </c>
      <c r="I540" s="39">
        <f t="shared" si="327"/>
        <v>0</v>
      </c>
      <c r="J540" s="75">
        <f t="shared" si="327"/>
        <v>0</v>
      </c>
      <c r="K540" s="39">
        <f t="shared" si="327"/>
        <v>0</v>
      </c>
      <c r="L540" s="75">
        <f t="shared" si="327"/>
        <v>0</v>
      </c>
      <c r="M540" s="39">
        <f t="shared" si="327"/>
        <v>0</v>
      </c>
      <c r="N540" s="75">
        <f t="shared" si="327"/>
        <v>0</v>
      </c>
      <c r="O540" s="39">
        <f t="shared" si="327"/>
        <v>0</v>
      </c>
      <c r="P540" s="75">
        <f t="shared" si="327"/>
        <v>0</v>
      </c>
      <c r="Q540" s="39">
        <f t="shared" si="327"/>
        <v>0</v>
      </c>
      <c r="R540" s="159"/>
      <c r="S540" s="160"/>
      <c r="T540" s="125"/>
      <c r="U540" s="125"/>
      <c r="V540" s="125"/>
    </row>
    <row r="541" spans="1:22" s="110" customFormat="1" ht="15">
      <c r="A541" s="222" t="s">
        <v>145</v>
      </c>
      <c r="B541" s="223" t="s">
        <v>84</v>
      </c>
      <c r="C541" s="244" t="s">
        <v>14</v>
      </c>
      <c r="D541" s="225">
        <f>SUM(D542:D547)</f>
        <v>10696.5</v>
      </c>
      <c r="E541" s="226">
        <f>SUM(E542:E547)</f>
        <v>10696.5</v>
      </c>
      <c r="F541" s="225">
        <f aca="true" t="shared" si="328" ref="F541:M541">SUM(F542:F544)</f>
        <v>10696.5</v>
      </c>
      <c r="G541" s="226">
        <f t="shared" si="328"/>
        <v>10696.5</v>
      </c>
      <c r="H541" s="284">
        <f t="shared" si="328"/>
        <v>0</v>
      </c>
      <c r="I541" s="226">
        <f t="shared" si="328"/>
        <v>0</v>
      </c>
      <c r="J541" s="284">
        <f t="shared" si="328"/>
        <v>0</v>
      </c>
      <c r="K541" s="226">
        <f t="shared" si="328"/>
        <v>0</v>
      </c>
      <c r="L541" s="284">
        <f t="shared" si="328"/>
        <v>0</v>
      </c>
      <c r="M541" s="226">
        <f t="shared" si="328"/>
        <v>0</v>
      </c>
      <c r="N541" s="284">
        <f>SUM(N542:N544)</f>
        <v>0</v>
      </c>
      <c r="O541" s="226">
        <f>SUM(O542:O544)</f>
        <v>0</v>
      </c>
      <c r="P541" s="284">
        <f>SUM(P542:P544)</f>
        <v>0</v>
      </c>
      <c r="Q541" s="226">
        <f>SUM(Q542:Q544)</f>
        <v>0</v>
      </c>
      <c r="R541" s="268" t="s">
        <v>19</v>
      </c>
      <c r="S541" s="258"/>
      <c r="T541" s="125"/>
      <c r="U541" s="125"/>
      <c r="V541" s="125"/>
    </row>
    <row r="542" spans="1:22" s="110" customFormat="1" ht="15">
      <c r="A542" s="227"/>
      <c r="B542" s="228"/>
      <c r="C542" s="245" t="s">
        <v>0</v>
      </c>
      <c r="D542" s="230">
        <f aca="true" t="shared" si="329" ref="D542:E547">F542+H542+J542+L542</f>
        <v>496.49999999999955</v>
      </c>
      <c r="E542" s="231">
        <f t="shared" si="329"/>
        <v>496.49999999999955</v>
      </c>
      <c r="F542" s="277">
        <f>12500-506.6-10200-1296.9</f>
        <v>496.49999999999955</v>
      </c>
      <c r="G542" s="231">
        <f>12500-506.6-10200-1296.9</f>
        <v>496.49999999999955</v>
      </c>
      <c r="H542" s="232">
        <v>0</v>
      </c>
      <c r="I542" s="231">
        <v>0</v>
      </c>
      <c r="J542" s="232">
        <v>0</v>
      </c>
      <c r="K542" s="231">
        <v>0</v>
      </c>
      <c r="L542" s="232">
        <v>0</v>
      </c>
      <c r="M542" s="231">
        <v>0</v>
      </c>
      <c r="N542" s="232">
        <v>0</v>
      </c>
      <c r="O542" s="231">
        <v>0</v>
      </c>
      <c r="P542" s="232">
        <v>0</v>
      </c>
      <c r="Q542" s="231">
        <v>0</v>
      </c>
      <c r="R542" s="269"/>
      <c r="S542" s="260"/>
      <c r="T542" s="125"/>
      <c r="U542" s="125"/>
      <c r="V542" s="125"/>
    </row>
    <row r="543" spans="1:22" s="110" customFormat="1" ht="15">
      <c r="A543" s="227"/>
      <c r="B543" s="228"/>
      <c r="C543" s="245" t="s">
        <v>1</v>
      </c>
      <c r="D543" s="230">
        <f t="shared" si="329"/>
        <v>10200</v>
      </c>
      <c r="E543" s="231">
        <f t="shared" si="329"/>
        <v>10200</v>
      </c>
      <c r="F543" s="285">
        <v>10200</v>
      </c>
      <c r="G543" s="235">
        <v>10200</v>
      </c>
      <c r="H543" s="232">
        <v>0</v>
      </c>
      <c r="I543" s="231">
        <v>0</v>
      </c>
      <c r="J543" s="232">
        <v>0</v>
      </c>
      <c r="K543" s="231">
        <v>0</v>
      </c>
      <c r="L543" s="232">
        <v>0</v>
      </c>
      <c r="M543" s="231">
        <v>0</v>
      </c>
      <c r="N543" s="232">
        <v>0</v>
      </c>
      <c r="O543" s="231">
        <v>0</v>
      </c>
      <c r="P543" s="232">
        <v>0</v>
      </c>
      <c r="Q543" s="231">
        <v>0</v>
      </c>
      <c r="R543" s="269"/>
      <c r="S543" s="260"/>
      <c r="T543" s="125"/>
      <c r="U543" s="125"/>
      <c r="V543" s="125"/>
    </row>
    <row r="544" spans="1:22" s="110" customFormat="1" ht="15">
      <c r="A544" s="227"/>
      <c r="B544" s="228"/>
      <c r="C544" s="245" t="s">
        <v>2</v>
      </c>
      <c r="D544" s="230">
        <f t="shared" si="329"/>
        <v>0</v>
      </c>
      <c r="E544" s="231">
        <f t="shared" si="329"/>
        <v>0</v>
      </c>
      <c r="F544" s="230">
        <v>0</v>
      </c>
      <c r="G544" s="231">
        <v>0</v>
      </c>
      <c r="H544" s="232">
        <v>0</v>
      </c>
      <c r="I544" s="231">
        <v>0</v>
      </c>
      <c r="J544" s="232">
        <v>0</v>
      </c>
      <c r="K544" s="231">
        <v>0</v>
      </c>
      <c r="L544" s="232">
        <v>0</v>
      </c>
      <c r="M544" s="231">
        <v>0</v>
      </c>
      <c r="N544" s="232">
        <v>0</v>
      </c>
      <c r="O544" s="231">
        <v>0</v>
      </c>
      <c r="P544" s="232">
        <v>0</v>
      </c>
      <c r="Q544" s="231">
        <v>0</v>
      </c>
      <c r="R544" s="269"/>
      <c r="S544" s="260"/>
      <c r="T544" s="125"/>
      <c r="U544" s="125"/>
      <c r="V544" s="125"/>
    </row>
    <row r="545" spans="1:22" s="109" customFormat="1" ht="15">
      <c r="A545" s="227"/>
      <c r="B545" s="228"/>
      <c r="C545" s="233" t="s">
        <v>211</v>
      </c>
      <c r="D545" s="230">
        <f t="shared" si="329"/>
        <v>0</v>
      </c>
      <c r="E545" s="231">
        <f t="shared" si="329"/>
        <v>0</v>
      </c>
      <c r="F545" s="234">
        <v>0</v>
      </c>
      <c r="G545" s="235">
        <v>0</v>
      </c>
      <c r="H545" s="234">
        <f>H566+H573+H580+H590</f>
        <v>0</v>
      </c>
      <c r="I545" s="235">
        <f>I566+I573+I580+I590</f>
        <v>0</v>
      </c>
      <c r="J545" s="234">
        <v>0</v>
      </c>
      <c r="K545" s="235">
        <v>0</v>
      </c>
      <c r="L545" s="234">
        <f aca="true" t="shared" si="330" ref="L545:O546">L566+L573+L580+L590</f>
        <v>0</v>
      </c>
      <c r="M545" s="235">
        <f t="shared" si="330"/>
        <v>0</v>
      </c>
      <c r="N545" s="234">
        <f t="shared" si="330"/>
        <v>0</v>
      </c>
      <c r="O545" s="235">
        <f t="shared" si="330"/>
        <v>0</v>
      </c>
      <c r="P545" s="234">
        <v>0</v>
      </c>
      <c r="Q545" s="235">
        <f>Q566+Q573+Q580+Q590</f>
        <v>0</v>
      </c>
      <c r="R545" s="269"/>
      <c r="S545" s="260"/>
      <c r="T545" s="125"/>
      <c r="U545" s="125"/>
      <c r="V545" s="125"/>
    </row>
    <row r="546" spans="1:22" s="109" customFormat="1" ht="15">
      <c r="A546" s="227"/>
      <c r="B546" s="228"/>
      <c r="C546" s="229" t="s">
        <v>212</v>
      </c>
      <c r="D546" s="230">
        <f t="shared" si="329"/>
        <v>0</v>
      </c>
      <c r="E546" s="231">
        <f t="shared" si="329"/>
        <v>0</v>
      </c>
      <c r="F546" s="236">
        <v>0</v>
      </c>
      <c r="G546" s="231">
        <v>0</v>
      </c>
      <c r="H546" s="236">
        <f>H567+H574+H581+H591</f>
        <v>0</v>
      </c>
      <c r="I546" s="231">
        <f>I567+I574+I581+I591</f>
        <v>0</v>
      </c>
      <c r="J546" s="236">
        <v>0</v>
      </c>
      <c r="K546" s="231">
        <v>0</v>
      </c>
      <c r="L546" s="236">
        <f t="shared" si="330"/>
        <v>0</v>
      </c>
      <c r="M546" s="231">
        <f t="shared" si="330"/>
        <v>0</v>
      </c>
      <c r="N546" s="236">
        <f t="shared" si="330"/>
        <v>0</v>
      </c>
      <c r="O546" s="231">
        <f t="shared" si="330"/>
        <v>0</v>
      </c>
      <c r="P546" s="236">
        <f>P567+P574+P581+P591</f>
        <v>0</v>
      </c>
      <c r="Q546" s="231">
        <f>Q567+Q574+Q581+Q591</f>
        <v>0</v>
      </c>
      <c r="R546" s="269"/>
      <c r="S546" s="260"/>
      <c r="T546" s="125"/>
      <c r="U546" s="125"/>
      <c r="V546" s="125"/>
    </row>
    <row r="547" spans="1:22" s="109" customFormat="1" ht="15.75" thickBot="1">
      <c r="A547" s="237"/>
      <c r="B547" s="238"/>
      <c r="C547" s="239" t="s">
        <v>213</v>
      </c>
      <c r="D547" s="255">
        <f t="shared" si="329"/>
        <v>0</v>
      </c>
      <c r="E547" s="241">
        <f t="shared" si="329"/>
        <v>0</v>
      </c>
      <c r="F547" s="240">
        <f>F568+F575+F582+F592</f>
        <v>0</v>
      </c>
      <c r="G547" s="241">
        <f>G568+G575+G582+G592</f>
        <v>0</v>
      </c>
      <c r="H547" s="240">
        <f aca="true" t="shared" si="331" ref="H547:Q547">H568+H575+H582+H592</f>
        <v>0</v>
      </c>
      <c r="I547" s="241">
        <f t="shared" si="331"/>
        <v>0</v>
      </c>
      <c r="J547" s="240">
        <f t="shared" si="331"/>
        <v>0</v>
      </c>
      <c r="K547" s="241">
        <f t="shared" si="331"/>
        <v>0</v>
      </c>
      <c r="L547" s="240">
        <f t="shared" si="331"/>
        <v>0</v>
      </c>
      <c r="M547" s="241">
        <f t="shared" si="331"/>
        <v>0</v>
      </c>
      <c r="N547" s="240">
        <f t="shared" si="331"/>
        <v>0</v>
      </c>
      <c r="O547" s="241">
        <f t="shared" si="331"/>
        <v>0</v>
      </c>
      <c r="P547" s="240">
        <f t="shared" si="331"/>
        <v>0</v>
      </c>
      <c r="Q547" s="241">
        <f t="shared" si="331"/>
        <v>0</v>
      </c>
      <c r="R547" s="274"/>
      <c r="S547" s="275"/>
      <c r="T547" s="125"/>
      <c r="U547" s="125"/>
      <c r="V547" s="125"/>
    </row>
    <row r="548" spans="1:22" ht="15">
      <c r="A548" s="126" t="s">
        <v>146</v>
      </c>
      <c r="B548" s="139" t="s">
        <v>295</v>
      </c>
      <c r="C548" s="9" t="s">
        <v>14</v>
      </c>
      <c r="D548" s="41">
        <f>SUM(D549:D554)</f>
        <v>10706.6</v>
      </c>
      <c r="E548" s="42">
        <f>SUM(E549:E554)</f>
        <v>506.6</v>
      </c>
      <c r="F548" s="41">
        <f aca="true" t="shared" si="332" ref="F548:M548">SUM(F549:F551)</f>
        <v>506.6</v>
      </c>
      <c r="G548" s="42">
        <f t="shared" si="332"/>
        <v>506.6</v>
      </c>
      <c r="H548" s="61">
        <f t="shared" si="332"/>
        <v>0</v>
      </c>
      <c r="I548" s="42">
        <f t="shared" si="332"/>
        <v>0</v>
      </c>
      <c r="J548" s="61">
        <f t="shared" si="332"/>
        <v>0</v>
      </c>
      <c r="K548" s="42">
        <f t="shared" si="332"/>
        <v>0</v>
      </c>
      <c r="L548" s="61">
        <f t="shared" si="332"/>
        <v>0</v>
      </c>
      <c r="M548" s="42">
        <f t="shared" si="332"/>
        <v>0</v>
      </c>
      <c r="N548" s="61">
        <f>SUM(N549:N551)</f>
        <v>0</v>
      </c>
      <c r="O548" s="42">
        <f>SUM(O549:O551)</f>
        <v>0</v>
      </c>
      <c r="P548" s="61">
        <f>SUM(P549:P551)</f>
        <v>0</v>
      </c>
      <c r="Q548" s="42">
        <f>SUM(Q549:Q551)</f>
        <v>0</v>
      </c>
      <c r="R548" s="150" t="s">
        <v>19</v>
      </c>
      <c r="S548" s="151"/>
      <c r="T548" s="125"/>
      <c r="U548" s="125"/>
      <c r="V548" s="125"/>
    </row>
    <row r="549" spans="1:22" ht="15">
      <c r="A549" s="127"/>
      <c r="B549" s="140"/>
      <c r="C549" s="10" t="s">
        <v>0</v>
      </c>
      <c r="D549" s="44">
        <f aca="true" t="shared" si="333" ref="D549:D554">F549+H549+J549+L549</f>
        <v>506.6</v>
      </c>
      <c r="E549" s="45">
        <f aca="true" t="shared" si="334" ref="E549:E554">G549+I549+K549+M549</f>
        <v>506.6</v>
      </c>
      <c r="F549" s="44">
        <v>506.6</v>
      </c>
      <c r="G549" s="45">
        <v>506.6</v>
      </c>
      <c r="H549" s="46">
        <v>0</v>
      </c>
      <c r="I549" s="45">
        <v>0</v>
      </c>
      <c r="J549" s="46">
        <v>0</v>
      </c>
      <c r="K549" s="45">
        <v>0</v>
      </c>
      <c r="L549" s="46">
        <v>0</v>
      </c>
      <c r="M549" s="45">
        <v>0</v>
      </c>
      <c r="N549" s="46">
        <v>0</v>
      </c>
      <c r="O549" s="45">
        <v>0</v>
      </c>
      <c r="P549" s="46">
        <v>0</v>
      </c>
      <c r="Q549" s="45">
        <v>0</v>
      </c>
      <c r="R549" s="147"/>
      <c r="S549" s="148"/>
      <c r="T549" s="125"/>
      <c r="U549" s="125"/>
      <c r="V549" s="125"/>
    </row>
    <row r="550" spans="1:22" ht="15">
      <c r="A550" s="127"/>
      <c r="B550" s="140"/>
      <c r="C550" s="10" t="s">
        <v>1</v>
      </c>
      <c r="D550" s="44">
        <f t="shared" si="333"/>
        <v>0</v>
      </c>
      <c r="E550" s="45">
        <f t="shared" si="334"/>
        <v>0</v>
      </c>
      <c r="F550" s="44">
        <v>0</v>
      </c>
      <c r="G550" s="48">
        <v>0</v>
      </c>
      <c r="H550" s="46">
        <v>0</v>
      </c>
      <c r="I550" s="45">
        <v>0</v>
      </c>
      <c r="J550" s="46">
        <v>0</v>
      </c>
      <c r="K550" s="45">
        <v>0</v>
      </c>
      <c r="L550" s="46">
        <v>0</v>
      </c>
      <c r="M550" s="45">
        <v>0</v>
      </c>
      <c r="N550" s="46">
        <v>0</v>
      </c>
      <c r="O550" s="45">
        <v>0</v>
      </c>
      <c r="P550" s="46">
        <v>0</v>
      </c>
      <c r="Q550" s="45">
        <v>0</v>
      </c>
      <c r="R550" s="147"/>
      <c r="S550" s="148"/>
      <c r="T550" s="125"/>
      <c r="U550" s="125"/>
      <c r="V550" s="125"/>
    </row>
    <row r="551" spans="1:22" ht="15">
      <c r="A551" s="127"/>
      <c r="B551" s="140"/>
      <c r="C551" s="10" t="s">
        <v>2</v>
      </c>
      <c r="D551" s="44">
        <f t="shared" si="333"/>
        <v>0</v>
      </c>
      <c r="E551" s="45">
        <f t="shared" si="334"/>
        <v>0</v>
      </c>
      <c r="F551" s="44">
        <v>0</v>
      </c>
      <c r="G551" s="45">
        <v>0</v>
      </c>
      <c r="H551" s="46">
        <v>0</v>
      </c>
      <c r="I551" s="45">
        <v>0</v>
      </c>
      <c r="J551" s="46">
        <v>0</v>
      </c>
      <c r="K551" s="45">
        <v>0</v>
      </c>
      <c r="L551" s="46">
        <v>0</v>
      </c>
      <c r="M551" s="45">
        <v>0</v>
      </c>
      <c r="N551" s="46">
        <v>0</v>
      </c>
      <c r="O551" s="45">
        <v>0</v>
      </c>
      <c r="P551" s="46">
        <v>0</v>
      </c>
      <c r="Q551" s="45">
        <v>0</v>
      </c>
      <c r="R551" s="147"/>
      <c r="S551" s="148"/>
      <c r="T551" s="125"/>
      <c r="U551" s="125"/>
      <c r="V551" s="125"/>
    </row>
    <row r="552" spans="1:22" s="30" customFormat="1" ht="15">
      <c r="A552" s="127"/>
      <c r="B552" s="140"/>
      <c r="C552" s="12" t="s">
        <v>211</v>
      </c>
      <c r="D552" s="44">
        <f t="shared" si="333"/>
        <v>0</v>
      </c>
      <c r="E552" s="45">
        <f t="shared" si="334"/>
        <v>0</v>
      </c>
      <c r="F552" s="47">
        <v>0</v>
      </c>
      <c r="G552" s="48">
        <v>0</v>
      </c>
      <c r="H552" s="47">
        <f>H573+H580+H587+H597</f>
        <v>0</v>
      </c>
      <c r="I552" s="48">
        <f>I573+I580+I587+I597</f>
        <v>0</v>
      </c>
      <c r="J552" s="47">
        <v>0</v>
      </c>
      <c r="K552" s="48">
        <v>0</v>
      </c>
      <c r="L552" s="47">
        <f aca="true" t="shared" si="335" ref="L552:O553">L573+L580+L587+L597</f>
        <v>0</v>
      </c>
      <c r="M552" s="48">
        <f t="shared" si="335"/>
        <v>0</v>
      </c>
      <c r="N552" s="47">
        <f t="shared" si="335"/>
        <v>0</v>
      </c>
      <c r="O552" s="48">
        <f t="shared" si="335"/>
        <v>0</v>
      </c>
      <c r="P552" s="47">
        <v>0</v>
      </c>
      <c r="Q552" s="48">
        <v>0</v>
      </c>
      <c r="R552" s="147"/>
      <c r="S552" s="148"/>
      <c r="T552" s="125"/>
      <c r="U552" s="125"/>
      <c r="V552" s="125"/>
    </row>
    <row r="553" spans="1:22" s="30" customFormat="1" ht="15">
      <c r="A553" s="127"/>
      <c r="B553" s="140"/>
      <c r="C553" s="43" t="s">
        <v>212</v>
      </c>
      <c r="D553" s="44">
        <f t="shared" si="333"/>
        <v>0</v>
      </c>
      <c r="E553" s="45">
        <f t="shared" si="334"/>
        <v>0</v>
      </c>
      <c r="F553" s="49">
        <v>0</v>
      </c>
      <c r="G553" s="45">
        <v>0</v>
      </c>
      <c r="H553" s="49">
        <f>H574+H581+H588+H598</f>
        <v>0</v>
      </c>
      <c r="I553" s="45">
        <f>I574+I581+I588+I598</f>
        <v>0</v>
      </c>
      <c r="J553" s="49">
        <v>0</v>
      </c>
      <c r="K553" s="45">
        <v>0</v>
      </c>
      <c r="L553" s="49">
        <f t="shared" si="335"/>
        <v>0</v>
      </c>
      <c r="M553" s="45">
        <f t="shared" si="335"/>
        <v>0</v>
      </c>
      <c r="N553" s="49">
        <f t="shared" si="335"/>
        <v>0</v>
      </c>
      <c r="O553" s="45">
        <f t="shared" si="335"/>
        <v>0</v>
      </c>
      <c r="P553" s="49">
        <f>P574+P581+P588+P598</f>
        <v>0</v>
      </c>
      <c r="Q553" s="45">
        <f>Q574+Q581+Q588+Q598</f>
        <v>0</v>
      </c>
      <c r="R553" s="147"/>
      <c r="S553" s="148"/>
      <c r="T553" s="125"/>
      <c r="U553" s="125"/>
      <c r="V553" s="125"/>
    </row>
    <row r="554" spans="1:22" s="30" customFormat="1" ht="15.75" thickBot="1">
      <c r="A554" s="128"/>
      <c r="B554" s="190"/>
      <c r="C554" s="16" t="s">
        <v>213</v>
      </c>
      <c r="D554" s="54">
        <f t="shared" si="333"/>
        <v>10200</v>
      </c>
      <c r="E554" s="51">
        <f t="shared" si="334"/>
        <v>0</v>
      </c>
      <c r="F554" s="50">
        <v>10200</v>
      </c>
      <c r="G554" s="51"/>
      <c r="H554" s="50">
        <f aca="true" t="shared" si="336" ref="H554:Q554">H575+H582+H589+H599</f>
        <v>0</v>
      </c>
      <c r="I554" s="51">
        <f t="shared" si="336"/>
        <v>0</v>
      </c>
      <c r="J554" s="50">
        <v>0</v>
      </c>
      <c r="K554" s="51">
        <v>0</v>
      </c>
      <c r="L554" s="50">
        <f t="shared" si="336"/>
        <v>0</v>
      </c>
      <c r="M554" s="51">
        <f t="shared" si="336"/>
        <v>0</v>
      </c>
      <c r="N554" s="50">
        <f t="shared" si="336"/>
        <v>0</v>
      </c>
      <c r="O554" s="51">
        <f t="shared" si="336"/>
        <v>0</v>
      </c>
      <c r="P554" s="50">
        <f t="shared" si="336"/>
        <v>0</v>
      </c>
      <c r="Q554" s="51">
        <f t="shared" si="336"/>
        <v>0</v>
      </c>
      <c r="R554" s="149"/>
      <c r="S554" s="145"/>
      <c r="T554" s="125"/>
      <c r="U554" s="125"/>
      <c r="V554" s="125"/>
    </row>
    <row r="555" spans="1:22" ht="15" customHeight="1">
      <c r="A555" s="127" t="s">
        <v>147</v>
      </c>
      <c r="B555" s="140" t="s">
        <v>59</v>
      </c>
      <c r="C555" s="12" t="s">
        <v>14</v>
      </c>
      <c r="D555" s="41">
        <f>SUM(D556:D561)</f>
        <v>175865.9</v>
      </c>
      <c r="E555" s="42">
        <f>SUM(E556:E561)</f>
        <v>0</v>
      </c>
      <c r="F555" s="55">
        <f>SUM(F556:F561)</f>
        <v>43966.5</v>
      </c>
      <c r="G555" s="48">
        <f>SUM(G556:G561)</f>
        <v>0</v>
      </c>
      <c r="H555" s="52">
        <f aca="true" t="shared" si="337" ref="H555:M555">SUM(H556:H561)</f>
        <v>0</v>
      </c>
      <c r="I555" s="48">
        <f t="shared" si="337"/>
        <v>0</v>
      </c>
      <c r="J555" s="52">
        <f t="shared" si="337"/>
        <v>131899.4</v>
      </c>
      <c r="K555" s="48">
        <f t="shared" si="337"/>
        <v>0</v>
      </c>
      <c r="L555" s="52">
        <f t="shared" si="337"/>
        <v>0</v>
      </c>
      <c r="M555" s="48">
        <f t="shared" si="337"/>
        <v>0</v>
      </c>
      <c r="N555" s="52">
        <f>SUM(N556:N558)</f>
        <v>0</v>
      </c>
      <c r="O555" s="48">
        <f>SUM(O556:O558)</f>
        <v>0</v>
      </c>
      <c r="P555" s="52">
        <f>SUM(P556:P558)</f>
        <v>0</v>
      </c>
      <c r="Q555" s="48">
        <f>SUM(Q556:Q558)</f>
        <v>0</v>
      </c>
      <c r="R555" s="203" t="s">
        <v>19</v>
      </c>
      <c r="S555" s="148"/>
      <c r="T555" s="125"/>
      <c r="U555" s="125"/>
      <c r="V555" s="125"/>
    </row>
    <row r="556" spans="1:22" ht="15" customHeight="1">
      <c r="A556" s="127"/>
      <c r="B556" s="140"/>
      <c r="C556" s="43" t="s">
        <v>0</v>
      </c>
      <c r="D556" s="44">
        <f aca="true" t="shared" si="338" ref="D556:E561">F556+H556+J556+L556</f>
        <v>0</v>
      </c>
      <c r="E556" s="45">
        <f t="shared" si="338"/>
        <v>0</v>
      </c>
      <c r="F556" s="44">
        <v>0</v>
      </c>
      <c r="G556" s="45">
        <v>0</v>
      </c>
      <c r="H556" s="46">
        <v>0</v>
      </c>
      <c r="I556" s="45">
        <v>0</v>
      </c>
      <c r="J556" s="46">
        <v>0</v>
      </c>
      <c r="K556" s="45">
        <v>0</v>
      </c>
      <c r="L556" s="46">
        <v>0</v>
      </c>
      <c r="M556" s="45">
        <v>0</v>
      </c>
      <c r="N556" s="46">
        <v>0</v>
      </c>
      <c r="O556" s="45">
        <v>0</v>
      </c>
      <c r="P556" s="46">
        <v>0</v>
      </c>
      <c r="Q556" s="45">
        <v>0</v>
      </c>
      <c r="R556" s="203"/>
      <c r="S556" s="148"/>
      <c r="T556" s="125"/>
      <c r="U556" s="125"/>
      <c r="V556" s="125"/>
    </row>
    <row r="557" spans="1:22" ht="15">
      <c r="A557" s="127"/>
      <c r="B557" s="140"/>
      <c r="C557" s="43" t="s">
        <v>1</v>
      </c>
      <c r="D557" s="44">
        <f t="shared" si="338"/>
        <v>0</v>
      </c>
      <c r="E557" s="45">
        <f t="shared" si="338"/>
        <v>0</v>
      </c>
      <c r="F557" s="44">
        <v>0</v>
      </c>
      <c r="G557" s="45">
        <v>0</v>
      </c>
      <c r="H557" s="46">
        <v>0</v>
      </c>
      <c r="I557" s="45">
        <v>0</v>
      </c>
      <c r="J557" s="46">
        <v>0</v>
      </c>
      <c r="K557" s="45">
        <v>0</v>
      </c>
      <c r="L557" s="46">
        <v>0</v>
      </c>
      <c r="M557" s="45">
        <v>0</v>
      </c>
      <c r="N557" s="46">
        <v>0</v>
      </c>
      <c r="O557" s="45">
        <v>0</v>
      </c>
      <c r="P557" s="46">
        <v>0</v>
      </c>
      <c r="Q557" s="45">
        <v>0</v>
      </c>
      <c r="R557" s="203"/>
      <c r="S557" s="148"/>
      <c r="T557" s="125"/>
      <c r="U557" s="125"/>
      <c r="V557" s="125"/>
    </row>
    <row r="558" spans="1:22" ht="15">
      <c r="A558" s="127"/>
      <c r="B558" s="140"/>
      <c r="C558" s="43" t="s">
        <v>2</v>
      </c>
      <c r="D558" s="44">
        <f t="shared" si="338"/>
        <v>0</v>
      </c>
      <c r="E558" s="45">
        <f t="shared" si="338"/>
        <v>0</v>
      </c>
      <c r="F558" s="44">
        <v>0</v>
      </c>
      <c r="G558" s="45">
        <v>0</v>
      </c>
      <c r="H558" s="46">
        <v>0</v>
      </c>
      <c r="I558" s="45">
        <v>0</v>
      </c>
      <c r="J558" s="46">
        <v>0</v>
      </c>
      <c r="K558" s="45">
        <v>0</v>
      </c>
      <c r="L558" s="46">
        <v>0</v>
      </c>
      <c r="M558" s="45">
        <v>0</v>
      </c>
      <c r="N558" s="46">
        <v>0</v>
      </c>
      <c r="O558" s="45">
        <v>0</v>
      </c>
      <c r="P558" s="46">
        <v>0</v>
      </c>
      <c r="Q558" s="45">
        <v>0</v>
      </c>
      <c r="R558" s="203"/>
      <c r="S558" s="148"/>
      <c r="T558" s="125"/>
      <c r="U558" s="125"/>
      <c r="V558" s="125"/>
    </row>
    <row r="559" spans="1:22" ht="15">
      <c r="A559" s="127"/>
      <c r="B559" s="140"/>
      <c r="C559" s="43" t="s">
        <v>211</v>
      </c>
      <c r="D559" s="44">
        <f t="shared" si="338"/>
        <v>175865.9</v>
      </c>
      <c r="E559" s="45">
        <f t="shared" si="338"/>
        <v>0</v>
      </c>
      <c r="F559" s="44">
        <v>43966.5</v>
      </c>
      <c r="G559" s="45">
        <v>0</v>
      </c>
      <c r="H559" s="46">
        <v>0</v>
      </c>
      <c r="I559" s="45">
        <v>0</v>
      </c>
      <c r="J559" s="46">
        <v>131899.4</v>
      </c>
      <c r="K559" s="45">
        <v>0</v>
      </c>
      <c r="L559" s="46">
        <v>0</v>
      </c>
      <c r="M559" s="45">
        <v>0</v>
      </c>
      <c r="N559" s="46">
        <v>0</v>
      </c>
      <c r="O559" s="45">
        <v>0</v>
      </c>
      <c r="P559" s="46">
        <v>1100</v>
      </c>
      <c r="Q559" s="45">
        <v>0</v>
      </c>
      <c r="R559" s="203"/>
      <c r="S559" s="148"/>
      <c r="T559" s="125"/>
      <c r="U559" s="125"/>
      <c r="V559" s="125"/>
    </row>
    <row r="560" spans="1:22" ht="15">
      <c r="A560" s="127"/>
      <c r="B560" s="140"/>
      <c r="C560" s="43" t="s">
        <v>212</v>
      </c>
      <c r="D560" s="44">
        <f t="shared" si="338"/>
        <v>0</v>
      </c>
      <c r="E560" s="45">
        <f t="shared" si="338"/>
        <v>0</v>
      </c>
      <c r="F560" s="44">
        <v>0</v>
      </c>
      <c r="G560" s="45">
        <v>0</v>
      </c>
      <c r="H560" s="46">
        <v>0</v>
      </c>
      <c r="I560" s="45">
        <v>0</v>
      </c>
      <c r="J560" s="46">
        <v>0</v>
      </c>
      <c r="K560" s="45">
        <v>0</v>
      </c>
      <c r="L560" s="46">
        <v>0</v>
      </c>
      <c r="M560" s="45">
        <v>0</v>
      </c>
      <c r="N560" s="46">
        <v>0</v>
      </c>
      <c r="O560" s="45">
        <v>0</v>
      </c>
      <c r="P560" s="46">
        <v>0</v>
      </c>
      <c r="Q560" s="45">
        <v>0</v>
      </c>
      <c r="R560" s="203"/>
      <c r="S560" s="148"/>
      <c r="T560" s="125"/>
      <c r="U560" s="125"/>
      <c r="V560" s="125"/>
    </row>
    <row r="561" spans="1:22" ht="15.75" thickBot="1">
      <c r="A561" s="128"/>
      <c r="B561" s="190"/>
      <c r="C561" s="16" t="s">
        <v>213</v>
      </c>
      <c r="D561" s="54">
        <f t="shared" si="338"/>
        <v>0</v>
      </c>
      <c r="E561" s="51">
        <f t="shared" si="338"/>
        <v>0</v>
      </c>
      <c r="F561" s="54">
        <v>0</v>
      </c>
      <c r="G561" s="51">
        <v>0</v>
      </c>
      <c r="H561" s="53">
        <v>0</v>
      </c>
      <c r="I561" s="51">
        <v>0</v>
      </c>
      <c r="J561" s="53">
        <v>0</v>
      </c>
      <c r="K561" s="51">
        <v>0</v>
      </c>
      <c r="L561" s="53">
        <v>0</v>
      </c>
      <c r="M561" s="51">
        <v>0</v>
      </c>
      <c r="N561" s="53">
        <v>0</v>
      </c>
      <c r="O561" s="51">
        <v>0</v>
      </c>
      <c r="P561" s="53">
        <v>0</v>
      </c>
      <c r="Q561" s="51">
        <v>0</v>
      </c>
      <c r="R561" s="204"/>
      <c r="S561" s="145"/>
      <c r="T561" s="125"/>
      <c r="U561" s="125"/>
      <c r="V561" s="125"/>
    </row>
    <row r="562" spans="1:22" ht="15" customHeight="1">
      <c r="A562" s="127" t="s">
        <v>148</v>
      </c>
      <c r="B562" s="140" t="s">
        <v>60</v>
      </c>
      <c r="C562" s="12" t="s">
        <v>14</v>
      </c>
      <c r="D562" s="41">
        <f>SUM(D563:D568)</f>
        <v>343997.87</v>
      </c>
      <c r="E562" s="42">
        <f>SUM(E563:E568)</f>
        <v>0</v>
      </c>
      <c r="F562" s="55">
        <f aca="true" t="shared" si="339" ref="F562:M562">SUM(F563:F568)</f>
        <v>85999.47</v>
      </c>
      <c r="G562" s="48">
        <f t="shared" si="339"/>
        <v>0</v>
      </c>
      <c r="H562" s="52">
        <f t="shared" si="339"/>
        <v>0</v>
      </c>
      <c r="I562" s="48">
        <f t="shared" si="339"/>
        <v>0</v>
      </c>
      <c r="J562" s="52">
        <f t="shared" si="339"/>
        <v>257998.4</v>
      </c>
      <c r="K562" s="48">
        <f t="shared" si="339"/>
        <v>0</v>
      </c>
      <c r="L562" s="52">
        <f t="shared" si="339"/>
        <v>0</v>
      </c>
      <c r="M562" s="48">
        <f t="shared" si="339"/>
        <v>0</v>
      </c>
      <c r="N562" s="52">
        <f>SUM(N563:N565)</f>
        <v>0</v>
      </c>
      <c r="O562" s="48">
        <f>SUM(O563:O565)</f>
        <v>0</v>
      </c>
      <c r="P562" s="52">
        <f>SUM(P563:P565)</f>
        <v>0</v>
      </c>
      <c r="Q562" s="48">
        <f>SUM(Q563:Q565)</f>
        <v>0</v>
      </c>
      <c r="R562" s="203" t="s">
        <v>19</v>
      </c>
      <c r="S562" s="148"/>
      <c r="T562" s="125"/>
      <c r="U562" s="125"/>
      <c r="V562" s="125"/>
    </row>
    <row r="563" spans="1:22" ht="15" customHeight="1">
      <c r="A563" s="127"/>
      <c r="B563" s="140"/>
      <c r="C563" s="43" t="s">
        <v>0</v>
      </c>
      <c r="D563" s="44">
        <f aca="true" t="shared" si="340" ref="D563:E568">F563+H563+J563+L563</f>
        <v>0</v>
      </c>
      <c r="E563" s="45">
        <f t="shared" si="340"/>
        <v>0</v>
      </c>
      <c r="F563" s="44">
        <v>0</v>
      </c>
      <c r="G563" s="45">
        <v>0</v>
      </c>
      <c r="H563" s="46">
        <v>0</v>
      </c>
      <c r="I563" s="45">
        <v>0</v>
      </c>
      <c r="J563" s="46">
        <v>0</v>
      </c>
      <c r="K563" s="45">
        <v>0</v>
      </c>
      <c r="L563" s="46">
        <v>0</v>
      </c>
      <c r="M563" s="45">
        <v>0</v>
      </c>
      <c r="N563" s="46">
        <v>0</v>
      </c>
      <c r="O563" s="45">
        <v>0</v>
      </c>
      <c r="P563" s="46">
        <v>0</v>
      </c>
      <c r="Q563" s="45">
        <v>0</v>
      </c>
      <c r="R563" s="203"/>
      <c r="S563" s="148"/>
      <c r="T563" s="125"/>
      <c r="U563" s="125"/>
      <c r="V563" s="125"/>
    </row>
    <row r="564" spans="1:22" ht="15">
      <c r="A564" s="127"/>
      <c r="B564" s="140"/>
      <c r="C564" s="43" t="s">
        <v>1</v>
      </c>
      <c r="D564" s="44">
        <f t="shared" si="340"/>
        <v>0</v>
      </c>
      <c r="E564" s="45">
        <f t="shared" si="340"/>
        <v>0</v>
      </c>
      <c r="F564" s="44">
        <v>0</v>
      </c>
      <c r="G564" s="45">
        <v>0</v>
      </c>
      <c r="H564" s="46">
        <v>0</v>
      </c>
      <c r="I564" s="45">
        <v>0</v>
      </c>
      <c r="J564" s="46">
        <v>0</v>
      </c>
      <c r="K564" s="45">
        <v>0</v>
      </c>
      <c r="L564" s="46">
        <v>0</v>
      </c>
      <c r="M564" s="45">
        <v>0</v>
      </c>
      <c r="N564" s="46">
        <v>0</v>
      </c>
      <c r="O564" s="45">
        <v>0</v>
      </c>
      <c r="P564" s="46">
        <v>0</v>
      </c>
      <c r="Q564" s="45">
        <v>0</v>
      </c>
      <c r="R564" s="203"/>
      <c r="S564" s="148"/>
      <c r="T564" s="125"/>
      <c r="U564" s="125"/>
      <c r="V564" s="125"/>
    </row>
    <row r="565" spans="1:22" ht="15">
      <c r="A565" s="127"/>
      <c r="B565" s="140"/>
      <c r="C565" s="43" t="s">
        <v>2</v>
      </c>
      <c r="D565" s="44">
        <f t="shared" si="340"/>
        <v>168131.9</v>
      </c>
      <c r="E565" s="45">
        <f t="shared" si="340"/>
        <v>0</v>
      </c>
      <c r="F565" s="44">
        <v>42033</v>
      </c>
      <c r="G565" s="45">
        <v>0</v>
      </c>
      <c r="H565" s="46">
        <v>0</v>
      </c>
      <c r="I565" s="45">
        <v>0</v>
      </c>
      <c r="J565" s="46">
        <v>126098.9</v>
      </c>
      <c r="K565" s="45">
        <v>0</v>
      </c>
      <c r="L565" s="46">
        <v>0</v>
      </c>
      <c r="M565" s="45">
        <v>0</v>
      </c>
      <c r="N565" s="46">
        <v>0</v>
      </c>
      <c r="O565" s="45">
        <v>0</v>
      </c>
      <c r="P565" s="46">
        <v>0</v>
      </c>
      <c r="Q565" s="45">
        <v>0</v>
      </c>
      <c r="R565" s="203"/>
      <c r="S565" s="148"/>
      <c r="T565" s="125"/>
      <c r="U565" s="125"/>
      <c r="V565" s="125"/>
    </row>
    <row r="566" spans="1:22" ht="15">
      <c r="A566" s="127"/>
      <c r="B566" s="140"/>
      <c r="C566" s="43" t="s">
        <v>211</v>
      </c>
      <c r="D566" s="44">
        <f t="shared" si="340"/>
        <v>175865.97</v>
      </c>
      <c r="E566" s="45">
        <f t="shared" si="340"/>
        <v>0</v>
      </c>
      <c r="F566" s="44">
        <v>43966.47</v>
      </c>
      <c r="G566" s="45">
        <v>0</v>
      </c>
      <c r="H566" s="46">
        <v>0</v>
      </c>
      <c r="I566" s="45">
        <v>0</v>
      </c>
      <c r="J566" s="46">
        <v>131899.5</v>
      </c>
      <c r="K566" s="45">
        <v>0</v>
      </c>
      <c r="L566" s="46">
        <v>0</v>
      </c>
      <c r="M566" s="45">
        <v>0</v>
      </c>
      <c r="N566" s="46">
        <v>0</v>
      </c>
      <c r="O566" s="45">
        <v>0</v>
      </c>
      <c r="P566" s="46">
        <v>1100</v>
      </c>
      <c r="Q566" s="45">
        <v>0</v>
      </c>
      <c r="R566" s="203"/>
      <c r="S566" s="148"/>
      <c r="T566" s="125"/>
      <c r="U566" s="125"/>
      <c r="V566" s="125"/>
    </row>
    <row r="567" spans="1:22" ht="15">
      <c r="A567" s="127"/>
      <c r="B567" s="140"/>
      <c r="C567" s="43" t="s">
        <v>212</v>
      </c>
      <c r="D567" s="44">
        <f t="shared" si="340"/>
        <v>0</v>
      </c>
      <c r="E567" s="45">
        <f t="shared" si="340"/>
        <v>0</v>
      </c>
      <c r="F567" s="44">
        <v>0</v>
      </c>
      <c r="G567" s="45">
        <v>0</v>
      </c>
      <c r="H567" s="46">
        <v>0</v>
      </c>
      <c r="I567" s="45">
        <v>0</v>
      </c>
      <c r="J567" s="46">
        <v>0</v>
      </c>
      <c r="K567" s="45">
        <v>0</v>
      </c>
      <c r="L567" s="46">
        <v>0</v>
      </c>
      <c r="M567" s="45">
        <v>0</v>
      </c>
      <c r="N567" s="46">
        <v>0</v>
      </c>
      <c r="O567" s="45">
        <v>0</v>
      </c>
      <c r="P567" s="46">
        <v>0</v>
      </c>
      <c r="Q567" s="45">
        <v>0</v>
      </c>
      <c r="R567" s="203"/>
      <c r="S567" s="148"/>
      <c r="T567" s="125"/>
      <c r="U567" s="125"/>
      <c r="V567" s="125"/>
    </row>
    <row r="568" spans="1:22" ht="15.75" thickBot="1">
      <c r="A568" s="128"/>
      <c r="B568" s="190"/>
      <c r="C568" s="16" t="s">
        <v>213</v>
      </c>
      <c r="D568" s="54">
        <f t="shared" si="340"/>
        <v>0</v>
      </c>
      <c r="E568" s="51">
        <f t="shared" si="340"/>
        <v>0</v>
      </c>
      <c r="F568" s="54">
        <v>0</v>
      </c>
      <c r="G568" s="51">
        <v>0</v>
      </c>
      <c r="H568" s="53">
        <v>0</v>
      </c>
      <c r="I568" s="51">
        <v>0</v>
      </c>
      <c r="J568" s="53">
        <v>0</v>
      </c>
      <c r="K568" s="51">
        <v>0</v>
      </c>
      <c r="L568" s="53">
        <v>0</v>
      </c>
      <c r="M568" s="51">
        <v>0</v>
      </c>
      <c r="N568" s="53">
        <v>0</v>
      </c>
      <c r="O568" s="51">
        <v>0</v>
      </c>
      <c r="P568" s="53">
        <v>0</v>
      </c>
      <c r="Q568" s="51">
        <v>0</v>
      </c>
      <c r="R568" s="204"/>
      <c r="S568" s="145"/>
      <c r="T568" s="125"/>
      <c r="U568" s="125"/>
      <c r="V568" s="125"/>
    </row>
    <row r="569" spans="1:22" ht="15" customHeight="1">
      <c r="A569" s="127" t="s">
        <v>149</v>
      </c>
      <c r="B569" s="140" t="s">
        <v>61</v>
      </c>
      <c r="C569" s="12" t="s">
        <v>14</v>
      </c>
      <c r="D569" s="41">
        <f>SUM(D570:D575)</f>
        <v>343997.87</v>
      </c>
      <c r="E569" s="42">
        <f>SUM(E570:E575)</f>
        <v>0</v>
      </c>
      <c r="F569" s="55">
        <f aca="true" t="shared" si="341" ref="F569:M569">SUM(F570:F572)</f>
        <v>85999.47</v>
      </c>
      <c r="G569" s="48">
        <f t="shared" si="341"/>
        <v>0</v>
      </c>
      <c r="H569" s="52">
        <f t="shared" si="341"/>
        <v>0</v>
      </c>
      <c r="I569" s="48">
        <f t="shared" si="341"/>
        <v>0</v>
      </c>
      <c r="J569" s="52">
        <f t="shared" si="341"/>
        <v>257998.4</v>
      </c>
      <c r="K569" s="48">
        <f t="shared" si="341"/>
        <v>0</v>
      </c>
      <c r="L569" s="52">
        <f t="shared" si="341"/>
        <v>0</v>
      </c>
      <c r="M569" s="48">
        <f t="shared" si="341"/>
        <v>0</v>
      </c>
      <c r="N569" s="52">
        <f>SUM(N570:N572)</f>
        <v>0</v>
      </c>
      <c r="O569" s="48">
        <f>SUM(O570:O572)</f>
        <v>0</v>
      </c>
      <c r="P569" s="52">
        <f>SUM(P570:P572)</f>
        <v>1100</v>
      </c>
      <c r="Q569" s="48">
        <f>SUM(Q570:Q572)</f>
        <v>0</v>
      </c>
      <c r="R569" s="203" t="s">
        <v>19</v>
      </c>
      <c r="S569" s="148"/>
      <c r="T569" s="125"/>
      <c r="U569" s="125"/>
      <c r="V569" s="125"/>
    </row>
    <row r="570" spans="1:22" ht="15" customHeight="1">
      <c r="A570" s="127"/>
      <c r="B570" s="140"/>
      <c r="C570" s="43" t="s">
        <v>0</v>
      </c>
      <c r="D570" s="44">
        <f aca="true" t="shared" si="342" ref="D570:E575">F570+H570+J570+L570</f>
        <v>0</v>
      </c>
      <c r="E570" s="45">
        <f t="shared" si="342"/>
        <v>0</v>
      </c>
      <c r="F570" s="44">
        <v>0</v>
      </c>
      <c r="G570" s="45">
        <v>0</v>
      </c>
      <c r="H570" s="46">
        <v>0</v>
      </c>
      <c r="I570" s="45">
        <v>0</v>
      </c>
      <c r="J570" s="46">
        <v>0</v>
      </c>
      <c r="K570" s="45">
        <v>0</v>
      </c>
      <c r="L570" s="46">
        <v>0</v>
      </c>
      <c r="M570" s="45">
        <v>0</v>
      </c>
      <c r="N570" s="46">
        <v>0</v>
      </c>
      <c r="O570" s="45">
        <v>0</v>
      </c>
      <c r="P570" s="46">
        <v>0</v>
      </c>
      <c r="Q570" s="45">
        <v>0</v>
      </c>
      <c r="R570" s="203"/>
      <c r="S570" s="148"/>
      <c r="T570" s="125"/>
      <c r="U570" s="125"/>
      <c r="V570" s="125"/>
    </row>
    <row r="571" spans="1:22" ht="15">
      <c r="A571" s="127"/>
      <c r="B571" s="140"/>
      <c r="C571" s="43" t="s">
        <v>1</v>
      </c>
      <c r="D571" s="44">
        <f t="shared" si="342"/>
        <v>168131.9</v>
      </c>
      <c r="E571" s="45">
        <f t="shared" si="342"/>
        <v>0</v>
      </c>
      <c r="F571" s="44">
        <v>42033</v>
      </c>
      <c r="G571" s="45">
        <v>0</v>
      </c>
      <c r="H571" s="46">
        <v>0</v>
      </c>
      <c r="I571" s="45">
        <v>0</v>
      </c>
      <c r="J571" s="46">
        <v>126098.9</v>
      </c>
      <c r="K571" s="45">
        <v>0</v>
      </c>
      <c r="L571" s="46">
        <v>0</v>
      </c>
      <c r="M571" s="45">
        <v>0</v>
      </c>
      <c r="N571" s="46">
        <v>0</v>
      </c>
      <c r="O571" s="45">
        <v>0</v>
      </c>
      <c r="P571" s="46">
        <v>0</v>
      </c>
      <c r="Q571" s="45">
        <v>0</v>
      </c>
      <c r="R571" s="203"/>
      <c r="S571" s="148"/>
      <c r="T571" s="125"/>
      <c r="U571" s="125"/>
      <c r="V571" s="125"/>
    </row>
    <row r="572" spans="1:22" ht="15">
      <c r="A572" s="127"/>
      <c r="B572" s="140"/>
      <c r="C572" s="43" t="s">
        <v>2</v>
      </c>
      <c r="D572" s="44">
        <f t="shared" si="342"/>
        <v>175865.97</v>
      </c>
      <c r="E572" s="45">
        <f t="shared" si="342"/>
        <v>0</v>
      </c>
      <c r="F572" s="44">
        <v>43966.47</v>
      </c>
      <c r="G572" s="45">
        <v>0</v>
      </c>
      <c r="H572" s="46">
        <v>0</v>
      </c>
      <c r="I572" s="45">
        <v>0</v>
      </c>
      <c r="J572" s="46">
        <v>131899.5</v>
      </c>
      <c r="K572" s="45">
        <v>0</v>
      </c>
      <c r="L572" s="46">
        <v>0</v>
      </c>
      <c r="M572" s="45">
        <v>0</v>
      </c>
      <c r="N572" s="46">
        <v>0</v>
      </c>
      <c r="O572" s="45">
        <v>0</v>
      </c>
      <c r="P572" s="46">
        <v>1100</v>
      </c>
      <c r="Q572" s="45">
        <v>0</v>
      </c>
      <c r="R572" s="203"/>
      <c r="S572" s="148"/>
      <c r="T572" s="125"/>
      <c r="U572" s="125"/>
      <c r="V572" s="125"/>
    </row>
    <row r="573" spans="1:22" ht="15">
      <c r="A573" s="127"/>
      <c r="B573" s="140"/>
      <c r="C573" s="43" t="s">
        <v>211</v>
      </c>
      <c r="D573" s="44">
        <f t="shared" si="342"/>
        <v>0</v>
      </c>
      <c r="E573" s="45">
        <f t="shared" si="342"/>
        <v>0</v>
      </c>
      <c r="F573" s="44">
        <v>0</v>
      </c>
      <c r="G573" s="45">
        <v>0</v>
      </c>
      <c r="H573" s="46">
        <v>0</v>
      </c>
      <c r="I573" s="45">
        <v>0</v>
      </c>
      <c r="J573" s="46">
        <v>0</v>
      </c>
      <c r="K573" s="45">
        <v>0</v>
      </c>
      <c r="L573" s="46">
        <v>0</v>
      </c>
      <c r="M573" s="45">
        <v>0</v>
      </c>
      <c r="N573" s="46">
        <v>0</v>
      </c>
      <c r="O573" s="45">
        <v>0</v>
      </c>
      <c r="P573" s="46">
        <v>0</v>
      </c>
      <c r="Q573" s="45">
        <v>0</v>
      </c>
      <c r="R573" s="203"/>
      <c r="S573" s="148"/>
      <c r="T573" s="125"/>
      <c r="U573" s="125"/>
      <c r="V573" s="125"/>
    </row>
    <row r="574" spans="1:22" ht="15">
      <c r="A574" s="127"/>
      <c r="B574" s="140"/>
      <c r="C574" s="43" t="s">
        <v>212</v>
      </c>
      <c r="D574" s="44">
        <f t="shared" si="342"/>
        <v>0</v>
      </c>
      <c r="E574" s="45">
        <f t="shared" si="342"/>
        <v>0</v>
      </c>
      <c r="F574" s="44">
        <v>0</v>
      </c>
      <c r="G574" s="45">
        <v>0</v>
      </c>
      <c r="H574" s="46">
        <v>0</v>
      </c>
      <c r="I574" s="45">
        <v>0</v>
      </c>
      <c r="J574" s="46">
        <v>0</v>
      </c>
      <c r="K574" s="45">
        <v>0</v>
      </c>
      <c r="L574" s="46">
        <v>0</v>
      </c>
      <c r="M574" s="45">
        <v>0</v>
      </c>
      <c r="N574" s="46">
        <v>0</v>
      </c>
      <c r="O574" s="45">
        <v>0</v>
      </c>
      <c r="P574" s="46">
        <v>0</v>
      </c>
      <c r="Q574" s="45">
        <v>0</v>
      </c>
      <c r="R574" s="203"/>
      <c r="S574" s="148"/>
      <c r="T574" s="125"/>
      <c r="U574" s="125"/>
      <c r="V574" s="125"/>
    </row>
    <row r="575" spans="1:22" ht="15.75" thickBot="1">
      <c r="A575" s="128"/>
      <c r="B575" s="190"/>
      <c r="C575" s="16" t="s">
        <v>213</v>
      </c>
      <c r="D575" s="54">
        <f t="shared" si="342"/>
        <v>0</v>
      </c>
      <c r="E575" s="51">
        <f t="shared" si="342"/>
        <v>0</v>
      </c>
      <c r="F575" s="54">
        <v>0</v>
      </c>
      <c r="G575" s="51">
        <v>0</v>
      </c>
      <c r="H575" s="53">
        <v>0</v>
      </c>
      <c r="I575" s="51">
        <v>0</v>
      </c>
      <c r="J575" s="53">
        <v>0</v>
      </c>
      <c r="K575" s="51">
        <v>0</v>
      </c>
      <c r="L575" s="53"/>
      <c r="M575" s="51"/>
      <c r="N575" s="53">
        <v>0</v>
      </c>
      <c r="O575" s="51">
        <v>0</v>
      </c>
      <c r="P575" s="53">
        <v>0</v>
      </c>
      <c r="Q575" s="51">
        <v>0</v>
      </c>
      <c r="R575" s="204"/>
      <c r="S575" s="145"/>
      <c r="T575" s="125"/>
      <c r="U575" s="125"/>
      <c r="V575" s="125"/>
    </row>
    <row r="576" spans="1:22" ht="15" customHeight="1">
      <c r="A576" s="127" t="s">
        <v>296</v>
      </c>
      <c r="B576" s="140" t="s">
        <v>58</v>
      </c>
      <c r="C576" s="12" t="s">
        <v>14</v>
      </c>
      <c r="D576" s="41">
        <f>SUM(D577:D582)</f>
        <v>175865.9</v>
      </c>
      <c r="E576" s="42">
        <f>SUM(E577:E582)</f>
        <v>0</v>
      </c>
      <c r="F576" s="55">
        <f aca="true" t="shared" si="343" ref="F576:M576">SUM(F577:F579)</f>
        <v>0</v>
      </c>
      <c r="G576" s="48">
        <f t="shared" si="343"/>
        <v>0</v>
      </c>
      <c r="H576" s="52">
        <f t="shared" si="343"/>
        <v>0</v>
      </c>
      <c r="I576" s="48">
        <f t="shared" si="343"/>
        <v>0</v>
      </c>
      <c r="J576" s="52">
        <f t="shared" si="343"/>
        <v>0</v>
      </c>
      <c r="K576" s="48">
        <f t="shared" si="343"/>
        <v>0</v>
      </c>
      <c r="L576" s="52">
        <f t="shared" si="343"/>
        <v>0</v>
      </c>
      <c r="M576" s="48">
        <f t="shared" si="343"/>
        <v>0</v>
      </c>
      <c r="N576" s="52">
        <f>SUM(N577:N579)</f>
        <v>0</v>
      </c>
      <c r="O576" s="48">
        <f>SUM(O577:O579)</f>
        <v>0</v>
      </c>
      <c r="P576" s="52">
        <f>SUM(P577:P579)</f>
        <v>0</v>
      </c>
      <c r="Q576" s="48">
        <f>SUM(Q577:Q579)</f>
        <v>0</v>
      </c>
      <c r="R576" s="203" t="s">
        <v>19</v>
      </c>
      <c r="S576" s="148"/>
      <c r="T576" s="125"/>
      <c r="U576" s="125"/>
      <c r="V576" s="125"/>
    </row>
    <row r="577" spans="1:22" ht="15">
      <c r="A577" s="127"/>
      <c r="B577" s="140"/>
      <c r="C577" s="43" t="s">
        <v>0</v>
      </c>
      <c r="D577" s="44">
        <f aca="true" t="shared" si="344" ref="D577:E582">F577+H577+J577+L577</f>
        <v>0</v>
      </c>
      <c r="E577" s="45">
        <f t="shared" si="344"/>
        <v>0</v>
      </c>
      <c r="F577" s="44">
        <v>0</v>
      </c>
      <c r="G577" s="45">
        <v>0</v>
      </c>
      <c r="H577" s="46">
        <v>0</v>
      </c>
      <c r="I577" s="45">
        <v>0</v>
      </c>
      <c r="J577" s="46">
        <v>0</v>
      </c>
      <c r="K577" s="45">
        <v>0</v>
      </c>
      <c r="L577" s="46">
        <v>0</v>
      </c>
      <c r="M577" s="45">
        <v>0</v>
      </c>
      <c r="N577" s="46">
        <v>0</v>
      </c>
      <c r="O577" s="45">
        <v>0</v>
      </c>
      <c r="P577" s="46">
        <v>0</v>
      </c>
      <c r="Q577" s="45">
        <v>0</v>
      </c>
      <c r="R577" s="203"/>
      <c r="S577" s="148"/>
      <c r="T577" s="125"/>
      <c r="U577" s="125"/>
      <c r="V577" s="125"/>
    </row>
    <row r="578" spans="1:22" ht="15">
      <c r="A578" s="127"/>
      <c r="B578" s="140"/>
      <c r="C578" s="43" t="s">
        <v>1</v>
      </c>
      <c r="D578" s="44">
        <f t="shared" si="344"/>
        <v>0</v>
      </c>
      <c r="E578" s="45">
        <f t="shared" si="344"/>
        <v>0</v>
      </c>
      <c r="F578" s="44">
        <v>0</v>
      </c>
      <c r="G578" s="45">
        <v>0</v>
      </c>
      <c r="H578" s="46">
        <v>0</v>
      </c>
      <c r="I578" s="45">
        <v>0</v>
      </c>
      <c r="J578" s="46">
        <v>0</v>
      </c>
      <c r="K578" s="45">
        <v>0</v>
      </c>
      <c r="L578" s="46">
        <v>0</v>
      </c>
      <c r="M578" s="45">
        <v>0</v>
      </c>
      <c r="N578" s="46">
        <v>0</v>
      </c>
      <c r="O578" s="45">
        <v>0</v>
      </c>
      <c r="P578" s="46">
        <v>0</v>
      </c>
      <c r="Q578" s="45">
        <v>0</v>
      </c>
      <c r="R578" s="203"/>
      <c r="S578" s="148"/>
      <c r="T578" s="125"/>
      <c r="U578" s="125"/>
      <c r="V578" s="125"/>
    </row>
    <row r="579" spans="1:22" ht="15">
      <c r="A579" s="127"/>
      <c r="B579" s="140"/>
      <c r="C579" s="43" t="s">
        <v>2</v>
      </c>
      <c r="D579" s="44">
        <f t="shared" si="344"/>
        <v>0</v>
      </c>
      <c r="E579" s="45">
        <f t="shared" si="344"/>
        <v>0</v>
      </c>
      <c r="F579" s="44">
        <v>0</v>
      </c>
      <c r="G579" s="45">
        <v>0</v>
      </c>
      <c r="H579" s="46">
        <v>0</v>
      </c>
      <c r="I579" s="45">
        <v>0</v>
      </c>
      <c r="J579" s="46">
        <v>0</v>
      </c>
      <c r="K579" s="45">
        <v>0</v>
      </c>
      <c r="L579" s="46">
        <v>0</v>
      </c>
      <c r="M579" s="45">
        <v>0</v>
      </c>
      <c r="N579" s="46">
        <v>0</v>
      </c>
      <c r="O579" s="45">
        <v>0</v>
      </c>
      <c r="P579" s="46">
        <v>0</v>
      </c>
      <c r="Q579" s="45">
        <v>0</v>
      </c>
      <c r="R579" s="203"/>
      <c r="S579" s="148"/>
      <c r="T579" s="125"/>
      <c r="U579" s="125"/>
      <c r="V579" s="125"/>
    </row>
    <row r="580" spans="1:22" ht="15">
      <c r="A580" s="127"/>
      <c r="B580" s="140"/>
      <c r="C580" s="43" t="s">
        <v>211</v>
      </c>
      <c r="D580" s="44">
        <f t="shared" si="344"/>
        <v>175865.9</v>
      </c>
      <c r="E580" s="45">
        <f t="shared" si="344"/>
        <v>0</v>
      </c>
      <c r="F580" s="44">
        <v>43966.5</v>
      </c>
      <c r="G580" s="45">
        <v>0</v>
      </c>
      <c r="H580" s="46">
        <v>0</v>
      </c>
      <c r="I580" s="45">
        <v>0</v>
      </c>
      <c r="J580" s="46">
        <v>131899.4</v>
      </c>
      <c r="K580" s="45">
        <v>0</v>
      </c>
      <c r="L580" s="46">
        <v>0</v>
      </c>
      <c r="M580" s="45">
        <v>0</v>
      </c>
      <c r="N580" s="46">
        <v>0</v>
      </c>
      <c r="O580" s="45">
        <v>0</v>
      </c>
      <c r="P580" s="46">
        <v>1100</v>
      </c>
      <c r="Q580" s="45">
        <v>0</v>
      </c>
      <c r="R580" s="203"/>
      <c r="S580" s="148"/>
      <c r="T580" s="125"/>
      <c r="U580" s="125"/>
      <c r="V580" s="125"/>
    </row>
    <row r="581" spans="1:22" ht="15">
      <c r="A581" s="127"/>
      <c r="B581" s="140"/>
      <c r="C581" s="43" t="s">
        <v>212</v>
      </c>
      <c r="D581" s="44">
        <f t="shared" si="344"/>
        <v>0</v>
      </c>
      <c r="E581" s="45">
        <f t="shared" si="344"/>
        <v>0</v>
      </c>
      <c r="F581" s="44">
        <v>0</v>
      </c>
      <c r="G581" s="45">
        <v>0</v>
      </c>
      <c r="H581" s="46">
        <v>0</v>
      </c>
      <c r="I581" s="45">
        <v>0</v>
      </c>
      <c r="J581" s="46">
        <v>0</v>
      </c>
      <c r="K581" s="45">
        <v>0</v>
      </c>
      <c r="L581" s="46">
        <v>0</v>
      </c>
      <c r="M581" s="45">
        <v>0</v>
      </c>
      <c r="N581" s="46">
        <v>0</v>
      </c>
      <c r="O581" s="45">
        <v>0</v>
      </c>
      <c r="P581" s="46">
        <v>0</v>
      </c>
      <c r="Q581" s="45">
        <v>0</v>
      </c>
      <c r="R581" s="203"/>
      <c r="S581" s="148"/>
      <c r="T581" s="125"/>
      <c r="U581" s="125"/>
      <c r="V581" s="125"/>
    </row>
    <row r="582" spans="1:22" ht="15.75" thickBot="1">
      <c r="A582" s="128"/>
      <c r="B582" s="190"/>
      <c r="C582" s="16" t="s">
        <v>213</v>
      </c>
      <c r="D582" s="54">
        <f t="shared" si="344"/>
        <v>0</v>
      </c>
      <c r="E582" s="51">
        <f t="shared" si="344"/>
        <v>0</v>
      </c>
      <c r="F582" s="54">
        <v>0</v>
      </c>
      <c r="G582" s="51">
        <v>0</v>
      </c>
      <c r="H582" s="53">
        <v>0</v>
      </c>
      <c r="I582" s="51">
        <v>0</v>
      </c>
      <c r="J582" s="53">
        <v>0</v>
      </c>
      <c r="K582" s="51">
        <v>0</v>
      </c>
      <c r="L582" s="53">
        <v>0</v>
      </c>
      <c r="M582" s="51">
        <v>0</v>
      </c>
      <c r="N582" s="53">
        <v>0</v>
      </c>
      <c r="O582" s="51">
        <v>0</v>
      </c>
      <c r="P582" s="53">
        <v>0</v>
      </c>
      <c r="Q582" s="51">
        <v>0</v>
      </c>
      <c r="R582" s="204"/>
      <c r="S582" s="145"/>
      <c r="T582" s="125"/>
      <c r="U582" s="125"/>
      <c r="V582" s="125"/>
    </row>
    <row r="583" spans="1:22" s="118" customFormat="1" ht="15">
      <c r="A583" s="286" t="s">
        <v>44</v>
      </c>
      <c r="B583" s="287" t="s">
        <v>111</v>
      </c>
      <c r="C583" s="288" t="s">
        <v>14</v>
      </c>
      <c r="D583" s="289">
        <f>SUM(D584:D589)</f>
        <v>20783.1</v>
      </c>
      <c r="E583" s="290">
        <f>SUM(E584:E589)</f>
        <v>5783.099999999999</v>
      </c>
      <c r="F583" s="289">
        <f>SUM(F584:F589)</f>
        <v>5783.099999999999</v>
      </c>
      <c r="G583" s="290">
        <f>SUM(G584:G589)</f>
        <v>5783.099999999999</v>
      </c>
      <c r="H583" s="289">
        <f>SUM(H584:H589)</f>
        <v>0</v>
      </c>
      <c r="I583" s="290">
        <f aca="true" t="shared" si="345" ref="I583:Q583">SUM(I584:I589)</f>
        <v>0</v>
      </c>
      <c r="J583" s="289">
        <f>SUM(J584:J589)</f>
        <v>15000</v>
      </c>
      <c r="K583" s="290">
        <f>SUM(K584:K589)</f>
        <v>0</v>
      </c>
      <c r="L583" s="289">
        <f>SUM(L584:L589)</f>
        <v>0</v>
      </c>
      <c r="M583" s="290">
        <f t="shared" si="345"/>
        <v>0</v>
      </c>
      <c r="N583" s="289">
        <f t="shared" si="345"/>
        <v>0</v>
      </c>
      <c r="O583" s="290">
        <f t="shared" si="345"/>
        <v>0</v>
      </c>
      <c r="P583" s="289">
        <f>SUM(P584:P589)</f>
        <v>0</v>
      </c>
      <c r="Q583" s="290">
        <f t="shared" si="345"/>
        <v>0</v>
      </c>
      <c r="R583" s="291" t="s">
        <v>19</v>
      </c>
      <c r="S583" s="292"/>
      <c r="T583" s="125"/>
      <c r="U583" s="125"/>
      <c r="V583" s="125"/>
    </row>
    <row r="584" spans="1:22" s="118" customFormat="1" ht="15">
      <c r="A584" s="293"/>
      <c r="B584" s="294"/>
      <c r="C584" s="295" t="s">
        <v>0</v>
      </c>
      <c r="D584" s="296">
        <f aca="true" t="shared" si="346" ref="D584:E589">F584+H584+J584+L584</f>
        <v>5783.099999999999</v>
      </c>
      <c r="E584" s="221">
        <f t="shared" si="346"/>
        <v>5783.099999999999</v>
      </c>
      <c r="F584" s="296">
        <f>15000-8590.7-626.2</f>
        <v>5783.099999999999</v>
      </c>
      <c r="G584" s="221">
        <f>15000-8590.7-626.2</f>
        <v>5783.099999999999</v>
      </c>
      <c r="H584" s="297">
        <v>0</v>
      </c>
      <c r="I584" s="221">
        <v>0</v>
      </c>
      <c r="J584" s="297">
        <v>0</v>
      </c>
      <c r="K584" s="221">
        <v>0</v>
      </c>
      <c r="L584" s="297">
        <v>0</v>
      </c>
      <c r="M584" s="221">
        <v>0</v>
      </c>
      <c r="N584" s="297">
        <v>0</v>
      </c>
      <c r="O584" s="221">
        <v>0</v>
      </c>
      <c r="P584" s="297">
        <v>0</v>
      </c>
      <c r="Q584" s="221">
        <v>0</v>
      </c>
      <c r="R584" s="298"/>
      <c r="S584" s="299"/>
      <c r="T584" s="125"/>
      <c r="U584" s="125"/>
      <c r="V584" s="125"/>
    </row>
    <row r="585" spans="1:22" s="118" customFormat="1" ht="15">
      <c r="A585" s="293"/>
      <c r="B585" s="294"/>
      <c r="C585" s="295" t="s">
        <v>1</v>
      </c>
      <c r="D585" s="296">
        <f t="shared" si="346"/>
        <v>15000</v>
      </c>
      <c r="E585" s="221">
        <f t="shared" si="346"/>
        <v>0</v>
      </c>
      <c r="F585" s="296">
        <v>0</v>
      </c>
      <c r="G585" s="221">
        <v>0</v>
      </c>
      <c r="H585" s="297">
        <v>0</v>
      </c>
      <c r="I585" s="221">
        <v>0</v>
      </c>
      <c r="J585" s="297">
        <v>15000</v>
      </c>
      <c r="K585" s="221">
        <v>0</v>
      </c>
      <c r="L585" s="297">
        <v>0</v>
      </c>
      <c r="M585" s="221">
        <v>0</v>
      </c>
      <c r="N585" s="297">
        <v>0</v>
      </c>
      <c r="O585" s="221">
        <v>0</v>
      </c>
      <c r="P585" s="297">
        <v>0</v>
      </c>
      <c r="Q585" s="221">
        <v>0</v>
      </c>
      <c r="R585" s="298"/>
      <c r="S585" s="299"/>
      <c r="T585" s="125"/>
      <c r="U585" s="125"/>
      <c r="V585" s="125"/>
    </row>
    <row r="586" spans="1:22" s="118" customFormat="1" ht="15">
      <c r="A586" s="300"/>
      <c r="B586" s="301"/>
      <c r="C586" s="295" t="s">
        <v>2</v>
      </c>
      <c r="D586" s="296">
        <f t="shared" si="346"/>
        <v>0</v>
      </c>
      <c r="E586" s="221">
        <f t="shared" si="346"/>
        <v>0</v>
      </c>
      <c r="F586" s="302">
        <v>0</v>
      </c>
      <c r="G586" s="303">
        <v>0</v>
      </c>
      <c r="H586" s="304">
        <v>0</v>
      </c>
      <c r="I586" s="303">
        <v>0</v>
      </c>
      <c r="J586" s="304">
        <v>0</v>
      </c>
      <c r="K586" s="303">
        <v>0</v>
      </c>
      <c r="L586" s="304">
        <v>0</v>
      </c>
      <c r="M586" s="303">
        <v>0</v>
      </c>
      <c r="N586" s="304">
        <v>0</v>
      </c>
      <c r="O586" s="303">
        <v>0</v>
      </c>
      <c r="P586" s="304">
        <v>0</v>
      </c>
      <c r="Q586" s="303">
        <v>0</v>
      </c>
      <c r="R586" s="305"/>
      <c r="S586" s="306"/>
      <c r="T586" s="125"/>
      <c r="U586" s="125"/>
      <c r="V586" s="125"/>
    </row>
    <row r="587" spans="1:22" s="118" customFormat="1" ht="15">
      <c r="A587" s="300"/>
      <c r="B587" s="301"/>
      <c r="C587" s="295" t="s">
        <v>211</v>
      </c>
      <c r="D587" s="296">
        <f t="shared" si="346"/>
        <v>0</v>
      </c>
      <c r="E587" s="221">
        <f t="shared" si="346"/>
        <v>0</v>
      </c>
      <c r="F587" s="302">
        <v>0</v>
      </c>
      <c r="G587" s="303">
        <v>0</v>
      </c>
      <c r="H587" s="304">
        <v>0</v>
      </c>
      <c r="I587" s="303">
        <v>0</v>
      </c>
      <c r="J587" s="304">
        <v>0</v>
      </c>
      <c r="K587" s="303">
        <v>0</v>
      </c>
      <c r="L587" s="304">
        <v>0</v>
      </c>
      <c r="M587" s="303">
        <v>0</v>
      </c>
      <c r="N587" s="304">
        <v>0</v>
      </c>
      <c r="O587" s="303">
        <v>0</v>
      </c>
      <c r="P587" s="304">
        <v>0</v>
      </c>
      <c r="Q587" s="303">
        <v>0</v>
      </c>
      <c r="R587" s="305"/>
      <c r="S587" s="306"/>
      <c r="T587" s="125"/>
      <c r="U587" s="125"/>
      <c r="V587" s="125"/>
    </row>
    <row r="588" spans="1:22" s="118" customFormat="1" ht="15">
      <c r="A588" s="300"/>
      <c r="B588" s="301"/>
      <c r="C588" s="295" t="s">
        <v>212</v>
      </c>
      <c r="D588" s="296">
        <f t="shared" si="346"/>
        <v>0</v>
      </c>
      <c r="E588" s="221">
        <f t="shared" si="346"/>
        <v>0</v>
      </c>
      <c r="F588" s="302">
        <v>0</v>
      </c>
      <c r="G588" s="303">
        <v>0</v>
      </c>
      <c r="H588" s="304">
        <v>0</v>
      </c>
      <c r="I588" s="303">
        <v>0</v>
      </c>
      <c r="J588" s="304">
        <v>0</v>
      </c>
      <c r="K588" s="303">
        <v>0</v>
      </c>
      <c r="L588" s="304">
        <v>0</v>
      </c>
      <c r="M588" s="303">
        <v>0</v>
      </c>
      <c r="N588" s="304">
        <v>0</v>
      </c>
      <c r="O588" s="303">
        <v>0</v>
      </c>
      <c r="P588" s="304">
        <v>0</v>
      </c>
      <c r="Q588" s="303">
        <v>0</v>
      </c>
      <c r="R588" s="305"/>
      <c r="S588" s="306"/>
      <c r="T588" s="125"/>
      <c r="U588" s="125"/>
      <c r="V588" s="125"/>
    </row>
    <row r="589" spans="1:22" s="118" customFormat="1" ht="15.75" thickBot="1">
      <c r="A589" s="307"/>
      <c r="B589" s="308"/>
      <c r="C589" s="295" t="s">
        <v>213</v>
      </c>
      <c r="D589" s="296">
        <f t="shared" si="346"/>
        <v>0</v>
      </c>
      <c r="E589" s="221">
        <f t="shared" si="346"/>
        <v>0</v>
      </c>
      <c r="F589" s="309">
        <v>0</v>
      </c>
      <c r="G589" s="310">
        <v>0</v>
      </c>
      <c r="H589" s="311">
        <v>0</v>
      </c>
      <c r="I589" s="310">
        <v>0</v>
      </c>
      <c r="J589" s="311">
        <v>0</v>
      </c>
      <c r="K589" s="310">
        <v>0</v>
      </c>
      <c r="L589" s="311">
        <v>0</v>
      </c>
      <c r="M589" s="310">
        <v>0</v>
      </c>
      <c r="N589" s="311">
        <v>0</v>
      </c>
      <c r="O589" s="310">
        <v>0</v>
      </c>
      <c r="P589" s="311">
        <v>0</v>
      </c>
      <c r="Q589" s="310">
        <v>0</v>
      </c>
      <c r="R589" s="312"/>
      <c r="S589" s="313"/>
      <c r="T589" s="125"/>
      <c r="U589" s="125"/>
      <c r="V589" s="125"/>
    </row>
    <row r="590" spans="1:22" s="109" customFormat="1" ht="15">
      <c r="A590" s="286" t="s">
        <v>45</v>
      </c>
      <c r="B590" s="287" t="s">
        <v>308</v>
      </c>
      <c r="C590" s="288" t="s">
        <v>14</v>
      </c>
      <c r="D590" s="289">
        <f>SUM(D591:D596)</f>
        <v>32001</v>
      </c>
      <c r="E590" s="290">
        <f>SUM(E591:E596)</f>
        <v>32001</v>
      </c>
      <c r="F590" s="289">
        <f aca="true" t="shared" si="347" ref="F590:Q590">SUM(F591:F596)</f>
        <v>1</v>
      </c>
      <c r="G590" s="290">
        <f t="shared" si="347"/>
        <v>1</v>
      </c>
      <c r="H590" s="289">
        <f t="shared" si="347"/>
        <v>0</v>
      </c>
      <c r="I590" s="290">
        <f t="shared" si="347"/>
        <v>0</v>
      </c>
      <c r="J590" s="289">
        <f t="shared" si="347"/>
        <v>32000</v>
      </c>
      <c r="K590" s="290">
        <f t="shared" si="347"/>
        <v>32000</v>
      </c>
      <c r="L590" s="289">
        <f t="shared" si="347"/>
        <v>0</v>
      </c>
      <c r="M590" s="290">
        <f t="shared" si="347"/>
        <v>0</v>
      </c>
      <c r="N590" s="289">
        <f t="shared" si="347"/>
        <v>0</v>
      </c>
      <c r="O590" s="290">
        <f t="shared" si="347"/>
        <v>0</v>
      </c>
      <c r="P590" s="289">
        <f t="shared" si="347"/>
        <v>0</v>
      </c>
      <c r="Q590" s="290">
        <f t="shared" si="347"/>
        <v>0</v>
      </c>
      <c r="R590" s="314" t="s">
        <v>19</v>
      </c>
      <c r="S590" s="315"/>
      <c r="T590" s="125"/>
      <c r="U590" s="125"/>
      <c r="V590" s="125"/>
    </row>
    <row r="591" spans="1:22" s="109" customFormat="1" ht="15">
      <c r="A591" s="293"/>
      <c r="B591" s="294"/>
      <c r="C591" s="295" t="s">
        <v>0</v>
      </c>
      <c r="D591" s="296">
        <f aca="true" t="shared" si="348" ref="D591:D596">F591+H591+J591+L591</f>
        <v>32001</v>
      </c>
      <c r="E591" s="221">
        <f aca="true" t="shared" si="349" ref="E591:E596">G591+I591+K591+M591</f>
        <v>32001</v>
      </c>
      <c r="F591" s="296">
        <v>1</v>
      </c>
      <c r="G591" s="221">
        <v>1</v>
      </c>
      <c r="H591" s="297">
        <v>0</v>
      </c>
      <c r="I591" s="221">
        <v>0</v>
      </c>
      <c r="J591" s="316">
        <v>32000</v>
      </c>
      <c r="K591" s="317">
        <v>32000</v>
      </c>
      <c r="L591" s="297">
        <v>0</v>
      </c>
      <c r="M591" s="221">
        <v>0</v>
      </c>
      <c r="N591" s="297">
        <v>0</v>
      </c>
      <c r="O591" s="221">
        <v>0</v>
      </c>
      <c r="P591" s="297">
        <v>0</v>
      </c>
      <c r="Q591" s="221">
        <v>0</v>
      </c>
      <c r="R591" s="318"/>
      <c r="S591" s="319"/>
      <c r="T591" s="125"/>
      <c r="U591" s="125"/>
      <c r="V591" s="125"/>
    </row>
    <row r="592" spans="1:22" s="109" customFormat="1" ht="15">
      <c r="A592" s="293"/>
      <c r="B592" s="294"/>
      <c r="C592" s="295" t="s">
        <v>1</v>
      </c>
      <c r="D592" s="296">
        <f t="shared" si="348"/>
        <v>0</v>
      </c>
      <c r="E592" s="221">
        <f t="shared" si="349"/>
        <v>0</v>
      </c>
      <c r="F592" s="320">
        <v>0</v>
      </c>
      <c r="G592" s="321">
        <v>0</v>
      </c>
      <c r="H592" s="320">
        <v>0</v>
      </c>
      <c r="I592" s="321">
        <v>0</v>
      </c>
      <c r="J592" s="320">
        <v>0</v>
      </c>
      <c r="K592" s="321">
        <v>0</v>
      </c>
      <c r="L592" s="320">
        <v>0</v>
      </c>
      <c r="M592" s="321">
        <v>0</v>
      </c>
      <c r="N592" s="320">
        <v>0</v>
      </c>
      <c r="O592" s="321">
        <v>0</v>
      </c>
      <c r="P592" s="320">
        <v>0</v>
      </c>
      <c r="Q592" s="321">
        <v>0</v>
      </c>
      <c r="R592" s="318"/>
      <c r="S592" s="319"/>
      <c r="T592" s="125"/>
      <c r="U592" s="125"/>
      <c r="V592" s="125"/>
    </row>
    <row r="593" spans="1:22" s="109" customFormat="1" ht="15">
      <c r="A593" s="300"/>
      <c r="B593" s="322"/>
      <c r="C593" s="295" t="s">
        <v>2</v>
      </c>
      <c r="D593" s="296">
        <f t="shared" si="348"/>
        <v>0</v>
      </c>
      <c r="E593" s="221">
        <f t="shared" si="349"/>
        <v>0</v>
      </c>
      <c r="F593" s="320">
        <v>0</v>
      </c>
      <c r="G593" s="321">
        <v>0</v>
      </c>
      <c r="H593" s="320">
        <v>0</v>
      </c>
      <c r="I593" s="321">
        <v>0</v>
      </c>
      <c r="J593" s="320">
        <v>0</v>
      </c>
      <c r="K593" s="321">
        <v>0</v>
      </c>
      <c r="L593" s="320">
        <v>0</v>
      </c>
      <c r="M593" s="321">
        <v>0</v>
      </c>
      <c r="N593" s="320">
        <v>0</v>
      </c>
      <c r="O593" s="321">
        <v>0</v>
      </c>
      <c r="P593" s="320">
        <v>0</v>
      </c>
      <c r="Q593" s="321">
        <v>0</v>
      </c>
      <c r="R593" s="318"/>
      <c r="S593" s="319"/>
      <c r="T593" s="125"/>
      <c r="U593" s="125"/>
      <c r="V593" s="125"/>
    </row>
    <row r="594" spans="1:22" s="109" customFormat="1" ht="15">
      <c r="A594" s="300"/>
      <c r="B594" s="322"/>
      <c r="C594" s="295" t="s">
        <v>211</v>
      </c>
      <c r="D594" s="296">
        <f t="shared" si="348"/>
        <v>0</v>
      </c>
      <c r="E594" s="221">
        <f t="shared" si="349"/>
        <v>0</v>
      </c>
      <c r="F594" s="320">
        <v>0</v>
      </c>
      <c r="G594" s="321">
        <v>0</v>
      </c>
      <c r="H594" s="320">
        <v>0</v>
      </c>
      <c r="I594" s="321">
        <v>0</v>
      </c>
      <c r="J594" s="320">
        <v>0</v>
      </c>
      <c r="K594" s="321">
        <v>0</v>
      </c>
      <c r="L594" s="320">
        <v>0</v>
      </c>
      <c r="M594" s="321">
        <v>0</v>
      </c>
      <c r="N594" s="320">
        <v>0</v>
      </c>
      <c r="O594" s="321">
        <v>0</v>
      </c>
      <c r="P594" s="320">
        <v>0</v>
      </c>
      <c r="Q594" s="321">
        <v>0</v>
      </c>
      <c r="R594" s="318"/>
      <c r="S594" s="319"/>
      <c r="T594" s="125"/>
      <c r="U594" s="125"/>
      <c r="V594" s="125"/>
    </row>
    <row r="595" spans="1:22" s="109" customFormat="1" ht="15">
      <c r="A595" s="300"/>
      <c r="B595" s="322"/>
      <c r="C595" s="295" t="s">
        <v>212</v>
      </c>
      <c r="D595" s="296">
        <f t="shared" si="348"/>
        <v>0</v>
      </c>
      <c r="E595" s="221">
        <f t="shared" si="349"/>
        <v>0</v>
      </c>
      <c r="F595" s="320">
        <v>0</v>
      </c>
      <c r="G595" s="321">
        <v>0</v>
      </c>
      <c r="H595" s="320">
        <v>0</v>
      </c>
      <c r="I595" s="321">
        <v>0</v>
      </c>
      <c r="J595" s="320">
        <v>0</v>
      </c>
      <c r="K595" s="321">
        <v>0</v>
      </c>
      <c r="L595" s="320">
        <v>0</v>
      </c>
      <c r="M595" s="321">
        <v>0</v>
      </c>
      <c r="N595" s="320">
        <v>0</v>
      </c>
      <c r="O595" s="321">
        <v>0</v>
      </c>
      <c r="P595" s="320">
        <v>0</v>
      </c>
      <c r="Q595" s="321">
        <v>0</v>
      </c>
      <c r="R595" s="318"/>
      <c r="S595" s="319"/>
      <c r="T595" s="125"/>
      <c r="U595" s="125"/>
      <c r="V595" s="125"/>
    </row>
    <row r="596" spans="1:22" s="109" customFormat="1" ht="15.75" thickBot="1">
      <c r="A596" s="307"/>
      <c r="B596" s="323"/>
      <c r="C596" s="295" t="s">
        <v>213</v>
      </c>
      <c r="D596" s="296">
        <f t="shared" si="348"/>
        <v>0</v>
      </c>
      <c r="E596" s="221">
        <f t="shared" si="349"/>
        <v>0</v>
      </c>
      <c r="F596" s="320">
        <v>0</v>
      </c>
      <c r="G596" s="321">
        <v>0</v>
      </c>
      <c r="H596" s="324">
        <v>0</v>
      </c>
      <c r="I596" s="221">
        <v>0</v>
      </c>
      <c r="J596" s="320">
        <v>0</v>
      </c>
      <c r="K596" s="321">
        <v>0</v>
      </c>
      <c r="L596" s="320">
        <v>0</v>
      </c>
      <c r="M596" s="321">
        <v>0</v>
      </c>
      <c r="N596" s="320">
        <v>0</v>
      </c>
      <c r="O596" s="321">
        <v>0</v>
      </c>
      <c r="P596" s="320">
        <v>0</v>
      </c>
      <c r="Q596" s="321">
        <v>0</v>
      </c>
      <c r="R596" s="325"/>
      <c r="S596" s="326"/>
      <c r="T596" s="125"/>
      <c r="U596" s="125"/>
      <c r="V596" s="125"/>
    </row>
    <row r="597" spans="1:22" s="30" customFormat="1" ht="15">
      <c r="A597" s="135"/>
      <c r="B597" s="205" t="s">
        <v>47</v>
      </c>
      <c r="C597" s="31" t="s">
        <v>14</v>
      </c>
      <c r="D597" s="57">
        <f aca="true" t="shared" si="350" ref="D597:Q597">SUM(D598:D603)</f>
        <v>1651459.6</v>
      </c>
      <c r="E597" s="33">
        <f t="shared" si="350"/>
        <v>518531</v>
      </c>
      <c r="F597" s="57">
        <f t="shared" si="350"/>
        <v>287119.2</v>
      </c>
      <c r="G597" s="33">
        <f t="shared" si="350"/>
        <v>16987.2</v>
      </c>
      <c r="H597" s="32">
        <f t="shared" si="350"/>
        <v>0</v>
      </c>
      <c r="I597" s="33">
        <f t="shared" si="350"/>
        <v>0</v>
      </c>
      <c r="J597" s="32">
        <f t="shared" si="350"/>
        <v>1364340.4</v>
      </c>
      <c r="K597" s="33">
        <f t="shared" si="350"/>
        <v>501543.80000000005</v>
      </c>
      <c r="L597" s="32">
        <f t="shared" si="350"/>
        <v>0</v>
      </c>
      <c r="M597" s="33">
        <f t="shared" si="350"/>
        <v>0</v>
      </c>
      <c r="N597" s="57">
        <f t="shared" si="350"/>
        <v>0</v>
      </c>
      <c r="O597" s="33">
        <f t="shared" si="350"/>
        <v>0</v>
      </c>
      <c r="P597" s="57">
        <f t="shared" si="350"/>
        <v>5536</v>
      </c>
      <c r="Q597" s="33">
        <f t="shared" si="350"/>
        <v>1100</v>
      </c>
      <c r="R597" s="157"/>
      <c r="S597" s="158"/>
      <c r="T597" s="125"/>
      <c r="U597" s="125"/>
      <c r="V597" s="125"/>
    </row>
    <row r="598" spans="1:22" s="30" customFormat="1" ht="15">
      <c r="A598" s="136"/>
      <c r="B598" s="206"/>
      <c r="C598" s="34" t="s">
        <v>0</v>
      </c>
      <c r="D598" s="58">
        <f aca="true" t="shared" si="351" ref="D598:D603">F598+H598+J598+L598</f>
        <v>38787.2</v>
      </c>
      <c r="E598" s="36">
        <f aca="true" t="shared" si="352" ref="E598:E603">G598+I598+K598+M598</f>
        <v>38787.2</v>
      </c>
      <c r="F598" s="35">
        <f aca="true" t="shared" si="353" ref="F598:M598">ROUND(F528+F535+F584+F591,1)</f>
        <v>6787.2</v>
      </c>
      <c r="G598" s="36">
        <f t="shared" si="353"/>
        <v>6787.2</v>
      </c>
      <c r="H598" s="35">
        <f t="shared" si="353"/>
        <v>0</v>
      </c>
      <c r="I598" s="36">
        <f t="shared" si="353"/>
        <v>0</v>
      </c>
      <c r="J598" s="35">
        <f t="shared" si="353"/>
        <v>32000</v>
      </c>
      <c r="K598" s="36">
        <f t="shared" si="353"/>
        <v>32000</v>
      </c>
      <c r="L598" s="35">
        <f t="shared" si="353"/>
        <v>0</v>
      </c>
      <c r="M598" s="36">
        <f t="shared" si="353"/>
        <v>0</v>
      </c>
      <c r="N598" s="35">
        <f aca="true" t="shared" si="354" ref="N598:Q603">N528+N535+N584+N591</f>
        <v>0</v>
      </c>
      <c r="O598" s="36">
        <f t="shared" si="354"/>
        <v>0</v>
      </c>
      <c r="P598" s="35">
        <f t="shared" si="354"/>
        <v>0</v>
      </c>
      <c r="Q598" s="36">
        <f t="shared" si="354"/>
        <v>0</v>
      </c>
      <c r="R598" s="159"/>
      <c r="S598" s="160"/>
      <c r="T598" s="125"/>
      <c r="U598" s="125"/>
      <c r="V598" s="125"/>
    </row>
    <row r="599" spans="1:22" s="30" customFormat="1" ht="15">
      <c r="A599" s="136"/>
      <c r="B599" s="206"/>
      <c r="C599" s="34" t="s">
        <v>1</v>
      </c>
      <c r="D599" s="58">
        <f t="shared" si="351"/>
        <v>437526.1</v>
      </c>
      <c r="E599" s="36">
        <f t="shared" si="352"/>
        <v>254394.2</v>
      </c>
      <c r="F599" s="35">
        <f aca="true" t="shared" si="355" ref="F599:G603">ROUND(F529+F536+F585+F592,1)</f>
        <v>52233</v>
      </c>
      <c r="G599" s="36">
        <f t="shared" si="355"/>
        <v>10200</v>
      </c>
      <c r="H599" s="35">
        <f aca="true" t="shared" si="356" ref="H599:M599">ROUND(H529+H536+H585+H592,1)</f>
        <v>0</v>
      </c>
      <c r="I599" s="36">
        <f t="shared" si="356"/>
        <v>0</v>
      </c>
      <c r="J599" s="35">
        <f t="shared" si="356"/>
        <v>385293.1</v>
      </c>
      <c r="K599" s="36">
        <f t="shared" si="356"/>
        <v>244194.2</v>
      </c>
      <c r="L599" s="35">
        <f t="shared" si="356"/>
        <v>0</v>
      </c>
      <c r="M599" s="36">
        <f t="shared" si="356"/>
        <v>0</v>
      </c>
      <c r="N599" s="35">
        <f t="shared" si="354"/>
        <v>0</v>
      </c>
      <c r="O599" s="36">
        <f t="shared" si="354"/>
        <v>0</v>
      </c>
      <c r="P599" s="35">
        <f t="shared" si="354"/>
        <v>0</v>
      </c>
      <c r="Q599" s="36">
        <f t="shared" si="354"/>
        <v>0</v>
      </c>
      <c r="R599" s="159"/>
      <c r="S599" s="160"/>
      <c r="T599" s="125"/>
      <c r="U599" s="125"/>
      <c r="V599" s="125"/>
    </row>
    <row r="600" spans="1:22" s="30" customFormat="1" ht="15">
      <c r="A600" s="136"/>
      <c r="B600" s="206"/>
      <c r="C600" s="34" t="s">
        <v>2</v>
      </c>
      <c r="D600" s="58">
        <f t="shared" si="351"/>
        <v>569347.5</v>
      </c>
      <c r="E600" s="36">
        <f t="shared" si="352"/>
        <v>225349.6</v>
      </c>
      <c r="F600" s="35">
        <f t="shared" si="355"/>
        <v>85999.5</v>
      </c>
      <c r="G600" s="36">
        <f t="shared" si="355"/>
        <v>0</v>
      </c>
      <c r="H600" s="35">
        <f aca="true" t="shared" si="357" ref="H600:M600">ROUND(H530+H537+H586+H593,1)</f>
        <v>0</v>
      </c>
      <c r="I600" s="36">
        <f t="shared" si="357"/>
        <v>0</v>
      </c>
      <c r="J600" s="35">
        <f t="shared" si="357"/>
        <v>483348</v>
      </c>
      <c r="K600" s="36">
        <f t="shared" si="357"/>
        <v>225349.6</v>
      </c>
      <c r="L600" s="35">
        <f t="shared" si="357"/>
        <v>0</v>
      </c>
      <c r="M600" s="36">
        <f t="shared" si="357"/>
        <v>0</v>
      </c>
      <c r="N600" s="35">
        <f t="shared" si="354"/>
        <v>0</v>
      </c>
      <c r="O600" s="36">
        <f t="shared" si="354"/>
        <v>0</v>
      </c>
      <c r="P600" s="35">
        <f t="shared" si="354"/>
        <v>2236</v>
      </c>
      <c r="Q600" s="36">
        <f t="shared" si="354"/>
        <v>1100</v>
      </c>
      <c r="R600" s="159"/>
      <c r="S600" s="160"/>
      <c r="T600" s="125"/>
      <c r="U600" s="125"/>
      <c r="V600" s="125"/>
    </row>
    <row r="601" spans="1:22" s="30" customFormat="1" ht="15">
      <c r="A601" s="136"/>
      <c r="B601" s="133"/>
      <c r="C601" s="34" t="s">
        <v>211</v>
      </c>
      <c r="D601" s="58">
        <f t="shared" si="351"/>
        <v>595598.8</v>
      </c>
      <c r="E601" s="36">
        <f t="shared" si="352"/>
        <v>0</v>
      </c>
      <c r="F601" s="35">
        <f t="shared" si="355"/>
        <v>131899.5</v>
      </c>
      <c r="G601" s="36">
        <f t="shared" si="355"/>
        <v>0</v>
      </c>
      <c r="H601" s="35">
        <f aca="true" t="shared" si="358" ref="H601:M601">ROUND(H531+H538+H587+H594,1)</f>
        <v>0</v>
      </c>
      <c r="I601" s="36">
        <f t="shared" si="358"/>
        <v>0</v>
      </c>
      <c r="J601" s="35">
        <f t="shared" si="358"/>
        <v>463699.3</v>
      </c>
      <c r="K601" s="36">
        <f t="shared" si="358"/>
        <v>0</v>
      </c>
      <c r="L601" s="35">
        <f t="shared" si="358"/>
        <v>0</v>
      </c>
      <c r="M601" s="36">
        <f t="shared" si="358"/>
        <v>0</v>
      </c>
      <c r="N601" s="35">
        <f t="shared" si="354"/>
        <v>0</v>
      </c>
      <c r="O601" s="36">
        <f t="shared" si="354"/>
        <v>0</v>
      </c>
      <c r="P601" s="35">
        <f t="shared" si="354"/>
        <v>3300</v>
      </c>
      <c r="Q601" s="36">
        <f t="shared" si="354"/>
        <v>0</v>
      </c>
      <c r="R601" s="159"/>
      <c r="S601" s="160"/>
      <c r="T601" s="125"/>
      <c r="U601" s="125"/>
      <c r="V601" s="125"/>
    </row>
    <row r="602" spans="1:22" s="30" customFormat="1" ht="15">
      <c r="A602" s="136"/>
      <c r="B602" s="133"/>
      <c r="C602" s="34" t="s">
        <v>212</v>
      </c>
      <c r="D602" s="58">
        <f t="shared" si="351"/>
        <v>0</v>
      </c>
      <c r="E602" s="36">
        <f t="shared" si="352"/>
        <v>0</v>
      </c>
      <c r="F602" s="35">
        <f t="shared" si="355"/>
        <v>0</v>
      </c>
      <c r="G602" s="36">
        <f t="shared" si="355"/>
        <v>0</v>
      </c>
      <c r="H602" s="35">
        <f aca="true" t="shared" si="359" ref="H602:M602">ROUND(H532+H539+H588+H595,1)</f>
        <v>0</v>
      </c>
      <c r="I602" s="36">
        <f t="shared" si="359"/>
        <v>0</v>
      </c>
      <c r="J602" s="35">
        <f t="shared" si="359"/>
        <v>0</v>
      </c>
      <c r="K602" s="36">
        <f t="shared" si="359"/>
        <v>0</v>
      </c>
      <c r="L602" s="35">
        <f t="shared" si="359"/>
        <v>0</v>
      </c>
      <c r="M602" s="36">
        <f t="shared" si="359"/>
        <v>0</v>
      </c>
      <c r="N602" s="35">
        <f t="shared" si="354"/>
        <v>0</v>
      </c>
      <c r="O602" s="36">
        <f t="shared" si="354"/>
        <v>0</v>
      </c>
      <c r="P602" s="35">
        <f t="shared" si="354"/>
        <v>0</v>
      </c>
      <c r="Q602" s="36">
        <f t="shared" si="354"/>
        <v>0</v>
      </c>
      <c r="R602" s="159"/>
      <c r="S602" s="160"/>
      <c r="T602" s="125"/>
      <c r="U602" s="125"/>
      <c r="V602" s="125"/>
    </row>
    <row r="603" spans="1:22" s="30" customFormat="1" ht="15.75" thickBot="1">
      <c r="A603" s="137"/>
      <c r="B603" s="134"/>
      <c r="C603" s="81" t="s">
        <v>213</v>
      </c>
      <c r="D603" s="58">
        <f t="shared" si="351"/>
        <v>10200</v>
      </c>
      <c r="E603" s="36">
        <f t="shared" si="352"/>
        <v>0</v>
      </c>
      <c r="F603" s="35">
        <v>10200</v>
      </c>
      <c r="G603" s="39">
        <f t="shared" si="355"/>
        <v>0</v>
      </c>
      <c r="H603" s="35">
        <f aca="true" t="shared" si="360" ref="H603:M603">ROUND(H533+H540+H589+H596,1)</f>
        <v>0</v>
      </c>
      <c r="I603" s="39">
        <f t="shared" si="360"/>
        <v>0</v>
      </c>
      <c r="J603" s="35">
        <f t="shared" si="360"/>
        <v>0</v>
      </c>
      <c r="K603" s="39">
        <f t="shared" si="360"/>
        <v>0</v>
      </c>
      <c r="L603" s="35">
        <f t="shared" si="360"/>
        <v>0</v>
      </c>
      <c r="M603" s="39">
        <f t="shared" si="360"/>
        <v>0</v>
      </c>
      <c r="N603" s="84">
        <f t="shared" si="354"/>
        <v>0</v>
      </c>
      <c r="O603" s="83">
        <f t="shared" si="354"/>
        <v>0</v>
      </c>
      <c r="P603" s="84">
        <f t="shared" si="354"/>
        <v>0</v>
      </c>
      <c r="Q603" s="83">
        <f t="shared" si="354"/>
        <v>0</v>
      </c>
      <c r="R603" s="161"/>
      <c r="S603" s="162"/>
      <c r="T603" s="125"/>
      <c r="U603" s="125"/>
      <c r="V603" s="125"/>
    </row>
    <row r="604" spans="1:20" s="30" customFormat="1" ht="90.75" customHeight="1" thickBot="1">
      <c r="A604" s="85" t="s">
        <v>21</v>
      </c>
      <c r="B604" s="209" t="s">
        <v>299</v>
      </c>
      <c r="C604" s="210"/>
      <c r="D604" s="86"/>
      <c r="E604" s="87"/>
      <c r="F604" s="88"/>
      <c r="G604" s="87"/>
      <c r="H604" s="88"/>
      <c r="I604" s="87"/>
      <c r="J604" s="88"/>
      <c r="K604" s="87"/>
      <c r="L604" s="88"/>
      <c r="M604" s="87"/>
      <c r="N604" s="88"/>
      <c r="O604" s="87"/>
      <c r="P604" s="88"/>
      <c r="Q604" s="87"/>
      <c r="R604" s="207"/>
      <c r="S604" s="208"/>
      <c r="T604" s="283"/>
    </row>
    <row r="605" spans="1:22" s="109" customFormat="1" ht="15">
      <c r="A605" s="327" t="s">
        <v>46</v>
      </c>
      <c r="B605" s="287" t="s">
        <v>309</v>
      </c>
      <c r="C605" s="288" t="s">
        <v>14</v>
      </c>
      <c r="D605" s="289">
        <f>SUM(D606:D611)</f>
        <v>700</v>
      </c>
      <c r="E605" s="290">
        <f>SUM(E606:E611)</f>
        <v>700</v>
      </c>
      <c r="F605" s="289">
        <f>SUM(F606:F611)</f>
        <v>700</v>
      </c>
      <c r="G605" s="290">
        <f aca="true" t="shared" si="361" ref="G605:Q605">SUM(G606:G611)</f>
        <v>700</v>
      </c>
      <c r="H605" s="289">
        <f t="shared" si="361"/>
        <v>0</v>
      </c>
      <c r="I605" s="290">
        <f t="shared" si="361"/>
        <v>0</v>
      </c>
      <c r="J605" s="289">
        <f t="shared" si="361"/>
        <v>0</v>
      </c>
      <c r="K605" s="290">
        <f t="shared" si="361"/>
        <v>0</v>
      </c>
      <c r="L605" s="289">
        <f t="shared" si="361"/>
        <v>0</v>
      </c>
      <c r="M605" s="290">
        <f t="shared" si="361"/>
        <v>0</v>
      </c>
      <c r="N605" s="289">
        <f t="shared" si="361"/>
        <v>0</v>
      </c>
      <c r="O605" s="290">
        <f t="shared" si="361"/>
        <v>0</v>
      </c>
      <c r="P605" s="289">
        <f t="shared" si="361"/>
        <v>0</v>
      </c>
      <c r="Q605" s="290">
        <f t="shared" si="361"/>
        <v>0</v>
      </c>
      <c r="R605" s="291" t="s">
        <v>19</v>
      </c>
      <c r="S605" s="292"/>
      <c r="T605" s="125"/>
      <c r="U605" s="125"/>
      <c r="V605" s="125"/>
    </row>
    <row r="606" spans="1:22" s="109" customFormat="1" ht="15">
      <c r="A606" s="328"/>
      <c r="B606" s="294"/>
      <c r="C606" s="295" t="s">
        <v>0</v>
      </c>
      <c r="D606" s="296">
        <f aca="true" t="shared" si="362" ref="D606:E611">F606+H606+J606+L606</f>
        <v>700</v>
      </c>
      <c r="E606" s="221">
        <f t="shared" si="362"/>
        <v>700</v>
      </c>
      <c r="F606" s="297">
        <f>700+600-600</f>
        <v>700</v>
      </c>
      <c r="G606" s="221">
        <f>700+600-600</f>
        <v>700</v>
      </c>
      <c r="H606" s="297">
        <v>0</v>
      </c>
      <c r="I606" s="221">
        <v>0</v>
      </c>
      <c r="J606" s="297">
        <v>0</v>
      </c>
      <c r="K606" s="221">
        <v>0</v>
      </c>
      <c r="L606" s="297">
        <v>0</v>
      </c>
      <c r="M606" s="221">
        <v>0</v>
      </c>
      <c r="N606" s="297">
        <v>0</v>
      </c>
      <c r="O606" s="221">
        <v>0</v>
      </c>
      <c r="P606" s="297">
        <v>0</v>
      </c>
      <c r="Q606" s="221">
        <v>0</v>
      </c>
      <c r="R606" s="298"/>
      <c r="S606" s="299"/>
      <c r="T606" s="125"/>
      <c r="U606" s="125"/>
      <c r="V606" s="125"/>
    </row>
    <row r="607" spans="1:22" s="109" customFormat="1" ht="15">
      <c r="A607" s="328"/>
      <c r="B607" s="294"/>
      <c r="C607" s="295" t="s">
        <v>1</v>
      </c>
      <c r="D607" s="296">
        <f t="shared" si="362"/>
        <v>0</v>
      </c>
      <c r="E607" s="221">
        <f t="shared" si="362"/>
        <v>0</v>
      </c>
      <c r="F607" s="297">
        <v>0</v>
      </c>
      <c r="G607" s="221">
        <v>0</v>
      </c>
      <c r="H607" s="297">
        <v>0</v>
      </c>
      <c r="I607" s="221">
        <v>0</v>
      </c>
      <c r="J607" s="297">
        <v>0</v>
      </c>
      <c r="K607" s="221">
        <v>0</v>
      </c>
      <c r="L607" s="297">
        <v>0</v>
      </c>
      <c r="M607" s="221">
        <v>0</v>
      </c>
      <c r="N607" s="297">
        <v>0</v>
      </c>
      <c r="O607" s="221">
        <v>0</v>
      </c>
      <c r="P607" s="297">
        <v>0</v>
      </c>
      <c r="Q607" s="221">
        <v>0</v>
      </c>
      <c r="R607" s="298"/>
      <c r="S607" s="299"/>
      <c r="T607" s="125"/>
      <c r="U607" s="125"/>
      <c r="V607" s="125"/>
    </row>
    <row r="608" spans="1:22" s="109" customFormat="1" ht="15">
      <c r="A608" s="328"/>
      <c r="B608" s="301"/>
      <c r="C608" s="295" t="s">
        <v>2</v>
      </c>
      <c r="D608" s="296">
        <f t="shared" si="362"/>
        <v>0</v>
      </c>
      <c r="E608" s="221">
        <f t="shared" si="362"/>
        <v>0</v>
      </c>
      <c r="F608" s="304">
        <v>0</v>
      </c>
      <c r="G608" s="303">
        <v>0</v>
      </c>
      <c r="H608" s="304">
        <v>0</v>
      </c>
      <c r="I608" s="303">
        <v>0</v>
      </c>
      <c r="J608" s="304">
        <v>0</v>
      </c>
      <c r="K608" s="303">
        <v>0</v>
      </c>
      <c r="L608" s="304">
        <v>0</v>
      </c>
      <c r="M608" s="303">
        <v>0</v>
      </c>
      <c r="N608" s="304">
        <v>0</v>
      </c>
      <c r="O608" s="303">
        <v>0</v>
      </c>
      <c r="P608" s="304">
        <v>0</v>
      </c>
      <c r="Q608" s="303">
        <v>0</v>
      </c>
      <c r="R608" s="305"/>
      <c r="S608" s="306"/>
      <c r="T608" s="125"/>
      <c r="U608" s="125"/>
      <c r="V608" s="125"/>
    </row>
    <row r="609" spans="1:22" s="109" customFormat="1" ht="15">
      <c r="A609" s="328"/>
      <c r="B609" s="301"/>
      <c r="C609" s="295" t="s">
        <v>211</v>
      </c>
      <c r="D609" s="296">
        <f t="shared" si="362"/>
        <v>0</v>
      </c>
      <c r="E609" s="221">
        <f t="shared" si="362"/>
        <v>0</v>
      </c>
      <c r="F609" s="304">
        <v>0</v>
      </c>
      <c r="G609" s="303">
        <v>0</v>
      </c>
      <c r="H609" s="304">
        <v>0</v>
      </c>
      <c r="I609" s="303">
        <v>0</v>
      </c>
      <c r="J609" s="304">
        <v>0</v>
      </c>
      <c r="K609" s="303">
        <v>0</v>
      </c>
      <c r="L609" s="304">
        <v>0</v>
      </c>
      <c r="M609" s="303">
        <v>0</v>
      </c>
      <c r="N609" s="304">
        <v>0</v>
      </c>
      <c r="O609" s="303">
        <v>0</v>
      </c>
      <c r="P609" s="304">
        <v>0</v>
      </c>
      <c r="Q609" s="303">
        <v>0</v>
      </c>
      <c r="R609" s="305"/>
      <c r="S609" s="306"/>
      <c r="T609" s="125"/>
      <c r="U609" s="125"/>
      <c r="V609" s="125"/>
    </row>
    <row r="610" spans="1:22" s="109" customFormat="1" ht="15">
      <c r="A610" s="328"/>
      <c r="B610" s="301"/>
      <c r="C610" s="295" t="s">
        <v>212</v>
      </c>
      <c r="D610" s="296">
        <f t="shared" si="362"/>
        <v>0</v>
      </c>
      <c r="E610" s="221">
        <f t="shared" si="362"/>
        <v>0</v>
      </c>
      <c r="F610" s="304">
        <v>0</v>
      </c>
      <c r="G610" s="303">
        <v>0</v>
      </c>
      <c r="H610" s="304">
        <v>0</v>
      </c>
      <c r="I610" s="303">
        <v>0</v>
      </c>
      <c r="J610" s="304">
        <v>0</v>
      </c>
      <c r="K610" s="303">
        <v>0</v>
      </c>
      <c r="L610" s="304">
        <v>0</v>
      </c>
      <c r="M610" s="303">
        <v>0</v>
      </c>
      <c r="N610" s="304">
        <v>0</v>
      </c>
      <c r="O610" s="303">
        <v>0</v>
      </c>
      <c r="P610" s="304">
        <v>0</v>
      </c>
      <c r="Q610" s="303">
        <v>0</v>
      </c>
      <c r="R610" s="305"/>
      <c r="S610" s="306"/>
      <c r="T610" s="125"/>
      <c r="U610" s="125"/>
      <c r="V610" s="125"/>
    </row>
    <row r="611" spans="1:22" s="109" customFormat="1" ht="15.75" thickBot="1">
      <c r="A611" s="329"/>
      <c r="B611" s="308"/>
      <c r="C611" s="330" t="s">
        <v>213</v>
      </c>
      <c r="D611" s="309">
        <f t="shared" si="362"/>
        <v>0</v>
      </c>
      <c r="E611" s="310">
        <f t="shared" si="362"/>
        <v>0</v>
      </c>
      <c r="F611" s="311">
        <v>0</v>
      </c>
      <c r="G611" s="310">
        <v>0</v>
      </c>
      <c r="H611" s="311">
        <v>0</v>
      </c>
      <c r="I611" s="310">
        <v>0</v>
      </c>
      <c r="J611" s="311">
        <v>0</v>
      </c>
      <c r="K611" s="310">
        <v>0</v>
      </c>
      <c r="L611" s="311">
        <v>0</v>
      </c>
      <c r="M611" s="310">
        <v>0</v>
      </c>
      <c r="N611" s="311">
        <v>0</v>
      </c>
      <c r="O611" s="310">
        <v>0</v>
      </c>
      <c r="P611" s="311">
        <v>0</v>
      </c>
      <c r="Q611" s="310">
        <v>0</v>
      </c>
      <c r="R611" s="312"/>
      <c r="S611" s="313"/>
      <c r="T611" s="125"/>
      <c r="U611" s="125"/>
      <c r="V611" s="125"/>
    </row>
    <row r="612" spans="1:22" s="111" customFormat="1" ht="15">
      <c r="A612" s="327" t="s">
        <v>152</v>
      </c>
      <c r="B612" s="331" t="s">
        <v>62</v>
      </c>
      <c r="C612" s="332" t="s">
        <v>14</v>
      </c>
      <c r="D612" s="289">
        <f>SUM(D613:D618)</f>
        <v>170408.7</v>
      </c>
      <c r="E612" s="290">
        <f>SUM(E613:E618)</f>
        <v>170408.7</v>
      </c>
      <c r="F612" s="289">
        <f>SUM(F613:F618)</f>
        <v>170408.7</v>
      </c>
      <c r="G612" s="290">
        <f>SUM(G613:G618)</f>
        <v>170408.7</v>
      </c>
      <c r="H612" s="289">
        <f aca="true" t="shared" si="363" ref="H612:Q612">SUM(H613:H618)</f>
        <v>0</v>
      </c>
      <c r="I612" s="290">
        <f t="shared" si="363"/>
        <v>0</v>
      </c>
      <c r="J612" s="289">
        <f t="shared" si="363"/>
        <v>0</v>
      </c>
      <c r="K612" s="290">
        <f t="shared" si="363"/>
        <v>0</v>
      </c>
      <c r="L612" s="289">
        <f t="shared" si="363"/>
        <v>0</v>
      </c>
      <c r="M612" s="290">
        <f t="shared" si="363"/>
        <v>0</v>
      </c>
      <c r="N612" s="289">
        <f t="shared" si="363"/>
        <v>4185.3</v>
      </c>
      <c r="O612" s="290">
        <f t="shared" si="363"/>
        <v>4185.3</v>
      </c>
      <c r="P612" s="289">
        <f t="shared" si="363"/>
        <v>0</v>
      </c>
      <c r="Q612" s="290">
        <f t="shared" si="363"/>
        <v>0</v>
      </c>
      <c r="R612" s="333" t="s">
        <v>19</v>
      </c>
      <c r="S612" s="334"/>
      <c r="T612" s="125"/>
      <c r="U612" s="125"/>
      <c r="V612" s="125"/>
    </row>
    <row r="613" spans="1:22" s="111" customFormat="1" ht="15">
      <c r="A613" s="328"/>
      <c r="B613" s="335"/>
      <c r="C613" s="336" t="s">
        <v>0</v>
      </c>
      <c r="D613" s="296">
        <f aca="true" t="shared" si="364" ref="D613:E618">F613+H613+J613+L613</f>
        <v>169624.1</v>
      </c>
      <c r="E613" s="221">
        <f t="shared" si="364"/>
        <v>169624.1</v>
      </c>
      <c r="F613" s="337">
        <f>86542.9+18299.8+64781.4</f>
        <v>169624.1</v>
      </c>
      <c r="G613" s="221">
        <f>86542.9+18299.8+64781.4</f>
        <v>169624.1</v>
      </c>
      <c r="H613" s="297"/>
      <c r="I613" s="221"/>
      <c r="J613" s="297"/>
      <c r="K613" s="221"/>
      <c r="L613" s="297"/>
      <c r="M613" s="221"/>
      <c r="N613" s="297">
        <v>4185.3</v>
      </c>
      <c r="O613" s="221">
        <v>4185.3</v>
      </c>
      <c r="P613" s="297"/>
      <c r="Q613" s="221"/>
      <c r="R613" s="338"/>
      <c r="S613" s="339"/>
      <c r="T613" s="125"/>
      <c r="U613" s="125"/>
      <c r="V613" s="125"/>
    </row>
    <row r="614" spans="1:22" s="111" customFormat="1" ht="15">
      <c r="A614" s="328"/>
      <c r="B614" s="335"/>
      <c r="C614" s="336" t="s">
        <v>1</v>
      </c>
      <c r="D614" s="296">
        <f t="shared" si="364"/>
        <v>784.5999999999985</v>
      </c>
      <c r="E614" s="221">
        <f t="shared" si="364"/>
        <v>784.5999999999985</v>
      </c>
      <c r="F614" s="340">
        <f>70000-4434-64781.4</f>
        <v>784.5999999999985</v>
      </c>
      <c r="G614" s="321">
        <f>70000-4434-64781.4</f>
        <v>784.5999999999985</v>
      </c>
      <c r="H614" s="297"/>
      <c r="I614" s="221"/>
      <c r="J614" s="297"/>
      <c r="K614" s="221"/>
      <c r="L614" s="297"/>
      <c r="M614" s="221"/>
      <c r="N614" s="297"/>
      <c r="O614" s="221"/>
      <c r="P614" s="297"/>
      <c r="Q614" s="221"/>
      <c r="R614" s="338"/>
      <c r="S614" s="339"/>
      <c r="T614" s="125"/>
      <c r="U614" s="125"/>
      <c r="V614" s="125"/>
    </row>
    <row r="615" spans="1:22" s="111" customFormat="1" ht="15">
      <c r="A615" s="328"/>
      <c r="B615" s="335"/>
      <c r="C615" s="336" t="s">
        <v>2</v>
      </c>
      <c r="D615" s="296">
        <f t="shared" si="364"/>
        <v>0</v>
      </c>
      <c r="E615" s="221">
        <f t="shared" si="364"/>
        <v>0</v>
      </c>
      <c r="F615" s="297"/>
      <c r="G615" s="221"/>
      <c r="H615" s="297"/>
      <c r="I615" s="221"/>
      <c r="J615" s="297"/>
      <c r="K615" s="221"/>
      <c r="L615" s="297"/>
      <c r="M615" s="221"/>
      <c r="N615" s="297"/>
      <c r="O615" s="221"/>
      <c r="P615" s="297"/>
      <c r="Q615" s="221"/>
      <c r="R615" s="338"/>
      <c r="S615" s="339"/>
      <c r="T615" s="125"/>
      <c r="U615" s="125"/>
      <c r="V615" s="125"/>
    </row>
    <row r="616" spans="1:22" s="111" customFormat="1" ht="15">
      <c r="A616" s="328"/>
      <c r="B616" s="335"/>
      <c r="C616" s="336" t="s">
        <v>211</v>
      </c>
      <c r="D616" s="320">
        <f t="shared" si="364"/>
        <v>0</v>
      </c>
      <c r="E616" s="321">
        <f t="shared" si="364"/>
        <v>0</v>
      </c>
      <c r="F616" s="341">
        <v>0</v>
      </c>
      <c r="G616" s="342">
        <v>0</v>
      </c>
      <c r="H616" s="341">
        <v>0</v>
      </c>
      <c r="I616" s="342">
        <v>0</v>
      </c>
      <c r="J616" s="341">
        <v>0</v>
      </c>
      <c r="K616" s="342">
        <v>0</v>
      </c>
      <c r="L616" s="341">
        <v>0</v>
      </c>
      <c r="M616" s="342">
        <v>0</v>
      </c>
      <c r="N616" s="341">
        <v>0</v>
      </c>
      <c r="O616" s="342">
        <v>0</v>
      </c>
      <c r="P616" s="341">
        <v>0</v>
      </c>
      <c r="Q616" s="342">
        <v>0</v>
      </c>
      <c r="R616" s="338"/>
      <c r="S616" s="339"/>
      <c r="T616" s="125"/>
      <c r="U616" s="125"/>
      <c r="V616" s="125"/>
    </row>
    <row r="617" spans="1:22" s="111" customFormat="1" ht="15">
      <c r="A617" s="328"/>
      <c r="B617" s="335"/>
      <c r="C617" s="336" t="s">
        <v>212</v>
      </c>
      <c r="D617" s="296">
        <f t="shared" si="364"/>
        <v>0</v>
      </c>
      <c r="E617" s="221">
        <f t="shared" si="364"/>
        <v>0</v>
      </c>
      <c r="F617" s="304">
        <v>0</v>
      </c>
      <c r="G617" s="303">
        <v>0</v>
      </c>
      <c r="H617" s="304">
        <v>0</v>
      </c>
      <c r="I617" s="303">
        <v>0</v>
      </c>
      <c r="J617" s="304">
        <v>0</v>
      </c>
      <c r="K617" s="303">
        <v>0</v>
      </c>
      <c r="L617" s="304">
        <v>0</v>
      </c>
      <c r="M617" s="303">
        <v>0</v>
      </c>
      <c r="N617" s="304">
        <v>0</v>
      </c>
      <c r="O617" s="303">
        <v>0</v>
      </c>
      <c r="P617" s="304">
        <v>0</v>
      </c>
      <c r="Q617" s="303">
        <v>0</v>
      </c>
      <c r="R617" s="338"/>
      <c r="S617" s="339"/>
      <c r="T617" s="125"/>
      <c r="U617" s="125"/>
      <c r="V617" s="125"/>
    </row>
    <row r="618" spans="1:22" s="111" customFormat="1" ht="15.75" thickBot="1">
      <c r="A618" s="329"/>
      <c r="B618" s="343"/>
      <c r="C618" s="344" t="s">
        <v>213</v>
      </c>
      <c r="D618" s="309">
        <f t="shared" si="364"/>
        <v>0</v>
      </c>
      <c r="E618" s="310">
        <f t="shared" si="364"/>
        <v>0</v>
      </c>
      <c r="F618" s="311">
        <v>0</v>
      </c>
      <c r="G618" s="310">
        <v>0</v>
      </c>
      <c r="H618" s="311">
        <v>0</v>
      </c>
      <c r="I618" s="310">
        <v>0</v>
      </c>
      <c r="J618" s="311">
        <v>0</v>
      </c>
      <c r="K618" s="310">
        <v>0</v>
      </c>
      <c r="L618" s="311">
        <v>0</v>
      </c>
      <c r="M618" s="310">
        <v>0</v>
      </c>
      <c r="N618" s="311">
        <v>0</v>
      </c>
      <c r="O618" s="310">
        <v>0</v>
      </c>
      <c r="P618" s="311">
        <v>0</v>
      </c>
      <c r="Q618" s="310">
        <v>0</v>
      </c>
      <c r="R618" s="345"/>
      <c r="S618" s="346"/>
      <c r="T618" s="125"/>
      <c r="U618" s="125"/>
      <c r="V618" s="125"/>
    </row>
    <row r="619" spans="1:22" s="109" customFormat="1" ht="15">
      <c r="A619" s="347" t="s">
        <v>154</v>
      </c>
      <c r="B619" s="348" t="s">
        <v>92</v>
      </c>
      <c r="C619" s="332" t="s">
        <v>14</v>
      </c>
      <c r="D619" s="289">
        <f>SUM(D620:D625)</f>
        <v>24794.7</v>
      </c>
      <c r="E619" s="290">
        <f>SUM(E620:E625)</f>
        <v>2794.7</v>
      </c>
      <c r="F619" s="289">
        <f>SUM(F620:F625)</f>
        <v>24794.7</v>
      </c>
      <c r="G619" s="290">
        <f>SUM(G620:G625)</f>
        <v>2794.7</v>
      </c>
      <c r="H619" s="289">
        <f aca="true" t="shared" si="365" ref="H619:Q619">SUM(H620:H625)</f>
        <v>0</v>
      </c>
      <c r="I619" s="290">
        <f t="shared" si="365"/>
        <v>0</v>
      </c>
      <c r="J619" s="289">
        <f t="shared" si="365"/>
        <v>0</v>
      </c>
      <c r="K619" s="290">
        <f t="shared" si="365"/>
        <v>0</v>
      </c>
      <c r="L619" s="289">
        <f t="shared" si="365"/>
        <v>0</v>
      </c>
      <c r="M619" s="290">
        <f t="shared" si="365"/>
        <v>0</v>
      </c>
      <c r="N619" s="289">
        <f t="shared" si="365"/>
        <v>1222.65</v>
      </c>
      <c r="O619" s="290">
        <f t="shared" si="365"/>
        <v>1222.7</v>
      </c>
      <c r="P619" s="289">
        <f t="shared" si="365"/>
        <v>0</v>
      </c>
      <c r="Q619" s="290">
        <f t="shared" si="365"/>
        <v>0</v>
      </c>
      <c r="R619" s="349" t="s">
        <v>19</v>
      </c>
      <c r="S619" s="350"/>
      <c r="T619" s="125"/>
      <c r="U619" s="125"/>
      <c r="V619" s="125"/>
    </row>
    <row r="620" spans="1:22" s="109" customFormat="1" ht="15">
      <c r="A620" s="293"/>
      <c r="B620" s="351"/>
      <c r="C620" s="336" t="s">
        <v>0</v>
      </c>
      <c r="D620" s="296">
        <f aca="true" t="shared" si="366" ref="D620:E625">F620+H620+J620+L620</f>
        <v>655.4000000000001</v>
      </c>
      <c r="E620" s="221">
        <f t="shared" si="366"/>
        <v>655.3999999999999</v>
      </c>
      <c r="F620" s="297">
        <f>860.7-205.3</f>
        <v>655.4000000000001</v>
      </c>
      <c r="G620" s="221">
        <f>3000-2139.3-205.3</f>
        <v>655.3999999999999</v>
      </c>
      <c r="H620" s="297"/>
      <c r="I620" s="221"/>
      <c r="J620" s="297"/>
      <c r="K620" s="221"/>
      <c r="L620" s="297"/>
      <c r="M620" s="221"/>
      <c r="N620" s="297">
        <v>1222.65</v>
      </c>
      <c r="O620" s="221">
        <v>1222.7</v>
      </c>
      <c r="P620" s="297"/>
      <c r="Q620" s="221"/>
      <c r="R620" s="298"/>
      <c r="S620" s="299"/>
      <c r="T620" s="125"/>
      <c r="U620" s="125"/>
      <c r="V620" s="125"/>
    </row>
    <row r="621" spans="1:22" s="109" customFormat="1" ht="15">
      <c r="A621" s="293"/>
      <c r="B621" s="351"/>
      <c r="C621" s="336" t="s">
        <v>1</v>
      </c>
      <c r="D621" s="296">
        <f t="shared" si="366"/>
        <v>24139.3</v>
      </c>
      <c r="E621" s="221">
        <f t="shared" si="366"/>
        <v>2139.3</v>
      </c>
      <c r="F621" s="297">
        <f>22000+2139.3</f>
        <v>24139.3</v>
      </c>
      <c r="G621" s="221">
        <v>2139.3</v>
      </c>
      <c r="H621" s="297"/>
      <c r="I621" s="221"/>
      <c r="J621" s="297"/>
      <c r="K621" s="221"/>
      <c r="L621" s="297"/>
      <c r="M621" s="221"/>
      <c r="N621" s="297"/>
      <c r="O621" s="221"/>
      <c r="P621" s="297"/>
      <c r="Q621" s="221"/>
      <c r="R621" s="298"/>
      <c r="S621" s="299"/>
      <c r="T621" s="125"/>
      <c r="U621" s="125"/>
      <c r="V621" s="125"/>
    </row>
    <row r="622" spans="1:22" s="109" customFormat="1" ht="15">
      <c r="A622" s="300"/>
      <c r="B622" s="352"/>
      <c r="C622" s="336" t="s">
        <v>2</v>
      </c>
      <c r="D622" s="296">
        <f t="shared" si="366"/>
        <v>0</v>
      </c>
      <c r="E622" s="221">
        <f t="shared" si="366"/>
        <v>0</v>
      </c>
      <c r="F622" s="304"/>
      <c r="G622" s="303"/>
      <c r="H622" s="304"/>
      <c r="I622" s="303"/>
      <c r="J622" s="304"/>
      <c r="K622" s="303"/>
      <c r="L622" s="304"/>
      <c r="M622" s="303"/>
      <c r="N622" s="304"/>
      <c r="O622" s="303"/>
      <c r="P622" s="304"/>
      <c r="Q622" s="303"/>
      <c r="R622" s="305"/>
      <c r="S622" s="306"/>
      <c r="T622" s="125"/>
      <c r="U622" s="125"/>
      <c r="V622" s="125"/>
    </row>
    <row r="623" spans="1:22" s="109" customFormat="1" ht="15">
      <c r="A623" s="300"/>
      <c r="B623" s="352"/>
      <c r="C623" s="336" t="s">
        <v>211</v>
      </c>
      <c r="D623" s="320">
        <f t="shared" si="366"/>
        <v>0</v>
      </c>
      <c r="E623" s="321">
        <f t="shared" si="366"/>
        <v>0</v>
      </c>
      <c r="F623" s="304"/>
      <c r="G623" s="303"/>
      <c r="H623" s="304"/>
      <c r="I623" s="303"/>
      <c r="J623" s="304"/>
      <c r="K623" s="303"/>
      <c r="L623" s="304"/>
      <c r="M623" s="303"/>
      <c r="N623" s="304"/>
      <c r="O623" s="303"/>
      <c r="P623" s="304"/>
      <c r="Q623" s="303"/>
      <c r="R623" s="305"/>
      <c r="S623" s="306"/>
      <c r="T623" s="125"/>
      <c r="U623" s="125"/>
      <c r="V623" s="125"/>
    </row>
    <row r="624" spans="1:22" s="109" customFormat="1" ht="15">
      <c r="A624" s="300"/>
      <c r="B624" s="352"/>
      <c r="C624" s="336" t="s">
        <v>212</v>
      </c>
      <c r="D624" s="296">
        <f t="shared" si="366"/>
        <v>0</v>
      </c>
      <c r="E624" s="221">
        <f t="shared" si="366"/>
        <v>0</v>
      </c>
      <c r="F624" s="304"/>
      <c r="G624" s="303"/>
      <c r="H624" s="304"/>
      <c r="I624" s="303"/>
      <c r="J624" s="304"/>
      <c r="K624" s="303"/>
      <c r="L624" s="304"/>
      <c r="M624" s="303"/>
      <c r="N624" s="304"/>
      <c r="O624" s="303"/>
      <c r="P624" s="304"/>
      <c r="Q624" s="303"/>
      <c r="R624" s="305"/>
      <c r="S624" s="306"/>
      <c r="T624" s="125"/>
      <c r="U624" s="125"/>
      <c r="V624" s="125"/>
    </row>
    <row r="625" spans="1:22" s="109" customFormat="1" ht="15.75" thickBot="1">
      <c r="A625" s="307"/>
      <c r="B625" s="353"/>
      <c r="C625" s="344" t="s">
        <v>213</v>
      </c>
      <c r="D625" s="309">
        <f t="shared" si="366"/>
        <v>0</v>
      </c>
      <c r="E625" s="310">
        <f t="shared" si="366"/>
        <v>0</v>
      </c>
      <c r="F625" s="311"/>
      <c r="G625" s="310"/>
      <c r="H625" s="311"/>
      <c r="I625" s="310"/>
      <c r="J625" s="311"/>
      <c r="K625" s="310"/>
      <c r="L625" s="311"/>
      <c r="M625" s="310"/>
      <c r="N625" s="311"/>
      <c r="O625" s="310"/>
      <c r="P625" s="311"/>
      <c r="Q625" s="310"/>
      <c r="R625" s="312"/>
      <c r="S625" s="313"/>
      <c r="T625" s="125"/>
      <c r="U625" s="125"/>
      <c r="V625" s="125"/>
    </row>
    <row r="626" spans="1:22" s="109" customFormat="1" ht="15">
      <c r="A626" s="347" t="s">
        <v>155</v>
      </c>
      <c r="B626" s="348" t="s">
        <v>209</v>
      </c>
      <c r="C626" s="332" t="s">
        <v>14</v>
      </c>
      <c r="D626" s="289">
        <f>SUM(D627:D632)</f>
        <v>0</v>
      </c>
      <c r="E626" s="290">
        <f>SUM(E627:E632)</f>
        <v>0</v>
      </c>
      <c r="F626" s="289">
        <f aca="true" t="shared" si="367" ref="F626:Q626">SUM(F627:F632)</f>
        <v>0</v>
      </c>
      <c r="G626" s="290">
        <f t="shared" si="367"/>
        <v>0</v>
      </c>
      <c r="H626" s="289">
        <f t="shared" si="367"/>
        <v>0</v>
      </c>
      <c r="I626" s="290">
        <f t="shared" si="367"/>
        <v>0</v>
      </c>
      <c r="J626" s="289">
        <f t="shared" si="367"/>
        <v>0</v>
      </c>
      <c r="K626" s="290">
        <f t="shared" si="367"/>
        <v>0</v>
      </c>
      <c r="L626" s="289">
        <f t="shared" si="367"/>
        <v>0</v>
      </c>
      <c r="M626" s="290">
        <f t="shared" si="367"/>
        <v>0</v>
      </c>
      <c r="N626" s="289">
        <f t="shared" si="367"/>
        <v>0</v>
      </c>
      <c r="O626" s="290">
        <f t="shared" si="367"/>
        <v>0</v>
      </c>
      <c r="P626" s="289">
        <f t="shared" si="367"/>
        <v>0</v>
      </c>
      <c r="Q626" s="290">
        <f t="shared" si="367"/>
        <v>0</v>
      </c>
      <c r="R626" s="349" t="s">
        <v>19</v>
      </c>
      <c r="S626" s="350"/>
      <c r="T626" s="125"/>
      <c r="U626" s="125"/>
      <c r="V626" s="125"/>
    </row>
    <row r="627" spans="1:22" s="109" customFormat="1" ht="15">
      <c r="A627" s="293"/>
      <c r="B627" s="351"/>
      <c r="C627" s="336" t="s">
        <v>0</v>
      </c>
      <c r="D627" s="296">
        <f aca="true" t="shared" si="368" ref="D627:E632">F627+H627+J627+L627</f>
        <v>0</v>
      </c>
      <c r="E627" s="221">
        <f t="shared" si="368"/>
        <v>0</v>
      </c>
      <c r="F627" s="297">
        <f>100.8-100.8</f>
        <v>0</v>
      </c>
      <c r="G627" s="221">
        <f>100.8-100.8</f>
        <v>0</v>
      </c>
      <c r="H627" s="297"/>
      <c r="I627" s="221"/>
      <c r="J627" s="297"/>
      <c r="K627" s="221"/>
      <c r="L627" s="297"/>
      <c r="M627" s="221"/>
      <c r="N627" s="297"/>
      <c r="O627" s="221"/>
      <c r="P627" s="297"/>
      <c r="Q627" s="221"/>
      <c r="R627" s="298"/>
      <c r="S627" s="299"/>
      <c r="T627" s="125"/>
      <c r="U627" s="125"/>
      <c r="V627" s="125"/>
    </row>
    <row r="628" spans="1:22" s="109" customFormat="1" ht="15">
      <c r="A628" s="293"/>
      <c r="B628" s="351"/>
      <c r="C628" s="336" t="s">
        <v>1</v>
      </c>
      <c r="D628" s="296">
        <f t="shared" si="368"/>
        <v>0</v>
      </c>
      <c r="E628" s="221">
        <f t="shared" si="368"/>
        <v>0</v>
      </c>
      <c r="F628" s="297"/>
      <c r="G628" s="221"/>
      <c r="H628" s="297"/>
      <c r="I628" s="221"/>
      <c r="J628" s="297"/>
      <c r="K628" s="221"/>
      <c r="L628" s="297"/>
      <c r="M628" s="221"/>
      <c r="N628" s="297"/>
      <c r="O628" s="221"/>
      <c r="P628" s="297"/>
      <c r="Q628" s="221"/>
      <c r="R628" s="298"/>
      <c r="S628" s="299"/>
      <c r="T628" s="125"/>
      <c r="U628" s="125"/>
      <c r="V628" s="125"/>
    </row>
    <row r="629" spans="1:22" s="109" customFormat="1" ht="15">
      <c r="A629" s="293"/>
      <c r="B629" s="351"/>
      <c r="C629" s="336" t="s">
        <v>2</v>
      </c>
      <c r="D629" s="296">
        <f t="shared" si="368"/>
        <v>0</v>
      </c>
      <c r="E629" s="221">
        <f t="shared" si="368"/>
        <v>0</v>
      </c>
      <c r="F629" s="297"/>
      <c r="G629" s="221"/>
      <c r="H629" s="297"/>
      <c r="I629" s="221"/>
      <c r="J629" s="297"/>
      <c r="K629" s="221"/>
      <c r="L629" s="297"/>
      <c r="M629" s="221"/>
      <c r="N629" s="297"/>
      <c r="O629" s="221"/>
      <c r="P629" s="297"/>
      <c r="Q629" s="221"/>
      <c r="R629" s="298"/>
      <c r="S629" s="299"/>
      <c r="T629" s="125"/>
      <c r="U629" s="125"/>
      <c r="V629" s="125"/>
    </row>
    <row r="630" spans="1:22" s="109" customFormat="1" ht="15">
      <c r="A630" s="293"/>
      <c r="B630" s="351"/>
      <c r="C630" s="336" t="s">
        <v>211</v>
      </c>
      <c r="D630" s="320">
        <f t="shared" si="368"/>
        <v>0</v>
      </c>
      <c r="E630" s="321">
        <f t="shared" si="368"/>
        <v>0</v>
      </c>
      <c r="F630" s="297"/>
      <c r="G630" s="221"/>
      <c r="H630" s="297"/>
      <c r="I630" s="221"/>
      <c r="J630" s="297"/>
      <c r="K630" s="221"/>
      <c r="L630" s="297"/>
      <c r="M630" s="221"/>
      <c r="N630" s="297"/>
      <c r="O630" s="221"/>
      <c r="P630" s="297"/>
      <c r="Q630" s="221"/>
      <c r="R630" s="298"/>
      <c r="S630" s="299"/>
      <c r="T630" s="125"/>
      <c r="U630" s="125"/>
      <c r="V630" s="125"/>
    </row>
    <row r="631" spans="1:22" s="109" customFormat="1" ht="15">
      <c r="A631" s="293"/>
      <c r="B631" s="351"/>
      <c r="C631" s="336" t="s">
        <v>212</v>
      </c>
      <c r="D631" s="296">
        <f t="shared" si="368"/>
        <v>0</v>
      </c>
      <c r="E631" s="221">
        <f t="shared" si="368"/>
        <v>0</v>
      </c>
      <c r="F631" s="297">
        <v>0</v>
      </c>
      <c r="G631" s="221"/>
      <c r="H631" s="297"/>
      <c r="I631" s="221"/>
      <c r="J631" s="297"/>
      <c r="K631" s="221"/>
      <c r="L631" s="297"/>
      <c r="M631" s="221"/>
      <c r="N631" s="297"/>
      <c r="O631" s="221"/>
      <c r="P631" s="297"/>
      <c r="Q631" s="221"/>
      <c r="R631" s="298"/>
      <c r="S631" s="299"/>
      <c r="T631" s="125"/>
      <c r="U631" s="125"/>
      <c r="V631" s="125"/>
    </row>
    <row r="632" spans="1:22" s="109" customFormat="1" ht="15.75" thickBot="1">
      <c r="A632" s="307"/>
      <c r="B632" s="353"/>
      <c r="C632" s="344" t="s">
        <v>213</v>
      </c>
      <c r="D632" s="309">
        <f t="shared" si="368"/>
        <v>0</v>
      </c>
      <c r="E632" s="310">
        <f t="shared" si="368"/>
        <v>0</v>
      </c>
      <c r="F632" s="311"/>
      <c r="G632" s="310"/>
      <c r="H632" s="311"/>
      <c r="I632" s="310"/>
      <c r="J632" s="311"/>
      <c r="K632" s="310"/>
      <c r="L632" s="311"/>
      <c r="M632" s="310"/>
      <c r="N632" s="311"/>
      <c r="O632" s="310"/>
      <c r="P632" s="311"/>
      <c r="Q632" s="310"/>
      <c r="R632" s="312"/>
      <c r="S632" s="313"/>
      <c r="T632" s="125"/>
      <c r="U632" s="125"/>
      <c r="V632" s="125"/>
    </row>
    <row r="633" spans="1:22" s="30" customFormat="1" ht="15">
      <c r="A633" s="135" t="s">
        <v>197</v>
      </c>
      <c r="B633" s="166" t="s">
        <v>151</v>
      </c>
      <c r="C633" s="31" t="s">
        <v>14</v>
      </c>
      <c r="D633" s="57">
        <f>SUM(D634:D639)</f>
        <v>11138.8</v>
      </c>
      <c r="E633" s="33">
        <f>SUM(E634:E639)</f>
        <v>410</v>
      </c>
      <c r="F633" s="57">
        <f>SUM(F634:F637)</f>
        <v>11138.8</v>
      </c>
      <c r="G633" s="33">
        <f>SUM(G634:G637)</f>
        <v>410</v>
      </c>
      <c r="H633" s="57">
        <f aca="true" t="shared" si="369" ref="H633:Q633">SUM(H634:H637)</f>
        <v>0</v>
      </c>
      <c r="I633" s="33">
        <f t="shared" si="369"/>
        <v>0</v>
      </c>
      <c r="J633" s="57">
        <f t="shared" si="369"/>
        <v>0</v>
      </c>
      <c r="K633" s="33">
        <f t="shared" si="369"/>
        <v>0</v>
      </c>
      <c r="L633" s="57">
        <f t="shared" si="369"/>
        <v>0</v>
      </c>
      <c r="M633" s="33">
        <f t="shared" si="369"/>
        <v>0</v>
      </c>
      <c r="N633" s="57">
        <f t="shared" si="369"/>
        <v>2257.7</v>
      </c>
      <c r="O633" s="33">
        <f t="shared" si="369"/>
        <v>1200</v>
      </c>
      <c r="P633" s="57">
        <f t="shared" si="369"/>
        <v>0</v>
      </c>
      <c r="Q633" s="33">
        <f t="shared" si="369"/>
        <v>0</v>
      </c>
      <c r="R633" s="157" t="s">
        <v>19</v>
      </c>
      <c r="S633" s="158"/>
      <c r="T633" s="125"/>
      <c r="U633" s="125"/>
      <c r="V633" s="125"/>
    </row>
    <row r="634" spans="1:22" s="30" customFormat="1" ht="15">
      <c r="A634" s="136"/>
      <c r="B634" s="167"/>
      <c r="C634" s="34" t="s">
        <v>0</v>
      </c>
      <c r="D634" s="58">
        <f aca="true" t="shared" si="370" ref="D634:E639">F634+H634+J634+L634</f>
        <v>410</v>
      </c>
      <c r="E634" s="36">
        <f t="shared" si="370"/>
        <v>410</v>
      </c>
      <c r="F634" s="35">
        <f aca="true" t="shared" si="371" ref="F634:G639">F641+F662+F683+F690+F697</f>
        <v>410</v>
      </c>
      <c r="G634" s="36">
        <f t="shared" si="371"/>
        <v>410</v>
      </c>
      <c r="H634" s="35">
        <f aca="true" t="shared" si="372" ref="H634:Q634">H641+H662+H683+H690+H697</f>
        <v>0</v>
      </c>
      <c r="I634" s="36">
        <f t="shared" si="372"/>
        <v>0</v>
      </c>
      <c r="J634" s="35">
        <f t="shared" si="372"/>
        <v>0</v>
      </c>
      <c r="K634" s="36">
        <f t="shared" si="372"/>
        <v>0</v>
      </c>
      <c r="L634" s="35">
        <f t="shared" si="372"/>
        <v>0</v>
      </c>
      <c r="M634" s="36">
        <f t="shared" si="372"/>
        <v>0</v>
      </c>
      <c r="N634" s="35">
        <f t="shared" si="372"/>
        <v>1200</v>
      </c>
      <c r="O634" s="36">
        <f t="shared" si="372"/>
        <v>1200</v>
      </c>
      <c r="P634" s="35">
        <f t="shared" si="372"/>
        <v>0</v>
      </c>
      <c r="Q634" s="36">
        <f t="shared" si="372"/>
        <v>0</v>
      </c>
      <c r="R634" s="159"/>
      <c r="S634" s="160"/>
      <c r="T634" s="125"/>
      <c r="U634" s="125"/>
      <c r="V634" s="125"/>
    </row>
    <row r="635" spans="1:22" s="30" customFormat="1" ht="15">
      <c r="A635" s="136"/>
      <c r="B635" s="167"/>
      <c r="C635" s="34" t="s">
        <v>1</v>
      </c>
      <c r="D635" s="58">
        <f t="shared" si="370"/>
        <v>10728.8</v>
      </c>
      <c r="E635" s="36">
        <f t="shared" si="370"/>
        <v>0</v>
      </c>
      <c r="F635" s="35">
        <f t="shared" si="371"/>
        <v>10728.8</v>
      </c>
      <c r="G635" s="36">
        <f t="shared" si="371"/>
        <v>0</v>
      </c>
      <c r="H635" s="35">
        <f aca="true" t="shared" si="373" ref="H635:Q635">H642+H663+H684+H691+H698</f>
        <v>0</v>
      </c>
      <c r="I635" s="36">
        <f t="shared" si="373"/>
        <v>0</v>
      </c>
      <c r="J635" s="35">
        <f t="shared" si="373"/>
        <v>0</v>
      </c>
      <c r="K635" s="36">
        <f t="shared" si="373"/>
        <v>0</v>
      </c>
      <c r="L635" s="35">
        <f t="shared" si="373"/>
        <v>0</v>
      </c>
      <c r="M635" s="36">
        <f t="shared" si="373"/>
        <v>0</v>
      </c>
      <c r="N635" s="35">
        <f t="shared" si="373"/>
        <v>1057.7</v>
      </c>
      <c r="O635" s="36">
        <f t="shared" si="373"/>
        <v>0</v>
      </c>
      <c r="P635" s="35">
        <f t="shared" si="373"/>
        <v>0</v>
      </c>
      <c r="Q635" s="36">
        <f t="shared" si="373"/>
        <v>0</v>
      </c>
      <c r="R635" s="159"/>
      <c r="S635" s="160"/>
      <c r="T635" s="125"/>
      <c r="U635" s="125"/>
      <c r="V635" s="125"/>
    </row>
    <row r="636" spans="1:22" s="30" customFormat="1" ht="15">
      <c r="A636" s="136"/>
      <c r="B636" s="167"/>
      <c r="C636" s="34" t="s">
        <v>2</v>
      </c>
      <c r="D636" s="58">
        <f t="shared" si="370"/>
        <v>0</v>
      </c>
      <c r="E636" s="36">
        <f t="shared" si="370"/>
        <v>0</v>
      </c>
      <c r="F636" s="35">
        <f t="shared" si="371"/>
        <v>0</v>
      </c>
      <c r="G636" s="36">
        <f t="shared" si="371"/>
        <v>0</v>
      </c>
      <c r="H636" s="35">
        <f aca="true" t="shared" si="374" ref="H636:Q636">H643+H664+H685+H692+H699</f>
        <v>0</v>
      </c>
      <c r="I636" s="36">
        <f t="shared" si="374"/>
        <v>0</v>
      </c>
      <c r="J636" s="35">
        <f t="shared" si="374"/>
        <v>0</v>
      </c>
      <c r="K636" s="36">
        <f t="shared" si="374"/>
        <v>0</v>
      </c>
      <c r="L636" s="35">
        <f t="shared" si="374"/>
        <v>0</v>
      </c>
      <c r="M636" s="36">
        <f t="shared" si="374"/>
        <v>0</v>
      </c>
      <c r="N636" s="35">
        <f t="shared" si="374"/>
        <v>0</v>
      </c>
      <c r="O636" s="36">
        <f t="shared" si="374"/>
        <v>0</v>
      </c>
      <c r="P636" s="35">
        <f t="shared" si="374"/>
        <v>0</v>
      </c>
      <c r="Q636" s="36">
        <f t="shared" si="374"/>
        <v>0</v>
      </c>
      <c r="R636" s="159"/>
      <c r="S636" s="160"/>
      <c r="T636" s="125"/>
      <c r="U636" s="125"/>
      <c r="V636" s="125"/>
    </row>
    <row r="637" spans="1:22" s="30" customFormat="1" ht="15">
      <c r="A637" s="136"/>
      <c r="B637" s="167"/>
      <c r="C637" s="34" t="s">
        <v>211</v>
      </c>
      <c r="D637" s="62">
        <f t="shared" si="370"/>
        <v>0</v>
      </c>
      <c r="E637" s="63">
        <f t="shared" si="370"/>
        <v>0</v>
      </c>
      <c r="F637" s="35">
        <f t="shared" si="371"/>
        <v>0</v>
      </c>
      <c r="G637" s="36">
        <f t="shared" si="371"/>
        <v>0</v>
      </c>
      <c r="H637" s="35">
        <f aca="true" t="shared" si="375" ref="H637:Q637">H644+H665+H686+H693+H700</f>
        <v>0</v>
      </c>
      <c r="I637" s="36">
        <f t="shared" si="375"/>
        <v>0</v>
      </c>
      <c r="J637" s="35">
        <f t="shared" si="375"/>
        <v>0</v>
      </c>
      <c r="K637" s="36">
        <f t="shared" si="375"/>
        <v>0</v>
      </c>
      <c r="L637" s="35">
        <f t="shared" si="375"/>
        <v>0</v>
      </c>
      <c r="M637" s="36">
        <f t="shared" si="375"/>
        <v>0</v>
      </c>
      <c r="N637" s="35">
        <f t="shared" si="375"/>
        <v>0</v>
      </c>
      <c r="O637" s="36">
        <f t="shared" si="375"/>
        <v>0</v>
      </c>
      <c r="P637" s="35">
        <f t="shared" si="375"/>
        <v>0</v>
      </c>
      <c r="Q637" s="36">
        <f t="shared" si="375"/>
        <v>0</v>
      </c>
      <c r="R637" s="159"/>
      <c r="S637" s="160"/>
      <c r="T637" s="125"/>
      <c r="U637" s="125"/>
      <c r="V637" s="125"/>
    </row>
    <row r="638" spans="1:22" s="30" customFormat="1" ht="15">
      <c r="A638" s="136"/>
      <c r="B638" s="167"/>
      <c r="C638" s="34" t="s">
        <v>212</v>
      </c>
      <c r="D638" s="58">
        <f t="shared" si="370"/>
        <v>0</v>
      </c>
      <c r="E638" s="36">
        <f t="shared" si="370"/>
        <v>0</v>
      </c>
      <c r="F638" s="35">
        <f t="shared" si="371"/>
        <v>0</v>
      </c>
      <c r="G638" s="36">
        <f t="shared" si="371"/>
        <v>0</v>
      </c>
      <c r="H638" s="35">
        <f aca="true" t="shared" si="376" ref="H638:Q638">H645+H666+H687+H694+H701</f>
        <v>0</v>
      </c>
      <c r="I638" s="36">
        <f t="shared" si="376"/>
        <v>0</v>
      </c>
      <c r="J638" s="35">
        <f t="shared" si="376"/>
        <v>0</v>
      </c>
      <c r="K638" s="36">
        <f t="shared" si="376"/>
        <v>0</v>
      </c>
      <c r="L638" s="35">
        <f t="shared" si="376"/>
        <v>0</v>
      </c>
      <c r="M638" s="36">
        <f t="shared" si="376"/>
        <v>0</v>
      </c>
      <c r="N638" s="35">
        <f t="shared" si="376"/>
        <v>0</v>
      </c>
      <c r="O638" s="36">
        <f t="shared" si="376"/>
        <v>0</v>
      </c>
      <c r="P638" s="35">
        <f t="shared" si="376"/>
        <v>0</v>
      </c>
      <c r="Q638" s="36">
        <f t="shared" si="376"/>
        <v>0</v>
      </c>
      <c r="R638" s="159"/>
      <c r="S638" s="160"/>
      <c r="T638" s="125"/>
      <c r="U638" s="125"/>
      <c r="V638" s="125"/>
    </row>
    <row r="639" spans="1:22" s="30" customFormat="1" ht="15.75" thickBot="1">
      <c r="A639" s="137"/>
      <c r="B639" s="152"/>
      <c r="C639" s="81" t="s">
        <v>213</v>
      </c>
      <c r="D639" s="60">
        <f t="shared" si="370"/>
        <v>0</v>
      </c>
      <c r="E639" s="39">
        <f t="shared" si="370"/>
        <v>0</v>
      </c>
      <c r="F639" s="84">
        <f t="shared" si="371"/>
        <v>0</v>
      </c>
      <c r="G639" s="83">
        <f t="shared" si="371"/>
        <v>0</v>
      </c>
      <c r="H639" s="84">
        <f aca="true" t="shared" si="377" ref="H639:Q639">H646+H667+H688+H695+H702</f>
        <v>0</v>
      </c>
      <c r="I639" s="83">
        <f t="shared" si="377"/>
        <v>0</v>
      </c>
      <c r="J639" s="84">
        <f t="shared" si="377"/>
        <v>0</v>
      </c>
      <c r="K639" s="83">
        <f t="shared" si="377"/>
        <v>0</v>
      </c>
      <c r="L639" s="84">
        <f t="shared" si="377"/>
        <v>0</v>
      </c>
      <c r="M639" s="83">
        <f t="shared" si="377"/>
        <v>0</v>
      </c>
      <c r="N639" s="84">
        <f t="shared" si="377"/>
        <v>0</v>
      </c>
      <c r="O639" s="83">
        <f t="shared" si="377"/>
        <v>0</v>
      </c>
      <c r="P639" s="84">
        <f t="shared" si="377"/>
        <v>0</v>
      </c>
      <c r="Q639" s="83">
        <f t="shared" si="377"/>
        <v>0</v>
      </c>
      <c r="R639" s="161"/>
      <c r="S639" s="162"/>
      <c r="T639" s="125"/>
      <c r="U639" s="125"/>
      <c r="V639" s="125"/>
    </row>
    <row r="640" spans="1:22" ht="15">
      <c r="A640" s="170" t="s">
        <v>198</v>
      </c>
      <c r="B640" s="123" t="s">
        <v>310</v>
      </c>
      <c r="C640" s="40" t="s">
        <v>14</v>
      </c>
      <c r="D640" s="41">
        <f>SUM(D641:D646)</f>
        <v>1500</v>
      </c>
      <c r="E640" s="42">
        <f>SUM(E641:E646)</f>
        <v>0</v>
      </c>
      <c r="F640" s="41">
        <f>SUM(F641:F646)</f>
        <v>1500</v>
      </c>
      <c r="G640" s="42">
        <f>SUM(G641:G646)</f>
        <v>0</v>
      </c>
      <c r="H640" s="41">
        <f aca="true" t="shared" si="378" ref="H640:Q640">SUM(H641:H646)</f>
        <v>0</v>
      </c>
      <c r="I640" s="42">
        <f t="shared" si="378"/>
        <v>0</v>
      </c>
      <c r="J640" s="41">
        <f t="shared" si="378"/>
        <v>0</v>
      </c>
      <c r="K640" s="42">
        <f t="shared" si="378"/>
        <v>0</v>
      </c>
      <c r="L640" s="41">
        <f t="shared" si="378"/>
        <v>0</v>
      </c>
      <c r="M640" s="42">
        <f t="shared" si="378"/>
        <v>0</v>
      </c>
      <c r="N640" s="41">
        <f t="shared" si="378"/>
        <v>0</v>
      </c>
      <c r="O640" s="42">
        <f t="shared" si="378"/>
        <v>0</v>
      </c>
      <c r="P640" s="41">
        <f t="shared" si="378"/>
        <v>0</v>
      </c>
      <c r="Q640" s="42">
        <f t="shared" si="378"/>
        <v>0</v>
      </c>
      <c r="R640" s="183" t="s">
        <v>19</v>
      </c>
      <c r="S640" s="176"/>
      <c r="T640" s="125"/>
      <c r="U640" s="125"/>
      <c r="V640" s="125"/>
    </row>
    <row r="641" spans="1:22" ht="15">
      <c r="A641" s="171"/>
      <c r="B641" s="122"/>
      <c r="C641" s="43" t="s">
        <v>0</v>
      </c>
      <c r="D641" s="44">
        <f aca="true" t="shared" si="379" ref="D641:E646">F641+H641+J641+L641</f>
        <v>0</v>
      </c>
      <c r="E641" s="45">
        <f t="shared" si="379"/>
        <v>0</v>
      </c>
      <c r="F641" s="46">
        <v>0</v>
      </c>
      <c r="G641" s="48"/>
      <c r="H641" s="46"/>
      <c r="I641" s="45"/>
      <c r="J641" s="46"/>
      <c r="K641" s="45"/>
      <c r="L641" s="46"/>
      <c r="M641" s="45"/>
      <c r="N641" s="46"/>
      <c r="O641" s="45"/>
      <c r="P641" s="46"/>
      <c r="Q641" s="45"/>
      <c r="R641" s="184"/>
      <c r="S641" s="177"/>
      <c r="T641" s="125"/>
      <c r="U641" s="125"/>
      <c r="V641" s="125"/>
    </row>
    <row r="642" spans="1:22" ht="15">
      <c r="A642" s="171"/>
      <c r="B642" s="122"/>
      <c r="C642" s="43" t="s">
        <v>1</v>
      </c>
      <c r="D642" s="44">
        <f t="shared" si="379"/>
        <v>1500</v>
      </c>
      <c r="E642" s="45">
        <f t="shared" si="379"/>
        <v>0</v>
      </c>
      <c r="F642" s="46">
        <v>1500</v>
      </c>
      <c r="G642" s="45"/>
      <c r="H642" s="46"/>
      <c r="I642" s="45"/>
      <c r="J642" s="46"/>
      <c r="K642" s="45"/>
      <c r="L642" s="46"/>
      <c r="M642" s="45"/>
      <c r="N642" s="46"/>
      <c r="O642" s="45"/>
      <c r="P642" s="46"/>
      <c r="Q642" s="45"/>
      <c r="R642" s="184"/>
      <c r="S642" s="177"/>
      <c r="T642" s="125"/>
      <c r="U642" s="125"/>
      <c r="V642" s="125"/>
    </row>
    <row r="643" spans="1:22" ht="15">
      <c r="A643" s="214"/>
      <c r="B643" s="168"/>
      <c r="C643" s="43" t="s">
        <v>2</v>
      </c>
      <c r="D643" s="44">
        <f t="shared" si="379"/>
        <v>0</v>
      </c>
      <c r="E643" s="45">
        <f t="shared" si="379"/>
        <v>0</v>
      </c>
      <c r="F643" s="69"/>
      <c r="G643" s="68"/>
      <c r="H643" s="69"/>
      <c r="I643" s="68"/>
      <c r="J643" s="69"/>
      <c r="K643" s="68"/>
      <c r="L643" s="69"/>
      <c r="M643" s="68"/>
      <c r="N643" s="69"/>
      <c r="O643" s="68"/>
      <c r="P643" s="69"/>
      <c r="Q643" s="68"/>
      <c r="R643" s="218"/>
      <c r="S643" s="219"/>
      <c r="T643" s="125"/>
      <c r="U643" s="125"/>
      <c r="V643" s="125"/>
    </row>
    <row r="644" spans="1:22" ht="15">
      <c r="A644" s="214"/>
      <c r="B644" s="168"/>
      <c r="C644" s="43" t="s">
        <v>211</v>
      </c>
      <c r="D644" s="44">
        <f t="shared" si="379"/>
        <v>0</v>
      </c>
      <c r="E644" s="45">
        <f t="shared" si="379"/>
        <v>0</v>
      </c>
      <c r="F644" s="69"/>
      <c r="G644" s="68"/>
      <c r="H644" s="69"/>
      <c r="I644" s="68"/>
      <c r="J644" s="69"/>
      <c r="K644" s="68"/>
      <c r="L644" s="69"/>
      <c r="M644" s="68"/>
      <c r="N644" s="69"/>
      <c r="O644" s="68"/>
      <c r="P644" s="69"/>
      <c r="Q644" s="68"/>
      <c r="R644" s="218"/>
      <c r="S644" s="219"/>
      <c r="T644" s="125"/>
      <c r="U644" s="125"/>
      <c r="V644" s="125"/>
    </row>
    <row r="645" spans="1:22" ht="15">
      <c r="A645" s="214"/>
      <c r="B645" s="168"/>
      <c r="C645" s="43" t="s">
        <v>212</v>
      </c>
      <c r="D645" s="44">
        <f t="shared" si="379"/>
        <v>0</v>
      </c>
      <c r="E645" s="45">
        <f t="shared" si="379"/>
        <v>0</v>
      </c>
      <c r="F645" s="69"/>
      <c r="G645" s="68"/>
      <c r="H645" s="69"/>
      <c r="I645" s="68"/>
      <c r="J645" s="69"/>
      <c r="K645" s="68"/>
      <c r="L645" s="69"/>
      <c r="M645" s="68"/>
      <c r="N645" s="69"/>
      <c r="O645" s="68"/>
      <c r="P645" s="69"/>
      <c r="Q645" s="68"/>
      <c r="R645" s="218"/>
      <c r="S645" s="219"/>
      <c r="T645" s="125"/>
      <c r="U645" s="125"/>
      <c r="V645" s="125"/>
    </row>
    <row r="646" spans="1:22" ht="15.75" thickBot="1">
      <c r="A646" s="172"/>
      <c r="B646" s="211"/>
      <c r="C646" s="16" t="s">
        <v>213</v>
      </c>
      <c r="D646" s="54">
        <f t="shared" si="379"/>
        <v>0</v>
      </c>
      <c r="E646" s="51">
        <f t="shared" si="379"/>
        <v>0</v>
      </c>
      <c r="F646" s="53"/>
      <c r="G646" s="51"/>
      <c r="H646" s="53"/>
      <c r="I646" s="51"/>
      <c r="J646" s="53"/>
      <c r="K646" s="51"/>
      <c r="L646" s="53"/>
      <c r="M646" s="51"/>
      <c r="N646" s="53"/>
      <c r="O646" s="51"/>
      <c r="P646" s="53"/>
      <c r="Q646" s="51"/>
      <c r="R646" s="185"/>
      <c r="S646" s="178"/>
      <c r="T646" s="125"/>
      <c r="U646" s="125"/>
      <c r="V646" s="125"/>
    </row>
    <row r="647" spans="1:22" ht="15">
      <c r="A647" s="126" t="s">
        <v>199</v>
      </c>
      <c r="B647" s="123" t="s">
        <v>287</v>
      </c>
      <c r="C647" s="40" t="s">
        <v>14</v>
      </c>
      <c r="D647" s="41">
        <f>SUM(D648:D653)</f>
        <v>68.1</v>
      </c>
      <c r="E647" s="42">
        <f>SUM(E648:E653)</f>
        <v>0</v>
      </c>
      <c r="F647" s="41">
        <f>SUM(F649:F653)</f>
        <v>68.1</v>
      </c>
      <c r="G647" s="42">
        <f>SUM(G649:G653)</f>
        <v>0</v>
      </c>
      <c r="H647" s="61">
        <f aca="true" t="shared" si="380" ref="H647:Q647">SUM(H649:H653)</f>
        <v>0</v>
      </c>
      <c r="I647" s="42">
        <f t="shared" si="380"/>
        <v>0</v>
      </c>
      <c r="J647" s="41">
        <f t="shared" si="380"/>
        <v>0</v>
      </c>
      <c r="K647" s="42">
        <f t="shared" si="380"/>
        <v>0</v>
      </c>
      <c r="L647" s="41">
        <f t="shared" si="380"/>
        <v>0</v>
      </c>
      <c r="M647" s="42">
        <f t="shared" si="380"/>
        <v>0</v>
      </c>
      <c r="N647" s="41">
        <f t="shared" si="380"/>
        <v>0</v>
      </c>
      <c r="O647" s="42">
        <f t="shared" si="380"/>
        <v>0</v>
      </c>
      <c r="P647" s="41">
        <f t="shared" si="380"/>
        <v>0</v>
      </c>
      <c r="Q647" s="42">
        <f t="shared" si="380"/>
        <v>0</v>
      </c>
      <c r="R647" s="150" t="s">
        <v>19</v>
      </c>
      <c r="S647" s="151"/>
      <c r="T647" s="125"/>
      <c r="U647" s="125"/>
      <c r="V647" s="125"/>
    </row>
    <row r="648" spans="1:22" ht="15">
      <c r="A648" s="127"/>
      <c r="B648" s="141"/>
      <c r="C648" s="43" t="s">
        <v>0</v>
      </c>
      <c r="D648" s="44">
        <f aca="true" t="shared" si="381" ref="D648:E653">F648+H648+J648+L648</f>
        <v>0</v>
      </c>
      <c r="E648" s="45">
        <f t="shared" si="381"/>
        <v>0</v>
      </c>
      <c r="F648" s="55"/>
      <c r="G648" s="48"/>
      <c r="H648" s="52"/>
      <c r="I648" s="48"/>
      <c r="J648" s="52"/>
      <c r="K648" s="48"/>
      <c r="L648" s="52"/>
      <c r="M648" s="48"/>
      <c r="N648" s="52"/>
      <c r="O648" s="48"/>
      <c r="P648" s="52"/>
      <c r="Q648" s="48"/>
      <c r="R648" s="147"/>
      <c r="S648" s="148"/>
      <c r="T648" s="125"/>
      <c r="U648" s="125"/>
      <c r="V648" s="125"/>
    </row>
    <row r="649" spans="1:22" ht="15">
      <c r="A649" s="127"/>
      <c r="B649" s="122"/>
      <c r="C649" s="43" t="s">
        <v>1</v>
      </c>
      <c r="D649" s="44">
        <f t="shared" si="381"/>
        <v>68.1</v>
      </c>
      <c r="E649" s="45">
        <f t="shared" si="381"/>
        <v>0</v>
      </c>
      <c r="F649" s="44">
        <v>68.1</v>
      </c>
      <c r="G649" s="45"/>
      <c r="H649" s="46"/>
      <c r="I649" s="45"/>
      <c r="J649" s="46"/>
      <c r="K649" s="45"/>
      <c r="L649" s="46"/>
      <c r="M649" s="45"/>
      <c r="N649" s="46"/>
      <c r="O649" s="45"/>
      <c r="P649" s="46"/>
      <c r="Q649" s="45"/>
      <c r="R649" s="147"/>
      <c r="S649" s="148"/>
      <c r="T649" s="125"/>
      <c r="U649" s="125"/>
      <c r="V649" s="125"/>
    </row>
    <row r="650" spans="1:22" ht="15">
      <c r="A650" s="127"/>
      <c r="B650" s="122"/>
      <c r="C650" s="43" t="s">
        <v>2</v>
      </c>
      <c r="D650" s="44">
        <f t="shared" si="381"/>
        <v>0</v>
      </c>
      <c r="E650" s="45">
        <f t="shared" si="381"/>
        <v>0</v>
      </c>
      <c r="F650" s="44"/>
      <c r="G650" s="45"/>
      <c r="H650" s="46"/>
      <c r="I650" s="45"/>
      <c r="J650" s="46"/>
      <c r="K650" s="45"/>
      <c r="L650" s="46"/>
      <c r="M650" s="45"/>
      <c r="N650" s="46"/>
      <c r="O650" s="45"/>
      <c r="P650" s="46"/>
      <c r="Q650" s="45"/>
      <c r="R650" s="147"/>
      <c r="S650" s="148"/>
      <c r="T650" s="125"/>
      <c r="U650" s="125"/>
      <c r="V650" s="125"/>
    </row>
    <row r="651" spans="1:22" ht="15">
      <c r="A651" s="127"/>
      <c r="B651" s="122"/>
      <c r="C651" s="43" t="s">
        <v>211</v>
      </c>
      <c r="D651" s="44">
        <f t="shared" si="381"/>
        <v>0</v>
      </c>
      <c r="E651" s="45">
        <f t="shared" si="381"/>
        <v>0</v>
      </c>
      <c r="F651" s="44"/>
      <c r="G651" s="45"/>
      <c r="H651" s="46"/>
      <c r="I651" s="45"/>
      <c r="J651" s="46"/>
      <c r="K651" s="45"/>
      <c r="L651" s="46"/>
      <c r="M651" s="45"/>
      <c r="N651" s="46"/>
      <c r="O651" s="45"/>
      <c r="P651" s="46"/>
      <c r="Q651" s="45"/>
      <c r="R651" s="147"/>
      <c r="S651" s="148"/>
      <c r="T651" s="125"/>
      <c r="U651" s="125"/>
      <c r="V651" s="125"/>
    </row>
    <row r="652" spans="1:22" ht="15">
      <c r="A652" s="127"/>
      <c r="B652" s="122"/>
      <c r="C652" s="43" t="s">
        <v>212</v>
      </c>
      <c r="D652" s="44">
        <f t="shared" si="381"/>
        <v>0</v>
      </c>
      <c r="E652" s="45">
        <f t="shared" si="381"/>
        <v>0</v>
      </c>
      <c r="F652" s="44"/>
      <c r="G652" s="45"/>
      <c r="H652" s="46"/>
      <c r="I652" s="45"/>
      <c r="J652" s="46"/>
      <c r="K652" s="45"/>
      <c r="L652" s="46"/>
      <c r="M652" s="45"/>
      <c r="N652" s="46"/>
      <c r="O652" s="45"/>
      <c r="P652" s="46"/>
      <c r="Q652" s="45"/>
      <c r="R652" s="147"/>
      <c r="S652" s="148"/>
      <c r="T652" s="125"/>
      <c r="U652" s="125"/>
      <c r="V652" s="125"/>
    </row>
    <row r="653" spans="1:22" ht="15">
      <c r="A653" s="127"/>
      <c r="B653" s="122"/>
      <c r="C653" s="43" t="s">
        <v>213</v>
      </c>
      <c r="D653" s="44">
        <f t="shared" si="381"/>
        <v>0</v>
      </c>
      <c r="E653" s="45">
        <f t="shared" si="381"/>
        <v>0</v>
      </c>
      <c r="F653" s="44"/>
      <c r="G653" s="45"/>
      <c r="H653" s="46"/>
      <c r="I653" s="45"/>
      <c r="J653" s="46"/>
      <c r="K653" s="45"/>
      <c r="L653" s="46"/>
      <c r="M653" s="45"/>
      <c r="N653" s="46"/>
      <c r="O653" s="45"/>
      <c r="P653" s="46"/>
      <c r="Q653" s="45"/>
      <c r="R653" s="147"/>
      <c r="S653" s="148"/>
      <c r="T653" s="125"/>
      <c r="U653" s="125"/>
      <c r="V653" s="125"/>
    </row>
    <row r="654" spans="1:22" ht="15">
      <c r="A654" s="127"/>
      <c r="B654" s="122" t="s">
        <v>288</v>
      </c>
      <c r="C654" s="43" t="s">
        <v>14</v>
      </c>
      <c r="D654" s="55">
        <f>SUM(D655:D660)</f>
        <v>0</v>
      </c>
      <c r="E654" s="48">
        <f>SUM(E655:E660)</f>
        <v>0</v>
      </c>
      <c r="F654" s="55">
        <f>SUM(F656:F660)</f>
        <v>0</v>
      </c>
      <c r="G654" s="48">
        <f>SUM(G656:G660)</f>
        <v>0</v>
      </c>
      <c r="H654" s="52">
        <f aca="true" t="shared" si="382" ref="H654:Q654">SUM(H656:H660)</f>
        <v>0</v>
      </c>
      <c r="I654" s="48">
        <f t="shared" si="382"/>
        <v>0</v>
      </c>
      <c r="J654" s="55">
        <f t="shared" si="382"/>
        <v>0</v>
      </c>
      <c r="K654" s="48">
        <f t="shared" si="382"/>
        <v>0</v>
      </c>
      <c r="L654" s="55">
        <f t="shared" si="382"/>
        <v>0</v>
      </c>
      <c r="M654" s="48">
        <f t="shared" si="382"/>
        <v>0</v>
      </c>
      <c r="N654" s="55">
        <f t="shared" si="382"/>
        <v>57.7</v>
      </c>
      <c r="O654" s="48">
        <f t="shared" si="382"/>
        <v>0</v>
      </c>
      <c r="P654" s="55">
        <f t="shared" si="382"/>
        <v>0</v>
      </c>
      <c r="Q654" s="48">
        <f t="shared" si="382"/>
        <v>0</v>
      </c>
      <c r="R654" s="147"/>
      <c r="S654" s="148"/>
      <c r="T654" s="125"/>
      <c r="U654" s="125"/>
      <c r="V654" s="125"/>
    </row>
    <row r="655" spans="1:22" ht="15">
      <c r="A655" s="127"/>
      <c r="B655" s="122"/>
      <c r="C655" s="43" t="s">
        <v>0</v>
      </c>
      <c r="D655" s="44">
        <f aca="true" t="shared" si="383" ref="D655:E660">F655+H655+J655+L655</f>
        <v>0</v>
      </c>
      <c r="E655" s="45">
        <f t="shared" si="383"/>
        <v>0</v>
      </c>
      <c r="F655" s="55"/>
      <c r="G655" s="48"/>
      <c r="H655" s="52"/>
      <c r="I655" s="48"/>
      <c r="J655" s="52"/>
      <c r="K655" s="48"/>
      <c r="L655" s="52"/>
      <c r="M655" s="48"/>
      <c r="N655" s="52"/>
      <c r="O655" s="48"/>
      <c r="P655" s="52"/>
      <c r="Q655" s="48"/>
      <c r="R655" s="147"/>
      <c r="S655" s="148"/>
      <c r="T655" s="125"/>
      <c r="U655" s="125"/>
      <c r="V655" s="125"/>
    </row>
    <row r="656" spans="1:22" ht="15">
      <c r="A656" s="127"/>
      <c r="B656" s="122"/>
      <c r="C656" s="43" t="s">
        <v>1</v>
      </c>
      <c r="D656" s="44">
        <f t="shared" si="383"/>
        <v>0</v>
      </c>
      <c r="E656" s="45">
        <f t="shared" si="383"/>
        <v>0</v>
      </c>
      <c r="F656" s="44"/>
      <c r="G656" s="45"/>
      <c r="H656" s="46"/>
      <c r="I656" s="45"/>
      <c r="J656" s="46"/>
      <c r="K656" s="45"/>
      <c r="L656" s="46"/>
      <c r="M656" s="45"/>
      <c r="N656" s="46">
        <v>57.7</v>
      </c>
      <c r="O656" s="45"/>
      <c r="P656" s="46"/>
      <c r="Q656" s="45"/>
      <c r="R656" s="147"/>
      <c r="S656" s="148"/>
      <c r="T656" s="125"/>
      <c r="U656" s="125"/>
      <c r="V656" s="125"/>
    </row>
    <row r="657" spans="1:22" ht="15">
      <c r="A657" s="127"/>
      <c r="B657" s="122"/>
      <c r="C657" s="43" t="s">
        <v>2</v>
      </c>
      <c r="D657" s="44">
        <f t="shared" si="383"/>
        <v>0</v>
      </c>
      <c r="E657" s="45">
        <f t="shared" si="383"/>
        <v>0</v>
      </c>
      <c r="F657" s="44"/>
      <c r="G657" s="45"/>
      <c r="H657" s="46"/>
      <c r="I657" s="45"/>
      <c r="J657" s="46"/>
      <c r="K657" s="45"/>
      <c r="L657" s="46"/>
      <c r="M657" s="45"/>
      <c r="N657" s="46"/>
      <c r="O657" s="45"/>
      <c r="P657" s="46"/>
      <c r="Q657" s="45"/>
      <c r="R657" s="147"/>
      <c r="S657" s="148"/>
      <c r="T657" s="125"/>
      <c r="U657" s="125"/>
      <c r="V657" s="125"/>
    </row>
    <row r="658" spans="1:22" ht="15">
      <c r="A658" s="127"/>
      <c r="B658" s="122"/>
      <c r="C658" s="43" t="s">
        <v>211</v>
      </c>
      <c r="D658" s="44">
        <f t="shared" si="383"/>
        <v>0</v>
      </c>
      <c r="E658" s="45">
        <f t="shared" si="383"/>
        <v>0</v>
      </c>
      <c r="F658" s="44"/>
      <c r="G658" s="45"/>
      <c r="H658" s="46"/>
      <c r="I658" s="45"/>
      <c r="J658" s="46"/>
      <c r="K658" s="45"/>
      <c r="L658" s="46"/>
      <c r="M658" s="45"/>
      <c r="N658" s="46"/>
      <c r="O658" s="45"/>
      <c r="P658" s="46"/>
      <c r="Q658" s="45"/>
      <c r="R658" s="147"/>
      <c r="S658" s="148"/>
      <c r="T658" s="125"/>
      <c r="U658" s="125"/>
      <c r="V658" s="125"/>
    </row>
    <row r="659" spans="1:22" ht="15">
      <c r="A659" s="127"/>
      <c r="B659" s="122"/>
      <c r="C659" s="43" t="s">
        <v>212</v>
      </c>
      <c r="D659" s="44">
        <f t="shared" si="383"/>
        <v>0</v>
      </c>
      <c r="E659" s="45">
        <f t="shared" si="383"/>
        <v>0</v>
      </c>
      <c r="F659" s="44"/>
      <c r="G659" s="45"/>
      <c r="H659" s="46"/>
      <c r="I659" s="45"/>
      <c r="J659" s="46"/>
      <c r="K659" s="45"/>
      <c r="L659" s="46"/>
      <c r="M659" s="45"/>
      <c r="N659" s="46"/>
      <c r="O659" s="45"/>
      <c r="P659" s="46"/>
      <c r="Q659" s="45"/>
      <c r="R659" s="147"/>
      <c r="S659" s="148"/>
      <c r="T659" s="125"/>
      <c r="U659" s="125"/>
      <c r="V659" s="125"/>
    </row>
    <row r="660" spans="1:22" ht="15">
      <c r="A660" s="127"/>
      <c r="B660" s="122"/>
      <c r="C660" s="43" t="s">
        <v>213</v>
      </c>
      <c r="D660" s="44">
        <f t="shared" si="383"/>
        <v>0</v>
      </c>
      <c r="E660" s="45">
        <f t="shared" si="383"/>
        <v>0</v>
      </c>
      <c r="F660" s="44"/>
      <c r="G660" s="45"/>
      <c r="H660" s="46"/>
      <c r="I660" s="45"/>
      <c r="J660" s="46"/>
      <c r="K660" s="45"/>
      <c r="L660" s="46"/>
      <c r="M660" s="45"/>
      <c r="N660" s="46"/>
      <c r="O660" s="45"/>
      <c r="P660" s="46"/>
      <c r="Q660" s="45"/>
      <c r="R660" s="147"/>
      <c r="S660" s="148"/>
      <c r="T660" s="125"/>
      <c r="U660" s="125"/>
      <c r="V660" s="125"/>
    </row>
    <row r="661" spans="1:22" s="30" customFormat="1" ht="15">
      <c r="A661" s="127"/>
      <c r="B661" s="153" t="s">
        <v>245</v>
      </c>
      <c r="C661" s="34" t="s">
        <v>14</v>
      </c>
      <c r="D661" s="62">
        <f>SUM(D662:D667)</f>
        <v>68.1</v>
      </c>
      <c r="E661" s="63">
        <f>SUM(E662:E667)</f>
        <v>0</v>
      </c>
      <c r="F661" s="62">
        <f aca="true" t="shared" si="384" ref="F661:Q661">SUM(F662:F667)</f>
        <v>68.1</v>
      </c>
      <c r="G661" s="63">
        <f t="shared" si="384"/>
        <v>0</v>
      </c>
      <c r="H661" s="62">
        <f t="shared" si="384"/>
        <v>0</v>
      </c>
      <c r="I661" s="63">
        <f t="shared" si="384"/>
        <v>0</v>
      </c>
      <c r="J661" s="62">
        <f t="shared" si="384"/>
        <v>0</v>
      </c>
      <c r="K661" s="63">
        <f t="shared" si="384"/>
        <v>0</v>
      </c>
      <c r="L661" s="62">
        <f t="shared" si="384"/>
        <v>0</v>
      </c>
      <c r="M661" s="63">
        <f t="shared" si="384"/>
        <v>0</v>
      </c>
      <c r="N661" s="62">
        <f t="shared" si="384"/>
        <v>57.7</v>
      </c>
      <c r="O661" s="63">
        <f t="shared" si="384"/>
        <v>0</v>
      </c>
      <c r="P661" s="62">
        <f t="shared" si="384"/>
        <v>0</v>
      </c>
      <c r="Q661" s="63">
        <f t="shared" si="384"/>
        <v>0</v>
      </c>
      <c r="R661" s="147"/>
      <c r="S661" s="148"/>
      <c r="T661" s="125"/>
      <c r="U661" s="125"/>
      <c r="V661" s="125"/>
    </row>
    <row r="662" spans="1:22" s="30" customFormat="1" ht="15">
      <c r="A662" s="127"/>
      <c r="B662" s="154"/>
      <c r="C662" s="34" t="s">
        <v>0</v>
      </c>
      <c r="D662" s="58">
        <f aca="true" t="shared" si="385" ref="D662:E667">F662+H662+J662+L662</f>
        <v>0</v>
      </c>
      <c r="E662" s="36">
        <f t="shared" si="385"/>
        <v>0</v>
      </c>
      <c r="F662" s="35">
        <f aca="true" t="shared" si="386" ref="F662:G667">F648+F655</f>
        <v>0</v>
      </c>
      <c r="G662" s="36">
        <f t="shared" si="386"/>
        <v>0</v>
      </c>
      <c r="H662" s="35">
        <f aca="true" t="shared" si="387" ref="H662:Q662">H648+H655</f>
        <v>0</v>
      </c>
      <c r="I662" s="36">
        <f t="shared" si="387"/>
        <v>0</v>
      </c>
      <c r="J662" s="35">
        <f t="shared" si="387"/>
        <v>0</v>
      </c>
      <c r="K662" s="36">
        <f t="shared" si="387"/>
        <v>0</v>
      </c>
      <c r="L662" s="35">
        <f t="shared" si="387"/>
        <v>0</v>
      </c>
      <c r="M662" s="36">
        <f t="shared" si="387"/>
        <v>0</v>
      </c>
      <c r="N662" s="35">
        <f t="shared" si="387"/>
        <v>0</v>
      </c>
      <c r="O662" s="36">
        <f t="shared" si="387"/>
        <v>0</v>
      </c>
      <c r="P662" s="35">
        <f t="shared" si="387"/>
        <v>0</v>
      </c>
      <c r="Q662" s="36">
        <f t="shared" si="387"/>
        <v>0</v>
      </c>
      <c r="R662" s="147"/>
      <c r="S662" s="148"/>
      <c r="T662" s="125"/>
      <c r="U662" s="125"/>
      <c r="V662" s="125"/>
    </row>
    <row r="663" spans="1:22" s="30" customFormat="1" ht="15">
      <c r="A663" s="127"/>
      <c r="B663" s="154"/>
      <c r="C663" s="34" t="s">
        <v>1</v>
      </c>
      <c r="D663" s="58">
        <f t="shared" si="385"/>
        <v>68.1</v>
      </c>
      <c r="E663" s="36">
        <f t="shared" si="385"/>
        <v>0</v>
      </c>
      <c r="F663" s="35">
        <f t="shared" si="386"/>
        <v>68.1</v>
      </c>
      <c r="G663" s="36">
        <f t="shared" si="386"/>
        <v>0</v>
      </c>
      <c r="H663" s="35">
        <f aca="true" t="shared" si="388" ref="H663:Q663">H649+H656</f>
        <v>0</v>
      </c>
      <c r="I663" s="36">
        <f t="shared" si="388"/>
        <v>0</v>
      </c>
      <c r="J663" s="35">
        <f t="shared" si="388"/>
        <v>0</v>
      </c>
      <c r="K663" s="36">
        <f t="shared" si="388"/>
        <v>0</v>
      </c>
      <c r="L663" s="35">
        <f t="shared" si="388"/>
        <v>0</v>
      </c>
      <c r="M663" s="36">
        <f t="shared" si="388"/>
        <v>0</v>
      </c>
      <c r="N663" s="35">
        <f t="shared" si="388"/>
        <v>57.7</v>
      </c>
      <c r="O663" s="36">
        <f t="shared" si="388"/>
        <v>0</v>
      </c>
      <c r="P663" s="35">
        <f t="shared" si="388"/>
        <v>0</v>
      </c>
      <c r="Q663" s="36">
        <f t="shared" si="388"/>
        <v>0</v>
      </c>
      <c r="R663" s="147"/>
      <c r="S663" s="148"/>
      <c r="T663" s="125"/>
      <c r="U663" s="125"/>
      <c r="V663" s="125"/>
    </row>
    <row r="664" spans="1:22" s="30" customFormat="1" ht="15">
      <c r="A664" s="127"/>
      <c r="B664" s="154"/>
      <c r="C664" s="34" t="s">
        <v>2</v>
      </c>
      <c r="D664" s="58">
        <f t="shared" si="385"/>
        <v>0</v>
      </c>
      <c r="E664" s="36">
        <f t="shared" si="385"/>
        <v>0</v>
      </c>
      <c r="F664" s="35">
        <f t="shared" si="386"/>
        <v>0</v>
      </c>
      <c r="G664" s="36">
        <f t="shared" si="386"/>
        <v>0</v>
      </c>
      <c r="H664" s="35">
        <f aca="true" t="shared" si="389" ref="H664:Q664">H650+H657</f>
        <v>0</v>
      </c>
      <c r="I664" s="36">
        <f t="shared" si="389"/>
        <v>0</v>
      </c>
      <c r="J664" s="35">
        <f t="shared" si="389"/>
        <v>0</v>
      </c>
      <c r="K664" s="36">
        <f t="shared" si="389"/>
        <v>0</v>
      </c>
      <c r="L664" s="35">
        <f t="shared" si="389"/>
        <v>0</v>
      </c>
      <c r="M664" s="36">
        <f t="shared" si="389"/>
        <v>0</v>
      </c>
      <c r="N664" s="35">
        <f t="shared" si="389"/>
        <v>0</v>
      </c>
      <c r="O664" s="36">
        <f t="shared" si="389"/>
        <v>0</v>
      </c>
      <c r="P664" s="35">
        <f t="shared" si="389"/>
        <v>0</v>
      </c>
      <c r="Q664" s="36">
        <f t="shared" si="389"/>
        <v>0</v>
      </c>
      <c r="R664" s="147"/>
      <c r="S664" s="148"/>
      <c r="T664" s="125"/>
      <c r="U664" s="125"/>
      <c r="V664" s="125"/>
    </row>
    <row r="665" spans="1:22" s="30" customFormat="1" ht="15">
      <c r="A665" s="127"/>
      <c r="B665" s="154"/>
      <c r="C665" s="34" t="s">
        <v>211</v>
      </c>
      <c r="D665" s="58">
        <f t="shared" si="385"/>
        <v>0</v>
      </c>
      <c r="E665" s="36">
        <f t="shared" si="385"/>
        <v>0</v>
      </c>
      <c r="F665" s="35">
        <f t="shared" si="386"/>
        <v>0</v>
      </c>
      <c r="G665" s="36">
        <f t="shared" si="386"/>
        <v>0</v>
      </c>
      <c r="H665" s="35">
        <f aca="true" t="shared" si="390" ref="H665:Q665">H651+H658</f>
        <v>0</v>
      </c>
      <c r="I665" s="36">
        <f t="shared" si="390"/>
        <v>0</v>
      </c>
      <c r="J665" s="35">
        <f t="shared" si="390"/>
        <v>0</v>
      </c>
      <c r="K665" s="36">
        <f t="shared" si="390"/>
        <v>0</v>
      </c>
      <c r="L665" s="35">
        <f t="shared" si="390"/>
        <v>0</v>
      </c>
      <c r="M665" s="36">
        <f t="shared" si="390"/>
        <v>0</v>
      </c>
      <c r="N665" s="35">
        <f t="shared" si="390"/>
        <v>0</v>
      </c>
      <c r="O665" s="36">
        <f t="shared" si="390"/>
        <v>0</v>
      </c>
      <c r="P665" s="35">
        <f t="shared" si="390"/>
        <v>0</v>
      </c>
      <c r="Q665" s="36">
        <f t="shared" si="390"/>
        <v>0</v>
      </c>
      <c r="R665" s="147"/>
      <c r="S665" s="148"/>
      <c r="T665" s="125"/>
      <c r="U665" s="125"/>
      <c r="V665" s="125"/>
    </row>
    <row r="666" spans="1:22" s="30" customFormat="1" ht="15">
      <c r="A666" s="127"/>
      <c r="B666" s="154"/>
      <c r="C666" s="34" t="s">
        <v>212</v>
      </c>
      <c r="D666" s="58">
        <f t="shared" si="385"/>
        <v>0</v>
      </c>
      <c r="E666" s="36">
        <f t="shared" si="385"/>
        <v>0</v>
      </c>
      <c r="F666" s="35">
        <f t="shared" si="386"/>
        <v>0</v>
      </c>
      <c r="G666" s="36">
        <f t="shared" si="386"/>
        <v>0</v>
      </c>
      <c r="H666" s="35">
        <f aca="true" t="shared" si="391" ref="H666:Q666">H652+H659</f>
        <v>0</v>
      </c>
      <c r="I666" s="36">
        <f t="shared" si="391"/>
        <v>0</v>
      </c>
      <c r="J666" s="35">
        <f t="shared" si="391"/>
        <v>0</v>
      </c>
      <c r="K666" s="36">
        <f t="shared" si="391"/>
        <v>0</v>
      </c>
      <c r="L666" s="35">
        <f t="shared" si="391"/>
        <v>0</v>
      </c>
      <c r="M666" s="36">
        <f t="shared" si="391"/>
        <v>0</v>
      </c>
      <c r="N666" s="35">
        <f t="shared" si="391"/>
        <v>0</v>
      </c>
      <c r="O666" s="36">
        <f t="shared" si="391"/>
        <v>0</v>
      </c>
      <c r="P666" s="35">
        <f t="shared" si="391"/>
        <v>0</v>
      </c>
      <c r="Q666" s="36">
        <f t="shared" si="391"/>
        <v>0</v>
      </c>
      <c r="R666" s="147"/>
      <c r="S666" s="148"/>
      <c r="T666" s="125"/>
      <c r="U666" s="125"/>
      <c r="V666" s="125"/>
    </row>
    <row r="667" spans="1:22" s="30" customFormat="1" ht="15.75" thickBot="1">
      <c r="A667" s="128"/>
      <c r="B667" s="155"/>
      <c r="C667" s="37" t="s">
        <v>213</v>
      </c>
      <c r="D667" s="60">
        <f t="shared" si="385"/>
        <v>0</v>
      </c>
      <c r="E667" s="39">
        <f t="shared" si="385"/>
        <v>0</v>
      </c>
      <c r="F667" s="38">
        <f t="shared" si="386"/>
        <v>0</v>
      </c>
      <c r="G667" s="39">
        <f t="shared" si="386"/>
        <v>0</v>
      </c>
      <c r="H667" s="38">
        <f aca="true" t="shared" si="392" ref="H667:Q667">H653+H660</f>
        <v>0</v>
      </c>
      <c r="I667" s="39">
        <f t="shared" si="392"/>
        <v>0</v>
      </c>
      <c r="J667" s="38">
        <f t="shared" si="392"/>
        <v>0</v>
      </c>
      <c r="K667" s="39">
        <f t="shared" si="392"/>
        <v>0</v>
      </c>
      <c r="L667" s="38">
        <f t="shared" si="392"/>
        <v>0</v>
      </c>
      <c r="M667" s="39">
        <f t="shared" si="392"/>
        <v>0</v>
      </c>
      <c r="N667" s="38">
        <f t="shared" si="392"/>
        <v>0</v>
      </c>
      <c r="O667" s="39">
        <f t="shared" si="392"/>
        <v>0</v>
      </c>
      <c r="P667" s="38">
        <f t="shared" si="392"/>
        <v>0</v>
      </c>
      <c r="Q667" s="39">
        <f t="shared" si="392"/>
        <v>0</v>
      </c>
      <c r="R667" s="149"/>
      <c r="S667" s="145"/>
      <c r="T667" s="125"/>
      <c r="U667" s="125"/>
      <c r="V667" s="125"/>
    </row>
    <row r="668" spans="1:22" s="116" customFormat="1" ht="15">
      <c r="A668" s="222" t="s">
        <v>254</v>
      </c>
      <c r="B668" s="354" t="s">
        <v>93</v>
      </c>
      <c r="C668" s="224" t="s">
        <v>14</v>
      </c>
      <c r="D668" s="256">
        <f>SUM(D669:D674)</f>
        <v>310</v>
      </c>
      <c r="E668" s="235">
        <f>SUM(E669:E674)</f>
        <v>310</v>
      </c>
      <c r="F668" s="256">
        <f aca="true" t="shared" si="393" ref="F668:Q668">SUM(F669:F674)</f>
        <v>310</v>
      </c>
      <c r="G668" s="235">
        <f t="shared" si="393"/>
        <v>310</v>
      </c>
      <c r="H668" s="256">
        <f t="shared" si="393"/>
        <v>0</v>
      </c>
      <c r="I668" s="235">
        <f t="shared" si="393"/>
        <v>0</v>
      </c>
      <c r="J668" s="256">
        <f t="shared" si="393"/>
        <v>0</v>
      </c>
      <c r="K668" s="235">
        <f t="shared" si="393"/>
        <v>0</v>
      </c>
      <c r="L668" s="256">
        <f t="shared" si="393"/>
        <v>0</v>
      </c>
      <c r="M668" s="235">
        <f t="shared" si="393"/>
        <v>0</v>
      </c>
      <c r="N668" s="256">
        <f t="shared" si="393"/>
        <v>1200</v>
      </c>
      <c r="O668" s="235">
        <f t="shared" si="393"/>
        <v>1200</v>
      </c>
      <c r="P668" s="256">
        <f t="shared" si="393"/>
        <v>0</v>
      </c>
      <c r="Q668" s="235">
        <f t="shared" si="393"/>
        <v>0</v>
      </c>
      <c r="R668" s="268" t="s">
        <v>19</v>
      </c>
      <c r="S668" s="258"/>
      <c r="T668" s="125"/>
      <c r="U668" s="125"/>
      <c r="V668" s="125"/>
    </row>
    <row r="669" spans="1:22" s="116" customFormat="1" ht="15">
      <c r="A669" s="227"/>
      <c r="B669" s="355"/>
      <c r="C669" s="229" t="s">
        <v>0</v>
      </c>
      <c r="D669" s="230">
        <f aca="true" t="shared" si="394" ref="D669:E674">F669+H669+J669+L669</f>
        <v>310</v>
      </c>
      <c r="E669" s="231">
        <f t="shared" si="394"/>
        <v>310</v>
      </c>
      <c r="F669" s="232">
        <f>3210-2900</f>
        <v>310</v>
      </c>
      <c r="G669" s="231">
        <f>3210-2900</f>
        <v>310</v>
      </c>
      <c r="H669" s="232"/>
      <c r="I669" s="231"/>
      <c r="J669" s="232"/>
      <c r="K669" s="231"/>
      <c r="L669" s="232"/>
      <c r="M669" s="231"/>
      <c r="N669" s="232">
        <v>1200</v>
      </c>
      <c r="O669" s="231">
        <v>1200</v>
      </c>
      <c r="P669" s="232"/>
      <c r="Q669" s="231"/>
      <c r="R669" s="269"/>
      <c r="S669" s="260"/>
      <c r="T669" s="125"/>
      <c r="U669" s="125"/>
      <c r="V669" s="125"/>
    </row>
    <row r="670" spans="1:22" s="116" customFormat="1" ht="15">
      <c r="A670" s="227"/>
      <c r="B670" s="355"/>
      <c r="C670" s="229" t="s">
        <v>1</v>
      </c>
      <c r="D670" s="230">
        <f t="shared" si="394"/>
        <v>0</v>
      </c>
      <c r="E670" s="231">
        <f t="shared" si="394"/>
        <v>0</v>
      </c>
      <c r="F670" s="242">
        <v>0</v>
      </c>
      <c r="G670" s="235">
        <v>0</v>
      </c>
      <c r="H670" s="232"/>
      <c r="I670" s="231"/>
      <c r="J670" s="232"/>
      <c r="K670" s="231"/>
      <c r="L670" s="232"/>
      <c r="M670" s="231"/>
      <c r="N670" s="232"/>
      <c r="O670" s="231"/>
      <c r="P670" s="232"/>
      <c r="Q670" s="231"/>
      <c r="R670" s="269"/>
      <c r="S670" s="260"/>
      <c r="T670" s="125"/>
      <c r="U670" s="125"/>
      <c r="V670" s="125"/>
    </row>
    <row r="671" spans="1:22" s="116" customFormat="1" ht="15">
      <c r="A671" s="227"/>
      <c r="B671" s="355"/>
      <c r="C671" s="229" t="s">
        <v>2</v>
      </c>
      <c r="D671" s="230">
        <f t="shared" si="394"/>
        <v>0</v>
      </c>
      <c r="E671" s="231">
        <f t="shared" si="394"/>
        <v>0</v>
      </c>
      <c r="F671" s="232"/>
      <c r="G671" s="231"/>
      <c r="H671" s="232"/>
      <c r="I671" s="231"/>
      <c r="J671" s="232"/>
      <c r="K671" s="231"/>
      <c r="L671" s="232"/>
      <c r="M671" s="231"/>
      <c r="N671" s="232"/>
      <c r="O671" s="231"/>
      <c r="P671" s="232"/>
      <c r="Q671" s="231"/>
      <c r="R671" s="269"/>
      <c r="S671" s="260"/>
      <c r="T671" s="125"/>
      <c r="U671" s="125"/>
      <c r="V671" s="125"/>
    </row>
    <row r="672" spans="1:22" s="116" customFormat="1" ht="15">
      <c r="A672" s="227"/>
      <c r="B672" s="355"/>
      <c r="C672" s="229" t="s">
        <v>211</v>
      </c>
      <c r="D672" s="230">
        <f t="shared" si="394"/>
        <v>0</v>
      </c>
      <c r="E672" s="231">
        <f t="shared" si="394"/>
        <v>0</v>
      </c>
      <c r="F672" s="230"/>
      <c r="G672" s="231"/>
      <c r="H672" s="232"/>
      <c r="I672" s="231"/>
      <c r="J672" s="232"/>
      <c r="K672" s="231"/>
      <c r="L672" s="232"/>
      <c r="M672" s="231"/>
      <c r="N672" s="232"/>
      <c r="O672" s="231"/>
      <c r="P672" s="232"/>
      <c r="Q672" s="231"/>
      <c r="R672" s="269"/>
      <c r="S672" s="260"/>
      <c r="T672" s="125"/>
      <c r="U672" s="125"/>
      <c r="V672" s="125"/>
    </row>
    <row r="673" spans="1:22" s="116" customFormat="1" ht="15">
      <c r="A673" s="227"/>
      <c r="B673" s="355"/>
      <c r="C673" s="229" t="s">
        <v>212</v>
      </c>
      <c r="D673" s="230">
        <f t="shared" si="394"/>
        <v>0</v>
      </c>
      <c r="E673" s="231">
        <f t="shared" si="394"/>
        <v>0</v>
      </c>
      <c r="F673" s="230"/>
      <c r="G673" s="231"/>
      <c r="H673" s="232"/>
      <c r="I673" s="231"/>
      <c r="J673" s="232"/>
      <c r="K673" s="231"/>
      <c r="L673" s="232"/>
      <c r="M673" s="231"/>
      <c r="N673" s="232"/>
      <c r="O673" s="231"/>
      <c r="P673" s="232"/>
      <c r="Q673" s="231"/>
      <c r="R673" s="269"/>
      <c r="S673" s="260"/>
      <c r="T673" s="125"/>
      <c r="U673" s="125"/>
      <c r="V673" s="125"/>
    </row>
    <row r="674" spans="1:22" s="116" customFormat="1" ht="15">
      <c r="A674" s="227"/>
      <c r="B674" s="356"/>
      <c r="C674" s="229" t="s">
        <v>213</v>
      </c>
      <c r="D674" s="230">
        <f t="shared" si="394"/>
        <v>0</v>
      </c>
      <c r="E674" s="231">
        <f t="shared" si="394"/>
        <v>0</v>
      </c>
      <c r="F674" s="230"/>
      <c r="G674" s="231"/>
      <c r="H674" s="232"/>
      <c r="I674" s="231"/>
      <c r="J674" s="232"/>
      <c r="K674" s="231"/>
      <c r="L674" s="232"/>
      <c r="M674" s="231"/>
      <c r="N674" s="232"/>
      <c r="O674" s="231"/>
      <c r="P674" s="232"/>
      <c r="Q674" s="231"/>
      <c r="R674" s="269"/>
      <c r="S674" s="260"/>
      <c r="T674" s="125"/>
      <c r="U674" s="125"/>
      <c r="V674" s="125"/>
    </row>
    <row r="675" spans="1:22" s="116" customFormat="1" ht="15">
      <c r="A675" s="227"/>
      <c r="B675" s="357" t="s">
        <v>94</v>
      </c>
      <c r="C675" s="229" t="s">
        <v>14</v>
      </c>
      <c r="D675" s="256">
        <f>SUM(D676:D681)</f>
        <v>100</v>
      </c>
      <c r="E675" s="235">
        <f>SUM(E676:E681)</f>
        <v>100</v>
      </c>
      <c r="F675" s="256">
        <f aca="true" t="shared" si="395" ref="F675:Q675">SUM(F676:F681)</f>
        <v>100</v>
      </c>
      <c r="G675" s="235">
        <f t="shared" si="395"/>
        <v>100</v>
      </c>
      <c r="H675" s="256">
        <f t="shared" si="395"/>
        <v>0</v>
      </c>
      <c r="I675" s="235">
        <f t="shared" si="395"/>
        <v>0</v>
      </c>
      <c r="J675" s="256">
        <f t="shared" si="395"/>
        <v>0</v>
      </c>
      <c r="K675" s="235">
        <f t="shared" si="395"/>
        <v>0</v>
      </c>
      <c r="L675" s="256">
        <f t="shared" si="395"/>
        <v>0</v>
      </c>
      <c r="M675" s="235">
        <f t="shared" si="395"/>
        <v>0</v>
      </c>
      <c r="N675" s="256">
        <f t="shared" si="395"/>
        <v>0</v>
      </c>
      <c r="O675" s="235">
        <f t="shared" si="395"/>
        <v>0</v>
      </c>
      <c r="P675" s="256">
        <f t="shared" si="395"/>
        <v>0</v>
      </c>
      <c r="Q675" s="235">
        <f t="shared" si="395"/>
        <v>0</v>
      </c>
      <c r="R675" s="269"/>
      <c r="S675" s="260"/>
      <c r="T675" s="125"/>
      <c r="U675" s="125"/>
      <c r="V675" s="125"/>
    </row>
    <row r="676" spans="1:22" s="116" customFormat="1" ht="15">
      <c r="A676" s="227"/>
      <c r="B676" s="228"/>
      <c r="C676" s="229" t="s">
        <v>0</v>
      </c>
      <c r="D676" s="230">
        <f aca="true" t="shared" si="396" ref="D676:E681">F676+H676+J676+L676</f>
        <v>100</v>
      </c>
      <c r="E676" s="231">
        <f t="shared" si="396"/>
        <v>100</v>
      </c>
      <c r="F676" s="232">
        <f>350-250</f>
        <v>100</v>
      </c>
      <c r="G676" s="231">
        <f>350-250</f>
        <v>100</v>
      </c>
      <c r="H676" s="232"/>
      <c r="I676" s="231"/>
      <c r="J676" s="232"/>
      <c r="K676" s="231"/>
      <c r="L676" s="232"/>
      <c r="M676" s="231"/>
      <c r="N676" s="232"/>
      <c r="O676" s="231"/>
      <c r="P676" s="232"/>
      <c r="Q676" s="231"/>
      <c r="R676" s="269"/>
      <c r="S676" s="260"/>
      <c r="T676" s="125"/>
      <c r="U676" s="125"/>
      <c r="V676" s="125"/>
    </row>
    <row r="677" spans="1:22" s="116" customFormat="1" ht="15">
      <c r="A677" s="227"/>
      <c r="B677" s="228"/>
      <c r="C677" s="229" t="s">
        <v>1</v>
      </c>
      <c r="D677" s="230">
        <f t="shared" si="396"/>
        <v>0</v>
      </c>
      <c r="E677" s="231">
        <f t="shared" si="396"/>
        <v>0</v>
      </c>
      <c r="F677" s="242">
        <v>0</v>
      </c>
      <c r="G677" s="235">
        <v>0</v>
      </c>
      <c r="H677" s="232"/>
      <c r="I677" s="231"/>
      <c r="J677" s="232"/>
      <c r="K677" s="231"/>
      <c r="L677" s="232"/>
      <c r="M677" s="231"/>
      <c r="N677" s="232"/>
      <c r="O677" s="231"/>
      <c r="P677" s="232"/>
      <c r="Q677" s="231"/>
      <c r="R677" s="269"/>
      <c r="S677" s="260"/>
      <c r="T677" s="125"/>
      <c r="U677" s="125"/>
      <c r="V677" s="125"/>
    </row>
    <row r="678" spans="1:22" s="116" customFormat="1" ht="15">
      <c r="A678" s="227"/>
      <c r="B678" s="228"/>
      <c r="C678" s="229" t="s">
        <v>2</v>
      </c>
      <c r="D678" s="230">
        <f t="shared" si="396"/>
        <v>0</v>
      </c>
      <c r="E678" s="231">
        <f t="shared" si="396"/>
        <v>0</v>
      </c>
      <c r="F678" s="232"/>
      <c r="G678" s="231"/>
      <c r="H678" s="232"/>
      <c r="I678" s="231"/>
      <c r="J678" s="232"/>
      <c r="K678" s="231"/>
      <c r="L678" s="232"/>
      <c r="M678" s="231"/>
      <c r="N678" s="232"/>
      <c r="O678" s="231"/>
      <c r="P678" s="232"/>
      <c r="Q678" s="231"/>
      <c r="R678" s="269"/>
      <c r="S678" s="260"/>
      <c r="T678" s="125"/>
      <c r="U678" s="125"/>
      <c r="V678" s="125"/>
    </row>
    <row r="679" spans="1:22" s="116" customFormat="1" ht="15">
      <c r="A679" s="227"/>
      <c r="B679" s="228"/>
      <c r="C679" s="229" t="s">
        <v>211</v>
      </c>
      <c r="D679" s="230">
        <f t="shared" si="396"/>
        <v>0</v>
      </c>
      <c r="E679" s="231">
        <f t="shared" si="396"/>
        <v>0</v>
      </c>
      <c r="F679" s="230"/>
      <c r="G679" s="231"/>
      <c r="H679" s="232"/>
      <c r="I679" s="231"/>
      <c r="J679" s="232"/>
      <c r="K679" s="231"/>
      <c r="L679" s="232"/>
      <c r="M679" s="231"/>
      <c r="N679" s="232"/>
      <c r="O679" s="231"/>
      <c r="P679" s="232"/>
      <c r="Q679" s="231"/>
      <c r="R679" s="269"/>
      <c r="S679" s="260"/>
      <c r="T679" s="125"/>
      <c r="U679" s="125"/>
      <c r="V679" s="125"/>
    </row>
    <row r="680" spans="1:22" s="116" customFormat="1" ht="15">
      <c r="A680" s="227"/>
      <c r="B680" s="228"/>
      <c r="C680" s="229" t="s">
        <v>212</v>
      </c>
      <c r="D680" s="230">
        <f t="shared" si="396"/>
        <v>0</v>
      </c>
      <c r="E680" s="231">
        <f t="shared" si="396"/>
        <v>0</v>
      </c>
      <c r="F680" s="230"/>
      <c r="G680" s="231"/>
      <c r="H680" s="232"/>
      <c r="I680" s="231"/>
      <c r="J680" s="232"/>
      <c r="K680" s="231"/>
      <c r="L680" s="232"/>
      <c r="M680" s="231"/>
      <c r="N680" s="232"/>
      <c r="O680" s="231"/>
      <c r="P680" s="232"/>
      <c r="Q680" s="231"/>
      <c r="R680" s="269"/>
      <c r="S680" s="260"/>
      <c r="T680" s="125"/>
      <c r="U680" s="125"/>
      <c r="V680" s="125"/>
    </row>
    <row r="681" spans="1:22" s="116" customFormat="1" ht="15">
      <c r="A681" s="227"/>
      <c r="B681" s="358"/>
      <c r="C681" s="229" t="s">
        <v>213</v>
      </c>
      <c r="D681" s="230">
        <f t="shared" si="396"/>
        <v>0</v>
      </c>
      <c r="E681" s="231">
        <f t="shared" si="396"/>
        <v>0</v>
      </c>
      <c r="F681" s="230"/>
      <c r="G681" s="231"/>
      <c r="H681" s="232"/>
      <c r="I681" s="231"/>
      <c r="J681" s="232"/>
      <c r="K681" s="231"/>
      <c r="L681" s="232"/>
      <c r="M681" s="231"/>
      <c r="N681" s="232"/>
      <c r="O681" s="231"/>
      <c r="P681" s="232"/>
      <c r="Q681" s="231"/>
      <c r="R681" s="269"/>
      <c r="S681" s="260"/>
      <c r="T681" s="125"/>
      <c r="U681" s="125"/>
      <c r="V681" s="125"/>
    </row>
    <row r="682" spans="1:22" s="118" customFormat="1" ht="15">
      <c r="A682" s="227"/>
      <c r="B682" s="359" t="s">
        <v>245</v>
      </c>
      <c r="C682" s="295" t="s">
        <v>14</v>
      </c>
      <c r="D682" s="320">
        <f>SUM(D683:D688)</f>
        <v>410</v>
      </c>
      <c r="E682" s="321">
        <f>SUM(E683:E688)</f>
        <v>410</v>
      </c>
      <c r="F682" s="320">
        <f aca="true" t="shared" si="397" ref="F682:Q682">SUM(F683:F688)</f>
        <v>410</v>
      </c>
      <c r="G682" s="321">
        <f t="shared" si="397"/>
        <v>410</v>
      </c>
      <c r="H682" s="320">
        <f t="shared" si="397"/>
        <v>0</v>
      </c>
      <c r="I682" s="321">
        <f t="shared" si="397"/>
        <v>0</v>
      </c>
      <c r="J682" s="320">
        <f t="shared" si="397"/>
        <v>0</v>
      </c>
      <c r="K682" s="321">
        <f t="shared" si="397"/>
        <v>0</v>
      </c>
      <c r="L682" s="320">
        <f t="shared" si="397"/>
        <v>0</v>
      </c>
      <c r="M682" s="321">
        <f t="shared" si="397"/>
        <v>0</v>
      </c>
      <c r="N682" s="320">
        <f t="shared" si="397"/>
        <v>1200</v>
      </c>
      <c r="O682" s="321">
        <f t="shared" si="397"/>
        <v>1200</v>
      </c>
      <c r="P682" s="320">
        <f t="shared" si="397"/>
        <v>0</v>
      </c>
      <c r="Q682" s="321">
        <f t="shared" si="397"/>
        <v>0</v>
      </c>
      <c r="R682" s="269"/>
      <c r="S682" s="260"/>
      <c r="T682" s="125"/>
      <c r="U682" s="125"/>
      <c r="V682" s="125"/>
    </row>
    <row r="683" spans="1:22" s="118" customFormat="1" ht="15">
      <c r="A683" s="227"/>
      <c r="B683" s="360"/>
      <c r="C683" s="295" t="s">
        <v>0</v>
      </c>
      <c r="D683" s="296">
        <f aca="true" t="shared" si="398" ref="D683:E688">F683+H683+J683+L683</f>
        <v>410</v>
      </c>
      <c r="E683" s="221">
        <f t="shared" si="398"/>
        <v>410</v>
      </c>
      <c r="F683" s="361">
        <f aca="true" t="shared" si="399" ref="F683:G688">F669+F676</f>
        <v>410</v>
      </c>
      <c r="G683" s="221">
        <f t="shared" si="399"/>
        <v>410</v>
      </c>
      <c r="H683" s="361">
        <f aca="true" t="shared" si="400" ref="H683:Q683">H669+H676</f>
        <v>0</v>
      </c>
      <c r="I683" s="221">
        <f t="shared" si="400"/>
        <v>0</v>
      </c>
      <c r="J683" s="361">
        <f t="shared" si="400"/>
        <v>0</v>
      </c>
      <c r="K683" s="221">
        <f t="shared" si="400"/>
        <v>0</v>
      </c>
      <c r="L683" s="361">
        <f t="shared" si="400"/>
        <v>0</v>
      </c>
      <c r="M683" s="221">
        <f t="shared" si="400"/>
        <v>0</v>
      </c>
      <c r="N683" s="361">
        <f t="shared" si="400"/>
        <v>1200</v>
      </c>
      <c r="O683" s="221">
        <f t="shared" si="400"/>
        <v>1200</v>
      </c>
      <c r="P683" s="361">
        <f t="shared" si="400"/>
        <v>0</v>
      </c>
      <c r="Q683" s="221">
        <f t="shared" si="400"/>
        <v>0</v>
      </c>
      <c r="R683" s="269"/>
      <c r="S683" s="260"/>
      <c r="T683" s="125"/>
      <c r="U683" s="125"/>
      <c r="V683" s="125"/>
    </row>
    <row r="684" spans="1:22" s="118" customFormat="1" ht="15">
      <c r="A684" s="227"/>
      <c r="B684" s="360"/>
      <c r="C684" s="295" t="s">
        <v>1</v>
      </c>
      <c r="D684" s="296">
        <f t="shared" si="398"/>
        <v>0</v>
      </c>
      <c r="E684" s="221">
        <f t="shared" si="398"/>
        <v>0</v>
      </c>
      <c r="F684" s="361">
        <f t="shared" si="399"/>
        <v>0</v>
      </c>
      <c r="G684" s="221">
        <f t="shared" si="399"/>
        <v>0</v>
      </c>
      <c r="H684" s="361">
        <f aca="true" t="shared" si="401" ref="H684:Q684">H670+H677</f>
        <v>0</v>
      </c>
      <c r="I684" s="221">
        <f t="shared" si="401"/>
        <v>0</v>
      </c>
      <c r="J684" s="361">
        <f t="shared" si="401"/>
        <v>0</v>
      </c>
      <c r="K684" s="221">
        <f t="shared" si="401"/>
        <v>0</v>
      </c>
      <c r="L684" s="361">
        <f t="shared" si="401"/>
        <v>0</v>
      </c>
      <c r="M684" s="221">
        <f t="shared" si="401"/>
        <v>0</v>
      </c>
      <c r="N684" s="361">
        <f t="shared" si="401"/>
        <v>0</v>
      </c>
      <c r="O684" s="221">
        <f t="shared" si="401"/>
        <v>0</v>
      </c>
      <c r="P684" s="361">
        <f t="shared" si="401"/>
        <v>0</v>
      </c>
      <c r="Q684" s="221">
        <f t="shared" si="401"/>
        <v>0</v>
      </c>
      <c r="R684" s="269"/>
      <c r="S684" s="260"/>
      <c r="T684" s="125"/>
      <c r="U684" s="125"/>
      <c r="V684" s="125"/>
    </row>
    <row r="685" spans="1:22" s="118" customFormat="1" ht="15">
      <c r="A685" s="227"/>
      <c r="B685" s="360"/>
      <c r="C685" s="295" t="s">
        <v>2</v>
      </c>
      <c r="D685" s="296">
        <f t="shared" si="398"/>
        <v>0</v>
      </c>
      <c r="E685" s="221">
        <f t="shared" si="398"/>
        <v>0</v>
      </c>
      <c r="F685" s="361">
        <f t="shared" si="399"/>
        <v>0</v>
      </c>
      <c r="G685" s="221">
        <f t="shared" si="399"/>
        <v>0</v>
      </c>
      <c r="H685" s="361">
        <f aca="true" t="shared" si="402" ref="H685:Q685">H671+H678</f>
        <v>0</v>
      </c>
      <c r="I685" s="221">
        <f t="shared" si="402"/>
        <v>0</v>
      </c>
      <c r="J685" s="361">
        <f t="shared" si="402"/>
        <v>0</v>
      </c>
      <c r="K685" s="221">
        <f t="shared" si="402"/>
        <v>0</v>
      </c>
      <c r="L685" s="361">
        <f t="shared" si="402"/>
        <v>0</v>
      </c>
      <c r="M685" s="221">
        <f t="shared" si="402"/>
        <v>0</v>
      </c>
      <c r="N685" s="361">
        <f t="shared" si="402"/>
        <v>0</v>
      </c>
      <c r="O685" s="221">
        <f t="shared" si="402"/>
        <v>0</v>
      </c>
      <c r="P685" s="361">
        <f t="shared" si="402"/>
        <v>0</v>
      </c>
      <c r="Q685" s="221">
        <f t="shared" si="402"/>
        <v>0</v>
      </c>
      <c r="R685" s="269"/>
      <c r="S685" s="260"/>
      <c r="T685" s="125"/>
      <c r="U685" s="125"/>
      <c r="V685" s="125"/>
    </row>
    <row r="686" spans="1:22" s="118" customFormat="1" ht="15">
      <c r="A686" s="227"/>
      <c r="B686" s="360"/>
      <c r="C686" s="295" t="s">
        <v>211</v>
      </c>
      <c r="D686" s="296">
        <f t="shared" si="398"/>
        <v>0</v>
      </c>
      <c r="E686" s="221">
        <f t="shared" si="398"/>
        <v>0</v>
      </c>
      <c r="F686" s="361">
        <f t="shared" si="399"/>
        <v>0</v>
      </c>
      <c r="G686" s="221">
        <f t="shared" si="399"/>
        <v>0</v>
      </c>
      <c r="H686" s="361">
        <f aca="true" t="shared" si="403" ref="H686:Q686">H672+H679</f>
        <v>0</v>
      </c>
      <c r="I686" s="221">
        <f t="shared" si="403"/>
        <v>0</v>
      </c>
      <c r="J686" s="361">
        <f t="shared" si="403"/>
        <v>0</v>
      </c>
      <c r="K686" s="221">
        <f t="shared" si="403"/>
        <v>0</v>
      </c>
      <c r="L686" s="361">
        <f t="shared" si="403"/>
        <v>0</v>
      </c>
      <c r="M686" s="221">
        <f t="shared" si="403"/>
        <v>0</v>
      </c>
      <c r="N686" s="361">
        <f t="shared" si="403"/>
        <v>0</v>
      </c>
      <c r="O686" s="221">
        <f t="shared" si="403"/>
        <v>0</v>
      </c>
      <c r="P686" s="361">
        <f t="shared" si="403"/>
        <v>0</v>
      </c>
      <c r="Q686" s="221">
        <f t="shared" si="403"/>
        <v>0</v>
      </c>
      <c r="R686" s="269"/>
      <c r="S686" s="260"/>
      <c r="T686" s="125"/>
      <c r="U686" s="125"/>
      <c r="V686" s="125"/>
    </row>
    <row r="687" spans="1:22" s="118" customFormat="1" ht="15">
      <c r="A687" s="227"/>
      <c r="B687" s="360"/>
      <c r="C687" s="295" t="s">
        <v>212</v>
      </c>
      <c r="D687" s="296">
        <f t="shared" si="398"/>
        <v>0</v>
      </c>
      <c r="E687" s="221">
        <f t="shared" si="398"/>
        <v>0</v>
      </c>
      <c r="F687" s="361">
        <f t="shared" si="399"/>
        <v>0</v>
      </c>
      <c r="G687" s="221">
        <f t="shared" si="399"/>
        <v>0</v>
      </c>
      <c r="H687" s="361">
        <f aca="true" t="shared" si="404" ref="H687:Q687">H673+H680</f>
        <v>0</v>
      </c>
      <c r="I687" s="221">
        <f t="shared" si="404"/>
        <v>0</v>
      </c>
      <c r="J687" s="361">
        <f t="shared" si="404"/>
        <v>0</v>
      </c>
      <c r="K687" s="221">
        <f t="shared" si="404"/>
        <v>0</v>
      </c>
      <c r="L687" s="361">
        <f t="shared" si="404"/>
        <v>0</v>
      </c>
      <c r="M687" s="221">
        <f t="shared" si="404"/>
        <v>0</v>
      </c>
      <c r="N687" s="361">
        <f t="shared" si="404"/>
        <v>0</v>
      </c>
      <c r="O687" s="221">
        <f t="shared" si="404"/>
        <v>0</v>
      </c>
      <c r="P687" s="361">
        <f t="shared" si="404"/>
        <v>0</v>
      </c>
      <c r="Q687" s="221">
        <f t="shared" si="404"/>
        <v>0</v>
      </c>
      <c r="R687" s="269"/>
      <c r="S687" s="260"/>
      <c r="T687" s="125"/>
      <c r="U687" s="125"/>
      <c r="V687" s="125"/>
    </row>
    <row r="688" spans="1:22" s="118" customFormat="1" ht="15.75" thickBot="1">
      <c r="A688" s="227"/>
      <c r="B688" s="360"/>
      <c r="C688" s="362" t="s">
        <v>213</v>
      </c>
      <c r="D688" s="302">
        <f t="shared" si="398"/>
        <v>0</v>
      </c>
      <c r="E688" s="303">
        <f t="shared" si="398"/>
        <v>0</v>
      </c>
      <c r="F688" s="363">
        <f t="shared" si="399"/>
        <v>0</v>
      </c>
      <c r="G688" s="303">
        <f t="shared" si="399"/>
        <v>0</v>
      </c>
      <c r="H688" s="363">
        <f aca="true" t="shared" si="405" ref="H688:Q688">H674+H681</f>
        <v>0</v>
      </c>
      <c r="I688" s="303">
        <f t="shared" si="405"/>
        <v>0</v>
      </c>
      <c r="J688" s="363">
        <f t="shared" si="405"/>
        <v>0</v>
      </c>
      <c r="K688" s="303">
        <f t="shared" si="405"/>
        <v>0</v>
      </c>
      <c r="L688" s="363">
        <f t="shared" si="405"/>
        <v>0</v>
      </c>
      <c r="M688" s="303">
        <f t="shared" si="405"/>
        <v>0</v>
      </c>
      <c r="N688" s="363">
        <f t="shared" si="405"/>
        <v>0</v>
      </c>
      <c r="O688" s="303">
        <f t="shared" si="405"/>
        <v>0</v>
      </c>
      <c r="P688" s="363">
        <f t="shared" si="405"/>
        <v>0</v>
      </c>
      <c r="Q688" s="303">
        <f t="shared" si="405"/>
        <v>0</v>
      </c>
      <c r="R688" s="274"/>
      <c r="S688" s="275"/>
      <c r="T688" s="125"/>
      <c r="U688" s="125"/>
      <c r="V688" s="125"/>
    </row>
    <row r="689" spans="1:22" ht="15">
      <c r="A689" s="170" t="s">
        <v>217</v>
      </c>
      <c r="B689" s="123" t="s">
        <v>311</v>
      </c>
      <c r="C689" s="40" t="s">
        <v>14</v>
      </c>
      <c r="D689" s="41">
        <f>SUM(D690:D695)</f>
        <v>7211.4</v>
      </c>
      <c r="E689" s="42">
        <f>SUM(E690:E695)</f>
        <v>0</v>
      </c>
      <c r="F689" s="41">
        <f>SUM(F690:F695)</f>
        <v>7211.4</v>
      </c>
      <c r="G689" s="42">
        <f aca="true" t="shared" si="406" ref="G689:Q689">SUM(G690:G695)</f>
        <v>0</v>
      </c>
      <c r="H689" s="41">
        <f t="shared" si="406"/>
        <v>0</v>
      </c>
      <c r="I689" s="42">
        <f t="shared" si="406"/>
        <v>0</v>
      </c>
      <c r="J689" s="41">
        <f t="shared" si="406"/>
        <v>0</v>
      </c>
      <c r="K689" s="42">
        <f t="shared" si="406"/>
        <v>0</v>
      </c>
      <c r="L689" s="41">
        <f t="shared" si="406"/>
        <v>0</v>
      </c>
      <c r="M689" s="42">
        <f t="shared" si="406"/>
        <v>0</v>
      </c>
      <c r="N689" s="41">
        <f t="shared" si="406"/>
        <v>0</v>
      </c>
      <c r="O689" s="42">
        <f t="shared" si="406"/>
        <v>0</v>
      </c>
      <c r="P689" s="41">
        <f t="shared" si="406"/>
        <v>0</v>
      </c>
      <c r="Q689" s="42">
        <f t="shared" si="406"/>
        <v>0</v>
      </c>
      <c r="R689" s="183" t="s">
        <v>19</v>
      </c>
      <c r="S689" s="176"/>
      <c r="T689" s="125"/>
      <c r="U689" s="125"/>
      <c r="V689" s="125"/>
    </row>
    <row r="690" spans="1:22" ht="15">
      <c r="A690" s="215"/>
      <c r="B690" s="141"/>
      <c r="C690" s="43" t="s">
        <v>0</v>
      </c>
      <c r="D690" s="44">
        <f aca="true" t="shared" si="407" ref="D690:E695">F690+H690+J690+L690</f>
        <v>0</v>
      </c>
      <c r="E690" s="45">
        <f t="shared" si="407"/>
        <v>0</v>
      </c>
      <c r="F690" s="52">
        <v>0</v>
      </c>
      <c r="G690" s="48">
        <v>0</v>
      </c>
      <c r="H690" s="52">
        <v>0</v>
      </c>
      <c r="I690" s="48">
        <v>0</v>
      </c>
      <c r="J690" s="52">
        <v>0</v>
      </c>
      <c r="K690" s="48">
        <v>0</v>
      </c>
      <c r="L690" s="52">
        <v>0</v>
      </c>
      <c r="M690" s="48">
        <v>0</v>
      </c>
      <c r="N690" s="52">
        <v>0</v>
      </c>
      <c r="O690" s="48">
        <v>0</v>
      </c>
      <c r="P690" s="52">
        <v>0</v>
      </c>
      <c r="Q690" s="48">
        <v>0</v>
      </c>
      <c r="R690" s="181"/>
      <c r="S690" s="182"/>
      <c r="T690" s="125"/>
      <c r="U690" s="125"/>
      <c r="V690" s="125"/>
    </row>
    <row r="691" spans="1:22" ht="15">
      <c r="A691" s="171"/>
      <c r="B691" s="122"/>
      <c r="C691" s="43" t="s">
        <v>1</v>
      </c>
      <c r="D691" s="44">
        <f t="shared" si="407"/>
        <v>7211.4</v>
      </c>
      <c r="E691" s="45">
        <f t="shared" si="407"/>
        <v>0</v>
      </c>
      <c r="F691" s="46">
        <v>7211.4</v>
      </c>
      <c r="G691" s="48">
        <v>0</v>
      </c>
      <c r="H691" s="46">
        <v>0</v>
      </c>
      <c r="I691" s="45">
        <v>0</v>
      </c>
      <c r="J691" s="46">
        <v>0</v>
      </c>
      <c r="K691" s="45">
        <v>0</v>
      </c>
      <c r="L691" s="46">
        <v>0</v>
      </c>
      <c r="M691" s="45">
        <v>0</v>
      </c>
      <c r="N691" s="46">
        <v>0</v>
      </c>
      <c r="O691" s="45">
        <v>0</v>
      </c>
      <c r="P691" s="46">
        <v>0</v>
      </c>
      <c r="Q691" s="45">
        <v>0</v>
      </c>
      <c r="R691" s="184"/>
      <c r="S691" s="177"/>
      <c r="T691" s="125"/>
      <c r="U691" s="125"/>
      <c r="V691" s="125"/>
    </row>
    <row r="692" spans="1:22" ht="15">
      <c r="A692" s="171"/>
      <c r="B692" s="122"/>
      <c r="C692" s="43" t="s">
        <v>2</v>
      </c>
      <c r="D692" s="44">
        <f t="shared" si="407"/>
        <v>0</v>
      </c>
      <c r="E692" s="45">
        <f t="shared" si="407"/>
        <v>0</v>
      </c>
      <c r="F692" s="46">
        <v>0</v>
      </c>
      <c r="G692" s="48">
        <v>0</v>
      </c>
      <c r="H692" s="46">
        <v>0</v>
      </c>
      <c r="I692" s="48">
        <v>0</v>
      </c>
      <c r="J692" s="46">
        <v>0</v>
      </c>
      <c r="K692" s="48">
        <v>0</v>
      </c>
      <c r="L692" s="46">
        <v>0</v>
      </c>
      <c r="M692" s="48">
        <v>0</v>
      </c>
      <c r="N692" s="46">
        <v>0</v>
      </c>
      <c r="O692" s="48">
        <v>0</v>
      </c>
      <c r="P692" s="46">
        <v>0</v>
      </c>
      <c r="Q692" s="48">
        <v>0</v>
      </c>
      <c r="R692" s="184"/>
      <c r="S692" s="177"/>
      <c r="T692" s="125"/>
      <c r="U692" s="125"/>
      <c r="V692" s="125"/>
    </row>
    <row r="693" spans="1:22" ht="15">
      <c r="A693" s="171"/>
      <c r="B693" s="122"/>
      <c r="C693" s="43" t="s">
        <v>211</v>
      </c>
      <c r="D693" s="44">
        <f t="shared" si="407"/>
        <v>0</v>
      </c>
      <c r="E693" s="45">
        <f t="shared" si="407"/>
        <v>0</v>
      </c>
      <c r="F693" s="46">
        <v>0</v>
      </c>
      <c r="G693" s="48">
        <v>0</v>
      </c>
      <c r="H693" s="46">
        <v>0</v>
      </c>
      <c r="I693" s="48">
        <v>0</v>
      </c>
      <c r="J693" s="46">
        <v>0</v>
      </c>
      <c r="K693" s="48">
        <v>0</v>
      </c>
      <c r="L693" s="46">
        <v>0</v>
      </c>
      <c r="M693" s="48">
        <v>0</v>
      </c>
      <c r="N693" s="46">
        <v>0</v>
      </c>
      <c r="O693" s="48">
        <v>0</v>
      </c>
      <c r="P693" s="46">
        <v>0</v>
      </c>
      <c r="Q693" s="48">
        <v>0</v>
      </c>
      <c r="R693" s="184"/>
      <c r="S693" s="177"/>
      <c r="T693" s="125"/>
      <c r="U693" s="125"/>
      <c r="V693" s="125"/>
    </row>
    <row r="694" spans="1:22" ht="15">
      <c r="A694" s="171"/>
      <c r="B694" s="122"/>
      <c r="C694" s="43" t="s">
        <v>212</v>
      </c>
      <c r="D694" s="44">
        <f t="shared" si="407"/>
        <v>0</v>
      </c>
      <c r="E694" s="45">
        <f t="shared" si="407"/>
        <v>0</v>
      </c>
      <c r="F694" s="46">
        <v>0</v>
      </c>
      <c r="G694" s="45">
        <v>0</v>
      </c>
      <c r="H694" s="46">
        <v>0</v>
      </c>
      <c r="I694" s="45">
        <v>0</v>
      </c>
      <c r="J694" s="46">
        <v>0</v>
      </c>
      <c r="K694" s="45">
        <v>0</v>
      </c>
      <c r="L694" s="46">
        <v>0</v>
      </c>
      <c r="M694" s="45">
        <v>0</v>
      </c>
      <c r="N694" s="46">
        <v>0</v>
      </c>
      <c r="O694" s="45">
        <v>0</v>
      </c>
      <c r="P694" s="46">
        <v>0</v>
      </c>
      <c r="Q694" s="45">
        <v>0</v>
      </c>
      <c r="R694" s="184"/>
      <c r="S694" s="177"/>
      <c r="T694" s="125"/>
      <c r="U694" s="125"/>
      <c r="V694" s="125"/>
    </row>
    <row r="695" spans="1:22" ht="15.75" thickBot="1">
      <c r="A695" s="172"/>
      <c r="B695" s="211"/>
      <c r="C695" s="16" t="s">
        <v>213</v>
      </c>
      <c r="D695" s="54">
        <f t="shared" si="407"/>
        <v>0</v>
      </c>
      <c r="E695" s="51">
        <f t="shared" si="407"/>
        <v>0</v>
      </c>
      <c r="F695" s="53">
        <v>0</v>
      </c>
      <c r="G695" s="51">
        <v>0</v>
      </c>
      <c r="H695" s="53">
        <v>0</v>
      </c>
      <c r="I695" s="51">
        <v>0</v>
      </c>
      <c r="J695" s="53">
        <v>0</v>
      </c>
      <c r="K695" s="51">
        <v>0</v>
      </c>
      <c r="L695" s="53">
        <v>0</v>
      </c>
      <c r="M695" s="51">
        <v>0</v>
      </c>
      <c r="N695" s="53">
        <v>0</v>
      </c>
      <c r="O695" s="51">
        <v>0</v>
      </c>
      <c r="P695" s="53">
        <v>0</v>
      </c>
      <c r="Q695" s="51">
        <v>0</v>
      </c>
      <c r="R695" s="185"/>
      <c r="S695" s="178"/>
      <c r="T695" s="125"/>
      <c r="U695" s="125"/>
      <c r="V695" s="125"/>
    </row>
    <row r="696" spans="1:22" ht="15" customHeight="1">
      <c r="A696" s="126" t="s">
        <v>283</v>
      </c>
      <c r="B696" s="139" t="s">
        <v>282</v>
      </c>
      <c r="C696" s="40" t="s">
        <v>14</v>
      </c>
      <c r="D696" s="41">
        <f>SUM(D697:D702)</f>
        <v>1949.3</v>
      </c>
      <c r="E696" s="42">
        <f>SUM(E697:E702)</f>
        <v>0</v>
      </c>
      <c r="F696" s="41">
        <f>SUM(F697:F702)</f>
        <v>1949.3</v>
      </c>
      <c r="G696" s="42">
        <f>SUM(G697:G702)</f>
        <v>0</v>
      </c>
      <c r="H696" s="41">
        <f aca="true" t="shared" si="408" ref="H696:Q696">SUM(H697:H702)</f>
        <v>0</v>
      </c>
      <c r="I696" s="42">
        <f t="shared" si="408"/>
        <v>0</v>
      </c>
      <c r="J696" s="41">
        <f t="shared" si="408"/>
        <v>0</v>
      </c>
      <c r="K696" s="42">
        <f t="shared" si="408"/>
        <v>0</v>
      </c>
      <c r="L696" s="41">
        <f t="shared" si="408"/>
        <v>0</v>
      </c>
      <c r="M696" s="42">
        <f t="shared" si="408"/>
        <v>0</v>
      </c>
      <c r="N696" s="41">
        <f t="shared" si="408"/>
        <v>1000</v>
      </c>
      <c r="O696" s="42">
        <f t="shared" si="408"/>
        <v>0</v>
      </c>
      <c r="P696" s="41">
        <f t="shared" si="408"/>
        <v>0</v>
      </c>
      <c r="Q696" s="42">
        <f t="shared" si="408"/>
        <v>0</v>
      </c>
      <c r="R696" s="150" t="s">
        <v>19</v>
      </c>
      <c r="S696" s="151"/>
      <c r="T696" s="125"/>
      <c r="U696" s="125"/>
      <c r="V696" s="125"/>
    </row>
    <row r="697" spans="1:22" ht="15">
      <c r="A697" s="127"/>
      <c r="B697" s="140"/>
      <c r="C697" s="43" t="s">
        <v>0</v>
      </c>
      <c r="D697" s="44">
        <f aca="true" t="shared" si="409" ref="D697:E702">F697+H697+J697+L697</f>
        <v>0</v>
      </c>
      <c r="E697" s="45">
        <f t="shared" si="409"/>
        <v>0</v>
      </c>
      <c r="F697" s="44">
        <v>0</v>
      </c>
      <c r="G697" s="48"/>
      <c r="H697" s="46"/>
      <c r="I697" s="45"/>
      <c r="J697" s="46"/>
      <c r="K697" s="45"/>
      <c r="L697" s="46"/>
      <c r="M697" s="100"/>
      <c r="N697" s="44"/>
      <c r="O697" s="45"/>
      <c r="P697" s="44"/>
      <c r="Q697" s="45"/>
      <c r="R697" s="147"/>
      <c r="S697" s="148"/>
      <c r="T697" s="125"/>
      <c r="U697" s="125"/>
      <c r="V697" s="125"/>
    </row>
    <row r="698" spans="1:22" ht="15">
      <c r="A698" s="127"/>
      <c r="B698" s="140"/>
      <c r="C698" s="43" t="s">
        <v>1</v>
      </c>
      <c r="D698" s="44">
        <f t="shared" si="409"/>
        <v>1949.3</v>
      </c>
      <c r="E698" s="45">
        <f t="shared" si="409"/>
        <v>0</v>
      </c>
      <c r="F698" s="44">
        <v>1949.3</v>
      </c>
      <c r="G698" s="48"/>
      <c r="H698" s="46"/>
      <c r="I698" s="45"/>
      <c r="J698" s="46"/>
      <c r="K698" s="45"/>
      <c r="L698" s="46"/>
      <c r="M698" s="100"/>
      <c r="N698" s="44">
        <v>1000</v>
      </c>
      <c r="O698" s="45"/>
      <c r="P698" s="44"/>
      <c r="Q698" s="45"/>
      <c r="R698" s="147"/>
      <c r="S698" s="148"/>
      <c r="T698" s="125"/>
      <c r="U698" s="125"/>
      <c r="V698" s="125"/>
    </row>
    <row r="699" spans="1:22" ht="15">
      <c r="A699" s="127"/>
      <c r="B699" s="140"/>
      <c r="C699" s="43" t="s">
        <v>2</v>
      </c>
      <c r="D699" s="44">
        <f t="shared" si="409"/>
        <v>0</v>
      </c>
      <c r="E699" s="45">
        <f t="shared" si="409"/>
        <v>0</v>
      </c>
      <c r="F699" s="44">
        <v>0</v>
      </c>
      <c r="G699" s="48"/>
      <c r="H699" s="46"/>
      <c r="I699" s="45"/>
      <c r="J699" s="46"/>
      <c r="K699" s="45"/>
      <c r="L699" s="46"/>
      <c r="M699" s="100"/>
      <c r="N699" s="44"/>
      <c r="O699" s="45"/>
      <c r="P699" s="44"/>
      <c r="Q699" s="45"/>
      <c r="R699" s="147"/>
      <c r="S699" s="148"/>
      <c r="T699" s="125"/>
      <c r="U699" s="125"/>
      <c r="V699" s="125"/>
    </row>
    <row r="700" spans="1:22" ht="15">
      <c r="A700" s="127"/>
      <c r="B700" s="140"/>
      <c r="C700" s="43" t="s">
        <v>211</v>
      </c>
      <c r="D700" s="44">
        <f t="shared" si="409"/>
        <v>0</v>
      </c>
      <c r="E700" s="45">
        <f t="shared" si="409"/>
        <v>0</v>
      </c>
      <c r="F700" s="44">
        <v>0</v>
      </c>
      <c r="G700" s="48"/>
      <c r="H700" s="46"/>
      <c r="I700" s="45"/>
      <c r="J700" s="46"/>
      <c r="K700" s="45"/>
      <c r="L700" s="46"/>
      <c r="M700" s="100"/>
      <c r="N700" s="44"/>
      <c r="O700" s="45"/>
      <c r="P700" s="44"/>
      <c r="Q700" s="45"/>
      <c r="R700" s="147"/>
      <c r="S700" s="148"/>
      <c r="T700" s="125"/>
      <c r="U700" s="125"/>
      <c r="V700" s="125"/>
    </row>
    <row r="701" spans="1:22" ht="15">
      <c r="A701" s="127"/>
      <c r="B701" s="140"/>
      <c r="C701" s="43" t="s">
        <v>212</v>
      </c>
      <c r="D701" s="44">
        <f t="shared" si="409"/>
        <v>0</v>
      </c>
      <c r="E701" s="45">
        <f t="shared" si="409"/>
        <v>0</v>
      </c>
      <c r="F701" s="44">
        <v>0</v>
      </c>
      <c r="G701" s="48"/>
      <c r="H701" s="46"/>
      <c r="I701" s="45"/>
      <c r="J701" s="46"/>
      <c r="K701" s="45"/>
      <c r="L701" s="46"/>
      <c r="M701" s="100"/>
      <c r="N701" s="44"/>
      <c r="O701" s="45"/>
      <c r="P701" s="44"/>
      <c r="Q701" s="45"/>
      <c r="R701" s="147"/>
      <c r="S701" s="148"/>
      <c r="T701" s="125"/>
      <c r="U701" s="125"/>
      <c r="V701" s="125"/>
    </row>
    <row r="702" spans="1:22" ht="15.75" thickBot="1">
      <c r="A702" s="128"/>
      <c r="B702" s="190"/>
      <c r="C702" s="16" t="s">
        <v>213</v>
      </c>
      <c r="D702" s="54">
        <f t="shared" si="409"/>
        <v>0</v>
      </c>
      <c r="E702" s="51">
        <f t="shared" si="409"/>
        <v>0</v>
      </c>
      <c r="F702" s="54">
        <v>0</v>
      </c>
      <c r="G702" s="56"/>
      <c r="H702" s="53"/>
      <c r="I702" s="51"/>
      <c r="J702" s="53"/>
      <c r="K702" s="51"/>
      <c r="L702" s="53"/>
      <c r="M702" s="101"/>
      <c r="N702" s="54"/>
      <c r="O702" s="51"/>
      <c r="P702" s="54"/>
      <c r="Q702" s="51"/>
      <c r="R702" s="149"/>
      <c r="S702" s="145"/>
      <c r="T702" s="125"/>
      <c r="U702" s="125"/>
      <c r="V702" s="125"/>
    </row>
    <row r="703" spans="1:22" s="30" customFormat="1" ht="15">
      <c r="A703" s="135" t="s">
        <v>200</v>
      </c>
      <c r="B703" s="166" t="s">
        <v>150</v>
      </c>
      <c r="C703" s="31" t="s">
        <v>14</v>
      </c>
      <c r="D703" s="32">
        <f>D704+D705+D706</f>
        <v>598.1000000000004</v>
      </c>
      <c r="E703" s="33">
        <f>E704+E705+E706</f>
        <v>598.1000000000004</v>
      </c>
      <c r="F703" s="32">
        <f>F704+F705+F706</f>
        <v>598.1000000000004</v>
      </c>
      <c r="G703" s="33">
        <f>G704+G705+G706</f>
        <v>598.1000000000004</v>
      </c>
      <c r="H703" s="32">
        <f aca="true" t="shared" si="410" ref="H703:Q703">H704+H705+H706</f>
        <v>0</v>
      </c>
      <c r="I703" s="33">
        <f t="shared" si="410"/>
        <v>0</v>
      </c>
      <c r="J703" s="32">
        <f t="shared" si="410"/>
        <v>0</v>
      </c>
      <c r="K703" s="33">
        <f t="shared" si="410"/>
        <v>0</v>
      </c>
      <c r="L703" s="32">
        <f t="shared" si="410"/>
        <v>0</v>
      </c>
      <c r="M703" s="33">
        <f t="shared" si="410"/>
        <v>0</v>
      </c>
      <c r="N703" s="32">
        <f t="shared" si="410"/>
        <v>0</v>
      </c>
      <c r="O703" s="33">
        <f t="shared" si="410"/>
        <v>0</v>
      </c>
      <c r="P703" s="32">
        <f t="shared" si="410"/>
        <v>0</v>
      </c>
      <c r="Q703" s="33">
        <f t="shared" si="410"/>
        <v>0</v>
      </c>
      <c r="R703" s="157" t="s">
        <v>19</v>
      </c>
      <c r="S703" s="158"/>
      <c r="T703" s="125"/>
      <c r="U703" s="125"/>
      <c r="V703" s="125"/>
    </row>
    <row r="704" spans="1:22" s="30" customFormat="1" ht="15">
      <c r="A704" s="136"/>
      <c r="B704" s="167"/>
      <c r="C704" s="34" t="s">
        <v>0</v>
      </c>
      <c r="D704" s="58">
        <f aca="true" t="shared" si="411" ref="D704:E708">F704+H704+J704+L704</f>
        <v>598.1000000000004</v>
      </c>
      <c r="E704" s="36">
        <f t="shared" si="411"/>
        <v>598.1000000000004</v>
      </c>
      <c r="F704" s="35">
        <f>F711+F732</f>
        <v>598.1000000000004</v>
      </c>
      <c r="G704" s="36">
        <f>G711+G732</f>
        <v>598.1000000000004</v>
      </c>
      <c r="H704" s="35">
        <f aca="true" t="shared" si="412" ref="H704:Q704">H711+H732</f>
        <v>0</v>
      </c>
      <c r="I704" s="36">
        <f t="shared" si="412"/>
        <v>0</v>
      </c>
      <c r="J704" s="35">
        <f t="shared" si="412"/>
        <v>0</v>
      </c>
      <c r="K704" s="36">
        <f t="shared" si="412"/>
        <v>0</v>
      </c>
      <c r="L704" s="35">
        <f t="shared" si="412"/>
        <v>0</v>
      </c>
      <c r="M704" s="36">
        <f t="shared" si="412"/>
        <v>0</v>
      </c>
      <c r="N704" s="35">
        <f t="shared" si="412"/>
        <v>0</v>
      </c>
      <c r="O704" s="36">
        <f t="shared" si="412"/>
        <v>0</v>
      </c>
      <c r="P704" s="35">
        <f t="shared" si="412"/>
        <v>0</v>
      </c>
      <c r="Q704" s="36">
        <f t="shared" si="412"/>
        <v>0</v>
      </c>
      <c r="R704" s="159"/>
      <c r="S704" s="160"/>
      <c r="T704" s="125"/>
      <c r="U704" s="125"/>
      <c r="V704" s="125"/>
    </row>
    <row r="705" spans="1:22" s="30" customFormat="1" ht="15">
      <c r="A705" s="136"/>
      <c r="B705" s="167"/>
      <c r="C705" s="34" t="s">
        <v>1</v>
      </c>
      <c r="D705" s="58">
        <f t="shared" si="411"/>
        <v>0</v>
      </c>
      <c r="E705" s="36">
        <f t="shared" si="411"/>
        <v>0</v>
      </c>
      <c r="F705" s="35">
        <f>SUM(F706:F709)</f>
        <v>0</v>
      </c>
      <c r="G705" s="36">
        <f>SUM(G706:G709)</f>
        <v>0</v>
      </c>
      <c r="H705" s="35">
        <f aca="true" t="shared" si="413" ref="H705:Q705">SUM(H706:H709)</f>
        <v>0</v>
      </c>
      <c r="I705" s="36">
        <f t="shared" si="413"/>
        <v>0</v>
      </c>
      <c r="J705" s="35">
        <f t="shared" si="413"/>
        <v>0</v>
      </c>
      <c r="K705" s="36">
        <f t="shared" si="413"/>
        <v>0</v>
      </c>
      <c r="L705" s="35">
        <f t="shared" si="413"/>
        <v>0</v>
      </c>
      <c r="M705" s="36">
        <f t="shared" si="413"/>
        <v>0</v>
      </c>
      <c r="N705" s="35">
        <f t="shared" si="413"/>
        <v>0</v>
      </c>
      <c r="O705" s="36">
        <f t="shared" si="413"/>
        <v>0</v>
      </c>
      <c r="P705" s="35">
        <f t="shared" si="413"/>
        <v>0</v>
      </c>
      <c r="Q705" s="36">
        <f t="shared" si="413"/>
        <v>0</v>
      </c>
      <c r="R705" s="159"/>
      <c r="S705" s="160"/>
      <c r="T705" s="125"/>
      <c r="U705" s="125"/>
      <c r="V705" s="125"/>
    </row>
    <row r="706" spans="1:22" s="30" customFormat="1" ht="15">
      <c r="A706" s="136"/>
      <c r="B706" s="167"/>
      <c r="C706" s="34" t="s">
        <v>2</v>
      </c>
      <c r="D706" s="58">
        <f t="shared" si="411"/>
        <v>0</v>
      </c>
      <c r="E706" s="36">
        <f t="shared" si="411"/>
        <v>0</v>
      </c>
      <c r="F706" s="35">
        <f aca="true" t="shared" si="414" ref="F706:G709">F713+F734</f>
        <v>0</v>
      </c>
      <c r="G706" s="36">
        <f t="shared" si="414"/>
        <v>0</v>
      </c>
      <c r="H706" s="35">
        <f aca="true" t="shared" si="415" ref="H706:Q706">H713+H734</f>
        <v>0</v>
      </c>
      <c r="I706" s="36">
        <f t="shared" si="415"/>
        <v>0</v>
      </c>
      <c r="J706" s="35">
        <f t="shared" si="415"/>
        <v>0</v>
      </c>
      <c r="K706" s="36">
        <f t="shared" si="415"/>
        <v>0</v>
      </c>
      <c r="L706" s="35">
        <f t="shared" si="415"/>
        <v>0</v>
      </c>
      <c r="M706" s="36">
        <f t="shared" si="415"/>
        <v>0</v>
      </c>
      <c r="N706" s="35">
        <f t="shared" si="415"/>
        <v>0</v>
      </c>
      <c r="O706" s="36">
        <f t="shared" si="415"/>
        <v>0</v>
      </c>
      <c r="P706" s="35">
        <f t="shared" si="415"/>
        <v>0</v>
      </c>
      <c r="Q706" s="36">
        <f t="shared" si="415"/>
        <v>0</v>
      </c>
      <c r="R706" s="159"/>
      <c r="S706" s="160"/>
      <c r="T706" s="125"/>
      <c r="U706" s="125"/>
      <c r="V706" s="125"/>
    </row>
    <row r="707" spans="1:22" ht="15">
      <c r="A707" s="136"/>
      <c r="B707" s="167"/>
      <c r="C707" s="64" t="s">
        <v>211</v>
      </c>
      <c r="D707" s="62">
        <f t="shared" si="411"/>
        <v>0</v>
      </c>
      <c r="E707" s="63">
        <f t="shared" si="411"/>
        <v>0</v>
      </c>
      <c r="F707" s="65">
        <f t="shared" si="414"/>
        <v>0</v>
      </c>
      <c r="G707" s="63">
        <f t="shared" si="414"/>
        <v>0</v>
      </c>
      <c r="H707" s="65">
        <f aca="true" t="shared" si="416" ref="H707:Q707">H714+H735</f>
        <v>0</v>
      </c>
      <c r="I707" s="63">
        <f t="shared" si="416"/>
        <v>0</v>
      </c>
      <c r="J707" s="65">
        <f t="shared" si="416"/>
        <v>0</v>
      </c>
      <c r="K707" s="63">
        <f t="shared" si="416"/>
        <v>0</v>
      </c>
      <c r="L707" s="65">
        <f t="shared" si="416"/>
        <v>0</v>
      </c>
      <c r="M707" s="63">
        <f t="shared" si="416"/>
        <v>0</v>
      </c>
      <c r="N707" s="65">
        <f t="shared" si="416"/>
        <v>0</v>
      </c>
      <c r="O707" s="63">
        <f t="shared" si="416"/>
        <v>0</v>
      </c>
      <c r="P707" s="65">
        <f t="shared" si="416"/>
        <v>0</v>
      </c>
      <c r="Q707" s="63">
        <f t="shared" si="416"/>
        <v>0</v>
      </c>
      <c r="R707" s="159"/>
      <c r="S707" s="160"/>
      <c r="T707" s="125"/>
      <c r="U707" s="125"/>
      <c r="V707" s="125"/>
    </row>
    <row r="708" spans="1:22" ht="15">
      <c r="A708" s="136"/>
      <c r="B708" s="167"/>
      <c r="C708" s="34" t="s">
        <v>212</v>
      </c>
      <c r="D708" s="58">
        <f t="shared" si="411"/>
        <v>0</v>
      </c>
      <c r="E708" s="36">
        <f t="shared" si="411"/>
        <v>0</v>
      </c>
      <c r="F708" s="62">
        <f t="shared" si="414"/>
        <v>0</v>
      </c>
      <c r="G708" s="102">
        <f t="shared" si="414"/>
        <v>0</v>
      </c>
      <c r="H708" s="62">
        <f aca="true" t="shared" si="417" ref="H708:Q708">H715+H736</f>
        <v>0</v>
      </c>
      <c r="I708" s="102">
        <f t="shared" si="417"/>
        <v>0</v>
      </c>
      <c r="J708" s="62">
        <f t="shared" si="417"/>
        <v>0</v>
      </c>
      <c r="K708" s="102">
        <f t="shared" si="417"/>
        <v>0</v>
      </c>
      <c r="L708" s="62">
        <f t="shared" si="417"/>
        <v>0</v>
      </c>
      <c r="M708" s="102">
        <f t="shared" si="417"/>
        <v>0</v>
      </c>
      <c r="N708" s="62">
        <f t="shared" si="417"/>
        <v>0</v>
      </c>
      <c r="O708" s="102">
        <f t="shared" si="417"/>
        <v>0</v>
      </c>
      <c r="P708" s="62">
        <f t="shared" si="417"/>
        <v>0</v>
      </c>
      <c r="Q708" s="102">
        <f t="shared" si="417"/>
        <v>0</v>
      </c>
      <c r="R708" s="159"/>
      <c r="S708" s="160"/>
      <c r="T708" s="125"/>
      <c r="U708" s="125"/>
      <c r="V708" s="125"/>
    </row>
    <row r="709" spans="1:22" ht="15.75" thickBot="1">
      <c r="A709" s="137"/>
      <c r="B709" s="152"/>
      <c r="C709" s="37" t="s">
        <v>213</v>
      </c>
      <c r="D709" s="60">
        <f>F709+H709+J709+L709</f>
        <v>0</v>
      </c>
      <c r="E709" s="39">
        <f>G709+I709+K709+M709</f>
        <v>0</v>
      </c>
      <c r="F709" s="60">
        <f t="shared" si="414"/>
        <v>0</v>
      </c>
      <c r="G709" s="74">
        <f t="shared" si="414"/>
        <v>0</v>
      </c>
      <c r="H709" s="60">
        <f aca="true" t="shared" si="418" ref="H709:Q709">H716+H737</f>
        <v>0</v>
      </c>
      <c r="I709" s="74">
        <f t="shared" si="418"/>
        <v>0</v>
      </c>
      <c r="J709" s="60">
        <f t="shared" si="418"/>
        <v>0</v>
      </c>
      <c r="K709" s="74">
        <f t="shared" si="418"/>
        <v>0</v>
      </c>
      <c r="L709" s="60">
        <f t="shared" si="418"/>
        <v>0</v>
      </c>
      <c r="M709" s="74">
        <f t="shared" si="418"/>
        <v>0</v>
      </c>
      <c r="N709" s="60">
        <f t="shared" si="418"/>
        <v>0</v>
      </c>
      <c r="O709" s="74">
        <f t="shared" si="418"/>
        <v>0</v>
      </c>
      <c r="P709" s="60">
        <f t="shared" si="418"/>
        <v>0</v>
      </c>
      <c r="Q709" s="74">
        <f t="shared" si="418"/>
        <v>0</v>
      </c>
      <c r="R709" s="161"/>
      <c r="S709" s="162"/>
      <c r="T709" s="125"/>
      <c r="U709" s="125"/>
      <c r="V709" s="125"/>
    </row>
    <row r="710" spans="1:22" s="116" customFormat="1" ht="15">
      <c r="A710" s="227" t="s">
        <v>201</v>
      </c>
      <c r="B710" s="228" t="s">
        <v>85</v>
      </c>
      <c r="C710" s="233" t="s">
        <v>14</v>
      </c>
      <c r="D710" s="256">
        <f>SUM(D711:D716)</f>
        <v>304.10000000000036</v>
      </c>
      <c r="E710" s="235">
        <f>SUM(E711:E716)</f>
        <v>304.10000000000036</v>
      </c>
      <c r="F710" s="256">
        <f aca="true" t="shared" si="419" ref="F710:Q710">SUM(F711:F716)</f>
        <v>304.10000000000036</v>
      </c>
      <c r="G710" s="235">
        <f t="shared" si="419"/>
        <v>304.10000000000036</v>
      </c>
      <c r="H710" s="256">
        <f t="shared" si="419"/>
        <v>0</v>
      </c>
      <c r="I710" s="235">
        <f t="shared" si="419"/>
        <v>0</v>
      </c>
      <c r="J710" s="256">
        <f t="shared" si="419"/>
        <v>0</v>
      </c>
      <c r="K710" s="235">
        <f t="shared" si="419"/>
        <v>0</v>
      </c>
      <c r="L710" s="256">
        <f t="shared" si="419"/>
        <v>0</v>
      </c>
      <c r="M710" s="235">
        <f t="shared" si="419"/>
        <v>0</v>
      </c>
      <c r="N710" s="256">
        <f t="shared" si="419"/>
        <v>0</v>
      </c>
      <c r="O710" s="235">
        <f t="shared" si="419"/>
        <v>0</v>
      </c>
      <c r="P710" s="256">
        <f t="shared" si="419"/>
        <v>0</v>
      </c>
      <c r="Q710" s="235">
        <f t="shared" si="419"/>
        <v>0</v>
      </c>
      <c r="R710" s="269" t="s">
        <v>19</v>
      </c>
      <c r="S710" s="260"/>
      <c r="T710" s="125"/>
      <c r="U710" s="125"/>
      <c r="V710" s="125"/>
    </row>
    <row r="711" spans="1:22" s="116" customFormat="1" ht="15">
      <c r="A711" s="227"/>
      <c r="B711" s="228"/>
      <c r="C711" s="229" t="s">
        <v>0</v>
      </c>
      <c r="D711" s="230">
        <f aca="true" t="shared" si="420" ref="D711:E716">F711+H711+J711+L711</f>
        <v>304.10000000000036</v>
      </c>
      <c r="E711" s="231">
        <f t="shared" si="420"/>
        <v>304.10000000000036</v>
      </c>
      <c r="F711" s="232">
        <f>6100-5795.9</f>
        <v>304.10000000000036</v>
      </c>
      <c r="G711" s="231">
        <f>6100-5795.9</f>
        <v>304.10000000000036</v>
      </c>
      <c r="H711" s="232"/>
      <c r="I711" s="231"/>
      <c r="J711" s="232"/>
      <c r="K711" s="231"/>
      <c r="L711" s="232"/>
      <c r="M711" s="231"/>
      <c r="N711" s="232"/>
      <c r="O711" s="231"/>
      <c r="P711" s="232"/>
      <c r="Q711" s="231"/>
      <c r="R711" s="269"/>
      <c r="S711" s="260"/>
      <c r="T711" s="125"/>
      <c r="U711" s="125"/>
      <c r="V711" s="125"/>
    </row>
    <row r="712" spans="1:22" s="116" customFormat="1" ht="15">
      <c r="A712" s="227"/>
      <c r="B712" s="228"/>
      <c r="C712" s="229" t="s">
        <v>1</v>
      </c>
      <c r="D712" s="230">
        <f t="shared" si="420"/>
        <v>0</v>
      </c>
      <c r="E712" s="231">
        <f t="shared" si="420"/>
        <v>0</v>
      </c>
      <c r="F712" s="232">
        <v>0</v>
      </c>
      <c r="G712" s="231">
        <v>0</v>
      </c>
      <c r="H712" s="232"/>
      <c r="I712" s="231"/>
      <c r="J712" s="232"/>
      <c r="K712" s="231"/>
      <c r="L712" s="232"/>
      <c r="M712" s="231"/>
      <c r="N712" s="232"/>
      <c r="O712" s="231"/>
      <c r="P712" s="232"/>
      <c r="Q712" s="231"/>
      <c r="R712" s="269"/>
      <c r="S712" s="260"/>
      <c r="T712" s="125"/>
      <c r="U712" s="125"/>
      <c r="V712" s="125"/>
    </row>
    <row r="713" spans="1:22" s="116" customFormat="1" ht="15">
      <c r="A713" s="227"/>
      <c r="B713" s="228"/>
      <c r="C713" s="229" t="s">
        <v>2</v>
      </c>
      <c r="D713" s="230">
        <f t="shared" si="420"/>
        <v>0</v>
      </c>
      <c r="E713" s="231">
        <f t="shared" si="420"/>
        <v>0</v>
      </c>
      <c r="F713" s="232"/>
      <c r="G713" s="231"/>
      <c r="H713" s="232"/>
      <c r="I713" s="231"/>
      <c r="J713" s="232"/>
      <c r="K713" s="231"/>
      <c r="L713" s="232"/>
      <c r="M713" s="231"/>
      <c r="N713" s="232"/>
      <c r="O713" s="231"/>
      <c r="P713" s="232"/>
      <c r="Q713" s="231"/>
      <c r="R713" s="269"/>
      <c r="S713" s="260"/>
      <c r="T713" s="125"/>
      <c r="U713" s="125"/>
      <c r="V713" s="125"/>
    </row>
    <row r="714" spans="1:22" s="116" customFormat="1" ht="15">
      <c r="A714" s="227"/>
      <c r="B714" s="228"/>
      <c r="C714" s="229" t="s">
        <v>211</v>
      </c>
      <c r="D714" s="230">
        <f t="shared" si="420"/>
        <v>0</v>
      </c>
      <c r="E714" s="231">
        <f t="shared" si="420"/>
        <v>0</v>
      </c>
      <c r="F714" s="242">
        <v>0</v>
      </c>
      <c r="G714" s="235">
        <v>0</v>
      </c>
      <c r="H714" s="242"/>
      <c r="I714" s="235"/>
      <c r="J714" s="242"/>
      <c r="K714" s="235"/>
      <c r="L714" s="242"/>
      <c r="M714" s="235"/>
      <c r="N714" s="242"/>
      <c r="O714" s="235"/>
      <c r="P714" s="242"/>
      <c r="Q714" s="235"/>
      <c r="R714" s="269"/>
      <c r="S714" s="260"/>
      <c r="T714" s="125"/>
      <c r="U714" s="125"/>
      <c r="V714" s="125"/>
    </row>
    <row r="715" spans="1:22" s="116" customFormat="1" ht="15">
      <c r="A715" s="227"/>
      <c r="B715" s="228"/>
      <c r="C715" s="229" t="s">
        <v>212</v>
      </c>
      <c r="D715" s="230">
        <f t="shared" si="420"/>
        <v>0</v>
      </c>
      <c r="E715" s="231">
        <f t="shared" si="420"/>
        <v>0</v>
      </c>
      <c r="F715" s="242">
        <v>0</v>
      </c>
      <c r="G715" s="235">
        <v>0</v>
      </c>
      <c r="H715" s="232"/>
      <c r="I715" s="231"/>
      <c r="J715" s="232"/>
      <c r="K715" s="231"/>
      <c r="L715" s="232"/>
      <c r="M715" s="231"/>
      <c r="N715" s="232"/>
      <c r="O715" s="231"/>
      <c r="P715" s="232"/>
      <c r="Q715" s="231"/>
      <c r="R715" s="269"/>
      <c r="S715" s="260"/>
      <c r="T715" s="125"/>
      <c r="U715" s="125"/>
      <c r="V715" s="125"/>
    </row>
    <row r="716" spans="1:22" s="116" customFormat="1" ht="15.75" thickBot="1">
      <c r="A716" s="237"/>
      <c r="B716" s="238"/>
      <c r="C716" s="229" t="s">
        <v>213</v>
      </c>
      <c r="D716" s="255">
        <f t="shared" si="420"/>
        <v>0</v>
      </c>
      <c r="E716" s="241">
        <f t="shared" si="420"/>
        <v>0</v>
      </c>
      <c r="F716" s="243"/>
      <c r="G716" s="241"/>
      <c r="H716" s="243"/>
      <c r="I716" s="241"/>
      <c r="J716" s="243"/>
      <c r="K716" s="241"/>
      <c r="L716" s="243"/>
      <c r="M716" s="241"/>
      <c r="N716" s="243"/>
      <c r="O716" s="241"/>
      <c r="P716" s="243"/>
      <c r="Q716" s="241"/>
      <c r="R716" s="274"/>
      <c r="S716" s="275"/>
      <c r="T716" s="125"/>
      <c r="U716" s="125"/>
      <c r="V716" s="125"/>
    </row>
    <row r="717" spans="1:22" s="116" customFormat="1" ht="15">
      <c r="A717" s="222" t="s">
        <v>206</v>
      </c>
      <c r="B717" s="223" t="s">
        <v>86</v>
      </c>
      <c r="C717" s="224" t="s">
        <v>14</v>
      </c>
      <c r="D717" s="225">
        <f>SUM(D718:D723)</f>
        <v>0</v>
      </c>
      <c r="E717" s="226">
        <f>SUM(E718:E723)</f>
        <v>0</v>
      </c>
      <c r="F717" s="225">
        <f>SUM(F718:F723)</f>
        <v>0</v>
      </c>
      <c r="G717" s="226">
        <f>SUM(G718:G723)</f>
        <v>0</v>
      </c>
      <c r="H717" s="225">
        <f aca="true" t="shared" si="421" ref="H717:Q717">SUM(H718:H723)</f>
        <v>0</v>
      </c>
      <c r="I717" s="226">
        <f t="shared" si="421"/>
        <v>0</v>
      </c>
      <c r="J717" s="225">
        <f t="shared" si="421"/>
        <v>0</v>
      </c>
      <c r="K717" s="226">
        <f t="shared" si="421"/>
        <v>0</v>
      </c>
      <c r="L717" s="225">
        <f t="shared" si="421"/>
        <v>0</v>
      </c>
      <c r="M717" s="226">
        <f t="shared" si="421"/>
        <v>0</v>
      </c>
      <c r="N717" s="225">
        <f t="shared" si="421"/>
        <v>0</v>
      </c>
      <c r="O717" s="226">
        <f t="shared" si="421"/>
        <v>0</v>
      </c>
      <c r="P717" s="225">
        <f t="shared" si="421"/>
        <v>0</v>
      </c>
      <c r="Q717" s="226">
        <f t="shared" si="421"/>
        <v>0</v>
      </c>
      <c r="R717" s="268" t="s">
        <v>19</v>
      </c>
      <c r="S717" s="258"/>
      <c r="T717" s="125"/>
      <c r="U717" s="125"/>
      <c r="V717" s="125"/>
    </row>
    <row r="718" spans="1:22" s="116" customFormat="1" ht="15">
      <c r="A718" s="227"/>
      <c r="B718" s="228"/>
      <c r="C718" s="229" t="s">
        <v>0</v>
      </c>
      <c r="D718" s="230">
        <f aca="true" t="shared" si="422" ref="D718:E723">F718+H718+J718+L718</f>
        <v>0</v>
      </c>
      <c r="E718" s="231">
        <f t="shared" si="422"/>
        <v>0</v>
      </c>
      <c r="F718" s="232">
        <f>2300-2300</f>
        <v>0</v>
      </c>
      <c r="G718" s="231">
        <f>2300-2300</f>
        <v>0</v>
      </c>
      <c r="H718" s="232"/>
      <c r="I718" s="231"/>
      <c r="J718" s="232"/>
      <c r="K718" s="231"/>
      <c r="L718" s="232"/>
      <c r="M718" s="231"/>
      <c r="N718" s="232">
        <v>0</v>
      </c>
      <c r="O718" s="231"/>
      <c r="P718" s="232"/>
      <c r="Q718" s="231"/>
      <c r="R718" s="269"/>
      <c r="S718" s="260"/>
      <c r="T718" s="125"/>
      <c r="U718" s="125"/>
      <c r="V718" s="125"/>
    </row>
    <row r="719" spans="1:22" s="116" customFormat="1" ht="15">
      <c r="A719" s="227"/>
      <c r="B719" s="228"/>
      <c r="C719" s="229" t="s">
        <v>1</v>
      </c>
      <c r="D719" s="230">
        <f t="shared" si="422"/>
        <v>0</v>
      </c>
      <c r="E719" s="231">
        <f t="shared" si="422"/>
        <v>0</v>
      </c>
      <c r="F719" s="242">
        <v>0</v>
      </c>
      <c r="G719" s="235">
        <v>0</v>
      </c>
      <c r="H719" s="232"/>
      <c r="I719" s="231"/>
      <c r="J719" s="232"/>
      <c r="K719" s="231"/>
      <c r="L719" s="232"/>
      <c r="M719" s="231"/>
      <c r="N719" s="232"/>
      <c r="O719" s="231"/>
      <c r="P719" s="232"/>
      <c r="Q719" s="231"/>
      <c r="R719" s="269"/>
      <c r="S719" s="260"/>
      <c r="T719" s="125"/>
      <c r="U719" s="125"/>
      <c r="V719" s="125"/>
    </row>
    <row r="720" spans="1:22" s="116" customFormat="1" ht="15">
      <c r="A720" s="227"/>
      <c r="B720" s="228"/>
      <c r="C720" s="229" t="s">
        <v>2</v>
      </c>
      <c r="D720" s="230">
        <f t="shared" si="422"/>
        <v>0</v>
      </c>
      <c r="E720" s="231">
        <f t="shared" si="422"/>
        <v>0</v>
      </c>
      <c r="F720" s="232"/>
      <c r="G720" s="231"/>
      <c r="H720" s="232"/>
      <c r="I720" s="231"/>
      <c r="J720" s="232"/>
      <c r="K720" s="231"/>
      <c r="L720" s="232"/>
      <c r="M720" s="231"/>
      <c r="N720" s="232"/>
      <c r="O720" s="231"/>
      <c r="P720" s="232"/>
      <c r="Q720" s="231"/>
      <c r="R720" s="269"/>
      <c r="S720" s="260"/>
      <c r="T720" s="125"/>
      <c r="U720" s="125"/>
      <c r="V720" s="125"/>
    </row>
    <row r="721" spans="1:22" s="116" customFormat="1" ht="15">
      <c r="A721" s="227"/>
      <c r="B721" s="228"/>
      <c r="C721" s="229" t="s">
        <v>211</v>
      </c>
      <c r="D721" s="230">
        <f t="shared" si="422"/>
        <v>0</v>
      </c>
      <c r="E721" s="231">
        <f t="shared" si="422"/>
        <v>0</v>
      </c>
      <c r="F721" s="242">
        <v>0</v>
      </c>
      <c r="G721" s="235">
        <v>0</v>
      </c>
      <c r="H721" s="242"/>
      <c r="I721" s="235"/>
      <c r="J721" s="242"/>
      <c r="K721" s="235"/>
      <c r="L721" s="242"/>
      <c r="M721" s="235"/>
      <c r="N721" s="242"/>
      <c r="O721" s="235"/>
      <c r="P721" s="242"/>
      <c r="Q721" s="235"/>
      <c r="R721" s="269"/>
      <c r="S721" s="260"/>
      <c r="T721" s="125"/>
      <c r="U721" s="125"/>
      <c r="V721" s="125"/>
    </row>
    <row r="722" spans="1:22" s="116" customFormat="1" ht="15">
      <c r="A722" s="227"/>
      <c r="B722" s="228"/>
      <c r="C722" s="229" t="s">
        <v>212</v>
      </c>
      <c r="D722" s="230">
        <f t="shared" si="422"/>
        <v>0</v>
      </c>
      <c r="E722" s="231">
        <f t="shared" si="422"/>
        <v>0</v>
      </c>
      <c r="F722" s="232">
        <v>0</v>
      </c>
      <c r="G722" s="231">
        <v>0</v>
      </c>
      <c r="H722" s="232"/>
      <c r="I722" s="231"/>
      <c r="J722" s="232"/>
      <c r="K722" s="231"/>
      <c r="L722" s="232"/>
      <c r="M722" s="231"/>
      <c r="N722" s="232"/>
      <c r="O722" s="231"/>
      <c r="P722" s="232"/>
      <c r="Q722" s="231"/>
      <c r="R722" s="269"/>
      <c r="S722" s="260"/>
      <c r="T722" s="125"/>
      <c r="U722" s="125"/>
      <c r="V722" s="125"/>
    </row>
    <row r="723" spans="1:22" s="116" customFormat="1" ht="15">
      <c r="A723" s="227"/>
      <c r="B723" s="358"/>
      <c r="C723" s="229" t="s">
        <v>213</v>
      </c>
      <c r="D723" s="230">
        <f t="shared" si="422"/>
        <v>0</v>
      </c>
      <c r="E723" s="231">
        <f t="shared" si="422"/>
        <v>0</v>
      </c>
      <c r="F723" s="232"/>
      <c r="G723" s="231"/>
      <c r="H723" s="232"/>
      <c r="I723" s="231"/>
      <c r="J723" s="232"/>
      <c r="K723" s="231"/>
      <c r="L723" s="232"/>
      <c r="M723" s="231"/>
      <c r="N723" s="232"/>
      <c r="O723" s="231"/>
      <c r="P723" s="232"/>
      <c r="Q723" s="231"/>
      <c r="R723" s="269"/>
      <c r="S723" s="260"/>
      <c r="T723" s="125"/>
      <c r="U723" s="125"/>
      <c r="V723" s="125"/>
    </row>
    <row r="724" spans="1:22" s="116" customFormat="1" ht="15">
      <c r="A724" s="227"/>
      <c r="B724" s="357" t="s">
        <v>87</v>
      </c>
      <c r="C724" s="229" t="s">
        <v>14</v>
      </c>
      <c r="D724" s="256">
        <f>SUM(D725:D730)</f>
        <v>294</v>
      </c>
      <c r="E724" s="235">
        <f>SUM(E725:E730)</f>
        <v>294</v>
      </c>
      <c r="F724" s="256">
        <f aca="true" t="shared" si="423" ref="F724:Q724">SUM(F725:F730)</f>
        <v>294</v>
      </c>
      <c r="G724" s="235">
        <f t="shared" si="423"/>
        <v>294</v>
      </c>
      <c r="H724" s="256">
        <f t="shared" si="423"/>
        <v>0</v>
      </c>
      <c r="I724" s="235">
        <f t="shared" si="423"/>
        <v>0</v>
      </c>
      <c r="J724" s="256">
        <f t="shared" si="423"/>
        <v>0</v>
      </c>
      <c r="K724" s="235">
        <f t="shared" si="423"/>
        <v>0</v>
      </c>
      <c r="L724" s="256">
        <f t="shared" si="423"/>
        <v>0</v>
      </c>
      <c r="M724" s="235">
        <f t="shared" si="423"/>
        <v>0</v>
      </c>
      <c r="N724" s="256">
        <f t="shared" si="423"/>
        <v>0</v>
      </c>
      <c r="O724" s="235">
        <f t="shared" si="423"/>
        <v>0</v>
      </c>
      <c r="P724" s="256">
        <f t="shared" si="423"/>
        <v>0</v>
      </c>
      <c r="Q724" s="235">
        <f t="shared" si="423"/>
        <v>0</v>
      </c>
      <c r="R724" s="269"/>
      <c r="S724" s="260"/>
      <c r="T724" s="125"/>
      <c r="U724" s="125"/>
      <c r="V724" s="125"/>
    </row>
    <row r="725" spans="1:22" s="116" customFormat="1" ht="15">
      <c r="A725" s="227"/>
      <c r="B725" s="228"/>
      <c r="C725" s="229" t="s">
        <v>0</v>
      </c>
      <c r="D725" s="230">
        <f aca="true" t="shared" si="424" ref="D725:E730">F725+H725+J725+L725</f>
        <v>294</v>
      </c>
      <c r="E725" s="231">
        <f t="shared" si="424"/>
        <v>294</v>
      </c>
      <c r="F725" s="232">
        <f>350-56</f>
        <v>294</v>
      </c>
      <c r="G725" s="231">
        <f>350-56</f>
        <v>294</v>
      </c>
      <c r="H725" s="232"/>
      <c r="I725" s="231"/>
      <c r="J725" s="232"/>
      <c r="K725" s="231"/>
      <c r="L725" s="232"/>
      <c r="M725" s="231"/>
      <c r="N725" s="232"/>
      <c r="O725" s="231"/>
      <c r="P725" s="232"/>
      <c r="Q725" s="231"/>
      <c r="R725" s="269"/>
      <c r="S725" s="260"/>
      <c r="T725" s="125"/>
      <c r="U725" s="125"/>
      <c r="V725" s="125"/>
    </row>
    <row r="726" spans="1:22" s="116" customFormat="1" ht="15">
      <c r="A726" s="227"/>
      <c r="B726" s="228"/>
      <c r="C726" s="229" t="s">
        <v>1</v>
      </c>
      <c r="D726" s="230">
        <f t="shared" si="424"/>
        <v>0</v>
      </c>
      <c r="E726" s="231">
        <f t="shared" si="424"/>
        <v>0</v>
      </c>
      <c r="F726" s="242">
        <v>0</v>
      </c>
      <c r="G726" s="235">
        <v>0</v>
      </c>
      <c r="H726" s="232"/>
      <c r="I726" s="231"/>
      <c r="J726" s="232"/>
      <c r="K726" s="231"/>
      <c r="L726" s="232"/>
      <c r="M726" s="231"/>
      <c r="N726" s="232"/>
      <c r="O726" s="231"/>
      <c r="P726" s="232"/>
      <c r="Q726" s="231"/>
      <c r="R726" s="269"/>
      <c r="S726" s="260"/>
      <c r="T726" s="125"/>
      <c r="U726" s="125"/>
      <c r="V726" s="125"/>
    </row>
    <row r="727" spans="1:22" s="116" customFormat="1" ht="15">
      <c r="A727" s="227"/>
      <c r="B727" s="228"/>
      <c r="C727" s="229" t="s">
        <v>2</v>
      </c>
      <c r="D727" s="230">
        <f t="shared" si="424"/>
        <v>0</v>
      </c>
      <c r="E727" s="231">
        <f t="shared" si="424"/>
        <v>0</v>
      </c>
      <c r="F727" s="232"/>
      <c r="G727" s="231"/>
      <c r="H727" s="232"/>
      <c r="I727" s="231"/>
      <c r="J727" s="232"/>
      <c r="K727" s="231"/>
      <c r="L727" s="232"/>
      <c r="M727" s="231"/>
      <c r="N727" s="232"/>
      <c r="O727" s="231"/>
      <c r="P727" s="232"/>
      <c r="Q727" s="231"/>
      <c r="R727" s="269"/>
      <c r="S727" s="260"/>
      <c r="T727" s="125"/>
      <c r="U727" s="125"/>
      <c r="V727" s="125"/>
    </row>
    <row r="728" spans="1:22" s="116" customFormat="1" ht="15">
      <c r="A728" s="227"/>
      <c r="B728" s="228"/>
      <c r="C728" s="229" t="s">
        <v>211</v>
      </c>
      <c r="D728" s="230">
        <f t="shared" si="424"/>
        <v>0</v>
      </c>
      <c r="E728" s="231">
        <f t="shared" si="424"/>
        <v>0</v>
      </c>
      <c r="F728" s="242">
        <v>0</v>
      </c>
      <c r="G728" s="235">
        <v>0</v>
      </c>
      <c r="H728" s="242"/>
      <c r="I728" s="235"/>
      <c r="J728" s="242"/>
      <c r="K728" s="235"/>
      <c r="L728" s="242"/>
      <c r="M728" s="235"/>
      <c r="N728" s="242"/>
      <c r="O728" s="235"/>
      <c r="P728" s="242"/>
      <c r="Q728" s="235"/>
      <c r="R728" s="269"/>
      <c r="S728" s="260"/>
      <c r="T728" s="125"/>
      <c r="U728" s="125"/>
      <c r="V728" s="125"/>
    </row>
    <row r="729" spans="1:22" s="116" customFormat="1" ht="15">
      <c r="A729" s="227"/>
      <c r="B729" s="228"/>
      <c r="C729" s="229" t="s">
        <v>212</v>
      </c>
      <c r="D729" s="230">
        <f t="shared" si="424"/>
        <v>0</v>
      </c>
      <c r="E729" s="231">
        <f t="shared" si="424"/>
        <v>0</v>
      </c>
      <c r="F729" s="242">
        <v>0</v>
      </c>
      <c r="G729" s="235">
        <v>0</v>
      </c>
      <c r="H729" s="232"/>
      <c r="I729" s="231"/>
      <c r="J729" s="232"/>
      <c r="K729" s="231"/>
      <c r="L729" s="232"/>
      <c r="M729" s="231"/>
      <c r="N729" s="232"/>
      <c r="O729" s="231"/>
      <c r="P729" s="232"/>
      <c r="Q729" s="231"/>
      <c r="R729" s="269"/>
      <c r="S729" s="260"/>
      <c r="T729" s="125"/>
      <c r="U729" s="125"/>
      <c r="V729" s="125"/>
    </row>
    <row r="730" spans="1:22" s="116" customFormat="1" ht="15">
      <c r="A730" s="227"/>
      <c r="B730" s="358"/>
      <c r="C730" s="229" t="s">
        <v>213</v>
      </c>
      <c r="D730" s="230">
        <f t="shared" si="424"/>
        <v>0</v>
      </c>
      <c r="E730" s="231">
        <f t="shared" si="424"/>
        <v>0</v>
      </c>
      <c r="F730" s="232"/>
      <c r="G730" s="231"/>
      <c r="H730" s="232"/>
      <c r="I730" s="231"/>
      <c r="J730" s="232"/>
      <c r="K730" s="231"/>
      <c r="L730" s="232"/>
      <c r="M730" s="231"/>
      <c r="N730" s="232"/>
      <c r="O730" s="231"/>
      <c r="P730" s="232"/>
      <c r="Q730" s="231"/>
      <c r="R730" s="269"/>
      <c r="S730" s="260"/>
      <c r="T730" s="125"/>
      <c r="U730" s="125"/>
      <c r="V730" s="125"/>
    </row>
    <row r="731" spans="1:22" s="118" customFormat="1" ht="15">
      <c r="A731" s="227"/>
      <c r="B731" s="359" t="s">
        <v>245</v>
      </c>
      <c r="C731" s="295" t="s">
        <v>14</v>
      </c>
      <c r="D731" s="320">
        <f aca="true" t="shared" si="425" ref="D731:Q731">SUM(D732:D737)</f>
        <v>294</v>
      </c>
      <c r="E731" s="321">
        <f t="shared" si="425"/>
        <v>294</v>
      </c>
      <c r="F731" s="320">
        <f t="shared" si="425"/>
        <v>294</v>
      </c>
      <c r="G731" s="321">
        <f t="shared" si="425"/>
        <v>294</v>
      </c>
      <c r="H731" s="320">
        <f t="shared" si="425"/>
        <v>0</v>
      </c>
      <c r="I731" s="321">
        <f t="shared" si="425"/>
        <v>0</v>
      </c>
      <c r="J731" s="320">
        <f t="shared" si="425"/>
        <v>0</v>
      </c>
      <c r="K731" s="321">
        <f t="shared" si="425"/>
        <v>0</v>
      </c>
      <c r="L731" s="320">
        <f t="shared" si="425"/>
        <v>0</v>
      </c>
      <c r="M731" s="321">
        <f t="shared" si="425"/>
        <v>0</v>
      </c>
      <c r="N731" s="320">
        <f t="shared" si="425"/>
        <v>0</v>
      </c>
      <c r="O731" s="321">
        <f t="shared" si="425"/>
        <v>0</v>
      </c>
      <c r="P731" s="320">
        <f t="shared" si="425"/>
        <v>0</v>
      </c>
      <c r="Q731" s="321">
        <f t="shared" si="425"/>
        <v>0</v>
      </c>
      <c r="R731" s="269"/>
      <c r="S731" s="260"/>
      <c r="T731" s="125"/>
      <c r="U731" s="125"/>
      <c r="V731" s="125"/>
    </row>
    <row r="732" spans="1:22" s="118" customFormat="1" ht="15">
      <c r="A732" s="227"/>
      <c r="B732" s="360"/>
      <c r="C732" s="295" t="s">
        <v>0</v>
      </c>
      <c r="D732" s="296">
        <f aca="true" t="shared" si="426" ref="D732:E737">F732+H732+J732+L732</f>
        <v>294</v>
      </c>
      <c r="E732" s="221">
        <f t="shared" si="426"/>
        <v>294</v>
      </c>
      <c r="F732" s="361">
        <f aca="true" t="shared" si="427" ref="F732:G737">F718+F725</f>
        <v>294</v>
      </c>
      <c r="G732" s="221">
        <f t="shared" si="427"/>
        <v>294</v>
      </c>
      <c r="H732" s="361">
        <f aca="true" t="shared" si="428" ref="H732:Q732">H718+H725</f>
        <v>0</v>
      </c>
      <c r="I732" s="221">
        <f t="shared" si="428"/>
        <v>0</v>
      </c>
      <c r="J732" s="361">
        <f t="shared" si="428"/>
        <v>0</v>
      </c>
      <c r="K732" s="221">
        <f t="shared" si="428"/>
        <v>0</v>
      </c>
      <c r="L732" s="361">
        <f t="shared" si="428"/>
        <v>0</v>
      </c>
      <c r="M732" s="221">
        <f t="shared" si="428"/>
        <v>0</v>
      </c>
      <c r="N732" s="361">
        <f t="shared" si="428"/>
        <v>0</v>
      </c>
      <c r="O732" s="221">
        <f t="shared" si="428"/>
        <v>0</v>
      </c>
      <c r="P732" s="361">
        <f t="shared" si="428"/>
        <v>0</v>
      </c>
      <c r="Q732" s="221">
        <f t="shared" si="428"/>
        <v>0</v>
      </c>
      <c r="R732" s="269"/>
      <c r="S732" s="260"/>
      <c r="T732" s="125"/>
      <c r="U732" s="125"/>
      <c r="V732" s="125"/>
    </row>
    <row r="733" spans="1:22" s="118" customFormat="1" ht="15">
      <c r="A733" s="227"/>
      <c r="B733" s="360"/>
      <c r="C733" s="295" t="s">
        <v>1</v>
      </c>
      <c r="D733" s="296">
        <f t="shared" si="426"/>
        <v>0</v>
      </c>
      <c r="E733" s="221">
        <f t="shared" si="426"/>
        <v>0</v>
      </c>
      <c r="F733" s="361">
        <f t="shared" si="427"/>
        <v>0</v>
      </c>
      <c r="G733" s="221">
        <f t="shared" si="427"/>
        <v>0</v>
      </c>
      <c r="H733" s="361">
        <f aca="true" t="shared" si="429" ref="H733:Q733">H719+H726</f>
        <v>0</v>
      </c>
      <c r="I733" s="221">
        <f t="shared" si="429"/>
        <v>0</v>
      </c>
      <c r="J733" s="361">
        <f t="shared" si="429"/>
        <v>0</v>
      </c>
      <c r="K733" s="221">
        <f t="shared" si="429"/>
        <v>0</v>
      </c>
      <c r="L733" s="361">
        <f t="shared" si="429"/>
        <v>0</v>
      </c>
      <c r="M733" s="221">
        <f t="shared" si="429"/>
        <v>0</v>
      </c>
      <c r="N733" s="361">
        <f t="shared" si="429"/>
        <v>0</v>
      </c>
      <c r="O733" s="221">
        <f t="shared" si="429"/>
        <v>0</v>
      </c>
      <c r="P733" s="361">
        <f t="shared" si="429"/>
        <v>0</v>
      </c>
      <c r="Q733" s="221">
        <f t="shared" si="429"/>
        <v>0</v>
      </c>
      <c r="R733" s="269"/>
      <c r="S733" s="260"/>
      <c r="T733" s="125"/>
      <c r="U733" s="125"/>
      <c r="V733" s="125"/>
    </row>
    <row r="734" spans="1:22" s="118" customFormat="1" ht="15">
      <c r="A734" s="227"/>
      <c r="B734" s="360"/>
      <c r="C734" s="295" t="s">
        <v>2</v>
      </c>
      <c r="D734" s="296">
        <f t="shared" si="426"/>
        <v>0</v>
      </c>
      <c r="E734" s="221">
        <f t="shared" si="426"/>
        <v>0</v>
      </c>
      <c r="F734" s="361">
        <f t="shared" si="427"/>
        <v>0</v>
      </c>
      <c r="G734" s="221">
        <f t="shared" si="427"/>
        <v>0</v>
      </c>
      <c r="H734" s="361">
        <f aca="true" t="shared" si="430" ref="H734:Q734">H720+H727</f>
        <v>0</v>
      </c>
      <c r="I734" s="221">
        <f t="shared" si="430"/>
        <v>0</v>
      </c>
      <c r="J734" s="361">
        <f t="shared" si="430"/>
        <v>0</v>
      </c>
      <c r="K734" s="221">
        <f t="shared" si="430"/>
        <v>0</v>
      </c>
      <c r="L734" s="361">
        <f t="shared" si="430"/>
        <v>0</v>
      </c>
      <c r="M734" s="221">
        <f t="shared" si="430"/>
        <v>0</v>
      </c>
      <c r="N734" s="361">
        <f t="shared" si="430"/>
        <v>0</v>
      </c>
      <c r="O734" s="221">
        <f t="shared" si="430"/>
        <v>0</v>
      </c>
      <c r="P734" s="361">
        <f t="shared" si="430"/>
        <v>0</v>
      </c>
      <c r="Q734" s="221">
        <f t="shared" si="430"/>
        <v>0</v>
      </c>
      <c r="R734" s="269"/>
      <c r="S734" s="260"/>
      <c r="T734" s="125"/>
      <c r="U734" s="125"/>
      <c r="V734" s="125"/>
    </row>
    <row r="735" spans="1:22" s="118" customFormat="1" ht="15">
      <c r="A735" s="227"/>
      <c r="B735" s="360"/>
      <c r="C735" s="295" t="s">
        <v>211</v>
      </c>
      <c r="D735" s="296">
        <f t="shared" si="426"/>
        <v>0</v>
      </c>
      <c r="E735" s="221">
        <f t="shared" si="426"/>
        <v>0</v>
      </c>
      <c r="F735" s="361">
        <f t="shared" si="427"/>
        <v>0</v>
      </c>
      <c r="G735" s="221">
        <f t="shared" si="427"/>
        <v>0</v>
      </c>
      <c r="H735" s="361">
        <f aca="true" t="shared" si="431" ref="H735:Q735">H721+H728</f>
        <v>0</v>
      </c>
      <c r="I735" s="221">
        <f t="shared" si="431"/>
        <v>0</v>
      </c>
      <c r="J735" s="361">
        <f t="shared" si="431"/>
        <v>0</v>
      </c>
      <c r="K735" s="221">
        <f t="shared" si="431"/>
        <v>0</v>
      </c>
      <c r="L735" s="361">
        <f t="shared" si="431"/>
        <v>0</v>
      </c>
      <c r="M735" s="221">
        <f t="shared" si="431"/>
        <v>0</v>
      </c>
      <c r="N735" s="361">
        <f t="shared" si="431"/>
        <v>0</v>
      </c>
      <c r="O735" s="221">
        <f t="shared" si="431"/>
        <v>0</v>
      </c>
      <c r="P735" s="361">
        <f t="shared" si="431"/>
        <v>0</v>
      </c>
      <c r="Q735" s="221">
        <f t="shared" si="431"/>
        <v>0</v>
      </c>
      <c r="R735" s="269"/>
      <c r="S735" s="260"/>
      <c r="T735" s="125"/>
      <c r="U735" s="125"/>
      <c r="V735" s="125"/>
    </row>
    <row r="736" spans="1:22" s="118" customFormat="1" ht="15">
      <c r="A736" s="227"/>
      <c r="B736" s="360"/>
      <c r="C736" s="295" t="s">
        <v>212</v>
      </c>
      <c r="D736" s="296">
        <f t="shared" si="426"/>
        <v>0</v>
      </c>
      <c r="E736" s="221">
        <f t="shared" si="426"/>
        <v>0</v>
      </c>
      <c r="F736" s="361">
        <f t="shared" si="427"/>
        <v>0</v>
      </c>
      <c r="G736" s="221">
        <f t="shared" si="427"/>
        <v>0</v>
      </c>
      <c r="H736" s="361">
        <f aca="true" t="shared" si="432" ref="H736:Q736">H722+H729</f>
        <v>0</v>
      </c>
      <c r="I736" s="221">
        <f t="shared" si="432"/>
        <v>0</v>
      </c>
      <c r="J736" s="361">
        <f t="shared" si="432"/>
        <v>0</v>
      </c>
      <c r="K736" s="221">
        <f t="shared" si="432"/>
        <v>0</v>
      </c>
      <c r="L736" s="361">
        <f t="shared" si="432"/>
        <v>0</v>
      </c>
      <c r="M736" s="221">
        <f t="shared" si="432"/>
        <v>0</v>
      </c>
      <c r="N736" s="361">
        <f t="shared" si="432"/>
        <v>0</v>
      </c>
      <c r="O736" s="221">
        <f t="shared" si="432"/>
        <v>0</v>
      </c>
      <c r="P736" s="361">
        <f t="shared" si="432"/>
        <v>0</v>
      </c>
      <c r="Q736" s="221">
        <f t="shared" si="432"/>
        <v>0</v>
      </c>
      <c r="R736" s="269"/>
      <c r="S736" s="260"/>
      <c r="T736" s="125"/>
      <c r="U736" s="125"/>
      <c r="V736" s="125"/>
    </row>
    <row r="737" spans="1:22" s="118" customFormat="1" ht="15.75" thickBot="1">
      <c r="A737" s="237"/>
      <c r="B737" s="364"/>
      <c r="C737" s="330" t="s">
        <v>213</v>
      </c>
      <c r="D737" s="309">
        <f t="shared" si="426"/>
        <v>0</v>
      </c>
      <c r="E737" s="310">
        <f t="shared" si="426"/>
        <v>0</v>
      </c>
      <c r="F737" s="365">
        <f t="shared" si="427"/>
        <v>0</v>
      </c>
      <c r="G737" s="310">
        <f t="shared" si="427"/>
        <v>0</v>
      </c>
      <c r="H737" s="365">
        <f aca="true" t="shared" si="433" ref="H737:Q737">H723+H730</f>
        <v>0</v>
      </c>
      <c r="I737" s="310">
        <f t="shared" si="433"/>
        <v>0</v>
      </c>
      <c r="J737" s="365">
        <f t="shared" si="433"/>
        <v>0</v>
      </c>
      <c r="K737" s="310">
        <f t="shared" si="433"/>
        <v>0</v>
      </c>
      <c r="L737" s="365">
        <f t="shared" si="433"/>
        <v>0</v>
      </c>
      <c r="M737" s="310">
        <f t="shared" si="433"/>
        <v>0</v>
      </c>
      <c r="N737" s="365">
        <f t="shared" si="433"/>
        <v>0</v>
      </c>
      <c r="O737" s="310">
        <f t="shared" si="433"/>
        <v>0</v>
      </c>
      <c r="P737" s="365">
        <f t="shared" si="433"/>
        <v>0</v>
      </c>
      <c r="Q737" s="310">
        <f t="shared" si="433"/>
        <v>0</v>
      </c>
      <c r="R737" s="274"/>
      <c r="S737" s="275"/>
      <c r="T737" s="125"/>
      <c r="U737" s="125"/>
      <c r="V737" s="125"/>
    </row>
    <row r="738" spans="1:22" s="30" customFormat="1" ht="15">
      <c r="A738" s="136" t="s">
        <v>202</v>
      </c>
      <c r="B738" s="167" t="s">
        <v>196</v>
      </c>
      <c r="C738" s="31" t="s">
        <v>14</v>
      </c>
      <c r="D738" s="62">
        <f>SUM(D739:D744)</f>
        <v>3178.2999999999997</v>
      </c>
      <c r="E738" s="63">
        <f>SUM(E739:E744)</f>
        <v>3178.2999999999997</v>
      </c>
      <c r="F738" s="65">
        <f>SUM(F739:F744)</f>
        <v>3178.2999999999997</v>
      </c>
      <c r="G738" s="33">
        <f aca="true" t="shared" si="434" ref="G738:Q738">SUM(G739:G744)</f>
        <v>3178.2999999999997</v>
      </c>
      <c r="H738" s="62">
        <f t="shared" si="434"/>
        <v>0</v>
      </c>
      <c r="I738" s="63">
        <f t="shared" si="434"/>
        <v>0</v>
      </c>
      <c r="J738" s="62">
        <f t="shared" si="434"/>
        <v>0</v>
      </c>
      <c r="K738" s="63">
        <f t="shared" si="434"/>
        <v>0</v>
      </c>
      <c r="L738" s="62">
        <f t="shared" si="434"/>
        <v>0</v>
      </c>
      <c r="M738" s="63">
        <f t="shared" si="434"/>
        <v>0</v>
      </c>
      <c r="N738" s="62">
        <f t="shared" si="434"/>
        <v>28</v>
      </c>
      <c r="O738" s="63">
        <f t="shared" si="434"/>
        <v>0</v>
      </c>
      <c r="P738" s="62">
        <f t="shared" si="434"/>
        <v>0</v>
      </c>
      <c r="Q738" s="63">
        <f t="shared" si="434"/>
        <v>0</v>
      </c>
      <c r="R738" s="181" t="s">
        <v>19</v>
      </c>
      <c r="S738" s="182"/>
      <c r="T738" s="125"/>
      <c r="U738" s="125"/>
      <c r="V738" s="125"/>
    </row>
    <row r="739" spans="1:22" s="30" customFormat="1" ht="15">
      <c r="A739" s="136"/>
      <c r="B739" s="167"/>
      <c r="C739" s="34" t="s">
        <v>0</v>
      </c>
      <c r="D739" s="58">
        <f aca="true" t="shared" si="435" ref="D739:E744">F739+H739+J739+L739</f>
        <v>3178.2999999999997</v>
      </c>
      <c r="E739" s="36">
        <f t="shared" si="435"/>
        <v>3178.2999999999997</v>
      </c>
      <c r="F739" s="35">
        <f aca="true" t="shared" si="436" ref="F739:G744">F746+F753</f>
        <v>3178.2999999999997</v>
      </c>
      <c r="G739" s="36">
        <f t="shared" si="436"/>
        <v>3178.2999999999997</v>
      </c>
      <c r="H739" s="35">
        <f aca="true" t="shared" si="437" ref="H739:Q739">H746+H753</f>
        <v>0</v>
      </c>
      <c r="I739" s="36">
        <f t="shared" si="437"/>
        <v>0</v>
      </c>
      <c r="J739" s="35">
        <f t="shared" si="437"/>
        <v>0</v>
      </c>
      <c r="K739" s="36">
        <f t="shared" si="437"/>
        <v>0</v>
      </c>
      <c r="L739" s="35">
        <f t="shared" si="437"/>
        <v>0</v>
      </c>
      <c r="M739" s="36">
        <f t="shared" si="437"/>
        <v>0</v>
      </c>
      <c r="N739" s="35">
        <f t="shared" si="437"/>
        <v>28</v>
      </c>
      <c r="O739" s="36">
        <f t="shared" si="437"/>
        <v>0</v>
      </c>
      <c r="P739" s="35">
        <f t="shared" si="437"/>
        <v>0</v>
      </c>
      <c r="Q739" s="36">
        <f t="shared" si="437"/>
        <v>0</v>
      </c>
      <c r="R739" s="184"/>
      <c r="S739" s="177"/>
      <c r="T739" s="125"/>
      <c r="U739" s="125"/>
      <c r="V739" s="125"/>
    </row>
    <row r="740" spans="1:22" s="30" customFormat="1" ht="15">
      <c r="A740" s="136"/>
      <c r="B740" s="167"/>
      <c r="C740" s="34" t="s">
        <v>1</v>
      </c>
      <c r="D740" s="58">
        <f t="shared" si="435"/>
        <v>0</v>
      </c>
      <c r="E740" s="36">
        <f t="shared" si="435"/>
        <v>0</v>
      </c>
      <c r="F740" s="35">
        <f t="shared" si="436"/>
        <v>0</v>
      </c>
      <c r="G740" s="36">
        <f t="shared" si="436"/>
        <v>0</v>
      </c>
      <c r="H740" s="35">
        <f aca="true" t="shared" si="438" ref="H740:Q740">H747+H754</f>
        <v>0</v>
      </c>
      <c r="I740" s="36">
        <f t="shared" si="438"/>
        <v>0</v>
      </c>
      <c r="J740" s="35">
        <f t="shared" si="438"/>
        <v>0</v>
      </c>
      <c r="K740" s="36">
        <f t="shared" si="438"/>
        <v>0</v>
      </c>
      <c r="L740" s="35">
        <f t="shared" si="438"/>
        <v>0</v>
      </c>
      <c r="M740" s="36">
        <f t="shared" si="438"/>
        <v>0</v>
      </c>
      <c r="N740" s="35">
        <f t="shared" si="438"/>
        <v>0</v>
      </c>
      <c r="O740" s="36">
        <f t="shared" si="438"/>
        <v>0</v>
      </c>
      <c r="P740" s="35">
        <f t="shared" si="438"/>
        <v>0</v>
      </c>
      <c r="Q740" s="36">
        <f t="shared" si="438"/>
        <v>0</v>
      </c>
      <c r="R740" s="184"/>
      <c r="S740" s="177"/>
      <c r="T740" s="125"/>
      <c r="U740" s="125"/>
      <c r="V740" s="125"/>
    </row>
    <row r="741" spans="1:22" s="30" customFormat="1" ht="15">
      <c r="A741" s="136"/>
      <c r="B741" s="167"/>
      <c r="C741" s="34" t="s">
        <v>2</v>
      </c>
      <c r="D741" s="58">
        <f t="shared" si="435"/>
        <v>0</v>
      </c>
      <c r="E741" s="36">
        <f t="shared" si="435"/>
        <v>0</v>
      </c>
      <c r="F741" s="75">
        <f t="shared" si="436"/>
        <v>0</v>
      </c>
      <c r="G741" s="76">
        <f t="shared" si="436"/>
        <v>0</v>
      </c>
      <c r="H741" s="75">
        <f aca="true" t="shared" si="439" ref="H741:Q741">H748+H755</f>
        <v>0</v>
      </c>
      <c r="I741" s="76">
        <f t="shared" si="439"/>
        <v>0</v>
      </c>
      <c r="J741" s="75">
        <f t="shared" si="439"/>
        <v>0</v>
      </c>
      <c r="K741" s="76">
        <f t="shared" si="439"/>
        <v>0</v>
      </c>
      <c r="L741" s="75">
        <f t="shared" si="439"/>
        <v>0</v>
      </c>
      <c r="M741" s="76">
        <f t="shared" si="439"/>
        <v>0</v>
      </c>
      <c r="N741" s="75">
        <f t="shared" si="439"/>
        <v>0</v>
      </c>
      <c r="O741" s="76">
        <f t="shared" si="439"/>
        <v>0</v>
      </c>
      <c r="P741" s="75">
        <f t="shared" si="439"/>
        <v>0</v>
      </c>
      <c r="Q741" s="76">
        <f t="shared" si="439"/>
        <v>0</v>
      </c>
      <c r="R741" s="218"/>
      <c r="S741" s="219"/>
      <c r="T741" s="125"/>
      <c r="U741" s="125"/>
      <c r="V741" s="125"/>
    </row>
    <row r="742" spans="1:22" s="30" customFormat="1" ht="15">
      <c r="A742" s="136"/>
      <c r="B742" s="167"/>
      <c r="C742" s="64" t="s">
        <v>211</v>
      </c>
      <c r="D742" s="58">
        <f t="shared" si="435"/>
        <v>0</v>
      </c>
      <c r="E742" s="36">
        <f t="shared" si="435"/>
        <v>0</v>
      </c>
      <c r="F742" s="75">
        <f t="shared" si="436"/>
        <v>0</v>
      </c>
      <c r="G742" s="76">
        <f t="shared" si="436"/>
        <v>0</v>
      </c>
      <c r="H742" s="75">
        <f aca="true" t="shared" si="440" ref="H742:Q742">H749+H756</f>
        <v>0</v>
      </c>
      <c r="I742" s="76">
        <f t="shared" si="440"/>
        <v>0</v>
      </c>
      <c r="J742" s="75">
        <f t="shared" si="440"/>
        <v>0</v>
      </c>
      <c r="K742" s="76">
        <f t="shared" si="440"/>
        <v>0</v>
      </c>
      <c r="L742" s="75">
        <f t="shared" si="440"/>
        <v>0</v>
      </c>
      <c r="M742" s="76">
        <f t="shared" si="440"/>
        <v>0</v>
      </c>
      <c r="N742" s="75">
        <f t="shared" si="440"/>
        <v>0</v>
      </c>
      <c r="O742" s="76">
        <f t="shared" si="440"/>
        <v>0</v>
      </c>
      <c r="P742" s="75">
        <f t="shared" si="440"/>
        <v>0</v>
      </c>
      <c r="Q742" s="76">
        <f t="shared" si="440"/>
        <v>0</v>
      </c>
      <c r="R742" s="218"/>
      <c r="S742" s="219"/>
      <c r="T742" s="125"/>
      <c r="U742" s="125"/>
      <c r="V742" s="125"/>
    </row>
    <row r="743" spans="1:22" s="30" customFormat="1" ht="15">
      <c r="A743" s="136"/>
      <c r="B743" s="167"/>
      <c r="C743" s="34" t="s">
        <v>212</v>
      </c>
      <c r="D743" s="58">
        <f t="shared" si="435"/>
        <v>0</v>
      </c>
      <c r="E743" s="36">
        <f t="shared" si="435"/>
        <v>0</v>
      </c>
      <c r="F743" s="75">
        <f t="shared" si="436"/>
        <v>0</v>
      </c>
      <c r="G743" s="76">
        <f t="shared" si="436"/>
        <v>0</v>
      </c>
      <c r="H743" s="75">
        <f aca="true" t="shared" si="441" ref="H743:Q743">H750+H757</f>
        <v>0</v>
      </c>
      <c r="I743" s="76">
        <f t="shared" si="441"/>
        <v>0</v>
      </c>
      <c r="J743" s="75">
        <f t="shared" si="441"/>
        <v>0</v>
      </c>
      <c r="K743" s="76">
        <f t="shared" si="441"/>
        <v>0</v>
      </c>
      <c r="L743" s="75">
        <f t="shared" si="441"/>
        <v>0</v>
      </c>
      <c r="M743" s="76">
        <f t="shared" si="441"/>
        <v>0</v>
      </c>
      <c r="N743" s="75">
        <f t="shared" si="441"/>
        <v>0</v>
      </c>
      <c r="O743" s="76">
        <f t="shared" si="441"/>
        <v>0</v>
      </c>
      <c r="P743" s="75">
        <f t="shared" si="441"/>
        <v>0</v>
      </c>
      <c r="Q743" s="76">
        <f t="shared" si="441"/>
        <v>0</v>
      </c>
      <c r="R743" s="218"/>
      <c r="S743" s="219"/>
      <c r="T743" s="125"/>
      <c r="U743" s="125"/>
      <c r="V743" s="125"/>
    </row>
    <row r="744" spans="1:22" s="30" customFormat="1" ht="15.75" thickBot="1">
      <c r="A744" s="137"/>
      <c r="B744" s="152"/>
      <c r="C744" s="37" t="s">
        <v>213</v>
      </c>
      <c r="D744" s="60">
        <f t="shared" si="435"/>
        <v>0</v>
      </c>
      <c r="E744" s="39">
        <f t="shared" si="435"/>
        <v>0</v>
      </c>
      <c r="F744" s="38">
        <f t="shared" si="436"/>
        <v>0</v>
      </c>
      <c r="G744" s="39">
        <f t="shared" si="436"/>
        <v>0</v>
      </c>
      <c r="H744" s="38">
        <f aca="true" t="shared" si="442" ref="H744:Q744">H751+H758</f>
        <v>0</v>
      </c>
      <c r="I744" s="39">
        <f t="shared" si="442"/>
        <v>0</v>
      </c>
      <c r="J744" s="38">
        <f t="shared" si="442"/>
        <v>0</v>
      </c>
      <c r="K744" s="39">
        <f t="shared" si="442"/>
        <v>0</v>
      </c>
      <c r="L744" s="38">
        <f t="shared" si="442"/>
        <v>0</v>
      </c>
      <c r="M744" s="39">
        <f t="shared" si="442"/>
        <v>0</v>
      </c>
      <c r="N744" s="38">
        <f t="shared" si="442"/>
        <v>0</v>
      </c>
      <c r="O744" s="39">
        <f t="shared" si="442"/>
        <v>0</v>
      </c>
      <c r="P744" s="38">
        <f t="shared" si="442"/>
        <v>0</v>
      </c>
      <c r="Q744" s="39">
        <f t="shared" si="442"/>
        <v>0</v>
      </c>
      <c r="R744" s="185"/>
      <c r="S744" s="178"/>
      <c r="T744" s="125"/>
      <c r="U744" s="125"/>
      <c r="V744" s="125"/>
    </row>
    <row r="745" spans="1:22" s="116" customFormat="1" ht="15">
      <c r="A745" s="366" t="s">
        <v>203</v>
      </c>
      <c r="B745" s="367" t="s">
        <v>297</v>
      </c>
      <c r="C745" s="224" t="s">
        <v>14</v>
      </c>
      <c r="D745" s="225">
        <f>SUM(D746:D751)</f>
        <v>3086.7</v>
      </c>
      <c r="E745" s="226">
        <f>SUM(E746:E751)</f>
        <v>3086.7</v>
      </c>
      <c r="F745" s="225">
        <f aca="true" t="shared" si="443" ref="F745:Q745">SUM(F746:F751)</f>
        <v>3086.7</v>
      </c>
      <c r="G745" s="226">
        <f t="shared" si="443"/>
        <v>3086.7</v>
      </c>
      <c r="H745" s="225">
        <f t="shared" si="443"/>
        <v>0</v>
      </c>
      <c r="I745" s="226">
        <f t="shared" si="443"/>
        <v>0</v>
      </c>
      <c r="J745" s="225">
        <f t="shared" si="443"/>
        <v>0</v>
      </c>
      <c r="K745" s="226">
        <f t="shared" si="443"/>
        <v>0</v>
      </c>
      <c r="L745" s="225">
        <f t="shared" si="443"/>
        <v>0</v>
      </c>
      <c r="M745" s="226">
        <f t="shared" si="443"/>
        <v>0</v>
      </c>
      <c r="N745" s="225">
        <f t="shared" si="443"/>
        <v>28</v>
      </c>
      <c r="O745" s="226">
        <f t="shared" si="443"/>
        <v>0</v>
      </c>
      <c r="P745" s="225">
        <f t="shared" si="443"/>
        <v>0</v>
      </c>
      <c r="Q745" s="226">
        <f t="shared" si="443"/>
        <v>0</v>
      </c>
      <c r="R745" s="368" t="s">
        <v>19</v>
      </c>
      <c r="S745" s="369"/>
      <c r="T745" s="125"/>
      <c r="U745" s="125"/>
      <c r="V745" s="125"/>
    </row>
    <row r="746" spans="1:22" s="116" customFormat="1" ht="15">
      <c r="A746" s="370"/>
      <c r="B746" s="371"/>
      <c r="C746" s="229" t="s">
        <v>0</v>
      </c>
      <c r="D746" s="230">
        <f aca="true" t="shared" si="444" ref="D746:E751">F746+H746+J746+L746</f>
        <v>3086.7</v>
      </c>
      <c r="E746" s="231">
        <f t="shared" si="444"/>
        <v>3086.7</v>
      </c>
      <c r="F746" s="232">
        <v>3086.7</v>
      </c>
      <c r="G746" s="231">
        <v>3086.7</v>
      </c>
      <c r="H746" s="232"/>
      <c r="I746" s="231"/>
      <c r="J746" s="232"/>
      <c r="K746" s="231"/>
      <c r="L746" s="232"/>
      <c r="M746" s="231"/>
      <c r="N746" s="232">
        <v>28</v>
      </c>
      <c r="O746" s="231"/>
      <c r="P746" s="232"/>
      <c r="Q746" s="231"/>
      <c r="R746" s="372"/>
      <c r="S746" s="373"/>
      <c r="T746" s="125"/>
      <c r="U746" s="125"/>
      <c r="V746" s="125"/>
    </row>
    <row r="747" spans="1:22" s="116" customFormat="1" ht="15">
      <c r="A747" s="370"/>
      <c r="B747" s="371"/>
      <c r="C747" s="229" t="s">
        <v>1</v>
      </c>
      <c r="D747" s="230">
        <f t="shared" si="444"/>
        <v>0</v>
      </c>
      <c r="E747" s="231">
        <f t="shared" si="444"/>
        <v>0</v>
      </c>
      <c r="F747" s="242">
        <v>0</v>
      </c>
      <c r="G747" s="235">
        <v>0</v>
      </c>
      <c r="H747" s="232"/>
      <c r="I747" s="231"/>
      <c r="J747" s="232"/>
      <c r="K747" s="231"/>
      <c r="L747" s="232"/>
      <c r="M747" s="231"/>
      <c r="N747" s="232"/>
      <c r="O747" s="231"/>
      <c r="P747" s="232"/>
      <c r="Q747" s="231"/>
      <c r="R747" s="372"/>
      <c r="S747" s="373"/>
      <c r="T747" s="125"/>
      <c r="U747" s="125"/>
      <c r="V747" s="125"/>
    </row>
    <row r="748" spans="1:22" s="116" customFormat="1" ht="15">
      <c r="A748" s="374"/>
      <c r="B748" s="357"/>
      <c r="C748" s="229" t="s">
        <v>2</v>
      </c>
      <c r="D748" s="230">
        <f t="shared" si="444"/>
        <v>0</v>
      </c>
      <c r="E748" s="231">
        <f t="shared" si="444"/>
        <v>0</v>
      </c>
      <c r="F748" s="242">
        <v>0</v>
      </c>
      <c r="G748" s="235">
        <v>0</v>
      </c>
      <c r="H748" s="273"/>
      <c r="I748" s="272"/>
      <c r="J748" s="273"/>
      <c r="K748" s="272"/>
      <c r="L748" s="273"/>
      <c r="M748" s="272"/>
      <c r="N748" s="273"/>
      <c r="O748" s="272"/>
      <c r="P748" s="273"/>
      <c r="Q748" s="272"/>
      <c r="R748" s="375"/>
      <c r="S748" s="376"/>
      <c r="T748" s="125"/>
      <c r="U748" s="125"/>
      <c r="V748" s="125"/>
    </row>
    <row r="749" spans="1:22" s="116" customFormat="1" ht="15">
      <c r="A749" s="374"/>
      <c r="B749" s="357"/>
      <c r="C749" s="229" t="s">
        <v>211</v>
      </c>
      <c r="D749" s="230">
        <f t="shared" si="444"/>
        <v>0</v>
      </c>
      <c r="E749" s="231">
        <f t="shared" si="444"/>
        <v>0</v>
      </c>
      <c r="F749" s="242">
        <v>0</v>
      </c>
      <c r="G749" s="235">
        <v>0</v>
      </c>
      <c r="H749" s="273"/>
      <c r="I749" s="272"/>
      <c r="J749" s="273"/>
      <c r="K749" s="272"/>
      <c r="L749" s="273"/>
      <c r="M749" s="272"/>
      <c r="N749" s="273"/>
      <c r="O749" s="272"/>
      <c r="P749" s="273"/>
      <c r="Q749" s="272"/>
      <c r="R749" s="375"/>
      <c r="S749" s="376"/>
      <c r="T749" s="125"/>
      <c r="U749" s="125"/>
      <c r="V749" s="125"/>
    </row>
    <row r="750" spans="1:22" s="116" customFormat="1" ht="15">
      <c r="A750" s="374"/>
      <c r="B750" s="357"/>
      <c r="C750" s="229" t="s">
        <v>212</v>
      </c>
      <c r="D750" s="230">
        <f t="shared" si="444"/>
        <v>0</v>
      </c>
      <c r="E750" s="231">
        <f t="shared" si="444"/>
        <v>0</v>
      </c>
      <c r="F750" s="242">
        <v>0</v>
      </c>
      <c r="G750" s="235">
        <v>0</v>
      </c>
      <c r="H750" s="273"/>
      <c r="I750" s="272"/>
      <c r="J750" s="273"/>
      <c r="K750" s="272"/>
      <c r="L750" s="273"/>
      <c r="M750" s="272"/>
      <c r="N750" s="273"/>
      <c r="O750" s="272"/>
      <c r="P750" s="273"/>
      <c r="Q750" s="272"/>
      <c r="R750" s="375"/>
      <c r="S750" s="376"/>
      <c r="T750" s="125"/>
      <c r="U750" s="125"/>
      <c r="V750" s="125"/>
    </row>
    <row r="751" spans="1:22" s="116" customFormat="1" ht="15.75" thickBot="1">
      <c r="A751" s="377"/>
      <c r="B751" s="378"/>
      <c r="C751" s="239" t="s">
        <v>213</v>
      </c>
      <c r="D751" s="255">
        <f t="shared" si="444"/>
        <v>0</v>
      </c>
      <c r="E751" s="241">
        <f t="shared" si="444"/>
        <v>0</v>
      </c>
      <c r="F751" s="243">
        <v>0</v>
      </c>
      <c r="G751" s="241">
        <v>0</v>
      </c>
      <c r="H751" s="243">
        <v>0</v>
      </c>
      <c r="I751" s="241">
        <v>0</v>
      </c>
      <c r="J751" s="243">
        <v>0</v>
      </c>
      <c r="K751" s="241">
        <v>0</v>
      </c>
      <c r="L751" s="243">
        <v>0</v>
      </c>
      <c r="M751" s="241">
        <v>0</v>
      </c>
      <c r="N751" s="243">
        <v>0</v>
      </c>
      <c r="O751" s="241">
        <v>0</v>
      </c>
      <c r="P751" s="243">
        <v>0</v>
      </c>
      <c r="Q751" s="241">
        <v>0</v>
      </c>
      <c r="R751" s="379"/>
      <c r="S751" s="380"/>
      <c r="T751" s="125"/>
      <c r="U751" s="125"/>
      <c r="V751" s="125"/>
    </row>
    <row r="752" spans="1:22" s="116" customFormat="1" ht="15">
      <c r="A752" s="366" t="s">
        <v>303</v>
      </c>
      <c r="B752" s="367" t="s">
        <v>304</v>
      </c>
      <c r="C752" s="224" t="s">
        <v>14</v>
      </c>
      <c r="D752" s="225">
        <f>SUM(D753:D758)</f>
        <v>91.6</v>
      </c>
      <c r="E752" s="226">
        <f>SUM(E753:E758)</f>
        <v>91.6</v>
      </c>
      <c r="F752" s="225">
        <f aca="true" t="shared" si="445" ref="F752:Q752">SUM(F753:F758)</f>
        <v>91.6</v>
      </c>
      <c r="G752" s="226">
        <f t="shared" si="445"/>
        <v>91.6</v>
      </c>
      <c r="H752" s="225">
        <f t="shared" si="445"/>
        <v>0</v>
      </c>
      <c r="I752" s="226">
        <f t="shared" si="445"/>
        <v>0</v>
      </c>
      <c r="J752" s="225">
        <f t="shared" si="445"/>
        <v>0</v>
      </c>
      <c r="K752" s="226">
        <f t="shared" si="445"/>
        <v>0</v>
      </c>
      <c r="L752" s="225">
        <f t="shared" si="445"/>
        <v>0</v>
      </c>
      <c r="M752" s="226">
        <f t="shared" si="445"/>
        <v>0</v>
      </c>
      <c r="N752" s="225">
        <f t="shared" si="445"/>
        <v>0</v>
      </c>
      <c r="O752" s="226">
        <f t="shared" si="445"/>
        <v>0</v>
      </c>
      <c r="P752" s="225">
        <f t="shared" si="445"/>
        <v>0</v>
      </c>
      <c r="Q752" s="226">
        <f t="shared" si="445"/>
        <v>0</v>
      </c>
      <c r="R752" s="368" t="s">
        <v>19</v>
      </c>
      <c r="S752" s="369"/>
      <c r="T752" s="125"/>
      <c r="U752" s="125"/>
      <c r="V752" s="125"/>
    </row>
    <row r="753" spans="1:22" s="116" customFormat="1" ht="15">
      <c r="A753" s="370"/>
      <c r="B753" s="371"/>
      <c r="C753" s="229" t="s">
        <v>0</v>
      </c>
      <c r="D753" s="230">
        <f aca="true" t="shared" si="446" ref="D753:D758">F753+H753+J753+L753</f>
        <v>91.6</v>
      </c>
      <c r="E753" s="231">
        <f aca="true" t="shared" si="447" ref="E753:E758">G753+I753+K753+M753</f>
        <v>91.6</v>
      </c>
      <c r="F753" s="232">
        <v>91.6</v>
      </c>
      <c r="G753" s="231">
        <v>91.6</v>
      </c>
      <c r="H753" s="232"/>
      <c r="I753" s="231"/>
      <c r="J753" s="232"/>
      <c r="K753" s="231"/>
      <c r="L753" s="232"/>
      <c r="M753" s="231"/>
      <c r="N753" s="232"/>
      <c r="O753" s="231"/>
      <c r="P753" s="232"/>
      <c r="Q753" s="231"/>
      <c r="R753" s="372"/>
      <c r="S753" s="373"/>
      <c r="T753" s="125"/>
      <c r="U753" s="125"/>
      <c r="V753" s="125"/>
    </row>
    <row r="754" spans="1:22" s="116" customFormat="1" ht="15">
      <c r="A754" s="370"/>
      <c r="B754" s="371"/>
      <c r="C754" s="229" t="s">
        <v>1</v>
      </c>
      <c r="D754" s="230">
        <f t="shared" si="446"/>
        <v>0</v>
      </c>
      <c r="E754" s="231">
        <f t="shared" si="447"/>
        <v>0</v>
      </c>
      <c r="F754" s="242">
        <v>0</v>
      </c>
      <c r="G754" s="235">
        <v>0</v>
      </c>
      <c r="H754" s="232"/>
      <c r="I754" s="231"/>
      <c r="J754" s="232"/>
      <c r="K754" s="231"/>
      <c r="L754" s="232"/>
      <c r="M754" s="231"/>
      <c r="N754" s="232"/>
      <c r="O754" s="231"/>
      <c r="P754" s="232"/>
      <c r="Q754" s="231"/>
      <c r="R754" s="372"/>
      <c r="S754" s="373"/>
      <c r="T754" s="125"/>
      <c r="U754" s="125"/>
      <c r="V754" s="125"/>
    </row>
    <row r="755" spans="1:22" s="116" customFormat="1" ht="15">
      <c r="A755" s="374"/>
      <c r="B755" s="357"/>
      <c r="C755" s="229" t="s">
        <v>2</v>
      </c>
      <c r="D755" s="230">
        <f t="shared" si="446"/>
        <v>0</v>
      </c>
      <c r="E755" s="231">
        <f t="shared" si="447"/>
        <v>0</v>
      </c>
      <c r="F755" s="242">
        <v>0</v>
      </c>
      <c r="G755" s="235">
        <v>0</v>
      </c>
      <c r="H755" s="273"/>
      <c r="I755" s="272"/>
      <c r="J755" s="273"/>
      <c r="K755" s="272"/>
      <c r="L755" s="273"/>
      <c r="M755" s="272"/>
      <c r="N755" s="273"/>
      <c r="O755" s="272"/>
      <c r="P755" s="273"/>
      <c r="Q755" s="272"/>
      <c r="R755" s="375"/>
      <c r="S755" s="376"/>
      <c r="T755" s="125"/>
      <c r="U755" s="125"/>
      <c r="V755" s="125"/>
    </row>
    <row r="756" spans="1:22" s="116" customFormat="1" ht="15">
      <c r="A756" s="374"/>
      <c r="B756" s="357"/>
      <c r="C756" s="229" t="s">
        <v>211</v>
      </c>
      <c r="D756" s="230">
        <f t="shared" si="446"/>
        <v>0</v>
      </c>
      <c r="E756" s="231">
        <f t="shared" si="447"/>
        <v>0</v>
      </c>
      <c r="F756" s="242">
        <v>0</v>
      </c>
      <c r="G756" s="235">
        <v>0</v>
      </c>
      <c r="H756" s="273"/>
      <c r="I756" s="272"/>
      <c r="J756" s="273"/>
      <c r="K756" s="272"/>
      <c r="L756" s="273"/>
      <c r="M756" s="272"/>
      <c r="N756" s="273"/>
      <c r="O756" s="272"/>
      <c r="P756" s="273"/>
      <c r="Q756" s="272"/>
      <c r="R756" s="375"/>
      <c r="S756" s="376"/>
      <c r="T756" s="125"/>
      <c r="U756" s="125"/>
      <c r="V756" s="125"/>
    </row>
    <row r="757" spans="1:22" s="116" customFormat="1" ht="15">
      <c r="A757" s="374"/>
      <c r="B757" s="357"/>
      <c r="C757" s="229" t="s">
        <v>212</v>
      </c>
      <c r="D757" s="230">
        <f t="shared" si="446"/>
        <v>0</v>
      </c>
      <c r="E757" s="231">
        <f t="shared" si="447"/>
        <v>0</v>
      </c>
      <c r="F757" s="242">
        <v>0</v>
      </c>
      <c r="G757" s="235">
        <v>0</v>
      </c>
      <c r="H757" s="273"/>
      <c r="I757" s="272"/>
      <c r="J757" s="273"/>
      <c r="K757" s="272"/>
      <c r="L757" s="273"/>
      <c r="M757" s="272"/>
      <c r="N757" s="273"/>
      <c r="O757" s="272"/>
      <c r="P757" s="273"/>
      <c r="Q757" s="272"/>
      <c r="R757" s="375"/>
      <c r="S757" s="376"/>
      <c r="T757" s="125"/>
      <c r="U757" s="125"/>
      <c r="V757" s="125"/>
    </row>
    <row r="758" spans="1:22" s="116" customFormat="1" ht="15.75" thickBot="1">
      <c r="A758" s="377"/>
      <c r="B758" s="378"/>
      <c r="C758" s="239" t="s">
        <v>213</v>
      </c>
      <c r="D758" s="255">
        <f t="shared" si="446"/>
        <v>0</v>
      </c>
      <c r="E758" s="241">
        <f t="shared" si="447"/>
        <v>0</v>
      </c>
      <c r="F758" s="243">
        <v>0</v>
      </c>
      <c r="G758" s="241">
        <v>0</v>
      </c>
      <c r="H758" s="243">
        <v>0</v>
      </c>
      <c r="I758" s="241">
        <v>0</v>
      </c>
      <c r="J758" s="243">
        <v>0</v>
      </c>
      <c r="K758" s="241">
        <v>0</v>
      </c>
      <c r="L758" s="243">
        <v>0</v>
      </c>
      <c r="M758" s="241">
        <v>0</v>
      </c>
      <c r="N758" s="243">
        <v>0</v>
      </c>
      <c r="O758" s="241">
        <v>0</v>
      </c>
      <c r="P758" s="243">
        <v>0</v>
      </c>
      <c r="Q758" s="241">
        <v>0</v>
      </c>
      <c r="R758" s="379"/>
      <c r="S758" s="380"/>
      <c r="T758" s="125"/>
      <c r="U758" s="125"/>
      <c r="V758" s="125"/>
    </row>
    <row r="759" spans="1:22" s="30" customFormat="1" ht="15">
      <c r="A759" s="135" t="s">
        <v>207</v>
      </c>
      <c r="B759" s="166" t="s">
        <v>153</v>
      </c>
      <c r="C759" s="31" t="s">
        <v>14</v>
      </c>
      <c r="D759" s="62">
        <f>SUM(D760:D765)</f>
        <v>58.5</v>
      </c>
      <c r="E759" s="63">
        <f>SUM(E760:E765)</f>
        <v>58.5</v>
      </c>
      <c r="F759" s="65">
        <f>SUM(F760:F765)</f>
        <v>58.5</v>
      </c>
      <c r="G759" s="33">
        <f>SUM(G760:G765)</f>
        <v>58.5</v>
      </c>
      <c r="H759" s="65">
        <f aca="true" t="shared" si="448" ref="H759:Q759">SUM(H760:H765)</f>
        <v>0</v>
      </c>
      <c r="I759" s="33">
        <f t="shared" si="448"/>
        <v>0</v>
      </c>
      <c r="J759" s="65">
        <f t="shared" si="448"/>
        <v>0</v>
      </c>
      <c r="K759" s="33">
        <f t="shared" si="448"/>
        <v>0</v>
      </c>
      <c r="L759" s="65">
        <f t="shared" si="448"/>
        <v>0</v>
      </c>
      <c r="M759" s="33">
        <f t="shared" si="448"/>
        <v>0</v>
      </c>
      <c r="N759" s="65">
        <f t="shared" si="448"/>
        <v>0</v>
      </c>
      <c r="O759" s="33">
        <f t="shared" si="448"/>
        <v>0</v>
      </c>
      <c r="P759" s="65">
        <f t="shared" si="448"/>
        <v>0</v>
      </c>
      <c r="Q759" s="33">
        <f t="shared" si="448"/>
        <v>0</v>
      </c>
      <c r="R759" s="150" t="s">
        <v>19</v>
      </c>
      <c r="S759" s="151"/>
      <c r="T759" s="125"/>
      <c r="U759" s="125"/>
      <c r="V759" s="125"/>
    </row>
    <row r="760" spans="1:22" s="30" customFormat="1" ht="15">
      <c r="A760" s="136"/>
      <c r="B760" s="167"/>
      <c r="C760" s="34" t="s">
        <v>0</v>
      </c>
      <c r="D760" s="58">
        <f aca="true" t="shared" si="449" ref="D760:E765">F760+H760+J760+L760</f>
        <v>58.5</v>
      </c>
      <c r="E760" s="36">
        <f t="shared" si="449"/>
        <v>58.5</v>
      </c>
      <c r="F760" s="35">
        <f aca="true" t="shared" si="450" ref="F760:G765">F781+F802</f>
        <v>58.5</v>
      </c>
      <c r="G760" s="36">
        <f t="shared" si="450"/>
        <v>58.5</v>
      </c>
      <c r="H760" s="35">
        <f aca="true" t="shared" si="451" ref="H760:Q760">H781+H802</f>
        <v>0</v>
      </c>
      <c r="I760" s="36">
        <f t="shared" si="451"/>
        <v>0</v>
      </c>
      <c r="J760" s="35">
        <f t="shared" si="451"/>
        <v>0</v>
      </c>
      <c r="K760" s="36">
        <f t="shared" si="451"/>
        <v>0</v>
      </c>
      <c r="L760" s="35">
        <f t="shared" si="451"/>
        <v>0</v>
      </c>
      <c r="M760" s="36">
        <f t="shared" si="451"/>
        <v>0</v>
      </c>
      <c r="N760" s="35">
        <f t="shared" si="451"/>
        <v>0</v>
      </c>
      <c r="O760" s="36">
        <f t="shared" si="451"/>
        <v>0</v>
      </c>
      <c r="P760" s="35">
        <f t="shared" si="451"/>
        <v>0</v>
      </c>
      <c r="Q760" s="36">
        <f t="shared" si="451"/>
        <v>0</v>
      </c>
      <c r="R760" s="147"/>
      <c r="S760" s="148"/>
      <c r="T760" s="125"/>
      <c r="U760" s="125"/>
      <c r="V760" s="125"/>
    </row>
    <row r="761" spans="1:22" s="30" customFormat="1" ht="15">
      <c r="A761" s="136"/>
      <c r="B761" s="167"/>
      <c r="C761" s="34" t="s">
        <v>1</v>
      </c>
      <c r="D761" s="58">
        <f t="shared" si="449"/>
        <v>0</v>
      </c>
      <c r="E761" s="36">
        <f t="shared" si="449"/>
        <v>0</v>
      </c>
      <c r="F761" s="35">
        <f t="shared" si="450"/>
        <v>0</v>
      </c>
      <c r="G761" s="36">
        <f t="shared" si="450"/>
        <v>0</v>
      </c>
      <c r="H761" s="35">
        <f aca="true" t="shared" si="452" ref="H761:Q761">H782+H803</f>
        <v>0</v>
      </c>
      <c r="I761" s="36">
        <f t="shared" si="452"/>
        <v>0</v>
      </c>
      <c r="J761" s="35">
        <f t="shared" si="452"/>
        <v>0</v>
      </c>
      <c r="K761" s="36">
        <f t="shared" si="452"/>
        <v>0</v>
      </c>
      <c r="L761" s="35">
        <f t="shared" si="452"/>
        <v>0</v>
      </c>
      <c r="M761" s="36">
        <f t="shared" si="452"/>
        <v>0</v>
      </c>
      <c r="N761" s="35">
        <f t="shared" si="452"/>
        <v>0</v>
      </c>
      <c r="O761" s="36">
        <f t="shared" si="452"/>
        <v>0</v>
      </c>
      <c r="P761" s="35">
        <f t="shared" si="452"/>
        <v>0</v>
      </c>
      <c r="Q761" s="36">
        <f t="shared" si="452"/>
        <v>0</v>
      </c>
      <c r="R761" s="147"/>
      <c r="S761" s="148"/>
      <c r="T761" s="125"/>
      <c r="U761" s="125"/>
      <c r="V761" s="125"/>
    </row>
    <row r="762" spans="1:22" s="30" customFormat="1" ht="15">
      <c r="A762" s="136"/>
      <c r="B762" s="167"/>
      <c r="C762" s="34" t="s">
        <v>2</v>
      </c>
      <c r="D762" s="58">
        <f t="shared" si="449"/>
        <v>0</v>
      </c>
      <c r="E762" s="36">
        <f t="shared" si="449"/>
        <v>0</v>
      </c>
      <c r="F762" s="35">
        <f t="shared" si="450"/>
        <v>0</v>
      </c>
      <c r="G762" s="36">
        <f t="shared" si="450"/>
        <v>0</v>
      </c>
      <c r="H762" s="35">
        <f aca="true" t="shared" si="453" ref="H762:Q762">H783+H804</f>
        <v>0</v>
      </c>
      <c r="I762" s="36">
        <f t="shared" si="453"/>
        <v>0</v>
      </c>
      <c r="J762" s="35">
        <f t="shared" si="453"/>
        <v>0</v>
      </c>
      <c r="K762" s="36">
        <f t="shared" si="453"/>
        <v>0</v>
      </c>
      <c r="L762" s="35">
        <f t="shared" si="453"/>
        <v>0</v>
      </c>
      <c r="M762" s="36">
        <f t="shared" si="453"/>
        <v>0</v>
      </c>
      <c r="N762" s="35">
        <f t="shared" si="453"/>
        <v>0</v>
      </c>
      <c r="O762" s="36">
        <f t="shared" si="453"/>
        <v>0</v>
      </c>
      <c r="P762" s="35">
        <f t="shared" si="453"/>
        <v>0</v>
      </c>
      <c r="Q762" s="36">
        <f t="shared" si="453"/>
        <v>0</v>
      </c>
      <c r="R762" s="147"/>
      <c r="S762" s="148"/>
      <c r="T762" s="125"/>
      <c r="U762" s="125"/>
      <c r="V762" s="125"/>
    </row>
    <row r="763" spans="1:22" s="30" customFormat="1" ht="15">
      <c r="A763" s="136"/>
      <c r="B763" s="167"/>
      <c r="C763" s="64" t="s">
        <v>211</v>
      </c>
      <c r="D763" s="58">
        <f t="shared" si="449"/>
        <v>0</v>
      </c>
      <c r="E763" s="36">
        <f t="shared" si="449"/>
        <v>0</v>
      </c>
      <c r="F763" s="103">
        <f t="shared" si="450"/>
        <v>0</v>
      </c>
      <c r="G763" s="98">
        <f t="shared" si="450"/>
        <v>0</v>
      </c>
      <c r="H763" s="103">
        <f aca="true" t="shared" si="454" ref="H763:Q763">H784+H805</f>
        <v>0</v>
      </c>
      <c r="I763" s="98">
        <f t="shared" si="454"/>
        <v>0</v>
      </c>
      <c r="J763" s="103">
        <f t="shared" si="454"/>
        <v>0</v>
      </c>
      <c r="K763" s="98">
        <f t="shared" si="454"/>
        <v>0</v>
      </c>
      <c r="L763" s="103">
        <f t="shared" si="454"/>
        <v>0</v>
      </c>
      <c r="M763" s="98">
        <f t="shared" si="454"/>
        <v>0</v>
      </c>
      <c r="N763" s="103">
        <f t="shared" si="454"/>
        <v>0</v>
      </c>
      <c r="O763" s="98">
        <f t="shared" si="454"/>
        <v>0</v>
      </c>
      <c r="P763" s="103">
        <f t="shared" si="454"/>
        <v>0</v>
      </c>
      <c r="Q763" s="98">
        <f t="shared" si="454"/>
        <v>0</v>
      </c>
      <c r="R763" s="147"/>
      <c r="S763" s="148"/>
      <c r="T763" s="125"/>
      <c r="U763" s="125"/>
      <c r="V763" s="125"/>
    </row>
    <row r="764" spans="1:22" s="30" customFormat="1" ht="15">
      <c r="A764" s="136"/>
      <c r="B764" s="167"/>
      <c r="C764" s="34" t="s">
        <v>212</v>
      </c>
      <c r="D764" s="58">
        <f t="shared" si="449"/>
        <v>0</v>
      </c>
      <c r="E764" s="36">
        <f t="shared" si="449"/>
        <v>0</v>
      </c>
      <c r="F764" s="75">
        <f t="shared" si="450"/>
        <v>0</v>
      </c>
      <c r="G764" s="76">
        <f t="shared" si="450"/>
        <v>0</v>
      </c>
      <c r="H764" s="75">
        <f aca="true" t="shared" si="455" ref="H764:Q764">H785+H806</f>
        <v>0</v>
      </c>
      <c r="I764" s="76">
        <f t="shared" si="455"/>
        <v>0</v>
      </c>
      <c r="J764" s="75">
        <f t="shared" si="455"/>
        <v>0</v>
      </c>
      <c r="K764" s="76">
        <f t="shared" si="455"/>
        <v>0</v>
      </c>
      <c r="L764" s="75">
        <f t="shared" si="455"/>
        <v>0</v>
      </c>
      <c r="M764" s="76">
        <f t="shared" si="455"/>
        <v>0</v>
      </c>
      <c r="N764" s="75">
        <f t="shared" si="455"/>
        <v>0</v>
      </c>
      <c r="O764" s="76">
        <f t="shared" si="455"/>
        <v>0</v>
      </c>
      <c r="P764" s="75">
        <f t="shared" si="455"/>
        <v>0</v>
      </c>
      <c r="Q764" s="76">
        <f t="shared" si="455"/>
        <v>0</v>
      </c>
      <c r="R764" s="147"/>
      <c r="S764" s="148"/>
      <c r="T764" s="125"/>
      <c r="U764" s="125"/>
      <c r="V764" s="125"/>
    </row>
    <row r="765" spans="1:22" s="30" customFormat="1" ht="15.75" thickBot="1">
      <c r="A765" s="137"/>
      <c r="B765" s="152"/>
      <c r="C765" s="37" t="s">
        <v>213</v>
      </c>
      <c r="D765" s="60">
        <f t="shared" si="449"/>
        <v>0</v>
      </c>
      <c r="E765" s="39">
        <f t="shared" si="449"/>
        <v>0</v>
      </c>
      <c r="F765" s="38">
        <f t="shared" si="450"/>
        <v>0</v>
      </c>
      <c r="G765" s="39">
        <f t="shared" si="450"/>
        <v>0</v>
      </c>
      <c r="H765" s="38">
        <f aca="true" t="shared" si="456" ref="H765:Q765">H786+H807</f>
        <v>0</v>
      </c>
      <c r="I765" s="39">
        <f t="shared" si="456"/>
        <v>0</v>
      </c>
      <c r="J765" s="38">
        <f t="shared" si="456"/>
        <v>0</v>
      </c>
      <c r="K765" s="39">
        <f t="shared" si="456"/>
        <v>0</v>
      </c>
      <c r="L765" s="38">
        <f t="shared" si="456"/>
        <v>0</v>
      </c>
      <c r="M765" s="39">
        <f t="shared" si="456"/>
        <v>0</v>
      </c>
      <c r="N765" s="38">
        <f t="shared" si="456"/>
        <v>0</v>
      </c>
      <c r="O765" s="39">
        <f t="shared" si="456"/>
        <v>0</v>
      </c>
      <c r="P765" s="38">
        <f t="shared" si="456"/>
        <v>0</v>
      </c>
      <c r="Q765" s="39">
        <f t="shared" si="456"/>
        <v>0</v>
      </c>
      <c r="R765" s="149"/>
      <c r="S765" s="145"/>
      <c r="T765" s="125"/>
      <c r="U765" s="125"/>
      <c r="V765" s="125"/>
    </row>
    <row r="766" spans="1:22" s="116" customFormat="1" ht="15" customHeight="1">
      <c r="A766" s="222" t="s">
        <v>208</v>
      </c>
      <c r="B766" s="223" t="s">
        <v>88</v>
      </c>
      <c r="C766" s="224" t="s">
        <v>14</v>
      </c>
      <c r="D766" s="225">
        <f>SUM(D767:D772)</f>
        <v>0</v>
      </c>
      <c r="E766" s="226">
        <f>SUM(E767:E772)</f>
        <v>0</v>
      </c>
      <c r="F766" s="225">
        <f aca="true" t="shared" si="457" ref="F766:Q766">SUM(F767:F772)</f>
        <v>0</v>
      </c>
      <c r="G766" s="226">
        <f t="shared" si="457"/>
        <v>0</v>
      </c>
      <c r="H766" s="225">
        <f t="shared" si="457"/>
        <v>0</v>
      </c>
      <c r="I766" s="226">
        <f t="shared" si="457"/>
        <v>0</v>
      </c>
      <c r="J766" s="225">
        <f t="shared" si="457"/>
        <v>0</v>
      </c>
      <c r="K766" s="226">
        <f t="shared" si="457"/>
        <v>0</v>
      </c>
      <c r="L766" s="225">
        <f t="shared" si="457"/>
        <v>0</v>
      </c>
      <c r="M766" s="226">
        <f t="shared" si="457"/>
        <v>0</v>
      </c>
      <c r="N766" s="225">
        <f t="shared" si="457"/>
        <v>0</v>
      </c>
      <c r="O766" s="226">
        <f t="shared" si="457"/>
        <v>0</v>
      </c>
      <c r="P766" s="225">
        <f t="shared" si="457"/>
        <v>0</v>
      </c>
      <c r="Q766" s="226">
        <f t="shared" si="457"/>
        <v>0</v>
      </c>
      <c r="R766" s="268" t="s">
        <v>19</v>
      </c>
      <c r="S766" s="258"/>
      <c r="T766" s="125"/>
      <c r="U766" s="125"/>
      <c r="V766" s="125"/>
    </row>
    <row r="767" spans="1:22" s="116" customFormat="1" ht="15">
      <c r="A767" s="227"/>
      <c r="B767" s="228"/>
      <c r="C767" s="229" t="s">
        <v>0</v>
      </c>
      <c r="D767" s="230">
        <f aca="true" t="shared" si="458" ref="D767:E772">F767+H767+J767+L767</f>
        <v>0</v>
      </c>
      <c r="E767" s="231">
        <f t="shared" si="458"/>
        <v>0</v>
      </c>
      <c r="F767" s="232">
        <f>970-970</f>
        <v>0</v>
      </c>
      <c r="G767" s="231">
        <f>970-970</f>
        <v>0</v>
      </c>
      <c r="H767" s="232"/>
      <c r="I767" s="231"/>
      <c r="J767" s="232"/>
      <c r="K767" s="231"/>
      <c r="L767" s="232"/>
      <c r="M767" s="231"/>
      <c r="N767" s="232"/>
      <c r="O767" s="231"/>
      <c r="P767" s="232"/>
      <c r="Q767" s="231"/>
      <c r="R767" s="269"/>
      <c r="S767" s="260"/>
      <c r="T767" s="125"/>
      <c r="U767" s="125"/>
      <c r="V767" s="125"/>
    </row>
    <row r="768" spans="1:22" s="116" customFormat="1" ht="15">
      <c r="A768" s="227"/>
      <c r="B768" s="228"/>
      <c r="C768" s="229" t="s">
        <v>1</v>
      </c>
      <c r="D768" s="230">
        <f t="shared" si="458"/>
        <v>0</v>
      </c>
      <c r="E768" s="231">
        <f t="shared" si="458"/>
        <v>0</v>
      </c>
      <c r="F768" s="242">
        <v>0</v>
      </c>
      <c r="G768" s="235">
        <v>0</v>
      </c>
      <c r="H768" s="232"/>
      <c r="I768" s="231"/>
      <c r="J768" s="232"/>
      <c r="K768" s="231"/>
      <c r="L768" s="232"/>
      <c r="M768" s="231"/>
      <c r="N768" s="232"/>
      <c r="O768" s="231"/>
      <c r="P768" s="232"/>
      <c r="Q768" s="231"/>
      <c r="R768" s="269"/>
      <c r="S768" s="260"/>
      <c r="T768" s="125"/>
      <c r="U768" s="125"/>
      <c r="V768" s="125"/>
    </row>
    <row r="769" spans="1:22" s="116" customFormat="1" ht="15">
      <c r="A769" s="227"/>
      <c r="B769" s="228"/>
      <c r="C769" s="229" t="s">
        <v>2</v>
      </c>
      <c r="D769" s="230">
        <f t="shared" si="458"/>
        <v>0</v>
      </c>
      <c r="E769" s="231">
        <f t="shared" si="458"/>
        <v>0</v>
      </c>
      <c r="F769" s="232"/>
      <c r="G769" s="231"/>
      <c r="H769" s="232"/>
      <c r="I769" s="231"/>
      <c r="J769" s="232"/>
      <c r="K769" s="231"/>
      <c r="L769" s="232"/>
      <c r="M769" s="231"/>
      <c r="N769" s="232"/>
      <c r="O769" s="231"/>
      <c r="P769" s="232"/>
      <c r="Q769" s="231"/>
      <c r="R769" s="269"/>
      <c r="S769" s="260"/>
      <c r="T769" s="125"/>
      <c r="U769" s="125"/>
      <c r="V769" s="125"/>
    </row>
    <row r="770" spans="1:22" s="116" customFormat="1" ht="15">
      <c r="A770" s="227"/>
      <c r="B770" s="228"/>
      <c r="C770" s="229" t="s">
        <v>211</v>
      </c>
      <c r="D770" s="230">
        <f t="shared" si="458"/>
        <v>0</v>
      </c>
      <c r="E770" s="231">
        <f t="shared" si="458"/>
        <v>0</v>
      </c>
      <c r="F770" s="242">
        <v>0</v>
      </c>
      <c r="G770" s="235">
        <v>0</v>
      </c>
      <c r="H770" s="273"/>
      <c r="I770" s="272"/>
      <c r="J770" s="273"/>
      <c r="K770" s="272"/>
      <c r="L770" s="273"/>
      <c r="M770" s="272"/>
      <c r="N770" s="273"/>
      <c r="O770" s="272"/>
      <c r="P770" s="273"/>
      <c r="Q770" s="272"/>
      <c r="R770" s="269"/>
      <c r="S770" s="260"/>
      <c r="T770" s="125"/>
      <c r="U770" s="125"/>
      <c r="V770" s="125"/>
    </row>
    <row r="771" spans="1:22" s="116" customFormat="1" ht="15">
      <c r="A771" s="227"/>
      <c r="B771" s="228"/>
      <c r="C771" s="229" t="s">
        <v>212</v>
      </c>
      <c r="D771" s="230">
        <f t="shared" si="458"/>
        <v>0</v>
      </c>
      <c r="E771" s="231">
        <f t="shared" si="458"/>
        <v>0</v>
      </c>
      <c r="F771" s="232">
        <v>0</v>
      </c>
      <c r="G771" s="231">
        <v>0</v>
      </c>
      <c r="H771" s="273"/>
      <c r="I771" s="272"/>
      <c r="J771" s="273"/>
      <c r="K771" s="272"/>
      <c r="L771" s="273"/>
      <c r="M771" s="272"/>
      <c r="N771" s="273"/>
      <c r="O771" s="272"/>
      <c r="P771" s="273"/>
      <c r="Q771" s="272"/>
      <c r="R771" s="269"/>
      <c r="S771" s="260"/>
      <c r="T771" s="125"/>
      <c r="U771" s="125"/>
      <c r="V771" s="125"/>
    </row>
    <row r="772" spans="1:22" s="116" customFormat="1" ht="15">
      <c r="A772" s="227"/>
      <c r="B772" s="358"/>
      <c r="C772" s="229" t="s">
        <v>213</v>
      </c>
      <c r="D772" s="230">
        <f t="shared" si="458"/>
        <v>0</v>
      </c>
      <c r="E772" s="231">
        <f t="shared" si="458"/>
        <v>0</v>
      </c>
      <c r="F772" s="232">
        <v>0</v>
      </c>
      <c r="G772" s="231">
        <v>0</v>
      </c>
      <c r="H772" s="232">
        <v>0</v>
      </c>
      <c r="I772" s="231">
        <v>0</v>
      </c>
      <c r="J772" s="232">
        <v>0</v>
      </c>
      <c r="K772" s="231">
        <v>0</v>
      </c>
      <c r="L772" s="232">
        <v>0</v>
      </c>
      <c r="M772" s="231">
        <v>0</v>
      </c>
      <c r="N772" s="232">
        <v>0</v>
      </c>
      <c r="O772" s="231">
        <v>0</v>
      </c>
      <c r="P772" s="232">
        <v>0</v>
      </c>
      <c r="Q772" s="231">
        <v>0</v>
      </c>
      <c r="R772" s="269"/>
      <c r="S772" s="260"/>
      <c r="T772" s="125"/>
      <c r="U772" s="125"/>
      <c r="V772" s="125"/>
    </row>
    <row r="773" spans="1:22" s="116" customFormat="1" ht="15">
      <c r="A773" s="227"/>
      <c r="B773" s="357" t="s">
        <v>89</v>
      </c>
      <c r="C773" s="233" t="s">
        <v>14</v>
      </c>
      <c r="D773" s="256">
        <f>SUM(D774:D779)</f>
        <v>30</v>
      </c>
      <c r="E773" s="235">
        <f>SUM(E774:E779)</f>
        <v>30</v>
      </c>
      <c r="F773" s="256">
        <f aca="true" t="shared" si="459" ref="F773:Q773">SUM(F774:F779)</f>
        <v>30</v>
      </c>
      <c r="G773" s="235">
        <f t="shared" si="459"/>
        <v>30</v>
      </c>
      <c r="H773" s="256">
        <f t="shared" si="459"/>
        <v>0</v>
      </c>
      <c r="I773" s="235">
        <f t="shared" si="459"/>
        <v>0</v>
      </c>
      <c r="J773" s="256">
        <f t="shared" si="459"/>
        <v>0</v>
      </c>
      <c r="K773" s="235">
        <f t="shared" si="459"/>
        <v>0</v>
      </c>
      <c r="L773" s="256">
        <f t="shared" si="459"/>
        <v>0</v>
      </c>
      <c r="M773" s="235">
        <f t="shared" si="459"/>
        <v>0</v>
      </c>
      <c r="N773" s="256">
        <f t="shared" si="459"/>
        <v>0</v>
      </c>
      <c r="O773" s="235">
        <f t="shared" si="459"/>
        <v>0</v>
      </c>
      <c r="P773" s="256">
        <f t="shared" si="459"/>
        <v>0</v>
      </c>
      <c r="Q773" s="235">
        <f t="shared" si="459"/>
        <v>0</v>
      </c>
      <c r="R773" s="269"/>
      <c r="S773" s="260"/>
      <c r="T773" s="125"/>
      <c r="U773" s="125"/>
      <c r="V773" s="125"/>
    </row>
    <row r="774" spans="1:22" s="116" customFormat="1" ht="15">
      <c r="A774" s="227"/>
      <c r="B774" s="228"/>
      <c r="C774" s="229" t="s">
        <v>0</v>
      </c>
      <c r="D774" s="230">
        <f aca="true" t="shared" si="460" ref="D774:E779">F774+H774+J774+L774</f>
        <v>30</v>
      </c>
      <c r="E774" s="231">
        <f t="shared" si="460"/>
        <v>30</v>
      </c>
      <c r="F774" s="232">
        <v>30</v>
      </c>
      <c r="G774" s="231">
        <v>30</v>
      </c>
      <c r="H774" s="232"/>
      <c r="I774" s="231"/>
      <c r="J774" s="232"/>
      <c r="K774" s="231"/>
      <c r="L774" s="232"/>
      <c r="M774" s="231"/>
      <c r="N774" s="232"/>
      <c r="O774" s="231"/>
      <c r="P774" s="232"/>
      <c r="Q774" s="231"/>
      <c r="R774" s="269"/>
      <c r="S774" s="260"/>
      <c r="T774" s="125"/>
      <c r="U774" s="125"/>
      <c r="V774" s="125"/>
    </row>
    <row r="775" spans="1:22" s="116" customFormat="1" ht="15">
      <c r="A775" s="227"/>
      <c r="B775" s="228"/>
      <c r="C775" s="229" t="s">
        <v>1</v>
      </c>
      <c r="D775" s="230">
        <f t="shared" si="460"/>
        <v>0</v>
      </c>
      <c r="E775" s="231">
        <f t="shared" si="460"/>
        <v>0</v>
      </c>
      <c r="F775" s="242">
        <v>0</v>
      </c>
      <c r="G775" s="235">
        <v>0</v>
      </c>
      <c r="H775" s="232"/>
      <c r="I775" s="231"/>
      <c r="J775" s="232"/>
      <c r="K775" s="231"/>
      <c r="L775" s="232"/>
      <c r="M775" s="231"/>
      <c r="N775" s="232"/>
      <c r="O775" s="231"/>
      <c r="P775" s="232"/>
      <c r="Q775" s="231"/>
      <c r="R775" s="269"/>
      <c r="S775" s="260"/>
      <c r="T775" s="125"/>
      <c r="U775" s="125"/>
      <c r="V775" s="125"/>
    </row>
    <row r="776" spans="1:22" s="116" customFormat="1" ht="15">
      <c r="A776" s="227"/>
      <c r="B776" s="228"/>
      <c r="C776" s="229" t="s">
        <v>2</v>
      </c>
      <c r="D776" s="230">
        <f t="shared" si="460"/>
        <v>0</v>
      </c>
      <c r="E776" s="231">
        <f t="shared" si="460"/>
        <v>0</v>
      </c>
      <c r="F776" s="232"/>
      <c r="G776" s="231"/>
      <c r="H776" s="232"/>
      <c r="I776" s="231"/>
      <c r="J776" s="232"/>
      <c r="K776" s="231"/>
      <c r="L776" s="232"/>
      <c r="M776" s="231"/>
      <c r="N776" s="232"/>
      <c r="O776" s="231"/>
      <c r="P776" s="232"/>
      <c r="Q776" s="231"/>
      <c r="R776" s="269"/>
      <c r="S776" s="260"/>
      <c r="T776" s="125"/>
      <c r="U776" s="125"/>
      <c r="V776" s="125"/>
    </row>
    <row r="777" spans="1:22" s="116" customFormat="1" ht="15">
      <c r="A777" s="227"/>
      <c r="B777" s="228"/>
      <c r="C777" s="229" t="s">
        <v>211</v>
      </c>
      <c r="D777" s="230">
        <f t="shared" si="460"/>
        <v>0</v>
      </c>
      <c r="E777" s="231">
        <f t="shared" si="460"/>
        <v>0</v>
      </c>
      <c r="F777" s="242">
        <v>0</v>
      </c>
      <c r="G777" s="235">
        <v>0</v>
      </c>
      <c r="H777" s="273"/>
      <c r="I777" s="272"/>
      <c r="J777" s="273"/>
      <c r="K777" s="272"/>
      <c r="L777" s="273"/>
      <c r="M777" s="272"/>
      <c r="N777" s="273"/>
      <c r="O777" s="272"/>
      <c r="P777" s="273"/>
      <c r="Q777" s="272"/>
      <c r="R777" s="269"/>
      <c r="S777" s="260"/>
      <c r="T777" s="125"/>
      <c r="U777" s="125"/>
      <c r="V777" s="125"/>
    </row>
    <row r="778" spans="1:22" s="116" customFormat="1" ht="15">
      <c r="A778" s="227"/>
      <c r="B778" s="228"/>
      <c r="C778" s="229" t="s">
        <v>212</v>
      </c>
      <c r="D778" s="230">
        <f t="shared" si="460"/>
        <v>0</v>
      </c>
      <c r="E778" s="231">
        <f t="shared" si="460"/>
        <v>0</v>
      </c>
      <c r="F778" s="242">
        <v>0</v>
      </c>
      <c r="G778" s="235">
        <v>0</v>
      </c>
      <c r="H778" s="273"/>
      <c r="I778" s="272"/>
      <c r="J778" s="273"/>
      <c r="K778" s="272"/>
      <c r="L778" s="273"/>
      <c r="M778" s="272"/>
      <c r="N778" s="273"/>
      <c r="O778" s="272"/>
      <c r="P778" s="273"/>
      <c r="Q778" s="272"/>
      <c r="R778" s="269"/>
      <c r="S778" s="260"/>
      <c r="T778" s="125"/>
      <c r="U778" s="125"/>
      <c r="V778" s="125"/>
    </row>
    <row r="779" spans="1:22" s="116" customFormat="1" ht="15">
      <c r="A779" s="227"/>
      <c r="B779" s="358"/>
      <c r="C779" s="229" t="s">
        <v>213</v>
      </c>
      <c r="D779" s="230">
        <f t="shared" si="460"/>
        <v>0</v>
      </c>
      <c r="E779" s="231">
        <f t="shared" si="460"/>
        <v>0</v>
      </c>
      <c r="F779" s="232">
        <v>0</v>
      </c>
      <c r="G779" s="231">
        <v>0</v>
      </c>
      <c r="H779" s="232">
        <v>0</v>
      </c>
      <c r="I779" s="231">
        <v>0</v>
      </c>
      <c r="J779" s="232">
        <v>0</v>
      </c>
      <c r="K779" s="231">
        <v>0</v>
      </c>
      <c r="L779" s="232">
        <v>0</v>
      </c>
      <c r="M779" s="231">
        <v>0</v>
      </c>
      <c r="N779" s="232">
        <v>0</v>
      </c>
      <c r="O779" s="231">
        <v>0</v>
      </c>
      <c r="P779" s="232">
        <v>0</v>
      </c>
      <c r="Q779" s="231">
        <v>0</v>
      </c>
      <c r="R779" s="269"/>
      <c r="S779" s="260"/>
      <c r="T779" s="125"/>
      <c r="U779" s="125"/>
      <c r="V779" s="125"/>
    </row>
    <row r="780" spans="1:22" s="118" customFormat="1" ht="15">
      <c r="A780" s="227"/>
      <c r="B780" s="359" t="s">
        <v>245</v>
      </c>
      <c r="C780" s="381" t="s">
        <v>14</v>
      </c>
      <c r="D780" s="320">
        <f>SUM(D781:D786)</f>
        <v>30</v>
      </c>
      <c r="E780" s="321">
        <f>SUM(E781:E786)</f>
        <v>30</v>
      </c>
      <c r="F780" s="320">
        <f>SUM(F781:F786)</f>
        <v>30</v>
      </c>
      <c r="G780" s="321">
        <f aca="true" t="shared" si="461" ref="G780:Q780">SUM(G781:G786)</f>
        <v>30</v>
      </c>
      <c r="H780" s="320">
        <f t="shared" si="461"/>
        <v>0</v>
      </c>
      <c r="I780" s="321">
        <f t="shared" si="461"/>
        <v>0</v>
      </c>
      <c r="J780" s="320">
        <f t="shared" si="461"/>
        <v>0</v>
      </c>
      <c r="K780" s="321">
        <f t="shared" si="461"/>
        <v>0</v>
      </c>
      <c r="L780" s="320">
        <f t="shared" si="461"/>
        <v>0</v>
      </c>
      <c r="M780" s="321">
        <f t="shared" si="461"/>
        <v>0</v>
      </c>
      <c r="N780" s="320">
        <f t="shared" si="461"/>
        <v>0</v>
      </c>
      <c r="O780" s="321">
        <f t="shared" si="461"/>
        <v>0</v>
      </c>
      <c r="P780" s="320">
        <f t="shared" si="461"/>
        <v>0</v>
      </c>
      <c r="Q780" s="321">
        <f t="shared" si="461"/>
        <v>0</v>
      </c>
      <c r="R780" s="269"/>
      <c r="S780" s="260"/>
      <c r="T780" s="125"/>
      <c r="U780" s="125"/>
      <c r="V780" s="125"/>
    </row>
    <row r="781" spans="1:22" s="118" customFormat="1" ht="15">
      <c r="A781" s="227"/>
      <c r="B781" s="360"/>
      <c r="C781" s="295" t="s">
        <v>0</v>
      </c>
      <c r="D781" s="296">
        <f aca="true" t="shared" si="462" ref="D781:E786">F781+H781+J781+L781</f>
        <v>30</v>
      </c>
      <c r="E781" s="221">
        <f t="shared" si="462"/>
        <v>30</v>
      </c>
      <c r="F781" s="361">
        <f aca="true" t="shared" si="463" ref="F781:G786">F767+F774</f>
        <v>30</v>
      </c>
      <c r="G781" s="221">
        <f t="shared" si="463"/>
        <v>30</v>
      </c>
      <c r="H781" s="361">
        <f aca="true" t="shared" si="464" ref="H781:Q781">H767+H774</f>
        <v>0</v>
      </c>
      <c r="I781" s="221">
        <f t="shared" si="464"/>
        <v>0</v>
      </c>
      <c r="J781" s="361">
        <f t="shared" si="464"/>
        <v>0</v>
      </c>
      <c r="K781" s="221">
        <f t="shared" si="464"/>
        <v>0</v>
      </c>
      <c r="L781" s="361">
        <f t="shared" si="464"/>
        <v>0</v>
      </c>
      <c r="M781" s="221">
        <f t="shared" si="464"/>
        <v>0</v>
      </c>
      <c r="N781" s="361">
        <f t="shared" si="464"/>
        <v>0</v>
      </c>
      <c r="O781" s="221">
        <f t="shared" si="464"/>
        <v>0</v>
      </c>
      <c r="P781" s="361">
        <f t="shared" si="464"/>
        <v>0</v>
      </c>
      <c r="Q781" s="221">
        <f t="shared" si="464"/>
        <v>0</v>
      </c>
      <c r="R781" s="269"/>
      <c r="S781" s="260"/>
      <c r="T781" s="125"/>
      <c r="U781" s="125"/>
      <c r="V781" s="125"/>
    </row>
    <row r="782" spans="1:22" s="118" customFormat="1" ht="15">
      <c r="A782" s="227"/>
      <c r="B782" s="360"/>
      <c r="C782" s="295" t="s">
        <v>1</v>
      </c>
      <c r="D782" s="296">
        <f t="shared" si="462"/>
        <v>0</v>
      </c>
      <c r="E782" s="221">
        <f t="shared" si="462"/>
        <v>0</v>
      </c>
      <c r="F782" s="361">
        <f t="shared" si="463"/>
        <v>0</v>
      </c>
      <c r="G782" s="221">
        <f t="shared" si="463"/>
        <v>0</v>
      </c>
      <c r="H782" s="361">
        <f aca="true" t="shared" si="465" ref="H782:Q782">H768+H775</f>
        <v>0</v>
      </c>
      <c r="I782" s="221">
        <f t="shared" si="465"/>
        <v>0</v>
      </c>
      <c r="J782" s="361">
        <f t="shared" si="465"/>
        <v>0</v>
      </c>
      <c r="K782" s="221">
        <f t="shared" si="465"/>
        <v>0</v>
      </c>
      <c r="L782" s="361">
        <f t="shared" si="465"/>
        <v>0</v>
      </c>
      <c r="M782" s="221">
        <f t="shared" si="465"/>
        <v>0</v>
      </c>
      <c r="N782" s="361">
        <f t="shared" si="465"/>
        <v>0</v>
      </c>
      <c r="O782" s="221">
        <f t="shared" si="465"/>
        <v>0</v>
      </c>
      <c r="P782" s="361">
        <f t="shared" si="465"/>
        <v>0</v>
      </c>
      <c r="Q782" s="221">
        <f t="shared" si="465"/>
        <v>0</v>
      </c>
      <c r="R782" s="269"/>
      <c r="S782" s="260"/>
      <c r="T782" s="125"/>
      <c r="U782" s="125"/>
      <c r="V782" s="125"/>
    </row>
    <row r="783" spans="1:22" s="118" customFormat="1" ht="15">
      <c r="A783" s="227"/>
      <c r="B783" s="360"/>
      <c r="C783" s="295" t="s">
        <v>2</v>
      </c>
      <c r="D783" s="296">
        <f t="shared" si="462"/>
        <v>0</v>
      </c>
      <c r="E783" s="221">
        <f t="shared" si="462"/>
        <v>0</v>
      </c>
      <c r="F783" s="361">
        <f t="shared" si="463"/>
        <v>0</v>
      </c>
      <c r="G783" s="221">
        <f t="shared" si="463"/>
        <v>0</v>
      </c>
      <c r="H783" s="361">
        <f aca="true" t="shared" si="466" ref="H783:Q783">H769+H776</f>
        <v>0</v>
      </c>
      <c r="I783" s="221">
        <f t="shared" si="466"/>
        <v>0</v>
      </c>
      <c r="J783" s="361">
        <f t="shared" si="466"/>
        <v>0</v>
      </c>
      <c r="K783" s="221">
        <f t="shared" si="466"/>
        <v>0</v>
      </c>
      <c r="L783" s="361">
        <f t="shared" si="466"/>
        <v>0</v>
      </c>
      <c r="M783" s="221">
        <f t="shared" si="466"/>
        <v>0</v>
      </c>
      <c r="N783" s="361">
        <f t="shared" si="466"/>
        <v>0</v>
      </c>
      <c r="O783" s="221">
        <f t="shared" si="466"/>
        <v>0</v>
      </c>
      <c r="P783" s="361">
        <f t="shared" si="466"/>
        <v>0</v>
      </c>
      <c r="Q783" s="221">
        <f t="shared" si="466"/>
        <v>0</v>
      </c>
      <c r="R783" s="269"/>
      <c r="S783" s="260"/>
      <c r="T783" s="125"/>
      <c r="U783" s="125"/>
      <c r="V783" s="125"/>
    </row>
    <row r="784" spans="1:22" s="118" customFormat="1" ht="15">
      <c r="A784" s="227"/>
      <c r="B784" s="360"/>
      <c r="C784" s="295" t="s">
        <v>211</v>
      </c>
      <c r="D784" s="296">
        <f t="shared" si="462"/>
        <v>0</v>
      </c>
      <c r="E784" s="221">
        <f t="shared" si="462"/>
        <v>0</v>
      </c>
      <c r="F784" s="361">
        <f t="shared" si="463"/>
        <v>0</v>
      </c>
      <c r="G784" s="221">
        <f t="shared" si="463"/>
        <v>0</v>
      </c>
      <c r="H784" s="361">
        <f aca="true" t="shared" si="467" ref="H784:Q784">H770+H777</f>
        <v>0</v>
      </c>
      <c r="I784" s="221">
        <f t="shared" si="467"/>
        <v>0</v>
      </c>
      <c r="J784" s="361">
        <f t="shared" si="467"/>
        <v>0</v>
      </c>
      <c r="K784" s="221">
        <f t="shared" si="467"/>
        <v>0</v>
      </c>
      <c r="L784" s="361">
        <f t="shared" si="467"/>
        <v>0</v>
      </c>
      <c r="M784" s="221">
        <f t="shared" si="467"/>
        <v>0</v>
      </c>
      <c r="N784" s="361">
        <f t="shared" si="467"/>
        <v>0</v>
      </c>
      <c r="O784" s="221">
        <f t="shared" si="467"/>
        <v>0</v>
      </c>
      <c r="P784" s="361">
        <f t="shared" si="467"/>
        <v>0</v>
      </c>
      <c r="Q784" s="221">
        <f t="shared" si="467"/>
        <v>0</v>
      </c>
      <c r="R784" s="269"/>
      <c r="S784" s="260"/>
      <c r="T784" s="125"/>
      <c r="U784" s="125"/>
      <c r="V784" s="125"/>
    </row>
    <row r="785" spans="1:22" s="118" customFormat="1" ht="15">
      <c r="A785" s="227"/>
      <c r="B785" s="360"/>
      <c r="C785" s="295" t="s">
        <v>212</v>
      </c>
      <c r="D785" s="296">
        <f t="shared" si="462"/>
        <v>0</v>
      </c>
      <c r="E785" s="221">
        <f t="shared" si="462"/>
        <v>0</v>
      </c>
      <c r="F785" s="361">
        <f t="shared" si="463"/>
        <v>0</v>
      </c>
      <c r="G785" s="221">
        <f t="shared" si="463"/>
        <v>0</v>
      </c>
      <c r="H785" s="361">
        <f aca="true" t="shared" si="468" ref="H785:Q785">H771+H778</f>
        <v>0</v>
      </c>
      <c r="I785" s="221">
        <f t="shared" si="468"/>
        <v>0</v>
      </c>
      <c r="J785" s="361">
        <f t="shared" si="468"/>
        <v>0</v>
      </c>
      <c r="K785" s="221">
        <f t="shared" si="468"/>
        <v>0</v>
      </c>
      <c r="L785" s="361">
        <f t="shared" si="468"/>
        <v>0</v>
      </c>
      <c r="M785" s="221">
        <f t="shared" si="468"/>
        <v>0</v>
      </c>
      <c r="N785" s="361">
        <f t="shared" si="468"/>
        <v>0</v>
      </c>
      <c r="O785" s="221">
        <f t="shared" si="468"/>
        <v>0</v>
      </c>
      <c r="P785" s="361">
        <f t="shared" si="468"/>
        <v>0</v>
      </c>
      <c r="Q785" s="221">
        <f t="shared" si="468"/>
        <v>0</v>
      </c>
      <c r="R785" s="269"/>
      <c r="S785" s="260"/>
      <c r="T785" s="125"/>
      <c r="U785" s="125"/>
      <c r="V785" s="125"/>
    </row>
    <row r="786" spans="1:22" s="118" customFormat="1" ht="15.75" thickBot="1">
      <c r="A786" s="227"/>
      <c r="B786" s="364"/>
      <c r="C786" s="330" t="s">
        <v>213</v>
      </c>
      <c r="D786" s="309">
        <f t="shared" si="462"/>
        <v>0</v>
      </c>
      <c r="E786" s="310">
        <f t="shared" si="462"/>
        <v>0</v>
      </c>
      <c r="F786" s="365">
        <f t="shared" si="463"/>
        <v>0</v>
      </c>
      <c r="G786" s="310">
        <f t="shared" si="463"/>
        <v>0</v>
      </c>
      <c r="H786" s="365">
        <f aca="true" t="shared" si="469" ref="H786:Q786">H772+H779</f>
        <v>0</v>
      </c>
      <c r="I786" s="310">
        <f t="shared" si="469"/>
        <v>0</v>
      </c>
      <c r="J786" s="365">
        <f t="shared" si="469"/>
        <v>0</v>
      </c>
      <c r="K786" s="310">
        <f t="shared" si="469"/>
        <v>0</v>
      </c>
      <c r="L786" s="365">
        <f t="shared" si="469"/>
        <v>0</v>
      </c>
      <c r="M786" s="310">
        <f t="shared" si="469"/>
        <v>0</v>
      </c>
      <c r="N786" s="365">
        <f t="shared" si="469"/>
        <v>0</v>
      </c>
      <c r="O786" s="310">
        <f t="shared" si="469"/>
        <v>0</v>
      </c>
      <c r="P786" s="365">
        <f t="shared" si="469"/>
        <v>0</v>
      </c>
      <c r="Q786" s="310">
        <f t="shared" si="469"/>
        <v>0</v>
      </c>
      <c r="R786" s="274"/>
      <c r="S786" s="275"/>
      <c r="T786" s="125"/>
      <c r="U786" s="125"/>
      <c r="V786" s="125"/>
    </row>
    <row r="787" spans="1:22" s="116" customFormat="1" ht="15" customHeight="1">
      <c r="A787" s="222" t="s">
        <v>255</v>
      </c>
      <c r="B787" s="223" t="s">
        <v>90</v>
      </c>
      <c r="C787" s="224" t="s">
        <v>14</v>
      </c>
      <c r="D787" s="225">
        <f>SUM(D788:D793)</f>
        <v>0</v>
      </c>
      <c r="E787" s="226">
        <f>SUM(E788:E793)</f>
        <v>0</v>
      </c>
      <c r="F787" s="225">
        <f aca="true" t="shared" si="470" ref="F787:Q787">SUM(F788:F793)</f>
        <v>0</v>
      </c>
      <c r="G787" s="226">
        <f t="shared" si="470"/>
        <v>0</v>
      </c>
      <c r="H787" s="225">
        <f t="shared" si="470"/>
        <v>0</v>
      </c>
      <c r="I787" s="226">
        <f t="shared" si="470"/>
        <v>0</v>
      </c>
      <c r="J787" s="225">
        <f t="shared" si="470"/>
        <v>0</v>
      </c>
      <c r="K787" s="226">
        <f t="shared" si="470"/>
        <v>0</v>
      </c>
      <c r="L787" s="225">
        <f t="shared" si="470"/>
        <v>0</v>
      </c>
      <c r="M787" s="226">
        <f t="shared" si="470"/>
        <v>0</v>
      </c>
      <c r="N787" s="225">
        <f t="shared" si="470"/>
        <v>0</v>
      </c>
      <c r="O787" s="226">
        <f t="shared" si="470"/>
        <v>0</v>
      </c>
      <c r="P787" s="225">
        <f t="shared" si="470"/>
        <v>0</v>
      </c>
      <c r="Q787" s="226">
        <f t="shared" si="470"/>
        <v>0</v>
      </c>
      <c r="R787" s="268" t="s">
        <v>19</v>
      </c>
      <c r="S787" s="258"/>
      <c r="T787" s="125"/>
      <c r="U787" s="125"/>
      <c r="V787" s="125"/>
    </row>
    <row r="788" spans="1:22" s="116" customFormat="1" ht="15">
      <c r="A788" s="227"/>
      <c r="B788" s="228"/>
      <c r="C788" s="229" t="s">
        <v>0</v>
      </c>
      <c r="D788" s="230">
        <f aca="true" t="shared" si="471" ref="D788:E793">F788+H788+J788+L788</f>
        <v>0</v>
      </c>
      <c r="E788" s="231">
        <f t="shared" si="471"/>
        <v>0</v>
      </c>
      <c r="F788" s="232">
        <f>921.5-921.5</f>
        <v>0</v>
      </c>
      <c r="G788" s="231">
        <f>921.5-921.5</f>
        <v>0</v>
      </c>
      <c r="H788" s="232"/>
      <c r="I788" s="231"/>
      <c r="J788" s="232"/>
      <c r="K788" s="231"/>
      <c r="L788" s="232"/>
      <c r="M788" s="231"/>
      <c r="N788" s="232"/>
      <c r="O788" s="231"/>
      <c r="P788" s="232"/>
      <c r="Q788" s="231"/>
      <c r="R788" s="269"/>
      <c r="S788" s="260"/>
      <c r="T788" s="125"/>
      <c r="U788" s="125"/>
      <c r="V788" s="125"/>
    </row>
    <row r="789" spans="1:22" s="116" customFormat="1" ht="15">
      <c r="A789" s="227"/>
      <c r="B789" s="228"/>
      <c r="C789" s="229" t="s">
        <v>1</v>
      </c>
      <c r="D789" s="230">
        <f t="shared" si="471"/>
        <v>0</v>
      </c>
      <c r="E789" s="231">
        <f t="shared" si="471"/>
        <v>0</v>
      </c>
      <c r="F789" s="242">
        <v>0</v>
      </c>
      <c r="G789" s="235">
        <v>0</v>
      </c>
      <c r="H789" s="232"/>
      <c r="I789" s="231"/>
      <c r="J789" s="232"/>
      <c r="K789" s="231"/>
      <c r="L789" s="232"/>
      <c r="M789" s="231"/>
      <c r="N789" s="232"/>
      <c r="O789" s="231"/>
      <c r="P789" s="232"/>
      <c r="Q789" s="231"/>
      <c r="R789" s="269"/>
      <c r="S789" s="260"/>
      <c r="T789" s="125"/>
      <c r="U789" s="125"/>
      <c r="V789" s="125"/>
    </row>
    <row r="790" spans="1:22" s="116" customFormat="1" ht="19.5" customHeight="1">
      <c r="A790" s="227"/>
      <c r="B790" s="228"/>
      <c r="C790" s="229" t="s">
        <v>2</v>
      </c>
      <c r="D790" s="230">
        <f t="shared" si="471"/>
        <v>0</v>
      </c>
      <c r="E790" s="231">
        <f t="shared" si="471"/>
        <v>0</v>
      </c>
      <c r="F790" s="232"/>
      <c r="G790" s="231"/>
      <c r="H790" s="232"/>
      <c r="I790" s="231"/>
      <c r="J790" s="232"/>
      <c r="K790" s="231"/>
      <c r="L790" s="232"/>
      <c r="M790" s="231"/>
      <c r="N790" s="232"/>
      <c r="O790" s="231"/>
      <c r="P790" s="232"/>
      <c r="Q790" s="231"/>
      <c r="R790" s="269"/>
      <c r="S790" s="260"/>
      <c r="T790" s="125"/>
      <c r="U790" s="125"/>
      <c r="V790" s="125"/>
    </row>
    <row r="791" spans="1:22" s="116" customFormat="1" ht="15">
      <c r="A791" s="227"/>
      <c r="B791" s="228"/>
      <c r="C791" s="229" t="s">
        <v>211</v>
      </c>
      <c r="D791" s="230">
        <f t="shared" si="471"/>
        <v>0</v>
      </c>
      <c r="E791" s="231">
        <f t="shared" si="471"/>
        <v>0</v>
      </c>
      <c r="F791" s="242">
        <v>0</v>
      </c>
      <c r="G791" s="235">
        <v>0</v>
      </c>
      <c r="H791" s="273"/>
      <c r="I791" s="272"/>
      <c r="J791" s="273"/>
      <c r="K791" s="272"/>
      <c r="L791" s="273"/>
      <c r="M791" s="272"/>
      <c r="N791" s="273"/>
      <c r="O791" s="272"/>
      <c r="P791" s="273"/>
      <c r="Q791" s="272"/>
      <c r="R791" s="269"/>
      <c r="S791" s="260"/>
      <c r="T791" s="125"/>
      <c r="U791" s="125"/>
      <c r="V791" s="125"/>
    </row>
    <row r="792" spans="1:22" s="116" customFormat="1" ht="15">
      <c r="A792" s="227"/>
      <c r="B792" s="228"/>
      <c r="C792" s="229" t="s">
        <v>212</v>
      </c>
      <c r="D792" s="230">
        <f t="shared" si="471"/>
        <v>0</v>
      </c>
      <c r="E792" s="231">
        <f t="shared" si="471"/>
        <v>0</v>
      </c>
      <c r="F792" s="232">
        <v>0</v>
      </c>
      <c r="G792" s="231">
        <v>0</v>
      </c>
      <c r="H792" s="273"/>
      <c r="I792" s="272"/>
      <c r="J792" s="273"/>
      <c r="K792" s="272"/>
      <c r="L792" s="273"/>
      <c r="M792" s="272"/>
      <c r="N792" s="273"/>
      <c r="O792" s="272"/>
      <c r="P792" s="273"/>
      <c r="Q792" s="272"/>
      <c r="R792" s="269"/>
      <c r="S792" s="260"/>
      <c r="T792" s="125"/>
      <c r="U792" s="125"/>
      <c r="V792" s="125"/>
    </row>
    <row r="793" spans="1:22" s="116" customFormat="1" ht="15">
      <c r="A793" s="227"/>
      <c r="B793" s="358"/>
      <c r="C793" s="229" t="s">
        <v>213</v>
      </c>
      <c r="D793" s="230">
        <f t="shared" si="471"/>
        <v>0</v>
      </c>
      <c r="E793" s="231">
        <f t="shared" si="471"/>
        <v>0</v>
      </c>
      <c r="F793" s="232">
        <v>0</v>
      </c>
      <c r="G793" s="231">
        <v>0</v>
      </c>
      <c r="H793" s="232">
        <v>0</v>
      </c>
      <c r="I793" s="231">
        <v>0</v>
      </c>
      <c r="J793" s="232">
        <v>0</v>
      </c>
      <c r="K793" s="231">
        <v>0</v>
      </c>
      <c r="L793" s="232">
        <v>0</v>
      </c>
      <c r="M793" s="231">
        <v>0</v>
      </c>
      <c r="N793" s="232">
        <v>0</v>
      </c>
      <c r="O793" s="231">
        <v>0</v>
      </c>
      <c r="P793" s="232">
        <v>0</v>
      </c>
      <c r="Q793" s="231">
        <v>0</v>
      </c>
      <c r="R793" s="269"/>
      <c r="S793" s="260"/>
      <c r="T793" s="125"/>
      <c r="U793" s="125"/>
      <c r="V793" s="125"/>
    </row>
    <row r="794" spans="1:22" s="116" customFormat="1" ht="15" customHeight="1">
      <c r="A794" s="227"/>
      <c r="B794" s="382" t="s">
        <v>91</v>
      </c>
      <c r="C794" s="229" t="s">
        <v>14</v>
      </c>
      <c r="D794" s="256">
        <f>SUM(D795:D800)</f>
        <v>28.5</v>
      </c>
      <c r="E794" s="235">
        <f>SUM(E795:E800)</f>
        <v>28.5</v>
      </c>
      <c r="F794" s="256">
        <f aca="true" t="shared" si="472" ref="F794:Q794">SUM(F795:F800)</f>
        <v>28.5</v>
      </c>
      <c r="G794" s="235">
        <f t="shared" si="472"/>
        <v>28.5</v>
      </c>
      <c r="H794" s="256">
        <f t="shared" si="472"/>
        <v>0</v>
      </c>
      <c r="I794" s="235">
        <f t="shared" si="472"/>
        <v>0</v>
      </c>
      <c r="J794" s="256">
        <f t="shared" si="472"/>
        <v>0</v>
      </c>
      <c r="K794" s="235">
        <f t="shared" si="472"/>
        <v>0</v>
      </c>
      <c r="L794" s="256">
        <f t="shared" si="472"/>
        <v>0</v>
      </c>
      <c r="M794" s="235">
        <f t="shared" si="472"/>
        <v>0</v>
      </c>
      <c r="N794" s="256">
        <f t="shared" si="472"/>
        <v>0</v>
      </c>
      <c r="O794" s="235">
        <f t="shared" si="472"/>
        <v>0</v>
      </c>
      <c r="P794" s="256">
        <f t="shared" si="472"/>
        <v>0</v>
      </c>
      <c r="Q794" s="235">
        <f t="shared" si="472"/>
        <v>0</v>
      </c>
      <c r="R794" s="269"/>
      <c r="S794" s="260"/>
      <c r="T794" s="125"/>
      <c r="U794" s="125"/>
      <c r="V794" s="125"/>
    </row>
    <row r="795" spans="1:22" s="116" customFormat="1" ht="15">
      <c r="A795" s="227"/>
      <c r="B795" s="355"/>
      <c r="C795" s="229" t="s">
        <v>0</v>
      </c>
      <c r="D795" s="230">
        <f aca="true" t="shared" si="473" ref="D795:E800">F795+H795+J795+L795</f>
        <v>28.5</v>
      </c>
      <c r="E795" s="231">
        <f t="shared" si="473"/>
        <v>28.5</v>
      </c>
      <c r="F795" s="232">
        <v>28.5</v>
      </c>
      <c r="G795" s="231">
        <v>28.5</v>
      </c>
      <c r="H795" s="232"/>
      <c r="I795" s="231"/>
      <c r="J795" s="232"/>
      <c r="K795" s="231"/>
      <c r="L795" s="232"/>
      <c r="M795" s="231"/>
      <c r="N795" s="232"/>
      <c r="O795" s="231"/>
      <c r="P795" s="232"/>
      <c r="Q795" s="231"/>
      <c r="R795" s="269"/>
      <c r="S795" s="260"/>
      <c r="T795" s="125"/>
      <c r="U795" s="125"/>
      <c r="V795" s="125"/>
    </row>
    <row r="796" spans="1:22" s="116" customFormat="1" ht="15">
      <c r="A796" s="227"/>
      <c r="B796" s="355"/>
      <c r="C796" s="229" t="s">
        <v>1</v>
      </c>
      <c r="D796" s="230">
        <f t="shared" si="473"/>
        <v>0</v>
      </c>
      <c r="E796" s="231">
        <f t="shared" si="473"/>
        <v>0</v>
      </c>
      <c r="F796" s="242">
        <v>0</v>
      </c>
      <c r="G796" s="235">
        <v>0</v>
      </c>
      <c r="H796" s="232"/>
      <c r="I796" s="231"/>
      <c r="J796" s="232"/>
      <c r="K796" s="231"/>
      <c r="L796" s="232"/>
      <c r="M796" s="231"/>
      <c r="N796" s="232"/>
      <c r="O796" s="231"/>
      <c r="P796" s="232"/>
      <c r="Q796" s="231"/>
      <c r="R796" s="269"/>
      <c r="S796" s="260"/>
      <c r="T796" s="125"/>
      <c r="U796" s="125"/>
      <c r="V796" s="125"/>
    </row>
    <row r="797" spans="1:22" s="116" customFormat="1" ht="22.5" customHeight="1">
      <c r="A797" s="227"/>
      <c r="B797" s="355"/>
      <c r="C797" s="229" t="s">
        <v>2</v>
      </c>
      <c r="D797" s="230">
        <f t="shared" si="473"/>
        <v>0</v>
      </c>
      <c r="E797" s="231">
        <f t="shared" si="473"/>
        <v>0</v>
      </c>
      <c r="F797" s="232"/>
      <c r="G797" s="231"/>
      <c r="H797" s="232"/>
      <c r="I797" s="231"/>
      <c r="J797" s="232"/>
      <c r="K797" s="231"/>
      <c r="L797" s="232"/>
      <c r="M797" s="231"/>
      <c r="N797" s="232"/>
      <c r="O797" s="231"/>
      <c r="P797" s="232"/>
      <c r="Q797" s="231"/>
      <c r="R797" s="269"/>
      <c r="S797" s="260"/>
      <c r="T797" s="125"/>
      <c r="U797" s="125"/>
      <c r="V797" s="125"/>
    </row>
    <row r="798" spans="1:22" s="116" customFormat="1" ht="15">
      <c r="A798" s="227"/>
      <c r="B798" s="355"/>
      <c r="C798" s="229" t="s">
        <v>211</v>
      </c>
      <c r="D798" s="230">
        <f t="shared" si="473"/>
        <v>0</v>
      </c>
      <c r="E798" s="231">
        <f t="shared" si="473"/>
        <v>0</v>
      </c>
      <c r="F798" s="242">
        <v>0</v>
      </c>
      <c r="G798" s="235">
        <v>0</v>
      </c>
      <c r="H798" s="273"/>
      <c r="I798" s="272"/>
      <c r="J798" s="273"/>
      <c r="K798" s="272"/>
      <c r="L798" s="273"/>
      <c r="M798" s="272"/>
      <c r="N798" s="273"/>
      <c r="O798" s="272"/>
      <c r="P798" s="273"/>
      <c r="Q798" s="272"/>
      <c r="R798" s="269"/>
      <c r="S798" s="260"/>
      <c r="T798" s="125"/>
      <c r="U798" s="125"/>
      <c r="V798" s="125"/>
    </row>
    <row r="799" spans="1:22" s="116" customFormat="1" ht="15">
      <c r="A799" s="227"/>
      <c r="B799" s="355"/>
      <c r="C799" s="229" t="s">
        <v>212</v>
      </c>
      <c r="D799" s="230">
        <f t="shared" si="473"/>
        <v>0</v>
      </c>
      <c r="E799" s="231">
        <f t="shared" si="473"/>
        <v>0</v>
      </c>
      <c r="F799" s="242">
        <v>0</v>
      </c>
      <c r="G799" s="235">
        <v>0</v>
      </c>
      <c r="H799" s="273"/>
      <c r="I799" s="272"/>
      <c r="J799" s="273"/>
      <c r="K799" s="272"/>
      <c r="L799" s="273"/>
      <c r="M799" s="272"/>
      <c r="N799" s="273"/>
      <c r="O799" s="272"/>
      <c r="P799" s="273"/>
      <c r="Q799" s="272"/>
      <c r="R799" s="269"/>
      <c r="S799" s="260"/>
      <c r="T799" s="125"/>
      <c r="U799" s="125"/>
      <c r="V799" s="125"/>
    </row>
    <row r="800" spans="1:22" s="116" customFormat="1" ht="15">
      <c r="A800" s="227"/>
      <c r="B800" s="356"/>
      <c r="C800" s="229" t="s">
        <v>213</v>
      </c>
      <c r="D800" s="230">
        <f t="shared" si="473"/>
        <v>0</v>
      </c>
      <c r="E800" s="231">
        <f t="shared" si="473"/>
        <v>0</v>
      </c>
      <c r="F800" s="232">
        <v>0</v>
      </c>
      <c r="G800" s="231">
        <v>0</v>
      </c>
      <c r="H800" s="232">
        <v>0</v>
      </c>
      <c r="I800" s="231">
        <v>0</v>
      </c>
      <c r="J800" s="232">
        <v>0</v>
      </c>
      <c r="K800" s="231">
        <v>0</v>
      </c>
      <c r="L800" s="232">
        <v>0</v>
      </c>
      <c r="M800" s="231">
        <v>0</v>
      </c>
      <c r="N800" s="232">
        <v>0</v>
      </c>
      <c r="O800" s="231">
        <v>0</v>
      </c>
      <c r="P800" s="232">
        <v>0</v>
      </c>
      <c r="Q800" s="231">
        <v>0</v>
      </c>
      <c r="R800" s="269"/>
      <c r="S800" s="260"/>
      <c r="T800" s="125"/>
      <c r="U800" s="125"/>
      <c r="V800" s="125"/>
    </row>
    <row r="801" spans="1:22" s="118" customFormat="1" ht="15">
      <c r="A801" s="227"/>
      <c r="B801" s="359" t="s">
        <v>245</v>
      </c>
      <c r="C801" s="381" t="s">
        <v>14</v>
      </c>
      <c r="D801" s="320">
        <f>SUM(D802:D807)</f>
        <v>28.5</v>
      </c>
      <c r="E801" s="321">
        <f>SUM(E802:E807)</f>
        <v>28.5</v>
      </c>
      <c r="F801" s="320">
        <f aca="true" t="shared" si="474" ref="F801:Q801">SUM(F802:F807)</f>
        <v>28.5</v>
      </c>
      <c r="G801" s="321">
        <f t="shared" si="474"/>
        <v>28.5</v>
      </c>
      <c r="H801" s="320">
        <f t="shared" si="474"/>
        <v>0</v>
      </c>
      <c r="I801" s="321">
        <f t="shared" si="474"/>
        <v>0</v>
      </c>
      <c r="J801" s="320">
        <f t="shared" si="474"/>
        <v>0</v>
      </c>
      <c r="K801" s="321">
        <f t="shared" si="474"/>
        <v>0</v>
      </c>
      <c r="L801" s="320">
        <f t="shared" si="474"/>
        <v>0</v>
      </c>
      <c r="M801" s="321">
        <f t="shared" si="474"/>
        <v>0</v>
      </c>
      <c r="N801" s="320">
        <f t="shared" si="474"/>
        <v>0</v>
      </c>
      <c r="O801" s="321">
        <f t="shared" si="474"/>
        <v>0</v>
      </c>
      <c r="P801" s="320">
        <f t="shared" si="474"/>
        <v>0</v>
      </c>
      <c r="Q801" s="321">
        <f t="shared" si="474"/>
        <v>0</v>
      </c>
      <c r="R801" s="269"/>
      <c r="S801" s="260"/>
      <c r="T801" s="125"/>
      <c r="U801" s="125"/>
      <c r="V801" s="125"/>
    </row>
    <row r="802" spans="1:22" s="118" customFormat="1" ht="15">
      <c r="A802" s="227"/>
      <c r="B802" s="360"/>
      <c r="C802" s="295" t="s">
        <v>0</v>
      </c>
      <c r="D802" s="296">
        <f aca="true" t="shared" si="475" ref="D802:E807">F802+H802+J802+L802</f>
        <v>28.5</v>
      </c>
      <c r="E802" s="221">
        <f t="shared" si="475"/>
        <v>28.5</v>
      </c>
      <c r="F802" s="361">
        <f aca="true" t="shared" si="476" ref="F802:G807">F788+F795</f>
        <v>28.5</v>
      </c>
      <c r="G802" s="221">
        <f t="shared" si="476"/>
        <v>28.5</v>
      </c>
      <c r="H802" s="361">
        <f aca="true" t="shared" si="477" ref="H802:Q802">H788+H795</f>
        <v>0</v>
      </c>
      <c r="I802" s="221">
        <f t="shared" si="477"/>
        <v>0</v>
      </c>
      <c r="J802" s="361">
        <f t="shared" si="477"/>
        <v>0</v>
      </c>
      <c r="K802" s="221">
        <f t="shared" si="477"/>
        <v>0</v>
      </c>
      <c r="L802" s="361">
        <f t="shared" si="477"/>
        <v>0</v>
      </c>
      <c r="M802" s="221">
        <f t="shared" si="477"/>
        <v>0</v>
      </c>
      <c r="N802" s="361">
        <f t="shared" si="477"/>
        <v>0</v>
      </c>
      <c r="O802" s="221">
        <f t="shared" si="477"/>
        <v>0</v>
      </c>
      <c r="P802" s="361">
        <f t="shared" si="477"/>
        <v>0</v>
      </c>
      <c r="Q802" s="221">
        <f t="shared" si="477"/>
        <v>0</v>
      </c>
      <c r="R802" s="269"/>
      <c r="S802" s="260"/>
      <c r="T802" s="125"/>
      <c r="U802" s="125"/>
      <c r="V802" s="125"/>
    </row>
    <row r="803" spans="1:22" s="118" customFormat="1" ht="15">
      <c r="A803" s="227"/>
      <c r="B803" s="360"/>
      <c r="C803" s="295" t="s">
        <v>1</v>
      </c>
      <c r="D803" s="296">
        <f t="shared" si="475"/>
        <v>0</v>
      </c>
      <c r="E803" s="221">
        <f t="shared" si="475"/>
        <v>0</v>
      </c>
      <c r="F803" s="361">
        <f t="shared" si="476"/>
        <v>0</v>
      </c>
      <c r="G803" s="221">
        <f t="shared" si="476"/>
        <v>0</v>
      </c>
      <c r="H803" s="361">
        <f aca="true" t="shared" si="478" ref="H803:Q803">H789+H796</f>
        <v>0</v>
      </c>
      <c r="I803" s="221">
        <f t="shared" si="478"/>
        <v>0</v>
      </c>
      <c r="J803" s="361">
        <f t="shared" si="478"/>
        <v>0</v>
      </c>
      <c r="K803" s="221">
        <f t="shared" si="478"/>
        <v>0</v>
      </c>
      <c r="L803" s="361">
        <f t="shared" si="478"/>
        <v>0</v>
      </c>
      <c r="M803" s="221">
        <f t="shared" si="478"/>
        <v>0</v>
      </c>
      <c r="N803" s="361">
        <f t="shared" si="478"/>
        <v>0</v>
      </c>
      <c r="O803" s="221">
        <f t="shared" si="478"/>
        <v>0</v>
      </c>
      <c r="P803" s="361">
        <f t="shared" si="478"/>
        <v>0</v>
      </c>
      <c r="Q803" s="221">
        <f t="shared" si="478"/>
        <v>0</v>
      </c>
      <c r="R803" s="269"/>
      <c r="S803" s="260"/>
      <c r="T803" s="125"/>
      <c r="U803" s="125"/>
      <c r="V803" s="125"/>
    </row>
    <row r="804" spans="1:22" s="118" customFormat="1" ht="15">
      <c r="A804" s="227"/>
      <c r="B804" s="360"/>
      <c r="C804" s="295" t="s">
        <v>2</v>
      </c>
      <c r="D804" s="296">
        <f t="shared" si="475"/>
        <v>0</v>
      </c>
      <c r="E804" s="221">
        <f t="shared" si="475"/>
        <v>0</v>
      </c>
      <c r="F804" s="361">
        <f t="shared" si="476"/>
        <v>0</v>
      </c>
      <c r="G804" s="221">
        <f t="shared" si="476"/>
        <v>0</v>
      </c>
      <c r="H804" s="361">
        <f aca="true" t="shared" si="479" ref="H804:Q804">H790+H797</f>
        <v>0</v>
      </c>
      <c r="I804" s="221">
        <f t="shared" si="479"/>
        <v>0</v>
      </c>
      <c r="J804" s="361">
        <f t="shared" si="479"/>
        <v>0</v>
      </c>
      <c r="K804" s="221">
        <f t="shared" si="479"/>
        <v>0</v>
      </c>
      <c r="L804" s="361">
        <f t="shared" si="479"/>
        <v>0</v>
      </c>
      <c r="M804" s="221">
        <f t="shared" si="479"/>
        <v>0</v>
      </c>
      <c r="N804" s="361">
        <f t="shared" si="479"/>
        <v>0</v>
      </c>
      <c r="O804" s="221">
        <f t="shared" si="479"/>
        <v>0</v>
      </c>
      <c r="P804" s="361">
        <f t="shared" si="479"/>
        <v>0</v>
      </c>
      <c r="Q804" s="221">
        <f t="shared" si="479"/>
        <v>0</v>
      </c>
      <c r="R804" s="269"/>
      <c r="S804" s="260"/>
      <c r="T804" s="125"/>
      <c r="U804" s="125"/>
      <c r="V804" s="125"/>
    </row>
    <row r="805" spans="1:22" s="118" customFormat="1" ht="15">
      <c r="A805" s="227"/>
      <c r="B805" s="360"/>
      <c r="C805" s="295" t="s">
        <v>211</v>
      </c>
      <c r="D805" s="296">
        <f t="shared" si="475"/>
        <v>0</v>
      </c>
      <c r="E805" s="221">
        <f t="shared" si="475"/>
        <v>0</v>
      </c>
      <c r="F805" s="361">
        <f t="shared" si="476"/>
        <v>0</v>
      </c>
      <c r="G805" s="221">
        <f t="shared" si="476"/>
        <v>0</v>
      </c>
      <c r="H805" s="361">
        <f aca="true" t="shared" si="480" ref="H805:Q805">H791+H798</f>
        <v>0</v>
      </c>
      <c r="I805" s="221">
        <f t="shared" si="480"/>
        <v>0</v>
      </c>
      <c r="J805" s="361">
        <f t="shared" si="480"/>
        <v>0</v>
      </c>
      <c r="K805" s="221">
        <f t="shared" si="480"/>
        <v>0</v>
      </c>
      <c r="L805" s="361">
        <f t="shared" si="480"/>
        <v>0</v>
      </c>
      <c r="M805" s="221">
        <f t="shared" si="480"/>
        <v>0</v>
      </c>
      <c r="N805" s="361">
        <f t="shared" si="480"/>
        <v>0</v>
      </c>
      <c r="O805" s="221">
        <f t="shared" si="480"/>
        <v>0</v>
      </c>
      <c r="P805" s="361">
        <f t="shared" si="480"/>
        <v>0</v>
      </c>
      <c r="Q805" s="221">
        <f t="shared" si="480"/>
        <v>0</v>
      </c>
      <c r="R805" s="269"/>
      <c r="S805" s="260"/>
      <c r="T805" s="125"/>
      <c r="U805" s="125"/>
      <c r="V805" s="125"/>
    </row>
    <row r="806" spans="1:22" s="118" customFormat="1" ht="15">
      <c r="A806" s="227"/>
      <c r="B806" s="360"/>
      <c r="C806" s="295" t="s">
        <v>212</v>
      </c>
      <c r="D806" s="296">
        <f t="shared" si="475"/>
        <v>0</v>
      </c>
      <c r="E806" s="221">
        <f t="shared" si="475"/>
        <v>0</v>
      </c>
      <c r="F806" s="361">
        <f t="shared" si="476"/>
        <v>0</v>
      </c>
      <c r="G806" s="221">
        <f t="shared" si="476"/>
        <v>0</v>
      </c>
      <c r="H806" s="361">
        <f aca="true" t="shared" si="481" ref="H806:Q806">H792+H799</f>
        <v>0</v>
      </c>
      <c r="I806" s="221">
        <f t="shared" si="481"/>
        <v>0</v>
      </c>
      <c r="J806" s="361">
        <f t="shared" si="481"/>
        <v>0</v>
      </c>
      <c r="K806" s="221">
        <f t="shared" si="481"/>
        <v>0</v>
      </c>
      <c r="L806" s="361">
        <f t="shared" si="481"/>
        <v>0</v>
      </c>
      <c r="M806" s="221">
        <f t="shared" si="481"/>
        <v>0</v>
      </c>
      <c r="N806" s="361">
        <f t="shared" si="481"/>
        <v>0</v>
      </c>
      <c r="O806" s="221">
        <f t="shared" si="481"/>
        <v>0</v>
      </c>
      <c r="P806" s="361">
        <f t="shared" si="481"/>
        <v>0</v>
      </c>
      <c r="Q806" s="221">
        <f t="shared" si="481"/>
        <v>0</v>
      </c>
      <c r="R806" s="269"/>
      <c r="S806" s="260"/>
      <c r="T806" s="125"/>
      <c r="U806" s="125"/>
      <c r="V806" s="125"/>
    </row>
    <row r="807" spans="1:22" s="118" customFormat="1" ht="15.75" thickBot="1">
      <c r="A807" s="227"/>
      <c r="B807" s="364"/>
      <c r="C807" s="330" t="s">
        <v>213</v>
      </c>
      <c r="D807" s="309">
        <f t="shared" si="475"/>
        <v>0</v>
      </c>
      <c r="E807" s="310">
        <f t="shared" si="475"/>
        <v>0</v>
      </c>
      <c r="F807" s="365">
        <f t="shared" si="476"/>
        <v>0</v>
      </c>
      <c r="G807" s="310">
        <f t="shared" si="476"/>
        <v>0</v>
      </c>
      <c r="H807" s="365">
        <f aca="true" t="shared" si="482" ref="H807:Q807">H793+H800</f>
        <v>0</v>
      </c>
      <c r="I807" s="310">
        <f t="shared" si="482"/>
        <v>0</v>
      </c>
      <c r="J807" s="365">
        <f t="shared" si="482"/>
        <v>0</v>
      </c>
      <c r="K807" s="310">
        <f t="shared" si="482"/>
        <v>0</v>
      </c>
      <c r="L807" s="365">
        <f t="shared" si="482"/>
        <v>0</v>
      </c>
      <c r="M807" s="310">
        <f t="shared" si="482"/>
        <v>0</v>
      </c>
      <c r="N807" s="365">
        <f t="shared" si="482"/>
        <v>0</v>
      </c>
      <c r="O807" s="310">
        <f t="shared" si="482"/>
        <v>0</v>
      </c>
      <c r="P807" s="365">
        <f t="shared" si="482"/>
        <v>0</v>
      </c>
      <c r="Q807" s="310">
        <f t="shared" si="482"/>
        <v>0</v>
      </c>
      <c r="R807" s="274"/>
      <c r="S807" s="275"/>
      <c r="T807" s="125"/>
      <c r="U807" s="125"/>
      <c r="V807" s="125"/>
    </row>
    <row r="808" spans="1:22" s="118" customFormat="1" ht="15" customHeight="1">
      <c r="A808" s="327"/>
      <c r="B808" s="383" t="s">
        <v>48</v>
      </c>
      <c r="C808" s="288" t="s">
        <v>14</v>
      </c>
      <c r="D808" s="320">
        <f>SUM(D809:D814)</f>
        <v>210877.09999999998</v>
      </c>
      <c r="E808" s="321">
        <f>SUM(E809:E814)</f>
        <v>178148.3</v>
      </c>
      <c r="F808" s="324">
        <f>SUM(F809:F814)</f>
        <v>210877.09999999998</v>
      </c>
      <c r="G808" s="290">
        <f>SUM(G809:G814)</f>
        <v>178148.3</v>
      </c>
      <c r="H808" s="324">
        <f aca="true" t="shared" si="483" ref="H808:Q808">SUM(H809:H814)</f>
        <v>0</v>
      </c>
      <c r="I808" s="290">
        <f t="shared" si="483"/>
        <v>0</v>
      </c>
      <c r="J808" s="324">
        <f t="shared" si="483"/>
        <v>0</v>
      </c>
      <c r="K808" s="290">
        <f t="shared" si="483"/>
        <v>0</v>
      </c>
      <c r="L808" s="324">
        <f t="shared" si="483"/>
        <v>0</v>
      </c>
      <c r="M808" s="290">
        <f t="shared" si="483"/>
        <v>0</v>
      </c>
      <c r="N808" s="324">
        <f t="shared" si="483"/>
        <v>7693.650000000001</v>
      </c>
      <c r="O808" s="290">
        <f t="shared" si="483"/>
        <v>6608</v>
      </c>
      <c r="P808" s="324">
        <f t="shared" si="483"/>
        <v>0</v>
      </c>
      <c r="Q808" s="290">
        <f t="shared" si="483"/>
        <v>0</v>
      </c>
      <c r="R808" s="314"/>
      <c r="S808" s="315"/>
      <c r="T808" s="125"/>
      <c r="U808" s="125"/>
      <c r="V808" s="125"/>
    </row>
    <row r="809" spans="1:22" s="118" customFormat="1" ht="15">
      <c r="A809" s="328"/>
      <c r="B809" s="384"/>
      <c r="C809" s="295" t="s">
        <v>0</v>
      </c>
      <c r="D809" s="296">
        <f aca="true" t="shared" si="484" ref="D809:E814">F809+H809+J809+L809</f>
        <v>175224.4</v>
      </c>
      <c r="E809" s="221">
        <f t="shared" si="484"/>
        <v>175224.4</v>
      </c>
      <c r="F809" s="361">
        <f aca="true" t="shared" si="485" ref="F809:M809">ROUND(F606+F613+F620+F627+F634+F704+F739+F760,1)</f>
        <v>175224.4</v>
      </c>
      <c r="G809" s="221">
        <f t="shared" si="485"/>
        <v>175224.4</v>
      </c>
      <c r="H809" s="361">
        <f t="shared" si="485"/>
        <v>0</v>
      </c>
      <c r="I809" s="221">
        <f t="shared" si="485"/>
        <v>0</v>
      </c>
      <c r="J809" s="361">
        <f t="shared" si="485"/>
        <v>0</v>
      </c>
      <c r="K809" s="221">
        <f t="shared" si="485"/>
        <v>0</v>
      </c>
      <c r="L809" s="361">
        <f t="shared" si="485"/>
        <v>0</v>
      </c>
      <c r="M809" s="221">
        <f t="shared" si="485"/>
        <v>0</v>
      </c>
      <c r="N809" s="361">
        <f aca="true" t="shared" si="486" ref="N809:Q814">N606+N613+N620+N627+N634+N704+N739+N760</f>
        <v>6635.950000000001</v>
      </c>
      <c r="O809" s="221">
        <f t="shared" si="486"/>
        <v>6608</v>
      </c>
      <c r="P809" s="361">
        <f t="shared" si="486"/>
        <v>0</v>
      </c>
      <c r="Q809" s="221">
        <f t="shared" si="486"/>
        <v>0</v>
      </c>
      <c r="R809" s="318"/>
      <c r="S809" s="319"/>
      <c r="T809" s="125"/>
      <c r="U809" s="125"/>
      <c r="V809" s="125"/>
    </row>
    <row r="810" spans="1:22" s="118" customFormat="1" ht="15">
      <c r="A810" s="328"/>
      <c r="B810" s="384"/>
      <c r="C810" s="295" t="s">
        <v>1</v>
      </c>
      <c r="D810" s="296">
        <f t="shared" si="484"/>
        <v>35652.7</v>
      </c>
      <c r="E810" s="221">
        <f t="shared" si="484"/>
        <v>2923.9</v>
      </c>
      <c r="F810" s="361">
        <f aca="true" t="shared" si="487" ref="F810:M814">ROUND(F607+F614+F621+F628+F635+F705+F740+F761,1)</f>
        <v>35652.7</v>
      </c>
      <c r="G810" s="221">
        <f t="shared" si="487"/>
        <v>2923.9</v>
      </c>
      <c r="H810" s="361">
        <f t="shared" si="487"/>
        <v>0</v>
      </c>
      <c r="I810" s="221">
        <f t="shared" si="487"/>
        <v>0</v>
      </c>
      <c r="J810" s="361">
        <f t="shared" si="487"/>
        <v>0</v>
      </c>
      <c r="K810" s="221">
        <f t="shared" si="487"/>
        <v>0</v>
      </c>
      <c r="L810" s="361">
        <f t="shared" si="487"/>
        <v>0</v>
      </c>
      <c r="M810" s="221">
        <f t="shared" si="487"/>
        <v>0</v>
      </c>
      <c r="N810" s="361">
        <f t="shared" si="486"/>
        <v>1057.7</v>
      </c>
      <c r="O810" s="221">
        <f t="shared" si="486"/>
        <v>0</v>
      </c>
      <c r="P810" s="361">
        <f t="shared" si="486"/>
        <v>0</v>
      </c>
      <c r="Q810" s="221">
        <f t="shared" si="486"/>
        <v>0</v>
      </c>
      <c r="R810" s="318"/>
      <c r="S810" s="319"/>
      <c r="T810" s="125"/>
      <c r="U810" s="125"/>
      <c r="V810" s="125"/>
    </row>
    <row r="811" spans="1:22" s="118" customFormat="1" ht="15">
      <c r="A811" s="328"/>
      <c r="B811" s="384"/>
      <c r="C811" s="362" t="s">
        <v>2</v>
      </c>
      <c r="D811" s="296">
        <f t="shared" si="484"/>
        <v>0</v>
      </c>
      <c r="E811" s="221">
        <f t="shared" si="484"/>
        <v>0</v>
      </c>
      <c r="F811" s="361">
        <f t="shared" si="487"/>
        <v>0</v>
      </c>
      <c r="G811" s="221">
        <f t="shared" si="487"/>
        <v>0</v>
      </c>
      <c r="H811" s="361">
        <f t="shared" si="487"/>
        <v>0</v>
      </c>
      <c r="I811" s="221">
        <f t="shared" si="487"/>
        <v>0</v>
      </c>
      <c r="J811" s="361">
        <f t="shared" si="487"/>
        <v>0</v>
      </c>
      <c r="K811" s="221">
        <f t="shared" si="487"/>
        <v>0</v>
      </c>
      <c r="L811" s="361">
        <f t="shared" si="487"/>
        <v>0</v>
      </c>
      <c r="M811" s="221">
        <f t="shared" si="487"/>
        <v>0</v>
      </c>
      <c r="N811" s="363">
        <f t="shared" si="486"/>
        <v>0</v>
      </c>
      <c r="O811" s="303">
        <f t="shared" si="486"/>
        <v>0</v>
      </c>
      <c r="P811" s="363">
        <f t="shared" si="486"/>
        <v>0</v>
      </c>
      <c r="Q811" s="303">
        <f t="shared" si="486"/>
        <v>0</v>
      </c>
      <c r="R811" s="318"/>
      <c r="S811" s="319"/>
      <c r="T811" s="125"/>
      <c r="U811" s="125"/>
      <c r="V811" s="125"/>
    </row>
    <row r="812" spans="1:22" s="118" customFormat="1" ht="15">
      <c r="A812" s="328"/>
      <c r="B812" s="384"/>
      <c r="C812" s="362" t="s">
        <v>211</v>
      </c>
      <c r="D812" s="296">
        <f t="shared" si="484"/>
        <v>0</v>
      </c>
      <c r="E812" s="221">
        <f t="shared" si="484"/>
        <v>0</v>
      </c>
      <c r="F812" s="361">
        <f t="shared" si="487"/>
        <v>0</v>
      </c>
      <c r="G812" s="221">
        <f t="shared" si="487"/>
        <v>0</v>
      </c>
      <c r="H812" s="361">
        <f t="shared" si="487"/>
        <v>0</v>
      </c>
      <c r="I812" s="221">
        <f t="shared" si="487"/>
        <v>0</v>
      </c>
      <c r="J812" s="361">
        <f t="shared" si="487"/>
        <v>0</v>
      </c>
      <c r="K812" s="221">
        <f t="shared" si="487"/>
        <v>0</v>
      </c>
      <c r="L812" s="361">
        <f t="shared" si="487"/>
        <v>0</v>
      </c>
      <c r="M812" s="221">
        <f t="shared" si="487"/>
        <v>0</v>
      </c>
      <c r="N812" s="361">
        <f t="shared" si="486"/>
        <v>0</v>
      </c>
      <c r="O812" s="221">
        <f t="shared" si="486"/>
        <v>0</v>
      </c>
      <c r="P812" s="361">
        <f t="shared" si="486"/>
        <v>0</v>
      </c>
      <c r="Q812" s="221">
        <f t="shared" si="486"/>
        <v>0</v>
      </c>
      <c r="R812" s="385"/>
      <c r="S812" s="386"/>
      <c r="T812" s="125"/>
      <c r="U812" s="125"/>
      <c r="V812" s="125"/>
    </row>
    <row r="813" spans="1:22" s="118" customFormat="1" ht="15">
      <c r="A813" s="328"/>
      <c r="B813" s="384"/>
      <c r="C813" s="362" t="s">
        <v>212</v>
      </c>
      <c r="D813" s="296">
        <f t="shared" si="484"/>
        <v>0</v>
      </c>
      <c r="E813" s="221">
        <f t="shared" si="484"/>
        <v>0</v>
      </c>
      <c r="F813" s="361">
        <f t="shared" si="487"/>
        <v>0</v>
      </c>
      <c r="G813" s="221">
        <f t="shared" si="487"/>
        <v>0</v>
      </c>
      <c r="H813" s="361">
        <f t="shared" si="487"/>
        <v>0</v>
      </c>
      <c r="I813" s="221">
        <f t="shared" si="487"/>
        <v>0</v>
      </c>
      <c r="J813" s="361">
        <f t="shared" si="487"/>
        <v>0</v>
      </c>
      <c r="K813" s="221">
        <f t="shared" si="487"/>
        <v>0</v>
      </c>
      <c r="L813" s="361">
        <f t="shared" si="487"/>
        <v>0</v>
      </c>
      <c r="M813" s="221">
        <f t="shared" si="487"/>
        <v>0</v>
      </c>
      <c r="N813" s="361">
        <f t="shared" si="486"/>
        <v>0</v>
      </c>
      <c r="O813" s="221">
        <f t="shared" si="486"/>
        <v>0</v>
      </c>
      <c r="P813" s="361">
        <f t="shared" si="486"/>
        <v>0</v>
      </c>
      <c r="Q813" s="221">
        <f t="shared" si="486"/>
        <v>0</v>
      </c>
      <c r="R813" s="387"/>
      <c r="S813" s="388"/>
      <c r="T813" s="125"/>
      <c r="U813" s="125"/>
      <c r="V813" s="125"/>
    </row>
    <row r="814" spans="1:22" s="118" customFormat="1" ht="15.75" thickBot="1">
      <c r="A814" s="329"/>
      <c r="B814" s="389"/>
      <c r="C814" s="362" t="s">
        <v>213</v>
      </c>
      <c r="D814" s="309">
        <f t="shared" si="484"/>
        <v>0</v>
      </c>
      <c r="E814" s="310">
        <f t="shared" si="484"/>
        <v>0</v>
      </c>
      <c r="F814" s="361">
        <f t="shared" si="487"/>
        <v>0</v>
      </c>
      <c r="G814" s="310">
        <f t="shared" si="487"/>
        <v>0</v>
      </c>
      <c r="H814" s="361">
        <f t="shared" si="487"/>
        <v>0</v>
      </c>
      <c r="I814" s="310">
        <f t="shared" si="487"/>
        <v>0</v>
      </c>
      <c r="J814" s="361">
        <f t="shared" si="487"/>
        <v>0</v>
      </c>
      <c r="K814" s="310">
        <f t="shared" si="487"/>
        <v>0</v>
      </c>
      <c r="L814" s="361">
        <f t="shared" si="487"/>
        <v>0</v>
      </c>
      <c r="M814" s="310">
        <f t="shared" si="487"/>
        <v>0</v>
      </c>
      <c r="N814" s="361">
        <f t="shared" si="486"/>
        <v>0</v>
      </c>
      <c r="O814" s="310">
        <f t="shared" si="486"/>
        <v>0</v>
      </c>
      <c r="P814" s="361">
        <f t="shared" si="486"/>
        <v>0</v>
      </c>
      <c r="Q814" s="310">
        <f t="shared" si="486"/>
        <v>0</v>
      </c>
      <c r="R814" s="387"/>
      <c r="S814" s="388"/>
      <c r="T814" s="125"/>
      <c r="U814" s="125"/>
      <c r="V814" s="125"/>
    </row>
    <row r="815" spans="1:20" s="30" customFormat="1" ht="106.5" customHeight="1" thickBot="1">
      <c r="A815" s="85" t="s">
        <v>22</v>
      </c>
      <c r="B815" s="209" t="s">
        <v>49</v>
      </c>
      <c r="C815" s="210"/>
      <c r="D815" s="86"/>
      <c r="E815" s="87"/>
      <c r="F815" s="88"/>
      <c r="G815" s="87"/>
      <c r="H815" s="88"/>
      <c r="I815" s="87"/>
      <c r="J815" s="88"/>
      <c r="K815" s="87"/>
      <c r="L815" s="88"/>
      <c r="M815" s="87"/>
      <c r="N815" s="88"/>
      <c r="O815" s="87"/>
      <c r="P815" s="88"/>
      <c r="Q815" s="87"/>
      <c r="R815" s="207"/>
      <c r="S815" s="208"/>
      <c r="T815" s="283"/>
    </row>
    <row r="816" spans="1:22" s="30" customFormat="1" ht="15">
      <c r="A816" s="135" t="s">
        <v>50</v>
      </c>
      <c r="B816" s="186" t="s">
        <v>312</v>
      </c>
      <c r="C816" s="31" t="s">
        <v>14</v>
      </c>
      <c r="D816" s="62">
        <f aca="true" t="shared" si="488" ref="D816:Q816">SUM(D817:D822)</f>
        <v>12237.93</v>
      </c>
      <c r="E816" s="63">
        <f t="shared" si="488"/>
        <v>0</v>
      </c>
      <c r="F816" s="57">
        <f t="shared" si="488"/>
        <v>2447.5860000000002</v>
      </c>
      <c r="G816" s="33">
        <f t="shared" si="488"/>
        <v>0</v>
      </c>
      <c r="H816" s="57">
        <f t="shared" si="488"/>
        <v>0</v>
      </c>
      <c r="I816" s="33">
        <f t="shared" si="488"/>
        <v>0</v>
      </c>
      <c r="J816" s="57">
        <f t="shared" si="488"/>
        <v>9790.344000000001</v>
      </c>
      <c r="K816" s="33">
        <f t="shared" si="488"/>
        <v>0</v>
      </c>
      <c r="L816" s="57">
        <f t="shared" si="488"/>
        <v>0</v>
      </c>
      <c r="M816" s="33">
        <f t="shared" si="488"/>
        <v>0</v>
      </c>
      <c r="N816" s="57">
        <f t="shared" si="488"/>
        <v>0</v>
      </c>
      <c r="O816" s="33">
        <f t="shared" si="488"/>
        <v>0</v>
      </c>
      <c r="P816" s="57">
        <f t="shared" si="488"/>
        <v>0</v>
      </c>
      <c r="Q816" s="33">
        <f t="shared" si="488"/>
        <v>0</v>
      </c>
      <c r="R816" s="150" t="s">
        <v>19</v>
      </c>
      <c r="S816" s="151"/>
      <c r="T816" s="125"/>
      <c r="U816" s="125"/>
      <c r="V816" s="125"/>
    </row>
    <row r="817" spans="1:22" s="30" customFormat="1" ht="15">
      <c r="A817" s="136"/>
      <c r="B817" s="188"/>
      <c r="C817" s="34" t="s">
        <v>0</v>
      </c>
      <c r="D817" s="58">
        <f aca="true" t="shared" si="489" ref="D817:E822">F817+H817+J817+L817</f>
        <v>0</v>
      </c>
      <c r="E817" s="36">
        <f t="shared" si="489"/>
        <v>0</v>
      </c>
      <c r="F817" s="35">
        <f aca="true" t="shared" si="490" ref="F817:G822">F824+F831+F838</f>
        <v>0</v>
      </c>
      <c r="G817" s="36">
        <f t="shared" si="490"/>
        <v>0</v>
      </c>
      <c r="H817" s="35">
        <f aca="true" t="shared" si="491" ref="H817:Q817">H824+H831+H838</f>
        <v>0</v>
      </c>
      <c r="I817" s="36">
        <f t="shared" si="491"/>
        <v>0</v>
      </c>
      <c r="J817" s="35">
        <f t="shared" si="491"/>
        <v>0</v>
      </c>
      <c r="K817" s="36">
        <f t="shared" si="491"/>
        <v>0</v>
      </c>
      <c r="L817" s="35">
        <f t="shared" si="491"/>
        <v>0</v>
      </c>
      <c r="M817" s="36">
        <f t="shared" si="491"/>
        <v>0</v>
      </c>
      <c r="N817" s="35">
        <f t="shared" si="491"/>
        <v>0</v>
      </c>
      <c r="O817" s="36">
        <f t="shared" si="491"/>
        <v>0</v>
      </c>
      <c r="P817" s="35">
        <f t="shared" si="491"/>
        <v>0</v>
      </c>
      <c r="Q817" s="36">
        <f t="shared" si="491"/>
        <v>0</v>
      </c>
      <c r="R817" s="147"/>
      <c r="S817" s="148"/>
      <c r="T817" s="125"/>
      <c r="U817" s="125"/>
      <c r="V817" s="125"/>
    </row>
    <row r="818" spans="1:22" s="30" customFormat="1" ht="15">
      <c r="A818" s="136"/>
      <c r="B818" s="188"/>
      <c r="C818" s="34" t="s">
        <v>1</v>
      </c>
      <c r="D818" s="58">
        <f t="shared" si="489"/>
        <v>0</v>
      </c>
      <c r="E818" s="36">
        <f t="shared" si="489"/>
        <v>0</v>
      </c>
      <c r="F818" s="35">
        <f t="shared" si="490"/>
        <v>0</v>
      </c>
      <c r="G818" s="36">
        <f t="shared" si="490"/>
        <v>0</v>
      </c>
      <c r="H818" s="35">
        <f aca="true" t="shared" si="492" ref="H818:Q818">H825+H832+H839</f>
        <v>0</v>
      </c>
      <c r="I818" s="36">
        <f t="shared" si="492"/>
        <v>0</v>
      </c>
      <c r="J818" s="35">
        <f t="shared" si="492"/>
        <v>0</v>
      </c>
      <c r="K818" s="36">
        <f t="shared" si="492"/>
        <v>0</v>
      </c>
      <c r="L818" s="35">
        <f t="shared" si="492"/>
        <v>0</v>
      </c>
      <c r="M818" s="36">
        <f t="shared" si="492"/>
        <v>0</v>
      </c>
      <c r="N818" s="35">
        <f t="shared" si="492"/>
        <v>0</v>
      </c>
      <c r="O818" s="36">
        <f t="shared" si="492"/>
        <v>0</v>
      </c>
      <c r="P818" s="35">
        <f t="shared" si="492"/>
        <v>0</v>
      </c>
      <c r="Q818" s="36">
        <f t="shared" si="492"/>
        <v>0</v>
      </c>
      <c r="R818" s="147"/>
      <c r="S818" s="148"/>
      <c r="T818" s="125"/>
      <c r="U818" s="125"/>
      <c r="V818" s="125"/>
    </row>
    <row r="819" spans="1:22" s="30" customFormat="1" ht="15">
      <c r="A819" s="136"/>
      <c r="B819" s="188"/>
      <c r="C819" s="34" t="s">
        <v>2</v>
      </c>
      <c r="D819" s="58">
        <f t="shared" si="489"/>
        <v>12237.93</v>
      </c>
      <c r="E819" s="36">
        <f t="shared" si="489"/>
        <v>0</v>
      </c>
      <c r="F819" s="35">
        <f t="shared" si="490"/>
        <v>2447.5860000000002</v>
      </c>
      <c r="G819" s="36">
        <f t="shared" si="490"/>
        <v>0</v>
      </c>
      <c r="H819" s="35">
        <f aca="true" t="shared" si="493" ref="H819:Q819">H826+H833+H840</f>
        <v>0</v>
      </c>
      <c r="I819" s="36">
        <f t="shared" si="493"/>
        <v>0</v>
      </c>
      <c r="J819" s="35">
        <f t="shared" si="493"/>
        <v>9790.344000000001</v>
      </c>
      <c r="K819" s="36">
        <f t="shared" si="493"/>
        <v>0</v>
      </c>
      <c r="L819" s="35">
        <f t="shared" si="493"/>
        <v>0</v>
      </c>
      <c r="M819" s="36">
        <f t="shared" si="493"/>
        <v>0</v>
      </c>
      <c r="N819" s="35">
        <f t="shared" si="493"/>
        <v>0</v>
      </c>
      <c r="O819" s="36">
        <f t="shared" si="493"/>
        <v>0</v>
      </c>
      <c r="P819" s="35">
        <f t="shared" si="493"/>
        <v>0</v>
      </c>
      <c r="Q819" s="36">
        <f t="shared" si="493"/>
        <v>0</v>
      </c>
      <c r="R819" s="147"/>
      <c r="S819" s="148"/>
      <c r="T819" s="125"/>
      <c r="U819" s="125"/>
      <c r="V819" s="125"/>
    </row>
    <row r="820" spans="1:22" ht="15">
      <c r="A820" s="136"/>
      <c r="B820" s="188"/>
      <c r="C820" s="64" t="s">
        <v>211</v>
      </c>
      <c r="D820" s="58">
        <f t="shared" si="489"/>
        <v>0</v>
      </c>
      <c r="E820" s="36">
        <f t="shared" si="489"/>
        <v>0</v>
      </c>
      <c r="F820" s="65">
        <f t="shared" si="490"/>
        <v>0</v>
      </c>
      <c r="G820" s="63">
        <f t="shared" si="490"/>
        <v>0</v>
      </c>
      <c r="H820" s="65">
        <f aca="true" t="shared" si="494" ref="H820:Q820">H827+H834+H841</f>
        <v>0</v>
      </c>
      <c r="I820" s="63">
        <f t="shared" si="494"/>
        <v>0</v>
      </c>
      <c r="J820" s="65">
        <f t="shared" si="494"/>
        <v>0</v>
      </c>
      <c r="K820" s="63">
        <f t="shared" si="494"/>
        <v>0</v>
      </c>
      <c r="L820" s="65">
        <f t="shared" si="494"/>
        <v>0</v>
      </c>
      <c r="M820" s="63">
        <f t="shared" si="494"/>
        <v>0</v>
      </c>
      <c r="N820" s="65">
        <f t="shared" si="494"/>
        <v>0</v>
      </c>
      <c r="O820" s="63">
        <f t="shared" si="494"/>
        <v>0</v>
      </c>
      <c r="P820" s="65">
        <f t="shared" si="494"/>
        <v>0</v>
      </c>
      <c r="Q820" s="63">
        <f t="shared" si="494"/>
        <v>0</v>
      </c>
      <c r="R820" s="147"/>
      <c r="S820" s="148"/>
      <c r="T820" s="125"/>
      <c r="U820" s="125"/>
      <c r="V820" s="125"/>
    </row>
    <row r="821" spans="1:22" ht="15">
      <c r="A821" s="136"/>
      <c r="B821" s="188"/>
      <c r="C821" s="34" t="s">
        <v>212</v>
      </c>
      <c r="D821" s="58">
        <f t="shared" si="489"/>
        <v>0</v>
      </c>
      <c r="E821" s="36">
        <f t="shared" si="489"/>
        <v>0</v>
      </c>
      <c r="F821" s="62">
        <f t="shared" si="490"/>
        <v>0</v>
      </c>
      <c r="G821" s="102">
        <f t="shared" si="490"/>
        <v>0</v>
      </c>
      <c r="H821" s="62">
        <f aca="true" t="shared" si="495" ref="H821:Q821">H828+H835+H842</f>
        <v>0</v>
      </c>
      <c r="I821" s="102">
        <f t="shared" si="495"/>
        <v>0</v>
      </c>
      <c r="J821" s="62">
        <f t="shared" si="495"/>
        <v>0</v>
      </c>
      <c r="K821" s="102">
        <f t="shared" si="495"/>
        <v>0</v>
      </c>
      <c r="L821" s="62">
        <f t="shared" si="495"/>
        <v>0</v>
      </c>
      <c r="M821" s="102">
        <f t="shared" si="495"/>
        <v>0</v>
      </c>
      <c r="N821" s="62">
        <f t="shared" si="495"/>
        <v>0</v>
      </c>
      <c r="O821" s="102">
        <f t="shared" si="495"/>
        <v>0</v>
      </c>
      <c r="P821" s="62">
        <f t="shared" si="495"/>
        <v>0</v>
      </c>
      <c r="Q821" s="102">
        <f t="shared" si="495"/>
        <v>0</v>
      </c>
      <c r="R821" s="147"/>
      <c r="S821" s="148"/>
      <c r="T821" s="125"/>
      <c r="U821" s="125"/>
      <c r="V821" s="125"/>
    </row>
    <row r="822" spans="1:22" ht="15.75" thickBot="1">
      <c r="A822" s="137"/>
      <c r="B822" s="189"/>
      <c r="C822" s="37" t="s">
        <v>213</v>
      </c>
      <c r="D822" s="60">
        <f t="shared" si="489"/>
        <v>0</v>
      </c>
      <c r="E822" s="39">
        <f t="shared" si="489"/>
        <v>0</v>
      </c>
      <c r="F822" s="60">
        <f t="shared" si="490"/>
        <v>0</v>
      </c>
      <c r="G822" s="74">
        <f t="shared" si="490"/>
        <v>0</v>
      </c>
      <c r="H822" s="60">
        <f aca="true" t="shared" si="496" ref="H822:Q822">H829+H836+H843</f>
        <v>0</v>
      </c>
      <c r="I822" s="74">
        <f t="shared" si="496"/>
        <v>0</v>
      </c>
      <c r="J822" s="60">
        <f t="shared" si="496"/>
        <v>0</v>
      </c>
      <c r="K822" s="74">
        <f t="shared" si="496"/>
        <v>0</v>
      </c>
      <c r="L822" s="60">
        <f t="shared" si="496"/>
        <v>0</v>
      </c>
      <c r="M822" s="74">
        <f t="shared" si="496"/>
        <v>0</v>
      </c>
      <c r="N822" s="60">
        <f t="shared" si="496"/>
        <v>0</v>
      </c>
      <c r="O822" s="74">
        <f t="shared" si="496"/>
        <v>0</v>
      </c>
      <c r="P822" s="60">
        <f t="shared" si="496"/>
        <v>0</v>
      </c>
      <c r="Q822" s="74">
        <f t="shared" si="496"/>
        <v>0</v>
      </c>
      <c r="R822" s="149"/>
      <c r="S822" s="145"/>
      <c r="T822" s="125"/>
      <c r="U822" s="125"/>
      <c r="V822" s="125"/>
    </row>
    <row r="823" spans="1:22" ht="15">
      <c r="A823" s="126" t="s">
        <v>256</v>
      </c>
      <c r="B823" s="143" t="s">
        <v>313</v>
      </c>
      <c r="C823" s="40" t="s">
        <v>14</v>
      </c>
      <c r="D823" s="41">
        <f>SUM(D824:D829)</f>
        <v>3571.4700000000003</v>
      </c>
      <c r="E823" s="42">
        <f>SUM(E824:E829)</f>
        <v>0</v>
      </c>
      <c r="F823" s="41">
        <f>SUM(F824:F829)</f>
        <v>714.2940000000001</v>
      </c>
      <c r="G823" s="42">
        <f aca="true" t="shared" si="497" ref="G823:Q823">SUM(G824:G829)</f>
        <v>0</v>
      </c>
      <c r="H823" s="41">
        <f t="shared" si="497"/>
        <v>0</v>
      </c>
      <c r="I823" s="42">
        <f t="shared" si="497"/>
        <v>0</v>
      </c>
      <c r="J823" s="41">
        <f t="shared" si="497"/>
        <v>2857.1760000000004</v>
      </c>
      <c r="K823" s="42">
        <f t="shared" si="497"/>
        <v>0</v>
      </c>
      <c r="L823" s="41">
        <f t="shared" si="497"/>
        <v>0</v>
      </c>
      <c r="M823" s="42">
        <f t="shared" si="497"/>
        <v>0</v>
      </c>
      <c r="N823" s="41">
        <f t="shared" si="497"/>
        <v>0</v>
      </c>
      <c r="O823" s="42">
        <f t="shared" si="497"/>
        <v>0</v>
      </c>
      <c r="P823" s="41">
        <f t="shared" si="497"/>
        <v>0</v>
      </c>
      <c r="Q823" s="42">
        <f t="shared" si="497"/>
        <v>0</v>
      </c>
      <c r="R823" s="150" t="s">
        <v>19</v>
      </c>
      <c r="S823" s="151"/>
      <c r="T823" s="125"/>
      <c r="U823" s="125"/>
      <c r="V823" s="125"/>
    </row>
    <row r="824" spans="1:22" ht="15">
      <c r="A824" s="127"/>
      <c r="B824" s="144"/>
      <c r="C824" s="43" t="s">
        <v>0</v>
      </c>
      <c r="D824" s="44">
        <f aca="true" t="shared" si="498" ref="D824:E829">F824+H824+J824+L824</f>
        <v>0</v>
      </c>
      <c r="E824" s="45">
        <f t="shared" si="498"/>
        <v>0</v>
      </c>
      <c r="F824" s="46"/>
      <c r="G824" s="45"/>
      <c r="H824" s="46"/>
      <c r="I824" s="45"/>
      <c r="J824" s="46"/>
      <c r="K824" s="45"/>
      <c r="L824" s="46"/>
      <c r="M824" s="45"/>
      <c r="N824" s="46"/>
      <c r="O824" s="45"/>
      <c r="P824" s="46"/>
      <c r="Q824" s="45"/>
      <c r="R824" s="147"/>
      <c r="S824" s="148"/>
      <c r="T824" s="125"/>
      <c r="U824" s="125"/>
      <c r="V824" s="125"/>
    </row>
    <row r="825" spans="1:22" ht="15">
      <c r="A825" s="127"/>
      <c r="B825" s="144"/>
      <c r="C825" s="43" t="s">
        <v>1</v>
      </c>
      <c r="D825" s="44">
        <f t="shared" si="498"/>
        <v>0</v>
      </c>
      <c r="E825" s="45">
        <f t="shared" si="498"/>
        <v>0</v>
      </c>
      <c r="F825" s="46"/>
      <c r="G825" s="45"/>
      <c r="H825" s="46"/>
      <c r="I825" s="45"/>
      <c r="J825" s="46"/>
      <c r="K825" s="45"/>
      <c r="L825" s="46"/>
      <c r="M825" s="45"/>
      <c r="N825" s="46"/>
      <c r="O825" s="45"/>
      <c r="P825" s="46"/>
      <c r="Q825" s="45"/>
      <c r="R825" s="147"/>
      <c r="S825" s="148"/>
      <c r="T825" s="125"/>
      <c r="U825" s="125"/>
      <c r="V825" s="125"/>
    </row>
    <row r="826" spans="1:22" ht="15">
      <c r="A826" s="127"/>
      <c r="B826" s="144"/>
      <c r="C826" s="43" t="s">
        <v>2</v>
      </c>
      <c r="D826" s="44">
        <f t="shared" si="498"/>
        <v>3571.4700000000003</v>
      </c>
      <c r="E826" s="45">
        <f t="shared" si="498"/>
        <v>0</v>
      </c>
      <c r="F826" s="46">
        <v>714.2940000000001</v>
      </c>
      <c r="G826" s="45"/>
      <c r="H826" s="46"/>
      <c r="I826" s="45"/>
      <c r="J826" s="46">
        <v>2857.1760000000004</v>
      </c>
      <c r="K826" s="45"/>
      <c r="L826" s="46"/>
      <c r="M826" s="45"/>
      <c r="N826" s="46"/>
      <c r="O826" s="45"/>
      <c r="P826" s="46"/>
      <c r="Q826" s="45"/>
      <c r="R826" s="147"/>
      <c r="S826" s="148"/>
      <c r="T826" s="125"/>
      <c r="U826" s="125"/>
      <c r="V826" s="125"/>
    </row>
    <row r="827" spans="1:22" ht="15">
      <c r="A827" s="127"/>
      <c r="B827" s="144"/>
      <c r="C827" s="12" t="s">
        <v>211</v>
      </c>
      <c r="D827" s="44">
        <f t="shared" si="498"/>
        <v>0</v>
      </c>
      <c r="E827" s="45">
        <f t="shared" si="498"/>
        <v>0</v>
      </c>
      <c r="F827" s="52">
        <v>0</v>
      </c>
      <c r="G827" s="48">
        <v>0</v>
      </c>
      <c r="H827" s="105"/>
      <c r="I827" s="80"/>
      <c r="J827" s="105"/>
      <c r="K827" s="80"/>
      <c r="L827" s="105"/>
      <c r="M827" s="80"/>
      <c r="N827" s="105"/>
      <c r="O827" s="80"/>
      <c r="P827" s="105"/>
      <c r="Q827" s="80"/>
      <c r="R827" s="147"/>
      <c r="S827" s="148"/>
      <c r="T827" s="125"/>
      <c r="U827" s="125"/>
      <c r="V827" s="125"/>
    </row>
    <row r="828" spans="1:22" ht="15">
      <c r="A828" s="127"/>
      <c r="B828" s="144"/>
      <c r="C828" s="43" t="s">
        <v>212</v>
      </c>
      <c r="D828" s="44">
        <f t="shared" si="498"/>
        <v>0</v>
      </c>
      <c r="E828" s="45">
        <f t="shared" si="498"/>
        <v>0</v>
      </c>
      <c r="F828" s="52">
        <v>0</v>
      </c>
      <c r="G828" s="48">
        <v>0</v>
      </c>
      <c r="H828" s="69"/>
      <c r="I828" s="68"/>
      <c r="J828" s="69"/>
      <c r="K828" s="68"/>
      <c r="L828" s="69"/>
      <c r="M828" s="68"/>
      <c r="N828" s="69"/>
      <c r="O828" s="68"/>
      <c r="P828" s="69"/>
      <c r="Q828" s="68"/>
      <c r="R828" s="147"/>
      <c r="S828" s="148"/>
      <c r="T828" s="125"/>
      <c r="U828" s="125"/>
      <c r="V828" s="125"/>
    </row>
    <row r="829" spans="1:22" ht="15.75" thickBot="1">
      <c r="A829" s="128"/>
      <c r="B829" s="138"/>
      <c r="C829" s="16" t="s">
        <v>213</v>
      </c>
      <c r="D829" s="54">
        <f t="shared" si="498"/>
        <v>0</v>
      </c>
      <c r="E829" s="51">
        <f t="shared" si="498"/>
        <v>0</v>
      </c>
      <c r="F829" s="53">
        <v>0</v>
      </c>
      <c r="G829" s="51">
        <v>0</v>
      </c>
      <c r="H829" s="53">
        <v>0</v>
      </c>
      <c r="I829" s="51">
        <v>0</v>
      </c>
      <c r="J829" s="53">
        <v>0</v>
      </c>
      <c r="K829" s="51">
        <v>0</v>
      </c>
      <c r="L829" s="53">
        <v>0</v>
      </c>
      <c r="M829" s="51">
        <v>0</v>
      </c>
      <c r="N829" s="53">
        <v>0</v>
      </c>
      <c r="O829" s="51">
        <v>0</v>
      </c>
      <c r="P829" s="53">
        <v>0</v>
      </c>
      <c r="Q829" s="51">
        <v>0</v>
      </c>
      <c r="R829" s="149"/>
      <c r="S829" s="145"/>
      <c r="T829" s="125"/>
      <c r="U829" s="125"/>
      <c r="V829" s="125"/>
    </row>
    <row r="830" spans="1:22" ht="15" customHeight="1">
      <c r="A830" s="126" t="s">
        <v>257</v>
      </c>
      <c r="B830" s="143" t="s">
        <v>314</v>
      </c>
      <c r="C830" s="40" t="s">
        <v>14</v>
      </c>
      <c r="D830" s="41">
        <f>SUM(D831:D836)</f>
        <v>3742.2900000000004</v>
      </c>
      <c r="E830" s="42">
        <f>SUM(E831:E836)</f>
        <v>0</v>
      </c>
      <c r="F830" s="41">
        <f>SUM(F831:F836)</f>
        <v>748.4580000000001</v>
      </c>
      <c r="G830" s="42">
        <f aca="true" t="shared" si="499" ref="G830:Q830">SUM(G831:G836)</f>
        <v>0</v>
      </c>
      <c r="H830" s="41">
        <f t="shared" si="499"/>
        <v>0</v>
      </c>
      <c r="I830" s="42">
        <f t="shared" si="499"/>
        <v>0</v>
      </c>
      <c r="J830" s="41">
        <f t="shared" si="499"/>
        <v>2993.8320000000003</v>
      </c>
      <c r="K830" s="42">
        <f t="shared" si="499"/>
        <v>0</v>
      </c>
      <c r="L830" s="41">
        <f t="shared" si="499"/>
        <v>0</v>
      </c>
      <c r="M830" s="42">
        <f t="shared" si="499"/>
        <v>0</v>
      </c>
      <c r="N830" s="41">
        <f t="shared" si="499"/>
        <v>0</v>
      </c>
      <c r="O830" s="42">
        <f t="shared" si="499"/>
        <v>0</v>
      </c>
      <c r="P830" s="41">
        <f t="shared" si="499"/>
        <v>0</v>
      </c>
      <c r="Q830" s="42">
        <f t="shared" si="499"/>
        <v>0</v>
      </c>
      <c r="R830" s="150" t="s">
        <v>19</v>
      </c>
      <c r="S830" s="151"/>
      <c r="T830" s="125"/>
      <c r="U830" s="125"/>
      <c r="V830" s="125"/>
    </row>
    <row r="831" spans="1:22" ht="15" customHeight="1">
      <c r="A831" s="127"/>
      <c r="B831" s="144"/>
      <c r="C831" s="43" t="s">
        <v>0</v>
      </c>
      <c r="D831" s="44">
        <f aca="true" t="shared" si="500" ref="D831:E836">F831+H831+J831+L831</f>
        <v>0</v>
      </c>
      <c r="E831" s="45">
        <f t="shared" si="500"/>
        <v>0</v>
      </c>
      <c r="F831" s="46"/>
      <c r="G831" s="45"/>
      <c r="H831" s="46"/>
      <c r="I831" s="45"/>
      <c r="J831" s="46"/>
      <c r="K831" s="45"/>
      <c r="L831" s="46"/>
      <c r="M831" s="45"/>
      <c r="N831" s="46"/>
      <c r="O831" s="45"/>
      <c r="P831" s="46"/>
      <c r="Q831" s="45"/>
      <c r="R831" s="147"/>
      <c r="S831" s="148"/>
      <c r="T831" s="125"/>
      <c r="U831" s="125"/>
      <c r="V831" s="125"/>
    </row>
    <row r="832" spans="1:22" ht="15">
      <c r="A832" s="127"/>
      <c r="B832" s="144"/>
      <c r="C832" s="43" t="s">
        <v>1</v>
      </c>
      <c r="D832" s="44">
        <f t="shared" si="500"/>
        <v>0</v>
      </c>
      <c r="E832" s="45">
        <f t="shared" si="500"/>
        <v>0</v>
      </c>
      <c r="F832" s="46"/>
      <c r="G832" s="45"/>
      <c r="H832" s="46"/>
      <c r="I832" s="45"/>
      <c r="J832" s="46"/>
      <c r="K832" s="45"/>
      <c r="L832" s="46"/>
      <c r="M832" s="45"/>
      <c r="N832" s="46"/>
      <c r="O832" s="45"/>
      <c r="P832" s="46"/>
      <c r="Q832" s="45"/>
      <c r="R832" s="147"/>
      <c r="S832" s="148"/>
      <c r="T832" s="125"/>
      <c r="U832" s="125"/>
      <c r="V832" s="125"/>
    </row>
    <row r="833" spans="1:22" ht="15">
      <c r="A833" s="127"/>
      <c r="B833" s="144"/>
      <c r="C833" s="43" t="s">
        <v>2</v>
      </c>
      <c r="D833" s="44">
        <f t="shared" si="500"/>
        <v>3742.2900000000004</v>
      </c>
      <c r="E833" s="45">
        <f t="shared" si="500"/>
        <v>0</v>
      </c>
      <c r="F833" s="46">
        <v>748.4580000000001</v>
      </c>
      <c r="G833" s="45"/>
      <c r="H833" s="46"/>
      <c r="I833" s="45"/>
      <c r="J833" s="46">
        <v>2993.8320000000003</v>
      </c>
      <c r="K833" s="45"/>
      <c r="L833" s="46"/>
      <c r="M833" s="45"/>
      <c r="N833" s="46"/>
      <c r="O833" s="45"/>
      <c r="P833" s="46"/>
      <c r="Q833" s="45"/>
      <c r="R833" s="147"/>
      <c r="S833" s="148"/>
      <c r="T833" s="125"/>
      <c r="U833" s="125"/>
      <c r="V833" s="125"/>
    </row>
    <row r="834" spans="1:22" ht="15">
      <c r="A834" s="127"/>
      <c r="B834" s="144"/>
      <c r="C834" s="12" t="s">
        <v>211</v>
      </c>
      <c r="D834" s="44">
        <f t="shared" si="500"/>
        <v>0</v>
      </c>
      <c r="E834" s="45">
        <f t="shared" si="500"/>
        <v>0</v>
      </c>
      <c r="F834" s="52">
        <v>0</v>
      </c>
      <c r="G834" s="48">
        <v>0</v>
      </c>
      <c r="H834" s="105"/>
      <c r="I834" s="80"/>
      <c r="J834" s="105"/>
      <c r="K834" s="80"/>
      <c r="L834" s="105"/>
      <c r="M834" s="80"/>
      <c r="N834" s="105"/>
      <c r="O834" s="80"/>
      <c r="P834" s="105"/>
      <c r="Q834" s="80"/>
      <c r="R834" s="147"/>
      <c r="S834" s="148"/>
      <c r="T834" s="125"/>
      <c r="U834" s="125"/>
      <c r="V834" s="125"/>
    </row>
    <row r="835" spans="1:22" ht="15">
      <c r="A835" s="127"/>
      <c r="B835" s="144"/>
      <c r="C835" s="43" t="s">
        <v>212</v>
      </c>
      <c r="D835" s="44">
        <f t="shared" si="500"/>
        <v>0</v>
      </c>
      <c r="E835" s="45">
        <f t="shared" si="500"/>
        <v>0</v>
      </c>
      <c r="F835" s="52">
        <v>0</v>
      </c>
      <c r="G835" s="48">
        <v>0</v>
      </c>
      <c r="H835" s="69"/>
      <c r="I835" s="68"/>
      <c r="J835" s="69"/>
      <c r="K835" s="68"/>
      <c r="L835" s="69"/>
      <c r="M835" s="68"/>
      <c r="N835" s="69"/>
      <c r="O835" s="68"/>
      <c r="P835" s="69"/>
      <c r="Q835" s="68"/>
      <c r="R835" s="147"/>
      <c r="S835" s="148"/>
      <c r="T835" s="125"/>
      <c r="U835" s="125"/>
      <c r="V835" s="125"/>
    </row>
    <row r="836" spans="1:22" ht="15.75" thickBot="1">
      <c r="A836" s="128"/>
      <c r="B836" s="138"/>
      <c r="C836" s="16" t="s">
        <v>213</v>
      </c>
      <c r="D836" s="54">
        <f t="shared" si="500"/>
        <v>0</v>
      </c>
      <c r="E836" s="51">
        <f t="shared" si="500"/>
        <v>0</v>
      </c>
      <c r="F836" s="53">
        <v>0</v>
      </c>
      <c r="G836" s="51">
        <v>0</v>
      </c>
      <c r="H836" s="53">
        <v>0</v>
      </c>
      <c r="I836" s="51">
        <v>0</v>
      </c>
      <c r="J836" s="53">
        <v>0</v>
      </c>
      <c r="K836" s="51">
        <v>0</v>
      </c>
      <c r="L836" s="53">
        <v>0</v>
      </c>
      <c r="M836" s="51">
        <v>0</v>
      </c>
      <c r="N836" s="53">
        <v>0</v>
      </c>
      <c r="O836" s="51">
        <v>0</v>
      </c>
      <c r="P836" s="53">
        <v>0</v>
      </c>
      <c r="Q836" s="51">
        <v>0</v>
      </c>
      <c r="R836" s="149"/>
      <c r="S836" s="145"/>
      <c r="T836" s="125"/>
      <c r="U836" s="125"/>
      <c r="V836" s="125"/>
    </row>
    <row r="837" spans="1:22" ht="15" customHeight="1">
      <c r="A837" s="126" t="s">
        <v>258</v>
      </c>
      <c r="B837" s="143" t="s">
        <v>315</v>
      </c>
      <c r="C837" s="40" t="s">
        <v>14</v>
      </c>
      <c r="D837" s="41">
        <f>SUM(D838:D843)</f>
        <v>4924.17</v>
      </c>
      <c r="E837" s="42">
        <f>SUM(E838:E843)</f>
        <v>0</v>
      </c>
      <c r="F837" s="41">
        <f aca="true" t="shared" si="501" ref="F837:Q837">SUM(F838:F843)</f>
        <v>984.8340000000001</v>
      </c>
      <c r="G837" s="42">
        <f t="shared" si="501"/>
        <v>0</v>
      </c>
      <c r="H837" s="41">
        <f t="shared" si="501"/>
        <v>0</v>
      </c>
      <c r="I837" s="42">
        <f t="shared" si="501"/>
        <v>0</v>
      </c>
      <c r="J837" s="41">
        <f t="shared" si="501"/>
        <v>3939.336</v>
      </c>
      <c r="K837" s="42">
        <f t="shared" si="501"/>
        <v>0</v>
      </c>
      <c r="L837" s="41">
        <f t="shared" si="501"/>
        <v>0</v>
      </c>
      <c r="M837" s="42">
        <f t="shared" si="501"/>
        <v>0</v>
      </c>
      <c r="N837" s="41">
        <f t="shared" si="501"/>
        <v>0</v>
      </c>
      <c r="O837" s="42">
        <f t="shared" si="501"/>
        <v>0</v>
      </c>
      <c r="P837" s="41">
        <f t="shared" si="501"/>
        <v>0</v>
      </c>
      <c r="Q837" s="42">
        <f t="shared" si="501"/>
        <v>0</v>
      </c>
      <c r="R837" s="150" t="s">
        <v>19</v>
      </c>
      <c r="S837" s="151"/>
      <c r="T837" s="125"/>
      <c r="U837" s="125"/>
      <c r="V837" s="125"/>
    </row>
    <row r="838" spans="1:22" ht="15" customHeight="1">
      <c r="A838" s="127"/>
      <c r="B838" s="144"/>
      <c r="C838" s="43" t="s">
        <v>0</v>
      </c>
      <c r="D838" s="44">
        <f aca="true" t="shared" si="502" ref="D838:E843">F838+H838+J838+L838</f>
        <v>0</v>
      </c>
      <c r="E838" s="45">
        <f t="shared" si="502"/>
        <v>0</v>
      </c>
      <c r="F838" s="46"/>
      <c r="G838" s="45"/>
      <c r="H838" s="46"/>
      <c r="I838" s="45"/>
      <c r="J838" s="46"/>
      <c r="K838" s="45"/>
      <c r="L838" s="46"/>
      <c r="M838" s="45"/>
      <c r="N838" s="46"/>
      <c r="O838" s="45"/>
      <c r="P838" s="46"/>
      <c r="Q838" s="45"/>
      <c r="R838" s="147"/>
      <c r="S838" s="148"/>
      <c r="T838" s="125"/>
      <c r="U838" s="125"/>
      <c r="V838" s="125"/>
    </row>
    <row r="839" spans="1:22" ht="15">
      <c r="A839" s="127"/>
      <c r="B839" s="144"/>
      <c r="C839" s="43" t="s">
        <v>1</v>
      </c>
      <c r="D839" s="44">
        <f t="shared" si="502"/>
        <v>0</v>
      </c>
      <c r="E839" s="45">
        <f t="shared" si="502"/>
        <v>0</v>
      </c>
      <c r="F839" s="46"/>
      <c r="G839" s="45"/>
      <c r="H839" s="46"/>
      <c r="I839" s="45"/>
      <c r="J839" s="46"/>
      <c r="K839" s="45"/>
      <c r="L839" s="46"/>
      <c r="M839" s="45"/>
      <c r="N839" s="46"/>
      <c r="O839" s="45"/>
      <c r="P839" s="46"/>
      <c r="Q839" s="45"/>
      <c r="R839" s="147"/>
      <c r="S839" s="148"/>
      <c r="T839" s="125"/>
      <c r="U839" s="125"/>
      <c r="V839" s="125"/>
    </row>
    <row r="840" spans="1:22" ht="15">
      <c r="A840" s="127"/>
      <c r="B840" s="144"/>
      <c r="C840" s="43" t="s">
        <v>2</v>
      </c>
      <c r="D840" s="44">
        <f t="shared" si="502"/>
        <v>4924.17</v>
      </c>
      <c r="E840" s="45">
        <f t="shared" si="502"/>
        <v>0</v>
      </c>
      <c r="F840" s="46">
        <v>984.8340000000001</v>
      </c>
      <c r="G840" s="45"/>
      <c r="H840" s="46"/>
      <c r="I840" s="45"/>
      <c r="J840" s="46">
        <f>3939.336</f>
        <v>3939.336</v>
      </c>
      <c r="K840" s="45"/>
      <c r="L840" s="46"/>
      <c r="M840" s="45"/>
      <c r="N840" s="46"/>
      <c r="O840" s="45"/>
      <c r="P840" s="46"/>
      <c r="Q840" s="45"/>
      <c r="R840" s="147"/>
      <c r="S840" s="148"/>
      <c r="T840" s="125"/>
      <c r="U840" s="125"/>
      <c r="V840" s="125"/>
    </row>
    <row r="841" spans="1:22" ht="15">
      <c r="A841" s="127"/>
      <c r="B841" s="144"/>
      <c r="C841" s="12" t="s">
        <v>211</v>
      </c>
      <c r="D841" s="44">
        <f t="shared" si="502"/>
        <v>0</v>
      </c>
      <c r="E841" s="45">
        <f t="shared" si="502"/>
        <v>0</v>
      </c>
      <c r="F841" s="52">
        <v>0</v>
      </c>
      <c r="G841" s="48">
        <v>0</v>
      </c>
      <c r="H841" s="105"/>
      <c r="I841" s="80"/>
      <c r="J841" s="105"/>
      <c r="K841" s="80"/>
      <c r="L841" s="105"/>
      <c r="M841" s="80"/>
      <c r="N841" s="105"/>
      <c r="O841" s="80"/>
      <c r="P841" s="105"/>
      <c r="Q841" s="80"/>
      <c r="R841" s="147"/>
      <c r="S841" s="148"/>
      <c r="T841" s="125"/>
      <c r="U841" s="125"/>
      <c r="V841" s="125"/>
    </row>
    <row r="842" spans="1:22" ht="15">
      <c r="A842" s="127"/>
      <c r="B842" s="144"/>
      <c r="C842" s="43" t="s">
        <v>212</v>
      </c>
      <c r="D842" s="44">
        <f t="shared" si="502"/>
        <v>0</v>
      </c>
      <c r="E842" s="45">
        <f t="shared" si="502"/>
        <v>0</v>
      </c>
      <c r="F842" s="52">
        <v>0</v>
      </c>
      <c r="G842" s="48">
        <v>0</v>
      </c>
      <c r="H842" s="69"/>
      <c r="I842" s="68"/>
      <c r="J842" s="69"/>
      <c r="K842" s="68"/>
      <c r="L842" s="69"/>
      <c r="M842" s="68"/>
      <c r="N842" s="69"/>
      <c r="O842" s="68"/>
      <c r="P842" s="69"/>
      <c r="Q842" s="68"/>
      <c r="R842" s="147"/>
      <c r="S842" s="148"/>
      <c r="T842" s="125"/>
      <c r="U842" s="125"/>
      <c r="V842" s="125"/>
    </row>
    <row r="843" spans="1:22" ht="15.75" thickBot="1">
      <c r="A843" s="128"/>
      <c r="B843" s="138"/>
      <c r="C843" s="16" t="s">
        <v>213</v>
      </c>
      <c r="D843" s="54">
        <f t="shared" si="502"/>
        <v>0</v>
      </c>
      <c r="E843" s="51">
        <f t="shared" si="502"/>
        <v>0</v>
      </c>
      <c r="F843" s="53">
        <v>0</v>
      </c>
      <c r="G843" s="51">
        <v>0</v>
      </c>
      <c r="H843" s="53">
        <v>0</v>
      </c>
      <c r="I843" s="51">
        <v>0</v>
      </c>
      <c r="J843" s="53">
        <v>0</v>
      </c>
      <c r="K843" s="51">
        <v>0</v>
      </c>
      <c r="L843" s="53">
        <v>0</v>
      </c>
      <c r="M843" s="51">
        <v>0</v>
      </c>
      <c r="N843" s="53">
        <v>0</v>
      </c>
      <c r="O843" s="51">
        <v>0</v>
      </c>
      <c r="P843" s="53">
        <v>0</v>
      </c>
      <c r="Q843" s="51">
        <v>0</v>
      </c>
      <c r="R843" s="149"/>
      <c r="S843" s="145"/>
      <c r="T843" s="125"/>
      <c r="U843" s="125"/>
      <c r="V843" s="125"/>
    </row>
    <row r="844" spans="1:22" s="30" customFormat="1" ht="15" customHeight="1">
      <c r="A844" s="135" t="s">
        <v>95</v>
      </c>
      <c r="B844" s="132" t="s">
        <v>316</v>
      </c>
      <c r="C844" s="99" t="s">
        <v>14</v>
      </c>
      <c r="D844" s="62">
        <f aca="true" t="shared" si="503" ref="D844:Q844">SUM(D845:D850)</f>
        <v>2346.84</v>
      </c>
      <c r="E844" s="63">
        <f t="shared" si="503"/>
        <v>0</v>
      </c>
      <c r="F844" s="32">
        <f t="shared" si="503"/>
        <v>469.368</v>
      </c>
      <c r="G844" s="33">
        <f t="shared" si="503"/>
        <v>0</v>
      </c>
      <c r="H844" s="32">
        <f t="shared" si="503"/>
        <v>0</v>
      </c>
      <c r="I844" s="33">
        <f t="shared" si="503"/>
        <v>0</v>
      </c>
      <c r="J844" s="32">
        <f t="shared" si="503"/>
        <v>1877.472</v>
      </c>
      <c r="K844" s="33">
        <f t="shared" si="503"/>
        <v>0</v>
      </c>
      <c r="L844" s="32">
        <f t="shared" si="503"/>
        <v>0</v>
      </c>
      <c r="M844" s="33">
        <f t="shared" si="503"/>
        <v>0</v>
      </c>
      <c r="N844" s="32">
        <f t="shared" si="503"/>
        <v>0</v>
      </c>
      <c r="O844" s="33">
        <f t="shared" si="503"/>
        <v>0</v>
      </c>
      <c r="P844" s="32">
        <f t="shared" si="503"/>
        <v>0</v>
      </c>
      <c r="Q844" s="33">
        <f t="shared" si="503"/>
        <v>0</v>
      </c>
      <c r="R844" s="157" t="s">
        <v>19</v>
      </c>
      <c r="S844" s="158"/>
      <c r="T844" s="125"/>
      <c r="U844" s="125"/>
      <c r="V844" s="125"/>
    </row>
    <row r="845" spans="1:22" s="30" customFormat="1" ht="15">
      <c r="A845" s="136"/>
      <c r="B845" s="133"/>
      <c r="C845" s="67" t="s">
        <v>0</v>
      </c>
      <c r="D845" s="58">
        <f aca="true" t="shared" si="504" ref="D845:E850">F845+H845+J845+L845</f>
        <v>0</v>
      </c>
      <c r="E845" s="36">
        <f t="shared" si="504"/>
        <v>0</v>
      </c>
      <c r="F845" s="35">
        <f aca="true" t="shared" si="505" ref="F845:G850">F852+F859+F866</f>
        <v>0</v>
      </c>
      <c r="G845" s="36">
        <f t="shared" si="505"/>
        <v>0</v>
      </c>
      <c r="H845" s="35">
        <f aca="true" t="shared" si="506" ref="H845:Q845">H852+H859+H866</f>
        <v>0</v>
      </c>
      <c r="I845" s="36">
        <f t="shared" si="506"/>
        <v>0</v>
      </c>
      <c r="J845" s="35">
        <f t="shared" si="506"/>
        <v>0</v>
      </c>
      <c r="K845" s="36">
        <f t="shared" si="506"/>
        <v>0</v>
      </c>
      <c r="L845" s="35">
        <f t="shared" si="506"/>
        <v>0</v>
      </c>
      <c r="M845" s="36">
        <f t="shared" si="506"/>
        <v>0</v>
      </c>
      <c r="N845" s="35">
        <f t="shared" si="506"/>
        <v>0</v>
      </c>
      <c r="O845" s="36">
        <f t="shared" si="506"/>
        <v>0</v>
      </c>
      <c r="P845" s="35">
        <f t="shared" si="506"/>
        <v>0</v>
      </c>
      <c r="Q845" s="36">
        <f t="shared" si="506"/>
        <v>0</v>
      </c>
      <c r="R845" s="159"/>
      <c r="S845" s="160"/>
      <c r="T845" s="125"/>
      <c r="U845" s="125"/>
      <c r="V845" s="125"/>
    </row>
    <row r="846" spans="1:22" s="30" customFormat="1" ht="15">
      <c r="A846" s="136"/>
      <c r="B846" s="133"/>
      <c r="C846" s="67" t="s">
        <v>1</v>
      </c>
      <c r="D846" s="58">
        <f t="shared" si="504"/>
        <v>0</v>
      </c>
      <c r="E846" s="36">
        <f t="shared" si="504"/>
        <v>0</v>
      </c>
      <c r="F846" s="35">
        <f t="shared" si="505"/>
        <v>0</v>
      </c>
      <c r="G846" s="36">
        <f t="shared" si="505"/>
        <v>0</v>
      </c>
      <c r="H846" s="35">
        <f aca="true" t="shared" si="507" ref="H846:Q846">H853+H860+H867</f>
        <v>0</v>
      </c>
      <c r="I846" s="36">
        <f t="shared" si="507"/>
        <v>0</v>
      </c>
      <c r="J846" s="35">
        <f t="shared" si="507"/>
        <v>0</v>
      </c>
      <c r="K846" s="36">
        <f t="shared" si="507"/>
        <v>0</v>
      </c>
      <c r="L846" s="35">
        <f t="shared" si="507"/>
        <v>0</v>
      </c>
      <c r="M846" s="36">
        <f t="shared" si="507"/>
        <v>0</v>
      </c>
      <c r="N846" s="35">
        <f t="shared" si="507"/>
        <v>0</v>
      </c>
      <c r="O846" s="36">
        <f t="shared" si="507"/>
        <v>0</v>
      </c>
      <c r="P846" s="35">
        <f t="shared" si="507"/>
        <v>0</v>
      </c>
      <c r="Q846" s="36">
        <f t="shared" si="507"/>
        <v>0</v>
      </c>
      <c r="R846" s="159"/>
      <c r="S846" s="160"/>
      <c r="T846" s="125"/>
      <c r="U846" s="125"/>
      <c r="V846" s="125"/>
    </row>
    <row r="847" spans="1:22" s="30" customFormat="1" ht="15">
      <c r="A847" s="136"/>
      <c r="B847" s="133"/>
      <c r="C847" s="67" t="s">
        <v>2</v>
      </c>
      <c r="D847" s="58">
        <f t="shared" si="504"/>
        <v>2346.84</v>
      </c>
      <c r="E847" s="36">
        <f t="shared" si="504"/>
        <v>0</v>
      </c>
      <c r="F847" s="35">
        <f t="shared" si="505"/>
        <v>469.368</v>
      </c>
      <c r="G847" s="36">
        <f t="shared" si="505"/>
        <v>0</v>
      </c>
      <c r="H847" s="35">
        <f aca="true" t="shared" si="508" ref="H847:Q847">H854+H861+H868</f>
        <v>0</v>
      </c>
      <c r="I847" s="36">
        <f t="shared" si="508"/>
        <v>0</v>
      </c>
      <c r="J847" s="35">
        <f t="shared" si="508"/>
        <v>1877.472</v>
      </c>
      <c r="K847" s="36">
        <f t="shared" si="508"/>
        <v>0</v>
      </c>
      <c r="L847" s="35">
        <f t="shared" si="508"/>
        <v>0</v>
      </c>
      <c r="M847" s="36">
        <f t="shared" si="508"/>
        <v>0</v>
      </c>
      <c r="N847" s="35">
        <f t="shared" si="508"/>
        <v>0</v>
      </c>
      <c r="O847" s="36">
        <f t="shared" si="508"/>
        <v>0</v>
      </c>
      <c r="P847" s="35">
        <f t="shared" si="508"/>
        <v>0</v>
      </c>
      <c r="Q847" s="36">
        <f t="shared" si="508"/>
        <v>0</v>
      </c>
      <c r="R847" s="159"/>
      <c r="S847" s="160"/>
      <c r="T847" s="125"/>
      <c r="U847" s="125"/>
      <c r="V847" s="125"/>
    </row>
    <row r="848" spans="1:22" s="30" customFormat="1" ht="15">
      <c r="A848" s="136"/>
      <c r="B848" s="133"/>
      <c r="C848" s="64" t="s">
        <v>211</v>
      </c>
      <c r="D848" s="58">
        <f t="shared" si="504"/>
        <v>0</v>
      </c>
      <c r="E848" s="36">
        <f t="shared" si="504"/>
        <v>0</v>
      </c>
      <c r="F848" s="65">
        <f t="shared" si="505"/>
        <v>0</v>
      </c>
      <c r="G848" s="63">
        <f t="shared" si="505"/>
        <v>0</v>
      </c>
      <c r="H848" s="65">
        <f aca="true" t="shared" si="509" ref="H848:Q848">H855+H862+H869</f>
        <v>0</v>
      </c>
      <c r="I848" s="63">
        <f t="shared" si="509"/>
        <v>0</v>
      </c>
      <c r="J848" s="65">
        <f t="shared" si="509"/>
        <v>0</v>
      </c>
      <c r="K848" s="63">
        <f t="shared" si="509"/>
        <v>0</v>
      </c>
      <c r="L848" s="65">
        <f t="shared" si="509"/>
        <v>0</v>
      </c>
      <c r="M848" s="63">
        <f t="shared" si="509"/>
        <v>0</v>
      </c>
      <c r="N848" s="65">
        <f t="shared" si="509"/>
        <v>0</v>
      </c>
      <c r="O848" s="63">
        <f t="shared" si="509"/>
        <v>0</v>
      </c>
      <c r="P848" s="65">
        <f t="shared" si="509"/>
        <v>0</v>
      </c>
      <c r="Q848" s="63">
        <f t="shared" si="509"/>
        <v>0</v>
      </c>
      <c r="R848" s="159"/>
      <c r="S848" s="160"/>
      <c r="T848" s="125"/>
      <c r="U848" s="125"/>
      <c r="V848" s="125"/>
    </row>
    <row r="849" spans="1:22" s="30" customFormat="1" ht="15">
      <c r="A849" s="136"/>
      <c r="B849" s="133"/>
      <c r="C849" s="34" t="s">
        <v>212</v>
      </c>
      <c r="D849" s="58">
        <f t="shared" si="504"/>
        <v>0</v>
      </c>
      <c r="E849" s="36">
        <f t="shared" si="504"/>
        <v>0</v>
      </c>
      <c r="F849" s="62">
        <f t="shared" si="505"/>
        <v>0</v>
      </c>
      <c r="G849" s="102">
        <f t="shared" si="505"/>
        <v>0</v>
      </c>
      <c r="H849" s="62">
        <f aca="true" t="shared" si="510" ref="H849:Q849">H856+H863+H870</f>
        <v>0</v>
      </c>
      <c r="I849" s="102">
        <f t="shared" si="510"/>
        <v>0</v>
      </c>
      <c r="J849" s="62">
        <f t="shared" si="510"/>
        <v>0</v>
      </c>
      <c r="K849" s="102">
        <f t="shared" si="510"/>
        <v>0</v>
      </c>
      <c r="L849" s="62">
        <f t="shared" si="510"/>
        <v>0</v>
      </c>
      <c r="M849" s="102">
        <f t="shared" si="510"/>
        <v>0</v>
      </c>
      <c r="N849" s="62">
        <f t="shared" si="510"/>
        <v>0</v>
      </c>
      <c r="O849" s="102">
        <f t="shared" si="510"/>
        <v>0</v>
      </c>
      <c r="P849" s="62">
        <f t="shared" si="510"/>
        <v>0</v>
      </c>
      <c r="Q849" s="102">
        <f t="shared" si="510"/>
        <v>0</v>
      </c>
      <c r="R849" s="159"/>
      <c r="S849" s="160"/>
      <c r="T849" s="125"/>
      <c r="U849" s="125"/>
      <c r="V849" s="125"/>
    </row>
    <row r="850" spans="1:22" s="30" customFormat="1" ht="15.75" thickBot="1">
      <c r="A850" s="137"/>
      <c r="B850" s="134"/>
      <c r="C850" s="37" t="s">
        <v>213</v>
      </c>
      <c r="D850" s="60">
        <f t="shared" si="504"/>
        <v>0</v>
      </c>
      <c r="E850" s="39">
        <f t="shared" si="504"/>
        <v>0</v>
      </c>
      <c r="F850" s="60">
        <f t="shared" si="505"/>
        <v>0</v>
      </c>
      <c r="G850" s="74">
        <f t="shared" si="505"/>
        <v>0</v>
      </c>
      <c r="H850" s="60">
        <f aca="true" t="shared" si="511" ref="H850:Q850">H857+H864+H871</f>
        <v>0</v>
      </c>
      <c r="I850" s="74">
        <f t="shared" si="511"/>
        <v>0</v>
      </c>
      <c r="J850" s="60">
        <f t="shared" si="511"/>
        <v>0</v>
      </c>
      <c r="K850" s="74">
        <f t="shared" si="511"/>
        <v>0</v>
      </c>
      <c r="L850" s="60">
        <f t="shared" si="511"/>
        <v>0</v>
      </c>
      <c r="M850" s="74">
        <f t="shared" si="511"/>
        <v>0</v>
      </c>
      <c r="N850" s="60">
        <f t="shared" si="511"/>
        <v>0</v>
      </c>
      <c r="O850" s="74">
        <f t="shared" si="511"/>
        <v>0</v>
      </c>
      <c r="P850" s="60">
        <f t="shared" si="511"/>
        <v>0</v>
      </c>
      <c r="Q850" s="74">
        <f t="shared" si="511"/>
        <v>0</v>
      </c>
      <c r="R850" s="161"/>
      <c r="S850" s="162"/>
      <c r="T850" s="125"/>
      <c r="U850" s="125"/>
      <c r="V850" s="125"/>
    </row>
    <row r="851" spans="1:22" ht="15">
      <c r="A851" s="126" t="s">
        <v>259</v>
      </c>
      <c r="B851" s="143" t="s">
        <v>317</v>
      </c>
      <c r="C851" s="40" t="s">
        <v>14</v>
      </c>
      <c r="D851" s="41">
        <f>SUM(D852:D857)</f>
        <v>642.69</v>
      </c>
      <c r="E851" s="42">
        <f>SUM(E852:E857)</f>
        <v>0</v>
      </c>
      <c r="F851" s="41">
        <f aca="true" t="shared" si="512" ref="F851:Q851">SUM(F852:F857)</f>
        <v>128.538</v>
      </c>
      <c r="G851" s="42">
        <f t="shared" si="512"/>
        <v>0</v>
      </c>
      <c r="H851" s="41">
        <f t="shared" si="512"/>
        <v>0</v>
      </c>
      <c r="I851" s="42">
        <f t="shared" si="512"/>
        <v>0</v>
      </c>
      <c r="J851" s="41">
        <f t="shared" si="512"/>
        <v>514.152</v>
      </c>
      <c r="K851" s="42">
        <f t="shared" si="512"/>
        <v>0</v>
      </c>
      <c r="L851" s="41">
        <f t="shared" si="512"/>
        <v>0</v>
      </c>
      <c r="M851" s="42">
        <f t="shared" si="512"/>
        <v>0</v>
      </c>
      <c r="N851" s="41">
        <f t="shared" si="512"/>
        <v>0</v>
      </c>
      <c r="O851" s="42">
        <f t="shared" si="512"/>
        <v>0</v>
      </c>
      <c r="P851" s="41">
        <f t="shared" si="512"/>
        <v>0</v>
      </c>
      <c r="Q851" s="42">
        <f t="shared" si="512"/>
        <v>0</v>
      </c>
      <c r="R851" s="150" t="s">
        <v>19</v>
      </c>
      <c r="S851" s="151"/>
      <c r="T851" s="125"/>
      <c r="U851" s="125"/>
      <c r="V851" s="125"/>
    </row>
    <row r="852" spans="1:22" ht="15">
      <c r="A852" s="127"/>
      <c r="B852" s="144"/>
      <c r="C852" s="43" t="s">
        <v>0</v>
      </c>
      <c r="D852" s="44">
        <f aca="true" t="shared" si="513" ref="D852:E857">F852+H852+J852+L852</f>
        <v>0</v>
      </c>
      <c r="E852" s="45">
        <f t="shared" si="513"/>
        <v>0</v>
      </c>
      <c r="F852" s="46"/>
      <c r="G852" s="45"/>
      <c r="H852" s="46"/>
      <c r="I852" s="45"/>
      <c r="J852" s="46"/>
      <c r="K852" s="45"/>
      <c r="L852" s="46"/>
      <c r="M852" s="45"/>
      <c r="N852" s="46"/>
      <c r="O852" s="45"/>
      <c r="P852" s="46"/>
      <c r="Q852" s="45"/>
      <c r="R852" s="147"/>
      <c r="S852" s="148"/>
      <c r="T852" s="125"/>
      <c r="U852" s="125"/>
      <c r="V852" s="125"/>
    </row>
    <row r="853" spans="1:22" ht="15">
      <c r="A853" s="127"/>
      <c r="B853" s="144"/>
      <c r="C853" s="43" t="s">
        <v>1</v>
      </c>
      <c r="D853" s="44">
        <f t="shared" si="513"/>
        <v>0</v>
      </c>
      <c r="E853" s="45">
        <f t="shared" si="513"/>
        <v>0</v>
      </c>
      <c r="F853" s="46"/>
      <c r="G853" s="45"/>
      <c r="H853" s="46"/>
      <c r="I853" s="45"/>
      <c r="J853" s="46"/>
      <c r="K853" s="45"/>
      <c r="L853" s="46"/>
      <c r="M853" s="45"/>
      <c r="N853" s="46"/>
      <c r="O853" s="45"/>
      <c r="P853" s="46"/>
      <c r="Q853" s="45"/>
      <c r="R853" s="147"/>
      <c r="S853" s="148"/>
      <c r="T853" s="125"/>
      <c r="U853" s="125"/>
      <c r="V853" s="125"/>
    </row>
    <row r="854" spans="1:22" ht="15">
      <c r="A854" s="127"/>
      <c r="B854" s="144"/>
      <c r="C854" s="43" t="s">
        <v>2</v>
      </c>
      <c r="D854" s="44">
        <f t="shared" si="513"/>
        <v>642.69</v>
      </c>
      <c r="E854" s="45">
        <f t="shared" si="513"/>
        <v>0</v>
      </c>
      <c r="F854" s="46">
        <v>128.538</v>
      </c>
      <c r="G854" s="45"/>
      <c r="H854" s="46"/>
      <c r="I854" s="45"/>
      <c r="J854" s="46">
        <v>514.152</v>
      </c>
      <c r="K854" s="45"/>
      <c r="L854" s="46"/>
      <c r="M854" s="45"/>
      <c r="N854" s="46"/>
      <c r="O854" s="45"/>
      <c r="P854" s="46"/>
      <c r="Q854" s="45"/>
      <c r="R854" s="147"/>
      <c r="S854" s="148"/>
      <c r="T854" s="125"/>
      <c r="U854" s="125"/>
      <c r="V854" s="125"/>
    </row>
    <row r="855" spans="1:22" ht="15">
      <c r="A855" s="127"/>
      <c r="B855" s="144"/>
      <c r="C855" s="12" t="s">
        <v>211</v>
      </c>
      <c r="D855" s="44">
        <f t="shared" si="513"/>
        <v>0</v>
      </c>
      <c r="E855" s="45">
        <f t="shared" si="513"/>
        <v>0</v>
      </c>
      <c r="F855" s="52">
        <v>0</v>
      </c>
      <c r="G855" s="48">
        <v>0</v>
      </c>
      <c r="H855" s="105"/>
      <c r="I855" s="80"/>
      <c r="J855" s="105"/>
      <c r="K855" s="80"/>
      <c r="L855" s="105"/>
      <c r="M855" s="80"/>
      <c r="N855" s="105"/>
      <c r="O855" s="80"/>
      <c r="P855" s="105"/>
      <c r="Q855" s="80"/>
      <c r="R855" s="147"/>
      <c r="S855" s="148"/>
      <c r="T855" s="125"/>
      <c r="U855" s="125"/>
      <c r="V855" s="125"/>
    </row>
    <row r="856" spans="1:22" ht="15">
      <c r="A856" s="127"/>
      <c r="B856" s="144"/>
      <c r="C856" s="43" t="s">
        <v>212</v>
      </c>
      <c r="D856" s="44">
        <f t="shared" si="513"/>
        <v>0</v>
      </c>
      <c r="E856" s="45">
        <f t="shared" si="513"/>
        <v>0</v>
      </c>
      <c r="F856" s="52">
        <v>0</v>
      </c>
      <c r="G856" s="48">
        <v>0</v>
      </c>
      <c r="H856" s="69"/>
      <c r="I856" s="68"/>
      <c r="J856" s="69"/>
      <c r="K856" s="68"/>
      <c r="L856" s="69"/>
      <c r="M856" s="68"/>
      <c r="N856" s="69"/>
      <c r="O856" s="68"/>
      <c r="P856" s="69"/>
      <c r="Q856" s="68"/>
      <c r="R856" s="147"/>
      <c r="S856" s="148"/>
      <c r="T856" s="125"/>
      <c r="U856" s="125"/>
      <c r="V856" s="125"/>
    </row>
    <row r="857" spans="1:22" ht="15.75" thickBot="1">
      <c r="A857" s="128"/>
      <c r="B857" s="138"/>
      <c r="C857" s="16" t="s">
        <v>213</v>
      </c>
      <c r="D857" s="54">
        <f t="shared" si="513"/>
        <v>0</v>
      </c>
      <c r="E857" s="51">
        <f t="shared" si="513"/>
        <v>0</v>
      </c>
      <c r="F857" s="53">
        <v>0</v>
      </c>
      <c r="G857" s="51">
        <v>0</v>
      </c>
      <c r="H857" s="53">
        <v>0</v>
      </c>
      <c r="I857" s="51">
        <v>0</v>
      </c>
      <c r="J857" s="53">
        <v>0</v>
      </c>
      <c r="K857" s="51">
        <v>0</v>
      </c>
      <c r="L857" s="53">
        <v>0</v>
      </c>
      <c r="M857" s="51">
        <v>0</v>
      </c>
      <c r="N857" s="53">
        <v>0</v>
      </c>
      <c r="O857" s="51">
        <v>0</v>
      </c>
      <c r="P857" s="53">
        <v>0</v>
      </c>
      <c r="Q857" s="51">
        <v>0</v>
      </c>
      <c r="R857" s="149"/>
      <c r="S857" s="145"/>
      <c r="T857" s="125"/>
      <c r="U857" s="125"/>
      <c r="V857" s="125"/>
    </row>
    <row r="858" spans="1:22" ht="15">
      <c r="A858" s="126" t="s">
        <v>260</v>
      </c>
      <c r="B858" s="143" t="s">
        <v>318</v>
      </c>
      <c r="C858" s="40" t="s">
        <v>14</v>
      </c>
      <c r="D858" s="41">
        <f>SUM(D859:D864)</f>
        <v>963.9</v>
      </c>
      <c r="E858" s="42">
        <f>SUM(E859:E864)</f>
        <v>0</v>
      </c>
      <c r="F858" s="41">
        <f>SUM(F859:F864)</f>
        <v>192.78</v>
      </c>
      <c r="G858" s="42">
        <f aca="true" t="shared" si="514" ref="G858:Q858">SUM(G859:G864)</f>
        <v>0</v>
      </c>
      <c r="H858" s="41">
        <f t="shared" si="514"/>
        <v>0</v>
      </c>
      <c r="I858" s="42">
        <f t="shared" si="514"/>
        <v>0</v>
      </c>
      <c r="J858" s="41">
        <f>SUM(J859:J864)</f>
        <v>771.12</v>
      </c>
      <c r="K858" s="42">
        <f t="shared" si="514"/>
        <v>0</v>
      </c>
      <c r="L858" s="41">
        <f t="shared" si="514"/>
        <v>0</v>
      </c>
      <c r="M858" s="42">
        <f t="shared" si="514"/>
        <v>0</v>
      </c>
      <c r="N858" s="41">
        <f t="shared" si="514"/>
        <v>0</v>
      </c>
      <c r="O858" s="42">
        <f t="shared" si="514"/>
        <v>0</v>
      </c>
      <c r="P858" s="41">
        <f t="shared" si="514"/>
        <v>0</v>
      </c>
      <c r="Q858" s="42">
        <f t="shared" si="514"/>
        <v>0</v>
      </c>
      <c r="R858" s="150" t="s">
        <v>19</v>
      </c>
      <c r="S858" s="151"/>
      <c r="T858" s="125"/>
      <c r="U858" s="125"/>
      <c r="V858" s="125"/>
    </row>
    <row r="859" spans="1:22" ht="15">
      <c r="A859" s="127"/>
      <c r="B859" s="144"/>
      <c r="C859" s="43" t="s">
        <v>0</v>
      </c>
      <c r="D859" s="44">
        <f aca="true" t="shared" si="515" ref="D859:E864">F859+H859+J859+L859</f>
        <v>0</v>
      </c>
      <c r="E859" s="45">
        <f t="shared" si="515"/>
        <v>0</v>
      </c>
      <c r="F859" s="46"/>
      <c r="G859" s="45"/>
      <c r="H859" s="46"/>
      <c r="I859" s="45"/>
      <c r="J859" s="46"/>
      <c r="K859" s="45"/>
      <c r="L859" s="46"/>
      <c r="M859" s="45"/>
      <c r="N859" s="46"/>
      <c r="O859" s="45"/>
      <c r="P859" s="46"/>
      <c r="Q859" s="45"/>
      <c r="R859" s="147"/>
      <c r="S859" s="148"/>
      <c r="T859" s="125"/>
      <c r="U859" s="125"/>
      <c r="V859" s="125"/>
    </row>
    <row r="860" spans="1:22" ht="15">
      <c r="A860" s="127"/>
      <c r="B860" s="144"/>
      <c r="C860" s="43" t="s">
        <v>1</v>
      </c>
      <c r="D860" s="44">
        <f t="shared" si="515"/>
        <v>0</v>
      </c>
      <c r="E860" s="45">
        <f t="shared" si="515"/>
        <v>0</v>
      </c>
      <c r="F860" s="46"/>
      <c r="G860" s="45"/>
      <c r="H860" s="46"/>
      <c r="I860" s="45"/>
      <c r="J860" s="46"/>
      <c r="K860" s="45"/>
      <c r="L860" s="46"/>
      <c r="M860" s="45"/>
      <c r="N860" s="46"/>
      <c r="O860" s="45"/>
      <c r="P860" s="46"/>
      <c r="Q860" s="45"/>
      <c r="R860" s="147"/>
      <c r="S860" s="148"/>
      <c r="T860" s="125"/>
      <c r="U860" s="125"/>
      <c r="V860" s="125"/>
    </row>
    <row r="861" spans="1:22" ht="15">
      <c r="A861" s="127"/>
      <c r="B861" s="144"/>
      <c r="C861" s="43" t="s">
        <v>2</v>
      </c>
      <c r="D861" s="44">
        <f t="shared" si="515"/>
        <v>963.9</v>
      </c>
      <c r="E861" s="45">
        <f t="shared" si="515"/>
        <v>0</v>
      </c>
      <c r="F861" s="46">
        <v>192.78</v>
      </c>
      <c r="G861" s="45"/>
      <c r="H861" s="46"/>
      <c r="I861" s="45"/>
      <c r="J861" s="46">
        <v>771.12</v>
      </c>
      <c r="K861" s="45"/>
      <c r="L861" s="46"/>
      <c r="M861" s="45"/>
      <c r="N861" s="46"/>
      <c r="O861" s="45"/>
      <c r="P861" s="46"/>
      <c r="Q861" s="45"/>
      <c r="R861" s="147"/>
      <c r="S861" s="148"/>
      <c r="T861" s="125"/>
      <c r="U861" s="125"/>
      <c r="V861" s="125"/>
    </row>
    <row r="862" spans="1:22" ht="15">
      <c r="A862" s="127"/>
      <c r="B862" s="144"/>
      <c r="C862" s="12" t="s">
        <v>211</v>
      </c>
      <c r="D862" s="44">
        <f t="shared" si="515"/>
        <v>0</v>
      </c>
      <c r="E862" s="45">
        <f t="shared" si="515"/>
        <v>0</v>
      </c>
      <c r="F862" s="52">
        <v>0</v>
      </c>
      <c r="G862" s="48">
        <v>0</v>
      </c>
      <c r="H862" s="105"/>
      <c r="I862" s="80"/>
      <c r="J862" s="105"/>
      <c r="K862" s="80"/>
      <c r="L862" s="105"/>
      <c r="M862" s="80"/>
      <c r="N862" s="105"/>
      <c r="O862" s="80"/>
      <c r="P862" s="105"/>
      <c r="Q862" s="80"/>
      <c r="R862" s="147"/>
      <c r="S862" s="148"/>
      <c r="T862" s="125"/>
      <c r="U862" s="125"/>
      <c r="V862" s="125"/>
    </row>
    <row r="863" spans="1:22" ht="15">
      <c r="A863" s="127"/>
      <c r="B863" s="144"/>
      <c r="C863" s="43" t="s">
        <v>212</v>
      </c>
      <c r="D863" s="44">
        <f t="shared" si="515"/>
        <v>0</v>
      </c>
      <c r="E863" s="45">
        <f t="shared" si="515"/>
        <v>0</v>
      </c>
      <c r="F863" s="52">
        <v>0</v>
      </c>
      <c r="G863" s="48">
        <v>0</v>
      </c>
      <c r="H863" s="69"/>
      <c r="I863" s="68"/>
      <c r="J863" s="69"/>
      <c r="K863" s="68"/>
      <c r="L863" s="69"/>
      <c r="M863" s="68"/>
      <c r="N863" s="69"/>
      <c r="O863" s="68"/>
      <c r="P863" s="69"/>
      <c r="Q863" s="68"/>
      <c r="R863" s="147"/>
      <c r="S863" s="148"/>
      <c r="T863" s="125"/>
      <c r="U863" s="125"/>
      <c r="V863" s="125"/>
    </row>
    <row r="864" spans="1:22" ht="15.75" thickBot="1">
      <c r="A864" s="128"/>
      <c r="B864" s="138"/>
      <c r="C864" s="16" t="s">
        <v>213</v>
      </c>
      <c r="D864" s="54">
        <f t="shared" si="515"/>
        <v>0</v>
      </c>
      <c r="E864" s="51">
        <f t="shared" si="515"/>
        <v>0</v>
      </c>
      <c r="F864" s="53">
        <v>0</v>
      </c>
      <c r="G864" s="51">
        <v>0</v>
      </c>
      <c r="H864" s="53">
        <v>0</v>
      </c>
      <c r="I864" s="51">
        <v>0</v>
      </c>
      <c r="J864" s="53">
        <v>0</v>
      </c>
      <c r="K864" s="51">
        <v>0</v>
      </c>
      <c r="L864" s="53">
        <v>0</v>
      </c>
      <c r="M864" s="51">
        <v>0</v>
      </c>
      <c r="N864" s="53">
        <v>0</v>
      </c>
      <c r="O864" s="51">
        <v>0</v>
      </c>
      <c r="P864" s="53">
        <v>0</v>
      </c>
      <c r="Q864" s="51">
        <v>0</v>
      </c>
      <c r="R864" s="149"/>
      <c r="S864" s="145"/>
      <c r="T864" s="125"/>
      <c r="U864" s="125"/>
      <c r="V864" s="125"/>
    </row>
    <row r="865" spans="1:22" ht="15">
      <c r="A865" s="126" t="s">
        <v>261</v>
      </c>
      <c r="B865" s="143" t="s">
        <v>319</v>
      </c>
      <c r="C865" s="40" t="s">
        <v>14</v>
      </c>
      <c r="D865" s="41">
        <f>SUM(D866:D871)</f>
        <v>740.25</v>
      </c>
      <c r="E865" s="42">
        <f>SUM(E866:E871)</f>
        <v>0</v>
      </c>
      <c r="F865" s="41">
        <f aca="true" t="shared" si="516" ref="F865:Q865">SUM(F866:F871)</f>
        <v>148.05</v>
      </c>
      <c r="G865" s="42">
        <f t="shared" si="516"/>
        <v>0</v>
      </c>
      <c r="H865" s="41">
        <f t="shared" si="516"/>
        <v>0</v>
      </c>
      <c r="I865" s="42">
        <f t="shared" si="516"/>
        <v>0</v>
      </c>
      <c r="J865" s="41">
        <f>SUM(J866:J871)</f>
        <v>592.2</v>
      </c>
      <c r="K865" s="42">
        <f t="shared" si="516"/>
        <v>0</v>
      </c>
      <c r="L865" s="41">
        <f t="shared" si="516"/>
        <v>0</v>
      </c>
      <c r="M865" s="42">
        <f t="shared" si="516"/>
        <v>0</v>
      </c>
      <c r="N865" s="41">
        <f t="shared" si="516"/>
        <v>0</v>
      </c>
      <c r="O865" s="42">
        <f t="shared" si="516"/>
        <v>0</v>
      </c>
      <c r="P865" s="41">
        <f t="shared" si="516"/>
        <v>0</v>
      </c>
      <c r="Q865" s="42">
        <f t="shared" si="516"/>
        <v>0</v>
      </c>
      <c r="R865" s="150" t="s">
        <v>19</v>
      </c>
      <c r="S865" s="151"/>
      <c r="T865" s="125"/>
      <c r="U865" s="125"/>
      <c r="V865" s="125"/>
    </row>
    <row r="866" spans="1:22" ht="15">
      <c r="A866" s="127"/>
      <c r="B866" s="144"/>
      <c r="C866" s="43" t="s">
        <v>0</v>
      </c>
      <c r="D866" s="44">
        <f aca="true" t="shared" si="517" ref="D866:E871">F866+H866+J866+L866</f>
        <v>0</v>
      </c>
      <c r="E866" s="45">
        <f t="shared" si="517"/>
        <v>0</v>
      </c>
      <c r="F866" s="46"/>
      <c r="G866" s="45"/>
      <c r="H866" s="46"/>
      <c r="I866" s="45"/>
      <c r="J866" s="46"/>
      <c r="K866" s="45"/>
      <c r="L866" s="46"/>
      <c r="M866" s="45"/>
      <c r="N866" s="46"/>
      <c r="O866" s="45"/>
      <c r="P866" s="46"/>
      <c r="Q866" s="45"/>
      <c r="R866" s="147"/>
      <c r="S866" s="148"/>
      <c r="T866" s="125"/>
      <c r="U866" s="125"/>
      <c r="V866" s="125"/>
    </row>
    <row r="867" spans="1:22" ht="15">
      <c r="A867" s="127"/>
      <c r="B867" s="144"/>
      <c r="C867" s="43" t="s">
        <v>1</v>
      </c>
      <c r="D867" s="44">
        <f t="shared" si="517"/>
        <v>0</v>
      </c>
      <c r="E867" s="45">
        <f t="shared" si="517"/>
        <v>0</v>
      </c>
      <c r="F867" s="46"/>
      <c r="G867" s="45"/>
      <c r="H867" s="46"/>
      <c r="I867" s="45"/>
      <c r="J867" s="46"/>
      <c r="K867" s="45"/>
      <c r="L867" s="46"/>
      <c r="M867" s="45"/>
      <c r="N867" s="46"/>
      <c r="O867" s="45"/>
      <c r="P867" s="46"/>
      <c r="Q867" s="45"/>
      <c r="R867" s="147"/>
      <c r="S867" s="148"/>
      <c r="T867" s="125"/>
      <c r="U867" s="125"/>
      <c r="V867" s="125"/>
    </row>
    <row r="868" spans="1:22" ht="15">
      <c r="A868" s="127"/>
      <c r="B868" s="144"/>
      <c r="C868" s="43" t="s">
        <v>2</v>
      </c>
      <c r="D868" s="44">
        <f t="shared" si="517"/>
        <v>740.25</v>
      </c>
      <c r="E868" s="45">
        <f t="shared" si="517"/>
        <v>0</v>
      </c>
      <c r="F868" s="46">
        <v>148.05</v>
      </c>
      <c r="G868" s="45"/>
      <c r="H868" s="46"/>
      <c r="I868" s="45"/>
      <c r="J868" s="46">
        <v>592.2</v>
      </c>
      <c r="K868" s="45"/>
      <c r="L868" s="46"/>
      <c r="M868" s="45"/>
      <c r="N868" s="46"/>
      <c r="O868" s="45"/>
      <c r="P868" s="46"/>
      <c r="Q868" s="45"/>
      <c r="R868" s="147"/>
      <c r="S868" s="148"/>
      <c r="T868" s="125"/>
      <c r="U868" s="125"/>
      <c r="V868" s="125"/>
    </row>
    <row r="869" spans="1:22" ht="15">
      <c r="A869" s="127"/>
      <c r="B869" s="144"/>
      <c r="C869" s="12" t="s">
        <v>211</v>
      </c>
      <c r="D869" s="44">
        <f t="shared" si="517"/>
        <v>0</v>
      </c>
      <c r="E869" s="45">
        <f t="shared" si="517"/>
        <v>0</v>
      </c>
      <c r="F869" s="52">
        <v>0</v>
      </c>
      <c r="G869" s="48">
        <v>0</v>
      </c>
      <c r="H869" s="105"/>
      <c r="I869" s="80"/>
      <c r="J869" s="105"/>
      <c r="K869" s="80"/>
      <c r="L869" s="105"/>
      <c r="M869" s="80"/>
      <c r="N869" s="105"/>
      <c r="O869" s="80"/>
      <c r="P869" s="105"/>
      <c r="Q869" s="80"/>
      <c r="R869" s="147"/>
      <c r="S869" s="148"/>
      <c r="T869" s="125"/>
      <c r="U869" s="125"/>
      <c r="V869" s="125"/>
    </row>
    <row r="870" spans="1:22" ht="15">
      <c r="A870" s="127"/>
      <c r="B870" s="144"/>
      <c r="C870" s="43" t="s">
        <v>212</v>
      </c>
      <c r="D870" s="44">
        <f t="shared" si="517"/>
        <v>0</v>
      </c>
      <c r="E870" s="45">
        <f t="shared" si="517"/>
        <v>0</v>
      </c>
      <c r="F870" s="52">
        <v>0</v>
      </c>
      <c r="G870" s="48">
        <v>0</v>
      </c>
      <c r="H870" s="69"/>
      <c r="I870" s="68"/>
      <c r="J870" s="69"/>
      <c r="K870" s="68"/>
      <c r="L870" s="69"/>
      <c r="M870" s="68"/>
      <c r="N870" s="69"/>
      <c r="O870" s="68"/>
      <c r="P870" s="69"/>
      <c r="Q870" s="68"/>
      <c r="R870" s="147"/>
      <c r="S870" s="148"/>
      <c r="T870" s="125"/>
      <c r="U870" s="125"/>
      <c r="V870" s="125"/>
    </row>
    <row r="871" spans="1:22" ht="15.75" thickBot="1">
      <c r="A871" s="128"/>
      <c r="B871" s="138"/>
      <c r="C871" s="16" t="s">
        <v>213</v>
      </c>
      <c r="D871" s="54">
        <f t="shared" si="517"/>
        <v>0</v>
      </c>
      <c r="E871" s="51">
        <f t="shared" si="517"/>
        <v>0</v>
      </c>
      <c r="F871" s="53">
        <v>0</v>
      </c>
      <c r="G871" s="51">
        <v>0</v>
      </c>
      <c r="H871" s="53">
        <v>0</v>
      </c>
      <c r="I871" s="51">
        <v>0</v>
      </c>
      <c r="J871" s="53">
        <v>0</v>
      </c>
      <c r="K871" s="51">
        <v>0</v>
      </c>
      <c r="L871" s="53">
        <v>0</v>
      </c>
      <c r="M871" s="51">
        <v>0</v>
      </c>
      <c r="N871" s="53">
        <v>0</v>
      </c>
      <c r="O871" s="51">
        <v>0</v>
      </c>
      <c r="P871" s="53">
        <v>0</v>
      </c>
      <c r="Q871" s="51">
        <v>0</v>
      </c>
      <c r="R871" s="149"/>
      <c r="S871" s="145"/>
      <c r="T871" s="125"/>
      <c r="U871" s="125"/>
      <c r="V871" s="125"/>
    </row>
    <row r="872" spans="1:22" s="30" customFormat="1" ht="15">
      <c r="A872" s="135" t="s">
        <v>53</v>
      </c>
      <c r="B872" s="166" t="s">
        <v>320</v>
      </c>
      <c r="C872" s="31" t="s">
        <v>14</v>
      </c>
      <c r="D872" s="57">
        <f>SUM(D873:D878)</f>
        <v>552.1500000000001</v>
      </c>
      <c r="E872" s="33">
        <f>SUM(E873:E878)</f>
        <v>0</v>
      </c>
      <c r="F872" s="32">
        <f>SUM(F873:F878)</f>
        <v>110.43</v>
      </c>
      <c r="G872" s="33">
        <f>SUM(G873:G878)</f>
        <v>0</v>
      </c>
      <c r="H872" s="32">
        <f aca="true" t="shared" si="518" ref="H872:Q872">SUM(H873:H878)</f>
        <v>0</v>
      </c>
      <c r="I872" s="33">
        <f t="shared" si="518"/>
        <v>0</v>
      </c>
      <c r="J872" s="32">
        <f t="shared" si="518"/>
        <v>441.72</v>
      </c>
      <c r="K872" s="33">
        <f t="shared" si="518"/>
        <v>0</v>
      </c>
      <c r="L872" s="32">
        <f t="shared" si="518"/>
        <v>0</v>
      </c>
      <c r="M872" s="33">
        <f t="shared" si="518"/>
        <v>0</v>
      </c>
      <c r="N872" s="32">
        <f t="shared" si="518"/>
        <v>0</v>
      </c>
      <c r="O872" s="33">
        <f t="shared" si="518"/>
        <v>0</v>
      </c>
      <c r="P872" s="32">
        <f t="shared" si="518"/>
        <v>0</v>
      </c>
      <c r="Q872" s="33">
        <f t="shared" si="518"/>
        <v>0</v>
      </c>
      <c r="R872" s="157" t="s">
        <v>19</v>
      </c>
      <c r="S872" s="158"/>
      <c r="T872" s="125"/>
      <c r="U872" s="125"/>
      <c r="V872" s="125"/>
    </row>
    <row r="873" spans="1:22" s="30" customFormat="1" ht="15">
      <c r="A873" s="136"/>
      <c r="B873" s="167"/>
      <c r="C873" s="34" t="s">
        <v>0</v>
      </c>
      <c r="D873" s="58">
        <f aca="true" t="shared" si="519" ref="D873:E878">F873+H873+J873+L873</f>
        <v>0</v>
      </c>
      <c r="E873" s="36">
        <f t="shared" si="519"/>
        <v>0</v>
      </c>
      <c r="F873" s="35">
        <f aca="true" t="shared" si="520" ref="F873:G878">F880+F887</f>
        <v>0</v>
      </c>
      <c r="G873" s="36">
        <f t="shared" si="520"/>
        <v>0</v>
      </c>
      <c r="H873" s="35">
        <f aca="true" t="shared" si="521" ref="H873:Q873">H880+H887</f>
        <v>0</v>
      </c>
      <c r="I873" s="36">
        <f t="shared" si="521"/>
        <v>0</v>
      </c>
      <c r="J873" s="35">
        <f t="shared" si="521"/>
        <v>0</v>
      </c>
      <c r="K873" s="36">
        <f t="shared" si="521"/>
        <v>0</v>
      </c>
      <c r="L873" s="35">
        <f t="shared" si="521"/>
        <v>0</v>
      </c>
      <c r="M873" s="36">
        <f t="shared" si="521"/>
        <v>0</v>
      </c>
      <c r="N873" s="35">
        <f t="shared" si="521"/>
        <v>0</v>
      </c>
      <c r="O873" s="36">
        <f t="shared" si="521"/>
        <v>0</v>
      </c>
      <c r="P873" s="35">
        <f t="shared" si="521"/>
        <v>0</v>
      </c>
      <c r="Q873" s="36">
        <f t="shared" si="521"/>
        <v>0</v>
      </c>
      <c r="R873" s="159"/>
      <c r="S873" s="160"/>
      <c r="T873" s="125"/>
      <c r="U873" s="125"/>
      <c r="V873" s="125"/>
    </row>
    <row r="874" spans="1:22" s="30" customFormat="1" ht="15">
      <c r="A874" s="136"/>
      <c r="B874" s="167"/>
      <c r="C874" s="34" t="s">
        <v>1</v>
      </c>
      <c r="D874" s="58">
        <f t="shared" si="519"/>
        <v>0</v>
      </c>
      <c r="E874" s="36">
        <f t="shared" si="519"/>
        <v>0</v>
      </c>
      <c r="F874" s="35">
        <f t="shared" si="520"/>
        <v>0</v>
      </c>
      <c r="G874" s="36">
        <f t="shared" si="520"/>
        <v>0</v>
      </c>
      <c r="H874" s="35">
        <f aca="true" t="shared" si="522" ref="H874:Q874">H881+H888</f>
        <v>0</v>
      </c>
      <c r="I874" s="36">
        <f t="shared" si="522"/>
        <v>0</v>
      </c>
      <c r="J874" s="35">
        <f t="shared" si="522"/>
        <v>0</v>
      </c>
      <c r="K874" s="36">
        <f t="shared" si="522"/>
        <v>0</v>
      </c>
      <c r="L874" s="35">
        <f t="shared" si="522"/>
        <v>0</v>
      </c>
      <c r="M874" s="36">
        <f t="shared" si="522"/>
        <v>0</v>
      </c>
      <c r="N874" s="35">
        <f t="shared" si="522"/>
        <v>0</v>
      </c>
      <c r="O874" s="36">
        <f t="shared" si="522"/>
        <v>0</v>
      </c>
      <c r="P874" s="35">
        <f t="shared" si="522"/>
        <v>0</v>
      </c>
      <c r="Q874" s="36">
        <f t="shared" si="522"/>
        <v>0</v>
      </c>
      <c r="R874" s="159"/>
      <c r="S874" s="160"/>
      <c r="T874" s="125"/>
      <c r="U874" s="125"/>
      <c r="V874" s="125"/>
    </row>
    <row r="875" spans="1:22" s="30" customFormat="1" ht="15">
      <c r="A875" s="136"/>
      <c r="B875" s="167"/>
      <c r="C875" s="34" t="s">
        <v>2</v>
      </c>
      <c r="D875" s="58">
        <f t="shared" si="519"/>
        <v>552.1500000000001</v>
      </c>
      <c r="E875" s="36">
        <f t="shared" si="519"/>
        <v>0</v>
      </c>
      <c r="F875" s="35">
        <f t="shared" si="520"/>
        <v>110.43</v>
      </c>
      <c r="G875" s="36">
        <f t="shared" si="520"/>
        <v>0</v>
      </c>
      <c r="H875" s="35">
        <f aca="true" t="shared" si="523" ref="H875:Q875">H882+H889</f>
        <v>0</v>
      </c>
      <c r="I875" s="36">
        <f t="shared" si="523"/>
        <v>0</v>
      </c>
      <c r="J875" s="35">
        <f t="shared" si="523"/>
        <v>441.72</v>
      </c>
      <c r="K875" s="36">
        <f t="shared" si="523"/>
        <v>0</v>
      </c>
      <c r="L875" s="35">
        <f t="shared" si="523"/>
        <v>0</v>
      </c>
      <c r="M875" s="36">
        <f t="shared" si="523"/>
        <v>0</v>
      </c>
      <c r="N875" s="35">
        <f t="shared" si="523"/>
        <v>0</v>
      </c>
      <c r="O875" s="36">
        <f t="shared" si="523"/>
        <v>0</v>
      </c>
      <c r="P875" s="35">
        <f t="shared" si="523"/>
        <v>0</v>
      </c>
      <c r="Q875" s="36">
        <f t="shared" si="523"/>
        <v>0</v>
      </c>
      <c r="R875" s="159"/>
      <c r="S875" s="160"/>
      <c r="T875" s="125"/>
      <c r="U875" s="125"/>
      <c r="V875" s="125"/>
    </row>
    <row r="876" spans="1:22" s="30" customFormat="1" ht="15">
      <c r="A876" s="136"/>
      <c r="B876" s="167"/>
      <c r="C876" s="64" t="s">
        <v>211</v>
      </c>
      <c r="D876" s="58">
        <f t="shared" si="519"/>
        <v>0</v>
      </c>
      <c r="E876" s="36">
        <f t="shared" si="519"/>
        <v>0</v>
      </c>
      <c r="F876" s="65">
        <f t="shared" si="520"/>
        <v>0</v>
      </c>
      <c r="G876" s="63">
        <f t="shared" si="520"/>
        <v>0</v>
      </c>
      <c r="H876" s="65">
        <f aca="true" t="shared" si="524" ref="H876:Q876">H883+H890</f>
        <v>0</v>
      </c>
      <c r="I876" s="63">
        <f t="shared" si="524"/>
        <v>0</v>
      </c>
      <c r="J876" s="65">
        <f t="shared" si="524"/>
        <v>0</v>
      </c>
      <c r="K876" s="63">
        <f t="shared" si="524"/>
        <v>0</v>
      </c>
      <c r="L876" s="65">
        <f t="shared" si="524"/>
        <v>0</v>
      </c>
      <c r="M876" s="63">
        <f t="shared" si="524"/>
        <v>0</v>
      </c>
      <c r="N876" s="65">
        <f t="shared" si="524"/>
        <v>0</v>
      </c>
      <c r="O876" s="63">
        <f t="shared" si="524"/>
        <v>0</v>
      </c>
      <c r="P876" s="65">
        <f t="shared" si="524"/>
        <v>0</v>
      </c>
      <c r="Q876" s="63">
        <f t="shared" si="524"/>
        <v>0</v>
      </c>
      <c r="R876" s="159"/>
      <c r="S876" s="160"/>
      <c r="T876" s="125"/>
      <c r="U876" s="125"/>
      <c r="V876" s="125"/>
    </row>
    <row r="877" spans="1:22" s="30" customFormat="1" ht="15">
      <c r="A877" s="136"/>
      <c r="B877" s="167"/>
      <c r="C877" s="34" t="s">
        <v>212</v>
      </c>
      <c r="D877" s="58">
        <f t="shared" si="519"/>
        <v>0</v>
      </c>
      <c r="E877" s="36">
        <f t="shared" si="519"/>
        <v>0</v>
      </c>
      <c r="F877" s="62">
        <f t="shared" si="520"/>
        <v>0</v>
      </c>
      <c r="G877" s="102">
        <f t="shared" si="520"/>
        <v>0</v>
      </c>
      <c r="H877" s="62">
        <f aca="true" t="shared" si="525" ref="H877:Q877">H884+H891</f>
        <v>0</v>
      </c>
      <c r="I877" s="102">
        <f t="shared" si="525"/>
        <v>0</v>
      </c>
      <c r="J877" s="62">
        <f t="shared" si="525"/>
        <v>0</v>
      </c>
      <c r="K877" s="102">
        <f t="shared" si="525"/>
        <v>0</v>
      </c>
      <c r="L877" s="62">
        <f t="shared" si="525"/>
        <v>0</v>
      </c>
      <c r="M877" s="102">
        <f t="shared" si="525"/>
        <v>0</v>
      </c>
      <c r="N877" s="62">
        <f t="shared" si="525"/>
        <v>0</v>
      </c>
      <c r="O877" s="102">
        <f t="shared" si="525"/>
        <v>0</v>
      </c>
      <c r="P877" s="62">
        <f t="shared" si="525"/>
        <v>0</v>
      </c>
      <c r="Q877" s="102">
        <f t="shared" si="525"/>
        <v>0</v>
      </c>
      <c r="R877" s="159"/>
      <c r="S877" s="160"/>
      <c r="T877" s="125"/>
      <c r="U877" s="125"/>
      <c r="V877" s="125"/>
    </row>
    <row r="878" spans="1:22" s="30" customFormat="1" ht="15.75" thickBot="1">
      <c r="A878" s="137"/>
      <c r="B878" s="152"/>
      <c r="C878" s="37" t="s">
        <v>213</v>
      </c>
      <c r="D878" s="60">
        <f t="shared" si="519"/>
        <v>0</v>
      </c>
      <c r="E878" s="39">
        <f t="shared" si="519"/>
        <v>0</v>
      </c>
      <c r="F878" s="60">
        <f t="shared" si="520"/>
        <v>0</v>
      </c>
      <c r="G878" s="74">
        <f t="shared" si="520"/>
        <v>0</v>
      </c>
      <c r="H878" s="60">
        <f aca="true" t="shared" si="526" ref="H878:Q878">H885+H892</f>
        <v>0</v>
      </c>
      <c r="I878" s="74">
        <f t="shared" si="526"/>
        <v>0</v>
      </c>
      <c r="J878" s="60">
        <f t="shared" si="526"/>
        <v>0</v>
      </c>
      <c r="K878" s="74">
        <f t="shared" si="526"/>
        <v>0</v>
      </c>
      <c r="L878" s="60">
        <f t="shared" si="526"/>
        <v>0</v>
      </c>
      <c r="M878" s="74">
        <f t="shared" si="526"/>
        <v>0</v>
      </c>
      <c r="N878" s="60">
        <f t="shared" si="526"/>
        <v>0</v>
      </c>
      <c r="O878" s="74">
        <f t="shared" si="526"/>
        <v>0</v>
      </c>
      <c r="P878" s="60">
        <f t="shared" si="526"/>
        <v>0</v>
      </c>
      <c r="Q878" s="74">
        <f t="shared" si="526"/>
        <v>0</v>
      </c>
      <c r="R878" s="161"/>
      <c r="S878" s="162"/>
      <c r="T878" s="125"/>
      <c r="U878" s="125"/>
      <c r="V878" s="125"/>
    </row>
    <row r="879" spans="1:22" ht="15">
      <c r="A879" s="126" t="s">
        <v>262</v>
      </c>
      <c r="B879" s="143" t="s">
        <v>321</v>
      </c>
      <c r="C879" s="40" t="s">
        <v>14</v>
      </c>
      <c r="D879" s="41">
        <f>SUM(D880:D885)</f>
        <v>167.49</v>
      </c>
      <c r="E879" s="42">
        <f>SUM(E880:E885)</f>
        <v>0</v>
      </c>
      <c r="F879" s="41">
        <f>SUM(F880:F885)</f>
        <v>33.498000000000005</v>
      </c>
      <c r="G879" s="42">
        <f>SUM(G880:G885)</f>
        <v>0</v>
      </c>
      <c r="H879" s="41">
        <f aca="true" t="shared" si="527" ref="H879:Q879">SUM(H880:H885)</f>
        <v>0</v>
      </c>
      <c r="I879" s="42">
        <f t="shared" si="527"/>
        <v>0</v>
      </c>
      <c r="J879" s="41">
        <f t="shared" si="527"/>
        <v>133.99200000000002</v>
      </c>
      <c r="K879" s="42">
        <f t="shared" si="527"/>
        <v>0</v>
      </c>
      <c r="L879" s="41">
        <f t="shared" si="527"/>
        <v>0</v>
      </c>
      <c r="M879" s="42">
        <f t="shared" si="527"/>
        <v>0</v>
      </c>
      <c r="N879" s="41">
        <f t="shared" si="527"/>
        <v>0</v>
      </c>
      <c r="O879" s="42">
        <f t="shared" si="527"/>
        <v>0</v>
      </c>
      <c r="P879" s="41">
        <f t="shared" si="527"/>
        <v>0</v>
      </c>
      <c r="Q879" s="42">
        <f t="shared" si="527"/>
        <v>0</v>
      </c>
      <c r="R879" s="150" t="s">
        <v>19</v>
      </c>
      <c r="S879" s="151"/>
      <c r="T879" s="125"/>
      <c r="U879" s="125"/>
      <c r="V879" s="125"/>
    </row>
    <row r="880" spans="1:22" ht="15">
      <c r="A880" s="127"/>
      <c r="B880" s="144"/>
      <c r="C880" s="43" t="s">
        <v>0</v>
      </c>
      <c r="D880" s="44">
        <f aca="true" t="shared" si="528" ref="D880:E885">F880+H880+J880+L880</f>
        <v>0</v>
      </c>
      <c r="E880" s="45">
        <f t="shared" si="528"/>
        <v>0</v>
      </c>
      <c r="F880" s="46"/>
      <c r="G880" s="45"/>
      <c r="H880" s="46"/>
      <c r="I880" s="45"/>
      <c r="J880" s="46"/>
      <c r="K880" s="45"/>
      <c r="L880" s="46"/>
      <c r="M880" s="45"/>
      <c r="N880" s="46"/>
      <c r="O880" s="45"/>
      <c r="P880" s="46"/>
      <c r="Q880" s="45"/>
      <c r="R880" s="147"/>
      <c r="S880" s="148"/>
      <c r="T880" s="125"/>
      <c r="U880" s="125"/>
      <c r="V880" s="125"/>
    </row>
    <row r="881" spans="1:22" ht="15">
      <c r="A881" s="127"/>
      <c r="B881" s="144"/>
      <c r="C881" s="43" t="s">
        <v>1</v>
      </c>
      <c r="D881" s="44">
        <f t="shared" si="528"/>
        <v>0</v>
      </c>
      <c r="E881" s="45">
        <f t="shared" si="528"/>
        <v>0</v>
      </c>
      <c r="F881" s="46"/>
      <c r="G881" s="45"/>
      <c r="H881" s="46"/>
      <c r="I881" s="45"/>
      <c r="J881" s="46"/>
      <c r="K881" s="45"/>
      <c r="L881" s="46"/>
      <c r="M881" s="45"/>
      <c r="N881" s="46"/>
      <c r="O881" s="45"/>
      <c r="P881" s="46"/>
      <c r="Q881" s="45"/>
      <c r="R881" s="147"/>
      <c r="S881" s="148"/>
      <c r="T881" s="125"/>
      <c r="U881" s="125"/>
      <c r="V881" s="125"/>
    </row>
    <row r="882" spans="1:22" ht="15">
      <c r="A882" s="127"/>
      <c r="B882" s="144"/>
      <c r="C882" s="43" t="s">
        <v>2</v>
      </c>
      <c r="D882" s="44">
        <f t="shared" si="528"/>
        <v>167.49</v>
      </c>
      <c r="E882" s="45">
        <f t="shared" si="528"/>
        <v>0</v>
      </c>
      <c r="F882" s="46">
        <v>33.498000000000005</v>
      </c>
      <c r="G882" s="45"/>
      <c r="H882" s="46"/>
      <c r="I882" s="45"/>
      <c r="J882" s="46">
        <v>133.99200000000002</v>
      </c>
      <c r="K882" s="45"/>
      <c r="L882" s="46"/>
      <c r="M882" s="45"/>
      <c r="N882" s="46"/>
      <c r="O882" s="45"/>
      <c r="P882" s="46"/>
      <c r="Q882" s="45"/>
      <c r="R882" s="147"/>
      <c r="S882" s="148"/>
      <c r="T882" s="125"/>
      <c r="U882" s="125"/>
      <c r="V882" s="125"/>
    </row>
    <row r="883" spans="1:22" ht="15">
      <c r="A883" s="127"/>
      <c r="B883" s="144"/>
      <c r="C883" s="12" t="s">
        <v>211</v>
      </c>
      <c r="D883" s="44">
        <f t="shared" si="528"/>
        <v>0</v>
      </c>
      <c r="E883" s="45">
        <f t="shared" si="528"/>
        <v>0</v>
      </c>
      <c r="F883" s="52">
        <v>0</v>
      </c>
      <c r="G883" s="48">
        <v>0</v>
      </c>
      <c r="H883" s="105"/>
      <c r="I883" s="80"/>
      <c r="J883" s="105"/>
      <c r="K883" s="80"/>
      <c r="L883" s="105"/>
      <c r="M883" s="80"/>
      <c r="N883" s="105"/>
      <c r="O883" s="80"/>
      <c r="P883" s="105"/>
      <c r="Q883" s="80"/>
      <c r="R883" s="147"/>
      <c r="S883" s="148"/>
      <c r="T883" s="125"/>
      <c r="U883" s="125"/>
      <c r="V883" s="125"/>
    </row>
    <row r="884" spans="1:22" ht="15">
      <c r="A884" s="127"/>
      <c r="B884" s="144"/>
      <c r="C884" s="43" t="s">
        <v>212</v>
      </c>
      <c r="D884" s="44">
        <f t="shared" si="528"/>
        <v>0</v>
      </c>
      <c r="E884" s="45">
        <f t="shared" si="528"/>
        <v>0</v>
      </c>
      <c r="F884" s="52">
        <v>0</v>
      </c>
      <c r="G884" s="48">
        <v>0</v>
      </c>
      <c r="H884" s="69"/>
      <c r="I884" s="68"/>
      <c r="J884" s="69"/>
      <c r="K884" s="68"/>
      <c r="L884" s="69"/>
      <c r="M884" s="68"/>
      <c r="N884" s="69"/>
      <c r="O884" s="68"/>
      <c r="P884" s="69"/>
      <c r="Q884" s="68"/>
      <c r="R884" s="147"/>
      <c r="S884" s="148"/>
      <c r="T884" s="125"/>
      <c r="U884" s="125"/>
      <c r="V884" s="125"/>
    </row>
    <row r="885" spans="1:22" ht="15.75" thickBot="1">
      <c r="A885" s="128"/>
      <c r="B885" s="138"/>
      <c r="C885" s="16" t="s">
        <v>213</v>
      </c>
      <c r="D885" s="54">
        <f t="shared" si="528"/>
        <v>0</v>
      </c>
      <c r="E885" s="51">
        <f t="shared" si="528"/>
        <v>0</v>
      </c>
      <c r="F885" s="53">
        <v>0</v>
      </c>
      <c r="G885" s="51">
        <v>0</v>
      </c>
      <c r="H885" s="53">
        <v>0</v>
      </c>
      <c r="I885" s="51">
        <v>0</v>
      </c>
      <c r="J885" s="53">
        <v>0</v>
      </c>
      <c r="K885" s="51">
        <v>0</v>
      </c>
      <c r="L885" s="53">
        <v>0</v>
      </c>
      <c r="M885" s="51">
        <v>0</v>
      </c>
      <c r="N885" s="53">
        <v>0</v>
      </c>
      <c r="O885" s="51">
        <v>0</v>
      </c>
      <c r="P885" s="53">
        <v>0</v>
      </c>
      <c r="Q885" s="51">
        <v>0</v>
      </c>
      <c r="R885" s="149"/>
      <c r="S885" s="145"/>
      <c r="T885" s="125"/>
      <c r="U885" s="125"/>
      <c r="V885" s="125"/>
    </row>
    <row r="886" spans="1:22" ht="15">
      <c r="A886" s="126" t="s">
        <v>263</v>
      </c>
      <c r="B886" s="143" t="s">
        <v>322</v>
      </c>
      <c r="C886" s="40" t="s">
        <v>14</v>
      </c>
      <c r="D886" s="41">
        <f>SUM(D887:D892)</f>
        <v>384.66</v>
      </c>
      <c r="E886" s="42">
        <f>SUM(E887:E892)</f>
        <v>0</v>
      </c>
      <c r="F886" s="41">
        <f aca="true" t="shared" si="529" ref="F886:Q886">SUM(F887:F892)</f>
        <v>76.932</v>
      </c>
      <c r="G886" s="42">
        <f t="shared" si="529"/>
        <v>0</v>
      </c>
      <c r="H886" s="41">
        <f t="shared" si="529"/>
        <v>0</v>
      </c>
      <c r="I886" s="42">
        <f t="shared" si="529"/>
        <v>0</v>
      </c>
      <c r="J886" s="41">
        <f t="shared" si="529"/>
        <v>307.728</v>
      </c>
      <c r="K886" s="42">
        <f t="shared" si="529"/>
        <v>0</v>
      </c>
      <c r="L886" s="41">
        <f t="shared" si="529"/>
        <v>0</v>
      </c>
      <c r="M886" s="42">
        <f t="shared" si="529"/>
        <v>0</v>
      </c>
      <c r="N886" s="41">
        <f t="shared" si="529"/>
        <v>0</v>
      </c>
      <c r="O886" s="42">
        <f t="shared" si="529"/>
        <v>0</v>
      </c>
      <c r="P886" s="41">
        <f t="shared" si="529"/>
        <v>0</v>
      </c>
      <c r="Q886" s="42">
        <f t="shared" si="529"/>
        <v>0</v>
      </c>
      <c r="R886" s="150" t="s">
        <v>19</v>
      </c>
      <c r="S886" s="151"/>
      <c r="T886" s="125"/>
      <c r="U886" s="125"/>
      <c r="V886" s="125"/>
    </row>
    <row r="887" spans="1:22" ht="15">
      <c r="A887" s="127"/>
      <c r="B887" s="144"/>
      <c r="C887" s="43" t="s">
        <v>0</v>
      </c>
      <c r="D887" s="44">
        <f aca="true" t="shared" si="530" ref="D887:E892">F887+H887+J887+L887</f>
        <v>0</v>
      </c>
      <c r="E887" s="45">
        <f t="shared" si="530"/>
        <v>0</v>
      </c>
      <c r="F887" s="46"/>
      <c r="G887" s="45"/>
      <c r="H887" s="46"/>
      <c r="I887" s="45"/>
      <c r="J887" s="46"/>
      <c r="K887" s="45"/>
      <c r="L887" s="46"/>
      <c r="M887" s="45"/>
      <c r="N887" s="46"/>
      <c r="O887" s="45"/>
      <c r="P887" s="46"/>
      <c r="Q887" s="45"/>
      <c r="R887" s="147"/>
      <c r="S887" s="148"/>
      <c r="T887" s="125"/>
      <c r="U887" s="125"/>
      <c r="V887" s="125"/>
    </row>
    <row r="888" spans="1:22" ht="15">
      <c r="A888" s="127"/>
      <c r="B888" s="144"/>
      <c r="C888" s="43" t="s">
        <v>1</v>
      </c>
      <c r="D888" s="44">
        <f t="shared" si="530"/>
        <v>0</v>
      </c>
      <c r="E888" s="45">
        <f t="shared" si="530"/>
        <v>0</v>
      </c>
      <c r="F888" s="46"/>
      <c r="G888" s="45"/>
      <c r="H888" s="46"/>
      <c r="I888" s="45"/>
      <c r="J888" s="46"/>
      <c r="K888" s="45"/>
      <c r="L888" s="46"/>
      <c r="M888" s="45"/>
      <c r="N888" s="46"/>
      <c r="O888" s="45"/>
      <c r="P888" s="46"/>
      <c r="Q888" s="45"/>
      <c r="R888" s="147"/>
      <c r="S888" s="148"/>
      <c r="T888" s="125"/>
      <c r="U888" s="125"/>
      <c r="V888" s="125"/>
    </row>
    <row r="889" spans="1:22" ht="15">
      <c r="A889" s="127"/>
      <c r="B889" s="144"/>
      <c r="C889" s="43" t="s">
        <v>2</v>
      </c>
      <c r="D889" s="44">
        <f t="shared" si="530"/>
        <v>384.66</v>
      </c>
      <c r="E889" s="45">
        <f t="shared" si="530"/>
        <v>0</v>
      </c>
      <c r="F889" s="46">
        <f>76.932</f>
        <v>76.932</v>
      </c>
      <c r="G889" s="45"/>
      <c r="H889" s="46"/>
      <c r="I889" s="45"/>
      <c r="J889" s="46">
        <v>307.728</v>
      </c>
      <c r="K889" s="45"/>
      <c r="L889" s="46"/>
      <c r="M889" s="45"/>
      <c r="N889" s="46"/>
      <c r="O889" s="45"/>
      <c r="P889" s="46"/>
      <c r="Q889" s="45"/>
      <c r="R889" s="147"/>
      <c r="S889" s="148"/>
      <c r="T889" s="125"/>
      <c r="U889" s="125"/>
      <c r="V889" s="125"/>
    </row>
    <row r="890" spans="1:22" ht="15">
      <c r="A890" s="127"/>
      <c r="B890" s="144"/>
      <c r="C890" s="12" t="s">
        <v>211</v>
      </c>
      <c r="D890" s="44">
        <f t="shared" si="530"/>
        <v>0</v>
      </c>
      <c r="E890" s="45">
        <f t="shared" si="530"/>
        <v>0</v>
      </c>
      <c r="F890" s="52">
        <v>0</v>
      </c>
      <c r="G890" s="48">
        <v>0</v>
      </c>
      <c r="H890" s="105"/>
      <c r="I890" s="80"/>
      <c r="J890" s="105"/>
      <c r="K890" s="80"/>
      <c r="L890" s="105"/>
      <c r="M890" s="80"/>
      <c r="N890" s="105"/>
      <c r="O890" s="80"/>
      <c r="P890" s="105"/>
      <c r="Q890" s="80"/>
      <c r="R890" s="147"/>
      <c r="S890" s="148"/>
      <c r="T890" s="125"/>
      <c r="U890" s="125"/>
      <c r="V890" s="125"/>
    </row>
    <row r="891" spans="1:22" ht="15">
      <c r="A891" s="127"/>
      <c r="B891" s="144"/>
      <c r="C891" s="43" t="s">
        <v>212</v>
      </c>
      <c r="D891" s="44">
        <f t="shared" si="530"/>
        <v>0</v>
      </c>
      <c r="E891" s="45">
        <f t="shared" si="530"/>
        <v>0</v>
      </c>
      <c r="F891" s="52">
        <v>0</v>
      </c>
      <c r="G891" s="48">
        <v>0</v>
      </c>
      <c r="H891" s="69"/>
      <c r="I891" s="68"/>
      <c r="J891" s="69"/>
      <c r="K891" s="68"/>
      <c r="L891" s="69"/>
      <c r="M891" s="68"/>
      <c r="N891" s="69"/>
      <c r="O891" s="68"/>
      <c r="P891" s="69"/>
      <c r="Q891" s="68"/>
      <c r="R891" s="147"/>
      <c r="S891" s="148"/>
      <c r="T891" s="125"/>
      <c r="U891" s="125"/>
      <c r="V891" s="125"/>
    </row>
    <row r="892" spans="1:22" ht="15.75" thickBot="1">
      <c r="A892" s="128"/>
      <c r="B892" s="138"/>
      <c r="C892" s="16" t="s">
        <v>213</v>
      </c>
      <c r="D892" s="54">
        <f t="shared" si="530"/>
        <v>0</v>
      </c>
      <c r="E892" s="51">
        <f t="shared" si="530"/>
        <v>0</v>
      </c>
      <c r="F892" s="53">
        <v>0</v>
      </c>
      <c r="G892" s="51">
        <v>0</v>
      </c>
      <c r="H892" s="53">
        <v>0</v>
      </c>
      <c r="I892" s="51">
        <v>0</v>
      </c>
      <c r="J892" s="53">
        <v>0</v>
      </c>
      <c r="K892" s="51">
        <v>0</v>
      </c>
      <c r="L892" s="53">
        <v>0</v>
      </c>
      <c r="M892" s="51">
        <v>0</v>
      </c>
      <c r="N892" s="53">
        <v>0</v>
      </c>
      <c r="O892" s="51">
        <v>0</v>
      </c>
      <c r="P892" s="53">
        <v>0</v>
      </c>
      <c r="Q892" s="51">
        <v>0</v>
      </c>
      <c r="R892" s="149"/>
      <c r="S892" s="145"/>
      <c r="T892" s="125"/>
      <c r="U892" s="125"/>
      <c r="V892" s="125"/>
    </row>
    <row r="893" spans="1:22" s="30" customFormat="1" ht="15" customHeight="1">
      <c r="A893" s="135" t="s">
        <v>54</v>
      </c>
      <c r="B893" s="186" t="s">
        <v>156</v>
      </c>
      <c r="C893" s="31" t="s">
        <v>14</v>
      </c>
      <c r="D893" s="57">
        <f>SUM(D894:D899)</f>
        <v>1121001.64036</v>
      </c>
      <c r="E893" s="33">
        <f>SUM(E894:E899)</f>
        <v>439631.10000000003</v>
      </c>
      <c r="F893" s="32">
        <f>SUM(F894:F899)</f>
        <v>722100.2383600001</v>
      </c>
      <c r="G893" s="33">
        <f>SUM(G894:G899)</f>
        <v>439631.10000000003</v>
      </c>
      <c r="H893" s="32">
        <f aca="true" t="shared" si="531" ref="H893:Q893">SUM(H894:H899)</f>
        <v>0</v>
      </c>
      <c r="I893" s="33">
        <f t="shared" si="531"/>
        <v>0</v>
      </c>
      <c r="J893" s="32">
        <f t="shared" si="531"/>
        <v>398901.402</v>
      </c>
      <c r="K893" s="33">
        <f t="shared" si="531"/>
        <v>0</v>
      </c>
      <c r="L893" s="32">
        <f t="shared" si="531"/>
        <v>0</v>
      </c>
      <c r="M893" s="33">
        <f t="shared" si="531"/>
        <v>0</v>
      </c>
      <c r="N893" s="32">
        <f t="shared" si="531"/>
        <v>24803.300000000003</v>
      </c>
      <c r="O893" s="33">
        <f t="shared" si="531"/>
        <v>9279.8</v>
      </c>
      <c r="P893" s="32">
        <f t="shared" si="531"/>
        <v>0</v>
      </c>
      <c r="Q893" s="33">
        <f t="shared" si="531"/>
        <v>0</v>
      </c>
      <c r="R893" s="157" t="s">
        <v>19</v>
      </c>
      <c r="S893" s="158"/>
      <c r="T893" s="125"/>
      <c r="U893" s="125"/>
      <c r="V893" s="125"/>
    </row>
    <row r="894" spans="1:22" s="30" customFormat="1" ht="15">
      <c r="A894" s="136"/>
      <c r="B894" s="188"/>
      <c r="C894" s="34" t="s">
        <v>0</v>
      </c>
      <c r="D894" s="58">
        <f aca="true" t="shared" si="532" ref="D894:D899">F894+H894+J894+L894</f>
        <v>7630.400000000001</v>
      </c>
      <c r="E894" s="36">
        <f aca="true" t="shared" si="533" ref="E894:E899">G894+I894+K894+M894</f>
        <v>7630.400000000001</v>
      </c>
      <c r="F894" s="35">
        <f aca="true" t="shared" si="534" ref="F894:G896">F901+F908+F915+F922+F929+F950+F971+F992+F1013+F1034+F1055+F1076+F1097+F1118+F1139+F1160+F1181+F1202+F1223+F1244</f>
        <v>7630.400000000001</v>
      </c>
      <c r="G894" s="36">
        <f t="shared" si="534"/>
        <v>7630.400000000001</v>
      </c>
      <c r="H894" s="35">
        <f aca="true" t="shared" si="535" ref="H894:Q894">H901+H908+H915+H922+H929+H950+H971+H992+H1013+H1034+H1055+H1076+H1097+H1118+H1139+H1160+H1181+H1202+H1223+H1244</f>
        <v>0</v>
      </c>
      <c r="I894" s="36">
        <f t="shared" si="535"/>
        <v>0</v>
      </c>
      <c r="J894" s="35">
        <f t="shared" si="535"/>
        <v>0</v>
      </c>
      <c r="K894" s="36">
        <f t="shared" si="535"/>
        <v>0</v>
      </c>
      <c r="L894" s="35">
        <f t="shared" si="535"/>
        <v>0</v>
      </c>
      <c r="M894" s="36">
        <f t="shared" si="535"/>
        <v>0</v>
      </c>
      <c r="N894" s="35">
        <f t="shared" si="535"/>
        <v>0</v>
      </c>
      <c r="O894" s="36">
        <f t="shared" si="535"/>
        <v>0</v>
      </c>
      <c r="P894" s="35">
        <f t="shared" si="535"/>
        <v>0</v>
      </c>
      <c r="Q894" s="36">
        <f t="shared" si="535"/>
        <v>0</v>
      </c>
      <c r="R894" s="159"/>
      <c r="S894" s="160"/>
      <c r="T894" s="125"/>
      <c r="U894" s="125"/>
      <c r="V894" s="125"/>
    </row>
    <row r="895" spans="1:22" s="30" customFormat="1" ht="15">
      <c r="A895" s="136"/>
      <c r="B895" s="188"/>
      <c r="C895" s="34" t="s">
        <v>1</v>
      </c>
      <c r="D895" s="58">
        <f t="shared" si="532"/>
        <v>474147.74036000005</v>
      </c>
      <c r="E895" s="36">
        <f t="shared" si="533"/>
        <v>34262</v>
      </c>
      <c r="F895" s="35">
        <f t="shared" si="534"/>
        <v>222667.77836000003</v>
      </c>
      <c r="G895" s="36">
        <f t="shared" si="534"/>
        <v>34262</v>
      </c>
      <c r="H895" s="35">
        <f aca="true" t="shared" si="536" ref="H895:Q895">H902+H909+H916+H923+H930+H951+H972+H993+H1014+H1035+H1056+H1077+H1098+H1119+H1140+H1161+H1182+H1203+H1224+H1245</f>
        <v>0</v>
      </c>
      <c r="I895" s="36">
        <f t="shared" si="536"/>
        <v>0</v>
      </c>
      <c r="J895" s="35">
        <f t="shared" si="536"/>
        <v>251479.962</v>
      </c>
      <c r="K895" s="36">
        <f t="shared" si="536"/>
        <v>0</v>
      </c>
      <c r="L895" s="35">
        <f t="shared" si="536"/>
        <v>0</v>
      </c>
      <c r="M895" s="36">
        <f t="shared" si="536"/>
        <v>0</v>
      </c>
      <c r="N895" s="35">
        <f t="shared" si="536"/>
        <v>14406.6</v>
      </c>
      <c r="O895" s="36">
        <f t="shared" si="536"/>
        <v>3835</v>
      </c>
      <c r="P895" s="35">
        <f t="shared" si="536"/>
        <v>0</v>
      </c>
      <c r="Q895" s="36">
        <f t="shared" si="536"/>
        <v>0</v>
      </c>
      <c r="R895" s="159"/>
      <c r="S895" s="160"/>
      <c r="T895" s="125"/>
      <c r="U895" s="125"/>
      <c r="V895" s="125"/>
    </row>
    <row r="896" spans="1:22" s="30" customFormat="1" ht="15">
      <c r="A896" s="136"/>
      <c r="B896" s="188"/>
      <c r="C896" s="34" t="s">
        <v>2</v>
      </c>
      <c r="D896" s="58">
        <f t="shared" si="532"/>
        <v>594676.5</v>
      </c>
      <c r="E896" s="36">
        <f t="shared" si="533"/>
        <v>397738.7</v>
      </c>
      <c r="F896" s="35">
        <f t="shared" si="534"/>
        <v>447255.06</v>
      </c>
      <c r="G896" s="36">
        <f t="shared" si="534"/>
        <v>397738.7</v>
      </c>
      <c r="H896" s="35">
        <f aca="true" t="shared" si="537" ref="H896:Q896">H903+H910+H917+H924+H931+H952+H973+H994+H1015+H1036+H1057+H1078+H1099+H1120+H1141+H1162+H1183+H1204+H1225+H1246</f>
        <v>0</v>
      </c>
      <c r="I896" s="36">
        <f t="shared" si="537"/>
        <v>0</v>
      </c>
      <c r="J896" s="35">
        <f t="shared" si="537"/>
        <v>147421.44</v>
      </c>
      <c r="K896" s="36">
        <f t="shared" si="537"/>
        <v>0</v>
      </c>
      <c r="L896" s="35">
        <f t="shared" si="537"/>
        <v>0</v>
      </c>
      <c r="M896" s="36">
        <f t="shared" si="537"/>
        <v>0</v>
      </c>
      <c r="N896" s="35">
        <f t="shared" si="537"/>
        <v>10396.7</v>
      </c>
      <c r="O896" s="36">
        <f t="shared" si="537"/>
        <v>5444.8</v>
      </c>
      <c r="P896" s="35">
        <f t="shared" si="537"/>
        <v>0</v>
      </c>
      <c r="Q896" s="36">
        <f t="shared" si="537"/>
        <v>0</v>
      </c>
      <c r="R896" s="159"/>
      <c r="S896" s="160"/>
      <c r="T896" s="125"/>
      <c r="U896" s="125"/>
      <c r="V896" s="125"/>
    </row>
    <row r="897" spans="1:22" s="30" customFormat="1" ht="15">
      <c r="A897" s="136"/>
      <c r="B897" s="188"/>
      <c r="C897" s="34" t="s">
        <v>211</v>
      </c>
      <c r="D897" s="58">
        <f t="shared" si="532"/>
        <v>44547</v>
      </c>
      <c r="E897" s="36">
        <f t="shared" si="533"/>
        <v>0</v>
      </c>
      <c r="F897" s="35">
        <f>F904+F911+F918+F925+F932+F953+F974+F995+F1016+F1037+F1058+F1079+F1100+F1121+F1142+F1163+F1205+F1226+F1247</f>
        <v>44547</v>
      </c>
      <c r="G897" s="36">
        <f>G904+G911+G918+G925+G932+G953+G974+G995+G1016+G1037+G1058+G1079+G1100+G1121+G1142+G1163+G1205+G1226+G1247</f>
        <v>0</v>
      </c>
      <c r="H897" s="35">
        <f aca="true" t="shared" si="538" ref="H897:Q897">H904+H911+H918+H925+H932+H953+H974+H995+H1016+H1037+H1058+H1079+H1100+H1121+H1142+H1163+H1205+H1226+H1247</f>
        <v>0</v>
      </c>
      <c r="I897" s="36">
        <f t="shared" si="538"/>
        <v>0</v>
      </c>
      <c r="J897" s="35">
        <f t="shared" si="538"/>
        <v>0</v>
      </c>
      <c r="K897" s="36">
        <f t="shared" si="538"/>
        <v>0</v>
      </c>
      <c r="L897" s="35">
        <f t="shared" si="538"/>
        <v>0</v>
      </c>
      <c r="M897" s="36">
        <f t="shared" si="538"/>
        <v>0</v>
      </c>
      <c r="N897" s="35">
        <f t="shared" si="538"/>
        <v>0</v>
      </c>
      <c r="O897" s="36">
        <f t="shared" si="538"/>
        <v>0</v>
      </c>
      <c r="P897" s="35">
        <f t="shared" si="538"/>
        <v>0</v>
      </c>
      <c r="Q897" s="36">
        <f t="shared" si="538"/>
        <v>0</v>
      </c>
      <c r="R897" s="159"/>
      <c r="S897" s="160"/>
      <c r="T897" s="125"/>
      <c r="U897" s="125"/>
      <c r="V897" s="125"/>
    </row>
    <row r="898" spans="1:22" ht="15">
      <c r="A898" s="136"/>
      <c r="B898" s="188"/>
      <c r="C898" s="64" t="s">
        <v>212</v>
      </c>
      <c r="D898" s="58">
        <f t="shared" si="532"/>
        <v>0</v>
      </c>
      <c r="E898" s="36">
        <f t="shared" si="533"/>
        <v>0</v>
      </c>
      <c r="F898" s="65">
        <f>F905+F912+F919+F926+F933+F954+F975+F996+F1017+F1038+F1059+F1080+F1101+F1122+F1143+F1164+F1185+F1206+F1227+F1248</f>
        <v>0</v>
      </c>
      <c r="G898" s="63">
        <f>G905+G912+G919+G926+G933+G954+G975+G996+G1017+G1038+G1059+G1080+G1101+G1122+G1143+G1164+G1185+G1206+G1227+G1248</f>
        <v>0</v>
      </c>
      <c r="H898" s="65">
        <f aca="true" t="shared" si="539" ref="H898:Q898">H905+H912+H919+H926+H933+H954+H975+H996+H1017+H1038+H1059+H1080+H1101+H1122+H1143+H1164+H1185+H1206+H1227+H1248</f>
        <v>0</v>
      </c>
      <c r="I898" s="63">
        <f t="shared" si="539"/>
        <v>0</v>
      </c>
      <c r="J898" s="65">
        <f t="shared" si="539"/>
        <v>0</v>
      </c>
      <c r="K898" s="63">
        <f t="shared" si="539"/>
        <v>0</v>
      </c>
      <c r="L898" s="65">
        <f t="shared" si="539"/>
        <v>0</v>
      </c>
      <c r="M898" s="63">
        <f t="shared" si="539"/>
        <v>0</v>
      </c>
      <c r="N898" s="65">
        <f t="shared" si="539"/>
        <v>0</v>
      </c>
      <c r="O898" s="63">
        <f t="shared" si="539"/>
        <v>0</v>
      </c>
      <c r="P898" s="65">
        <f t="shared" si="539"/>
        <v>0</v>
      </c>
      <c r="Q898" s="63">
        <f t="shared" si="539"/>
        <v>0</v>
      </c>
      <c r="R898" s="159"/>
      <c r="S898" s="160"/>
      <c r="T898" s="125"/>
      <c r="U898" s="125"/>
      <c r="V898" s="125"/>
    </row>
    <row r="899" spans="1:22" ht="15.75" thickBot="1">
      <c r="A899" s="137"/>
      <c r="B899" s="189"/>
      <c r="C899" s="37" t="s">
        <v>213</v>
      </c>
      <c r="D899" s="60">
        <f t="shared" si="532"/>
        <v>0</v>
      </c>
      <c r="E899" s="39">
        <f t="shared" si="533"/>
        <v>0</v>
      </c>
      <c r="F899" s="60">
        <f>F906+F913+F920+F927+F934+F955+F976+F997+F1018+F1039+F1060+F1081+F1102+F1123+F1144+F1165+F1186+F1207+F1228+F1249</f>
        <v>0</v>
      </c>
      <c r="G899" s="74">
        <f>G906+G913+G920+G927+G934+G955+G976+G997+G1018+G1039+G1060+G1081+G1102+G1123+G1144+G1165+G1186+G1207+G1228+G1249</f>
        <v>0</v>
      </c>
      <c r="H899" s="60">
        <f aca="true" t="shared" si="540" ref="H899:Q899">H906+H913+H920+H927+H934+H955+H976+H997+H1018+H1039+H1060+H1081+H1102+H1123+H1144+H1165+H1186+H1207+H1228+H1249</f>
        <v>0</v>
      </c>
      <c r="I899" s="74">
        <f t="shared" si="540"/>
        <v>0</v>
      </c>
      <c r="J899" s="60">
        <f t="shared" si="540"/>
        <v>0</v>
      </c>
      <c r="K899" s="74">
        <f t="shared" si="540"/>
        <v>0</v>
      </c>
      <c r="L899" s="60">
        <f t="shared" si="540"/>
        <v>0</v>
      </c>
      <c r="M899" s="74">
        <f t="shared" si="540"/>
        <v>0</v>
      </c>
      <c r="N899" s="60">
        <f t="shared" si="540"/>
        <v>0</v>
      </c>
      <c r="O899" s="74">
        <f t="shared" si="540"/>
        <v>0</v>
      </c>
      <c r="P899" s="60">
        <f t="shared" si="540"/>
        <v>0</v>
      </c>
      <c r="Q899" s="74">
        <f t="shared" si="540"/>
        <v>0</v>
      </c>
      <c r="R899" s="161"/>
      <c r="S899" s="162"/>
      <c r="T899" s="125"/>
      <c r="U899" s="125"/>
      <c r="V899" s="125"/>
    </row>
    <row r="900" spans="1:22" s="118" customFormat="1" ht="15">
      <c r="A900" s="327" t="s">
        <v>161</v>
      </c>
      <c r="B900" s="331" t="s">
        <v>210</v>
      </c>
      <c r="C900" s="288" t="s">
        <v>14</v>
      </c>
      <c r="D900" s="289">
        <f>SUM(D901:D906)</f>
        <v>112654.20000000001</v>
      </c>
      <c r="E900" s="290">
        <f>SUM(E901:E906)</f>
        <v>3915.1000000000004</v>
      </c>
      <c r="F900" s="289">
        <f aca="true" t="shared" si="541" ref="F900:Q900">SUM(F901:F906)</f>
        <v>112654.20000000001</v>
      </c>
      <c r="G900" s="290">
        <f t="shared" si="541"/>
        <v>3915.1000000000004</v>
      </c>
      <c r="H900" s="289">
        <f t="shared" si="541"/>
        <v>0</v>
      </c>
      <c r="I900" s="290">
        <f t="shared" si="541"/>
        <v>0</v>
      </c>
      <c r="J900" s="289">
        <f t="shared" si="541"/>
        <v>0</v>
      </c>
      <c r="K900" s="290">
        <f t="shared" si="541"/>
        <v>0</v>
      </c>
      <c r="L900" s="289">
        <f t="shared" si="541"/>
        <v>0</v>
      </c>
      <c r="M900" s="290">
        <f t="shared" si="541"/>
        <v>0</v>
      </c>
      <c r="N900" s="289">
        <f t="shared" si="541"/>
        <v>3835</v>
      </c>
      <c r="O900" s="290">
        <f t="shared" si="541"/>
        <v>3835</v>
      </c>
      <c r="P900" s="289">
        <f t="shared" si="541"/>
        <v>0</v>
      </c>
      <c r="Q900" s="290">
        <f t="shared" si="541"/>
        <v>0</v>
      </c>
      <c r="R900" s="390" t="s">
        <v>19</v>
      </c>
      <c r="S900" s="315"/>
      <c r="T900" s="125"/>
      <c r="U900" s="125"/>
      <c r="V900" s="125"/>
    </row>
    <row r="901" spans="1:22" s="118" customFormat="1" ht="15">
      <c r="A901" s="328"/>
      <c r="B901" s="335"/>
      <c r="C901" s="295" t="s">
        <v>0</v>
      </c>
      <c r="D901" s="296">
        <f aca="true" t="shared" si="542" ref="D901:E906">F901+H901+J901+L901</f>
        <v>3915.1000000000004</v>
      </c>
      <c r="E901" s="221">
        <f t="shared" si="542"/>
        <v>3915.1000000000004</v>
      </c>
      <c r="F901" s="337">
        <f>6779.5-3787.5+930.8-7.7</f>
        <v>3915.1000000000004</v>
      </c>
      <c r="G901" s="221">
        <f>6779.5-3787.5+930.8-7.7</f>
        <v>3915.1000000000004</v>
      </c>
      <c r="H901" s="297"/>
      <c r="I901" s="221"/>
      <c r="J901" s="297"/>
      <c r="K901" s="221"/>
      <c r="L901" s="297"/>
      <c r="M901" s="221"/>
      <c r="N901" s="297"/>
      <c r="O901" s="221"/>
      <c r="P901" s="297"/>
      <c r="Q901" s="221"/>
      <c r="R901" s="391"/>
      <c r="S901" s="319"/>
      <c r="T901" s="125"/>
      <c r="U901" s="125"/>
      <c r="V901" s="125"/>
    </row>
    <row r="902" spans="1:22" s="118" customFormat="1" ht="15">
      <c r="A902" s="328"/>
      <c r="B902" s="335"/>
      <c r="C902" s="295" t="s">
        <v>1</v>
      </c>
      <c r="D902" s="296">
        <f t="shared" si="542"/>
        <v>108739.1</v>
      </c>
      <c r="E902" s="221">
        <f t="shared" si="542"/>
        <v>0</v>
      </c>
      <c r="F902" s="297">
        <v>108739.1</v>
      </c>
      <c r="G902" s="221"/>
      <c r="H902" s="297"/>
      <c r="I902" s="221"/>
      <c r="J902" s="297"/>
      <c r="K902" s="221"/>
      <c r="L902" s="297"/>
      <c r="M902" s="221"/>
      <c r="N902" s="297">
        <v>3835</v>
      </c>
      <c r="O902" s="221">
        <v>3835</v>
      </c>
      <c r="P902" s="297"/>
      <c r="Q902" s="221"/>
      <c r="R902" s="391"/>
      <c r="S902" s="319"/>
      <c r="T902" s="125"/>
      <c r="U902" s="125"/>
      <c r="V902" s="125"/>
    </row>
    <row r="903" spans="1:22" s="118" customFormat="1" ht="15">
      <c r="A903" s="328"/>
      <c r="B903" s="335"/>
      <c r="C903" s="295" t="s">
        <v>2</v>
      </c>
      <c r="D903" s="296">
        <f t="shared" si="542"/>
        <v>0</v>
      </c>
      <c r="E903" s="221">
        <f t="shared" si="542"/>
        <v>0</v>
      </c>
      <c r="F903" s="297"/>
      <c r="G903" s="221"/>
      <c r="H903" s="297"/>
      <c r="I903" s="221"/>
      <c r="J903" s="297"/>
      <c r="K903" s="221"/>
      <c r="L903" s="297"/>
      <c r="M903" s="221"/>
      <c r="N903" s="297"/>
      <c r="O903" s="221"/>
      <c r="P903" s="297"/>
      <c r="Q903" s="221"/>
      <c r="R903" s="391"/>
      <c r="S903" s="319"/>
      <c r="T903" s="125"/>
      <c r="U903" s="125"/>
      <c r="V903" s="125"/>
    </row>
    <row r="904" spans="1:22" s="118" customFormat="1" ht="15">
      <c r="A904" s="328"/>
      <c r="B904" s="335"/>
      <c r="C904" s="381" t="s">
        <v>211</v>
      </c>
      <c r="D904" s="296">
        <f t="shared" si="542"/>
        <v>0</v>
      </c>
      <c r="E904" s="221">
        <f t="shared" si="542"/>
        <v>0</v>
      </c>
      <c r="F904" s="392">
        <v>0</v>
      </c>
      <c r="G904" s="321">
        <v>0</v>
      </c>
      <c r="H904" s="341"/>
      <c r="I904" s="342"/>
      <c r="J904" s="341"/>
      <c r="K904" s="342"/>
      <c r="L904" s="341"/>
      <c r="M904" s="342"/>
      <c r="N904" s="341"/>
      <c r="O904" s="342"/>
      <c r="P904" s="341"/>
      <c r="Q904" s="342"/>
      <c r="R904" s="391"/>
      <c r="S904" s="319"/>
      <c r="T904" s="125"/>
      <c r="U904" s="125"/>
      <c r="V904" s="125"/>
    </row>
    <row r="905" spans="1:22" s="118" customFormat="1" ht="15">
      <c r="A905" s="328"/>
      <c r="B905" s="335"/>
      <c r="C905" s="295" t="s">
        <v>212</v>
      </c>
      <c r="D905" s="296">
        <f t="shared" si="542"/>
        <v>0</v>
      </c>
      <c r="E905" s="221">
        <f t="shared" si="542"/>
        <v>0</v>
      </c>
      <c r="F905" s="392">
        <v>0</v>
      </c>
      <c r="G905" s="321">
        <v>0</v>
      </c>
      <c r="H905" s="304"/>
      <c r="I905" s="303"/>
      <c r="J905" s="304"/>
      <c r="K905" s="303"/>
      <c r="L905" s="304"/>
      <c r="M905" s="303"/>
      <c r="N905" s="304"/>
      <c r="O905" s="303"/>
      <c r="P905" s="304"/>
      <c r="Q905" s="303"/>
      <c r="R905" s="391"/>
      <c r="S905" s="319"/>
      <c r="T905" s="125"/>
      <c r="U905" s="125"/>
      <c r="V905" s="125"/>
    </row>
    <row r="906" spans="1:22" s="118" customFormat="1" ht="15.75" thickBot="1">
      <c r="A906" s="329"/>
      <c r="B906" s="343"/>
      <c r="C906" s="330" t="s">
        <v>213</v>
      </c>
      <c r="D906" s="309">
        <f t="shared" si="542"/>
        <v>0</v>
      </c>
      <c r="E906" s="310">
        <f t="shared" si="542"/>
        <v>0</v>
      </c>
      <c r="F906" s="311">
        <v>0</v>
      </c>
      <c r="G906" s="310">
        <v>0</v>
      </c>
      <c r="H906" s="311">
        <v>0</v>
      </c>
      <c r="I906" s="310">
        <v>0</v>
      </c>
      <c r="J906" s="311">
        <v>0</v>
      </c>
      <c r="K906" s="310">
        <v>0</v>
      </c>
      <c r="L906" s="311">
        <v>0</v>
      </c>
      <c r="M906" s="310">
        <v>0</v>
      </c>
      <c r="N906" s="311">
        <v>0</v>
      </c>
      <c r="O906" s="310">
        <v>0</v>
      </c>
      <c r="P906" s="311">
        <v>0</v>
      </c>
      <c r="Q906" s="310">
        <v>0</v>
      </c>
      <c r="R906" s="393"/>
      <c r="S906" s="326"/>
      <c r="T906" s="125"/>
      <c r="U906" s="125"/>
      <c r="V906" s="125"/>
    </row>
    <row r="907" spans="1:22" s="30" customFormat="1" ht="15">
      <c r="A907" s="135" t="s">
        <v>162</v>
      </c>
      <c r="B907" s="166" t="s">
        <v>57</v>
      </c>
      <c r="C907" s="31" t="s">
        <v>14</v>
      </c>
      <c r="D907" s="57">
        <f>SUM(D908:D913)</f>
        <v>5785.95036</v>
      </c>
      <c r="E907" s="33">
        <f>SUM(E908:E913)</f>
        <v>0</v>
      </c>
      <c r="F907" s="57">
        <f aca="true" t="shared" si="543" ref="F907:Q907">SUM(F908:F913)</f>
        <v>5785.95036</v>
      </c>
      <c r="G907" s="33">
        <f t="shared" si="543"/>
        <v>0</v>
      </c>
      <c r="H907" s="57">
        <f t="shared" si="543"/>
        <v>0</v>
      </c>
      <c r="I907" s="33">
        <f t="shared" si="543"/>
        <v>0</v>
      </c>
      <c r="J907" s="57">
        <f t="shared" si="543"/>
        <v>0</v>
      </c>
      <c r="K907" s="33">
        <f t="shared" si="543"/>
        <v>0</v>
      </c>
      <c r="L907" s="57">
        <f t="shared" si="543"/>
        <v>0</v>
      </c>
      <c r="M907" s="33">
        <f t="shared" si="543"/>
        <v>0</v>
      </c>
      <c r="N907" s="57">
        <f t="shared" si="543"/>
        <v>0</v>
      </c>
      <c r="O907" s="33">
        <f t="shared" si="543"/>
        <v>0</v>
      </c>
      <c r="P907" s="57">
        <f t="shared" si="543"/>
        <v>0</v>
      </c>
      <c r="Q907" s="33">
        <f t="shared" si="543"/>
        <v>0</v>
      </c>
      <c r="R907" s="157" t="s">
        <v>19</v>
      </c>
      <c r="S907" s="158"/>
      <c r="T907" s="125"/>
      <c r="U907" s="125"/>
      <c r="V907" s="125"/>
    </row>
    <row r="908" spans="1:22" s="30" customFormat="1" ht="15">
      <c r="A908" s="136"/>
      <c r="B908" s="167"/>
      <c r="C908" s="34" t="s">
        <v>0</v>
      </c>
      <c r="D908" s="58">
        <f aca="true" t="shared" si="544" ref="D908:E913">F908+H908+J908+L908</f>
        <v>0</v>
      </c>
      <c r="E908" s="36">
        <f t="shared" si="544"/>
        <v>0</v>
      </c>
      <c r="F908" s="89">
        <v>0</v>
      </c>
      <c r="G908" s="36"/>
      <c r="H908" s="89"/>
      <c r="I908" s="36"/>
      <c r="J908" s="89"/>
      <c r="K908" s="36"/>
      <c r="L908" s="89"/>
      <c r="M908" s="36"/>
      <c r="N908" s="89"/>
      <c r="O908" s="36"/>
      <c r="P908" s="89"/>
      <c r="Q908" s="36"/>
      <c r="R908" s="159"/>
      <c r="S908" s="160"/>
      <c r="T908" s="125"/>
      <c r="U908" s="125"/>
      <c r="V908" s="125"/>
    </row>
    <row r="909" spans="1:22" s="30" customFormat="1" ht="15">
      <c r="A909" s="136"/>
      <c r="B909" s="167"/>
      <c r="C909" s="34" t="s">
        <v>1</v>
      </c>
      <c r="D909" s="58">
        <f t="shared" si="544"/>
        <v>5785.95036</v>
      </c>
      <c r="E909" s="36">
        <f t="shared" si="544"/>
        <v>0</v>
      </c>
      <c r="F909" s="89">
        <v>5785.95036</v>
      </c>
      <c r="G909" s="63"/>
      <c r="H909" s="89"/>
      <c r="I909" s="36"/>
      <c r="J909" s="89"/>
      <c r="K909" s="36"/>
      <c r="L909" s="89"/>
      <c r="M909" s="36"/>
      <c r="N909" s="89"/>
      <c r="O909" s="36"/>
      <c r="P909" s="89"/>
      <c r="Q909" s="36"/>
      <c r="R909" s="159"/>
      <c r="S909" s="160"/>
      <c r="T909" s="125"/>
      <c r="U909" s="125"/>
      <c r="V909" s="125"/>
    </row>
    <row r="910" spans="1:22" s="30" customFormat="1" ht="15">
      <c r="A910" s="136"/>
      <c r="B910" s="167"/>
      <c r="C910" s="34" t="s">
        <v>2</v>
      </c>
      <c r="D910" s="58">
        <f t="shared" si="544"/>
        <v>0</v>
      </c>
      <c r="E910" s="36">
        <f t="shared" si="544"/>
        <v>0</v>
      </c>
      <c r="F910" s="89"/>
      <c r="G910" s="36"/>
      <c r="H910" s="89"/>
      <c r="I910" s="36"/>
      <c r="J910" s="89"/>
      <c r="K910" s="36"/>
      <c r="L910" s="89"/>
      <c r="M910" s="36"/>
      <c r="N910" s="89"/>
      <c r="O910" s="36"/>
      <c r="P910" s="89"/>
      <c r="Q910" s="36"/>
      <c r="R910" s="159"/>
      <c r="S910" s="160"/>
      <c r="T910" s="125"/>
      <c r="U910" s="125"/>
      <c r="V910" s="125"/>
    </row>
    <row r="911" spans="1:22" s="30" customFormat="1" ht="15">
      <c r="A911" s="136"/>
      <c r="B911" s="167"/>
      <c r="C911" s="64" t="s">
        <v>211</v>
      </c>
      <c r="D911" s="58">
        <f t="shared" si="544"/>
        <v>0</v>
      </c>
      <c r="E911" s="36">
        <f t="shared" si="544"/>
        <v>0</v>
      </c>
      <c r="F911" s="96">
        <v>0</v>
      </c>
      <c r="G911" s="63">
        <v>0</v>
      </c>
      <c r="H911" s="97"/>
      <c r="I911" s="98"/>
      <c r="J911" s="97"/>
      <c r="K911" s="98"/>
      <c r="L911" s="97"/>
      <c r="M911" s="98"/>
      <c r="N911" s="97"/>
      <c r="O911" s="98"/>
      <c r="P911" s="97"/>
      <c r="Q911" s="98"/>
      <c r="R911" s="159"/>
      <c r="S911" s="160"/>
      <c r="T911" s="125"/>
      <c r="U911" s="125"/>
      <c r="V911" s="125"/>
    </row>
    <row r="912" spans="1:22" s="30" customFormat="1" ht="15">
      <c r="A912" s="136"/>
      <c r="B912" s="167"/>
      <c r="C912" s="34" t="s">
        <v>212</v>
      </c>
      <c r="D912" s="58">
        <f t="shared" si="544"/>
        <v>0</v>
      </c>
      <c r="E912" s="36">
        <f t="shared" si="544"/>
        <v>0</v>
      </c>
      <c r="F912" s="96">
        <v>0</v>
      </c>
      <c r="G912" s="63">
        <v>0</v>
      </c>
      <c r="H912" s="94"/>
      <c r="I912" s="76"/>
      <c r="J912" s="94"/>
      <c r="K912" s="76"/>
      <c r="L912" s="94"/>
      <c r="M912" s="76"/>
      <c r="N912" s="94"/>
      <c r="O912" s="76"/>
      <c r="P912" s="94"/>
      <c r="Q912" s="76"/>
      <c r="R912" s="159"/>
      <c r="S912" s="160"/>
      <c r="T912" s="125"/>
      <c r="U912" s="125"/>
      <c r="V912" s="125"/>
    </row>
    <row r="913" spans="1:22" s="30" customFormat="1" ht="15.75" thickBot="1">
      <c r="A913" s="137"/>
      <c r="B913" s="152"/>
      <c r="C913" s="37" t="s">
        <v>213</v>
      </c>
      <c r="D913" s="60">
        <f t="shared" si="544"/>
        <v>0</v>
      </c>
      <c r="E913" s="39">
        <f t="shared" si="544"/>
        <v>0</v>
      </c>
      <c r="F913" s="95">
        <v>0</v>
      </c>
      <c r="G913" s="39">
        <v>0</v>
      </c>
      <c r="H913" s="95">
        <v>0</v>
      </c>
      <c r="I913" s="39">
        <v>0</v>
      </c>
      <c r="J913" s="95">
        <v>0</v>
      </c>
      <c r="K913" s="39">
        <v>0</v>
      </c>
      <c r="L913" s="95">
        <v>0</v>
      </c>
      <c r="M913" s="39">
        <v>0</v>
      </c>
      <c r="N913" s="95">
        <v>0</v>
      </c>
      <c r="O913" s="39">
        <v>0</v>
      </c>
      <c r="P913" s="95">
        <v>0</v>
      </c>
      <c r="Q913" s="39">
        <v>0</v>
      </c>
      <c r="R913" s="161"/>
      <c r="S913" s="162"/>
      <c r="T913" s="125"/>
      <c r="U913" s="125"/>
      <c r="V913" s="125"/>
    </row>
    <row r="914" spans="1:22" s="120" customFormat="1" ht="15">
      <c r="A914" s="327" t="s">
        <v>163</v>
      </c>
      <c r="B914" s="331" t="s">
        <v>23</v>
      </c>
      <c r="C914" s="288" t="s">
        <v>14</v>
      </c>
      <c r="D914" s="289">
        <f>SUM(D915:D920)</f>
        <v>187066.7</v>
      </c>
      <c r="E914" s="290">
        <f>SUM(E915:E920)</f>
        <v>187066.7</v>
      </c>
      <c r="F914" s="289">
        <f aca="true" t="shared" si="545" ref="F914:Q914">SUM(F915:F920)</f>
        <v>187066.7</v>
      </c>
      <c r="G914" s="290">
        <f t="shared" si="545"/>
        <v>187066.7</v>
      </c>
      <c r="H914" s="289">
        <f t="shared" si="545"/>
        <v>0</v>
      </c>
      <c r="I914" s="290">
        <f t="shared" si="545"/>
        <v>0</v>
      </c>
      <c r="J914" s="289">
        <f t="shared" si="545"/>
        <v>0</v>
      </c>
      <c r="K914" s="290">
        <f t="shared" si="545"/>
        <v>0</v>
      </c>
      <c r="L914" s="289">
        <f t="shared" si="545"/>
        <v>0</v>
      </c>
      <c r="M914" s="290">
        <f t="shared" si="545"/>
        <v>0</v>
      </c>
      <c r="N914" s="289">
        <f t="shared" si="545"/>
        <v>4951.9</v>
      </c>
      <c r="O914" s="290">
        <f t="shared" si="545"/>
        <v>0</v>
      </c>
      <c r="P914" s="289">
        <f t="shared" si="545"/>
        <v>0</v>
      </c>
      <c r="Q914" s="290">
        <f t="shared" si="545"/>
        <v>0</v>
      </c>
      <c r="R914" s="390" t="s">
        <v>19</v>
      </c>
      <c r="S914" s="315"/>
      <c r="T914" s="125"/>
      <c r="U914" s="125"/>
      <c r="V914" s="125"/>
    </row>
    <row r="915" spans="1:22" s="120" customFormat="1" ht="15">
      <c r="A915" s="328"/>
      <c r="B915" s="335"/>
      <c r="C915" s="295" t="s">
        <v>0</v>
      </c>
      <c r="D915" s="296">
        <f aca="true" t="shared" si="546" ref="D915:E920">F915+H915+J915+L915</f>
        <v>0</v>
      </c>
      <c r="E915" s="221">
        <f t="shared" si="546"/>
        <v>0</v>
      </c>
      <c r="F915" s="297">
        <v>0</v>
      </c>
      <c r="G915" s="221"/>
      <c r="H915" s="297"/>
      <c r="I915" s="221"/>
      <c r="J915" s="297">
        <v>0</v>
      </c>
      <c r="K915" s="221"/>
      <c r="L915" s="297"/>
      <c r="M915" s="221"/>
      <c r="N915" s="297"/>
      <c r="O915" s="221"/>
      <c r="P915" s="297"/>
      <c r="Q915" s="221"/>
      <c r="R915" s="391"/>
      <c r="S915" s="319"/>
      <c r="T915" s="125"/>
      <c r="U915" s="125"/>
      <c r="V915" s="125"/>
    </row>
    <row r="916" spans="1:22" s="120" customFormat="1" ht="15">
      <c r="A916" s="328"/>
      <c r="B916" s="335"/>
      <c r="C916" s="295" t="s">
        <v>1</v>
      </c>
      <c r="D916" s="296">
        <f t="shared" si="546"/>
        <v>10000</v>
      </c>
      <c r="E916" s="221">
        <f t="shared" si="546"/>
        <v>10000</v>
      </c>
      <c r="F916" s="297">
        <v>10000</v>
      </c>
      <c r="G916" s="221">
        <v>10000</v>
      </c>
      <c r="H916" s="297"/>
      <c r="I916" s="221"/>
      <c r="J916" s="297">
        <v>0</v>
      </c>
      <c r="K916" s="221"/>
      <c r="L916" s="297"/>
      <c r="M916" s="221"/>
      <c r="N916" s="297"/>
      <c r="O916" s="221"/>
      <c r="P916" s="297"/>
      <c r="Q916" s="221"/>
      <c r="R916" s="391"/>
      <c r="S916" s="319"/>
      <c r="T916" s="125"/>
      <c r="U916" s="125"/>
      <c r="V916" s="125"/>
    </row>
    <row r="917" spans="1:22" s="120" customFormat="1" ht="15">
      <c r="A917" s="328"/>
      <c r="B917" s="335"/>
      <c r="C917" s="295" t="s">
        <v>2</v>
      </c>
      <c r="D917" s="296">
        <f t="shared" si="546"/>
        <v>177066.7</v>
      </c>
      <c r="E917" s="221">
        <f t="shared" si="546"/>
        <v>177066.7</v>
      </c>
      <c r="F917" s="297">
        <v>177066.7</v>
      </c>
      <c r="G917" s="221">
        <v>177066.7</v>
      </c>
      <c r="H917" s="297"/>
      <c r="I917" s="221"/>
      <c r="J917" s="297"/>
      <c r="K917" s="221"/>
      <c r="L917" s="297"/>
      <c r="M917" s="221"/>
      <c r="N917" s="297">
        <v>4951.9</v>
      </c>
      <c r="O917" s="221"/>
      <c r="P917" s="297"/>
      <c r="Q917" s="221"/>
      <c r="R917" s="391"/>
      <c r="S917" s="319"/>
      <c r="T917" s="125"/>
      <c r="U917" s="125"/>
      <c r="V917" s="125"/>
    </row>
    <row r="918" spans="1:22" s="120" customFormat="1" ht="15">
      <c r="A918" s="328"/>
      <c r="B918" s="335"/>
      <c r="C918" s="381" t="s">
        <v>211</v>
      </c>
      <c r="D918" s="296">
        <f t="shared" si="546"/>
        <v>0</v>
      </c>
      <c r="E918" s="221">
        <f t="shared" si="546"/>
        <v>0</v>
      </c>
      <c r="F918" s="392">
        <v>0</v>
      </c>
      <c r="G918" s="321">
        <v>0</v>
      </c>
      <c r="H918" s="341"/>
      <c r="I918" s="342"/>
      <c r="J918" s="341"/>
      <c r="K918" s="342"/>
      <c r="L918" s="341"/>
      <c r="M918" s="342"/>
      <c r="N918" s="341"/>
      <c r="O918" s="342"/>
      <c r="P918" s="341"/>
      <c r="Q918" s="342"/>
      <c r="R918" s="391"/>
      <c r="S918" s="319"/>
      <c r="T918" s="125"/>
      <c r="U918" s="125"/>
      <c r="V918" s="125"/>
    </row>
    <row r="919" spans="1:22" s="120" customFormat="1" ht="15">
      <c r="A919" s="328"/>
      <c r="B919" s="335"/>
      <c r="C919" s="295" t="s">
        <v>212</v>
      </c>
      <c r="D919" s="296">
        <f t="shared" si="546"/>
        <v>0</v>
      </c>
      <c r="E919" s="221">
        <f t="shared" si="546"/>
        <v>0</v>
      </c>
      <c r="F919" s="392">
        <v>0</v>
      </c>
      <c r="G919" s="321">
        <v>0</v>
      </c>
      <c r="H919" s="304"/>
      <c r="I919" s="303"/>
      <c r="J919" s="304"/>
      <c r="K919" s="303"/>
      <c r="L919" s="304"/>
      <c r="M919" s="303"/>
      <c r="N919" s="304"/>
      <c r="O919" s="303"/>
      <c r="P919" s="304"/>
      <c r="Q919" s="303"/>
      <c r="R919" s="391"/>
      <c r="S919" s="319"/>
      <c r="T919" s="125"/>
      <c r="U919" s="125"/>
      <c r="V919" s="125"/>
    </row>
    <row r="920" spans="1:22" s="120" customFormat="1" ht="15.75" thickBot="1">
      <c r="A920" s="329"/>
      <c r="B920" s="343"/>
      <c r="C920" s="330" t="s">
        <v>213</v>
      </c>
      <c r="D920" s="309">
        <f t="shared" si="546"/>
        <v>0</v>
      </c>
      <c r="E920" s="310">
        <f t="shared" si="546"/>
        <v>0</v>
      </c>
      <c r="F920" s="311">
        <v>0</v>
      </c>
      <c r="G920" s="310">
        <v>0</v>
      </c>
      <c r="H920" s="311">
        <v>0</v>
      </c>
      <c r="I920" s="310">
        <v>0</v>
      </c>
      <c r="J920" s="311">
        <v>0</v>
      </c>
      <c r="K920" s="310">
        <v>0</v>
      </c>
      <c r="L920" s="311">
        <v>0</v>
      </c>
      <c r="M920" s="310">
        <v>0</v>
      </c>
      <c r="N920" s="311">
        <v>0</v>
      </c>
      <c r="O920" s="310">
        <v>0</v>
      </c>
      <c r="P920" s="311">
        <v>0</v>
      </c>
      <c r="Q920" s="310">
        <v>0</v>
      </c>
      <c r="R920" s="393"/>
      <c r="S920" s="326"/>
      <c r="T920" s="125"/>
      <c r="U920" s="125"/>
      <c r="V920" s="125"/>
    </row>
    <row r="921" spans="1:22" s="109" customFormat="1" ht="15">
      <c r="A921" s="327" t="s">
        <v>164</v>
      </c>
      <c r="B921" s="394" t="s">
        <v>205</v>
      </c>
      <c r="C921" s="288" t="s">
        <v>14</v>
      </c>
      <c r="D921" s="289">
        <f>SUM(D922:D927)</f>
        <v>229004.69</v>
      </c>
      <c r="E921" s="290">
        <f>SUM(E922:E927)</f>
        <v>149840.6</v>
      </c>
      <c r="F921" s="289">
        <f aca="true" t="shared" si="547" ref="F921:Q921">SUM(F922:F927)</f>
        <v>149840.6</v>
      </c>
      <c r="G921" s="290">
        <f t="shared" si="547"/>
        <v>149840.6</v>
      </c>
      <c r="H921" s="395">
        <f t="shared" si="547"/>
        <v>0</v>
      </c>
      <c r="I921" s="290">
        <f t="shared" si="547"/>
        <v>0</v>
      </c>
      <c r="J921" s="289">
        <f t="shared" si="547"/>
        <v>79164.09</v>
      </c>
      <c r="K921" s="290">
        <f t="shared" si="547"/>
        <v>0</v>
      </c>
      <c r="L921" s="289">
        <f t="shared" si="547"/>
        <v>0</v>
      </c>
      <c r="M921" s="290">
        <f t="shared" si="547"/>
        <v>0</v>
      </c>
      <c r="N921" s="289">
        <f t="shared" si="547"/>
        <v>5444.8</v>
      </c>
      <c r="O921" s="290">
        <f t="shared" si="547"/>
        <v>5444.8</v>
      </c>
      <c r="P921" s="289">
        <f t="shared" si="547"/>
        <v>0</v>
      </c>
      <c r="Q921" s="290">
        <f t="shared" si="547"/>
        <v>0</v>
      </c>
      <c r="R921" s="390" t="s">
        <v>19</v>
      </c>
      <c r="S921" s="315"/>
      <c r="T921" s="125"/>
      <c r="U921" s="125"/>
      <c r="V921" s="125"/>
    </row>
    <row r="922" spans="1:22" s="109" customFormat="1" ht="15">
      <c r="A922" s="328"/>
      <c r="B922" s="396"/>
      <c r="C922" s="295" t="s">
        <v>0</v>
      </c>
      <c r="D922" s="296">
        <f aca="true" t="shared" si="548" ref="D922:E927">F922+H922+J922+L922</f>
        <v>3715.3</v>
      </c>
      <c r="E922" s="221">
        <f t="shared" si="548"/>
        <v>3715.3</v>
      </c>
      <c r="F922" s="296">
        <v>3715.3</v>
      </c>
      <c r="G922" s="221">
        <v>3715.3</v>
      </c>
      <c r="H922" s="297"/>
      <c r="I922" s="221"/>
      <c r="J922" s="297">
        <v>0</v>
      </c>
      <c r="K922" s="221">
        <v>0</v>
      </c>
      <c r="L922" s="297"/>
      <c r="M922" s="221"/>
      <c r="N922" s="297"/>
      <c r="O922" s="221"/>
      <c r="P922" s="297"/>
      <c r="Q922" s="221"/>
      <c r="R922" s="391"/>
      <c r="S922" s="319"/>
      <c r="T922" s="125"/>
      <c r="U922" s="125"/>
      <c r="V922" s="125"/>
    </row>
    <row r="923" spans="1:22" s="109" customFormat="1" ht="15">
      <c r="A923" s="328"/>
      <c r="B923" s="396"/>
      <c r="C923" s="295" t="s">
        <v>1</v>
      </c>
      <c r="D923" s="296">
        <f t="shared" si="548"/>
        <v>103426.09</v>
      </c>
      <c r="E923" s="221">
        <f t="shared" si="548"/>
        <v>24262.000000000004</v>
      </c>
      <c r="F923" s="296">
        <f>37977.3-10000-3715.3</f>
        <v>24262.000000000004</v>
      </c>
      <c r="G923" s="397">
        <f>37977.3-10000-3715.3</f>
        <v>24262.000000000004</v>
      </c>
      <c r="H923" s="297"/>
      <c r="I923" s="221"/>
      <c r="J923" s="297">
        <f>79164.09</f>
        <v>79164.09</v>
      </c>
      <c r="K923" s="221">
        <v>0</v>
      </c>
      <c r="L923" s="297"/>
      <c r="M923" s="221"/>
      <c r="N923" s="297"/>
      <c r="O923" s="221"/>
      <c r="P923" s="297"/>
      <c r="Q923" s="221"/>
      <c r="R923" s="391"/>
      <c r="S923" s="319"/>
      <c r="T923" s="125"/>
      <c r="U923" s="125"/>
      <c r="V923" s="125"/>
    </row>
    <row r="924" spans="1:22" s="109" customFormat="1" ht="15">
      <c r="A924" s="328"/>
      <c r="B924" s="396"/>
      <c r="C924" s="295" t="s">
        <v>2</v>
      </c>
      <c r="D924" s="296">
        <f t="shared" si="548"/>
        <v>121863.3</v>
      </c>
      <c r="E924" s="221">
        <f t="shared" si="548"/>
        <v>121863.3</v>
      </c>
      <c r="F924" s="296">
        <v>121863.3</v>
      </c>
      <c r="G924" s="221">
        <f>111863.3+10000</f>
        <v>121863.3</v>
      </c>
      <c r="H924" s="297"/>
      <c r="I924" s="221"/>
      <c r="J924" s="297"/>
      <c r="K924" s="221"/>
      <c r="L924" s="297"/>
      <c r="M924" s="221"/>
      <c r="N924" s="297">
        <v>5444.8</v>
      </c>
      <c r="O924" s="221">
        <v>5444.8</v>
      </c>
      <c r="P924" s="297"/>
      <c r="Q924" s="221"/>
      <c r="R924" s="391"/>
      <c r="S924" s="319"/>
      <c r="T924" s="125"/>
      <c r="U924" s="125"/>
      <c r="V924" s="125"/>
    </row>
    <row r="925" spans="1:22" s="109" customFormat="1" ht="15">
      <c r="A925" s="328"/>
      <c r="B925" s="396"/>
      <c r="C925" s="381" t="s">
        <v>211</v>
      </c>
      <c r="D925" s="296">
        <f t="shared" si="548"/>
        <v>0</v>
      </c>
      <c r="E925" s="221">
        <f t="shared" si="548"/>
        <v>0</v>
      </c>
      <c r="F925" s="320">
        <v>0</v>
      </c>
      <c r="G925" s="321">
        <v>0</v>
      </c>
      <c r="H925" s="341"/>
      <c r="I925" s="342"/>
      <c r="J925" s="341"/>
      <c r="K925" s="342"/>
      <c r="L925" s="341"/>
      <c r="M925" s="342"/>
      <c r="N925" s="341"/>
      <c r="O925" s="342"/>
      <c r="P925" s="341"/>
      <c r="Q925" s="342"/>
      <c r="R925" s="391"/>
      <c r="S925" s="319"/>
      <c r="T925" s="125"/>
      <c r="U925" s="125"/>
      <c r="V925" s="125"/>
    </row>
    <row r="926" spans="1:22" s="109" customFormat="1" ht="15">
      <c r="A926" s="328"/>
      <c r="B926" s="396"/>
      <c r="C926" s="295" t="s">
        <v>212</v>
      </c>
      <c r="D926" s="296">
        <f t="shared" si="548"/>
        <v>0</v>
      </c>
      <c r="E926" s="221">
        <f t="shared" si="548"/>
        <v>0</v>
      </c>
      <c r="F926" s="320">
        <v>0</v>
      </c>
      <c r="G926" s="321">
        <v>0</v>
      </c>
      <c r="H926" s="304"/>
      <c r="I926" s="303"/>
      <c r="J926" s="304"/>
      <c r="K926" s="303"/>
      <c r="L926" s="304"/>
      <c r="M926" s="303"/>
      <c r="N926" s="304"/>
      <c r="O926" s="303"/>
      <c r="P926" s="304"/>
      <c r="Q926" s="303"/>
      <c r="R926" s="391"/>
      <c r="S926" s="319"/>
      <c r="T926" s="125"/>
      <c r="U926" s="125"/>
      <c r="V926" s="125"/>
    </row>
    <row r="927" spans="1:22" s="109" customFormat="1" ht="15.75" thickBot="1">
      <c r="A927" s="329"/>
      <c r="B927" s="398"/>
      <c r="C927" s="330" t="s">
        <v>213</v>
      </c>
      <c r="D927" s="309">
        <f t="shared" si="548"/>
        <v>0</v>
      </c>
      <c r="E927" s="310">
        <f t="shared" si="548"/>
        <v>0</v>
      </c>
      <c r="F927" s="309">
        <v>0</v>
      </c>
      <c r="G927" s="310">
        <v>0</v>
      </c>
      <c r="H927" s="311">
        <v>0</v>
      </c>
      <c r="I927" s="310">
        <v>0</v>
      </c>
      <c r="J927" s="311">
        <v>0</v>
      </c>
      <c r="K927" s="310">
        <v>0</v>
      </c>
      <c r="L927" s="311">
        <v>0</v>
      </c>
      <c r="M927" s="310">
        <v>0</v>
      </c>
      <c r="N927" s="311">
        <v>0</v>
      </c>
      <c r="O927" s="310">
        <v>0</v>
      </c>
      <c r="P927" s="311">
        <v>0</v>
      </c>
      <c r="Q927" s="310">
        <v>0</v>
      </c>
      <c r="R927" s="393"/>
      <c r="S927" s="326"/>
      <c r="T927" s="125"/>
      <c r="U927" s="125"/>
      <c r="V927" s="125"/>
    </row>
    <row r="928" spans="1:22" s="120" customFormat="1" ht="15">
      <c r="A928" s="327" t="s">
        <v>165</v>
      </c>
      <c r="B928" s="394" t="s">
        <v>24</v>
      </c>
      <c r="C928" s="288" t="s">
        <v>14</v>
      </c>
      <c r="D928" s="289">
        <f>SUM(D929:D934)</f>
        <v>98808.7</v>
      </c>
      <c r="E928" s="290">
        <f>SUM(E929:E934)</f>
        <v>98808.7</v>
      </c>
      <c r="F928" s="289">
        <f aca="true" t="shared" si="549" ref="F928:Q928">SUM(F929:F934)</f>
        <v>98808.7</v>
      </c>
      <c r="G928" s="290">
        <f t="shared" si="549"/>
        <v>98808.7</v>
      </c>
      <c r="H928" s="289">
        <f t="shared" si="549"/>
        <v>0</v>
      </c>
      <c r="I928" s="290">
        <f t="shared" si="549"/>
        <v>0</v>
      </c>
      <c r="J928" s="289">
        <f t="shared" si="549"/>
        <v>0</v>
      </c>
      <c r="K928" s="290">
        <f t="shared" si="549"/>
        <v>0</v>
      </c>
      <c r="L928" s="289">
        <f t="shared" si="549"/>
        <v>0</v>
      </c>
      <c r="M928" s="290">
        <f t="shared" si="549"/>
        <v>0</v>
      </c>
      <c r="N928" s="289">
        <f t="shared" si="549"/>
        <v>0</v>
      </c>
      <c r="O928" s="290">
        <f t="shared" si="549"/>
        <v>0</v>
      </c>
      <c r="P928" s="289">
        <f t="shared" si="549"/>
        <v>0</v>
      </c>
      <c r="Q928" s="290">
        <f t="shared" si="549"/>
        <v>0</v>
      </c>
      <c r="R928" s="390" t="s">
        <v>19</v>
      </c>
      <c r="S928" s="315"/>
      <c r="T928" s="125"/>
      <c r="U928" s="125"/>
      <c r="V928" s="125"/>
    </row>
    <row r="929" spans="1:22" s="120" customFormat="1" ht="15">
      <c r="A929" s="328"/>
      <c r="B929" s="396"/>
      <c r="C929" s="295" t="s">
        <v>0</v>
      </c>
      <c r="D929" s="296">
        <f aca="true" t="shared" si="550" ref="D929:E934">F929+H929+J929+L929</f>
        <v>0</v>
      </c>
      <c r="E929" s="221">
        <f t="shared" si="550"/>
        <v>0</v>
      </c>
      <c r="F929" s="297">
        <v>0</v>
      </c>
      <c r="G929" s="221"/>
      <c r="H929" s="297"/>
      <c r="I929" s="221"/>
      <c r="J929" s="297">
        <v>0</v>
      </c>
      <c r="K929" s="221"/>
      <c r="L929" s="297"/>
      <c r="M929" s="221"/>
      <c r="N929" s="297"/>
      <c r="O929" s="221"/>
      <c r="P929" s="297"/>
      <c r="Q929" s="221"/>
      <c r="R929" s="391"/>
      <c r="S929" s="319"/>
      <c r="T929" s="125"/>
      <c r="U929" s="125"/>
      <c r="V929" s="125"/>
    </row>
    <row r="930" spans="1:22" s="120" customFormat="1" ht="15">
      <c r="A930" s="328"/>
      <c r="B930" s="396"/>
      <c r="C930" s="295" t="s">
        <v>1</v>
      </c>
      <c r="D930" s="296">
        <f t="shared" si="550"/>
        <v>0</v>
      </c>
      <c r="E930" s="221">
        <f t="shared" si="550"/>
        <v>0</v>
      </c>
      <c r="F930" s="297">
        <v>0</v>
      </c>
      <c r="G930" s="221"/>
      <c r="H930" s="297"/>
      <c r="I930" s="221"/>
      <c r="J930" s="297">
        <v>0</v>
      </c>
      <c r="K930" s="221"/>
      <c r="L930" s="297"/>
      <c r="M930" s="221"/>
      <c r="N930" s="297"/>
      <c r="O930" s="221"/>
      <c r="P930" s="297"/>
      <c r="Q930" s="221"/>
      <c r="R930" s="391"/>
      <c r="S930" s="319"/>
      <c r="T930" s="125"/>
      <c r="U930" s="125"/>
      <c r="V930" s="125"/>
    </row>
    <row r="931" spans="1:22" s="120" customFormat="1" ht="15">
      <c r="A931" s="328"/>
      <c r="B931" s="396"/>
      <c r="C931" s="295" t="s">
        <v>2</v>
      </c>
      <c r="D931" s="296">
        <f t="shared" si="550"/>
        <v>98808.7</v>
      </c>
      <c r="E931" s="221">
        <f t="shared" si="550"/>
        <v>98808.7</v>
      </c>
      <c r="F931" s="297">
        <v>98808.7</v>
      </c>
      <c r="G931" s="221">
        <v>98808.7</v>
      </c>
      <c r="H931" s="297"/>
      <c r="I931" s="221"/>
      <c r="J931" s="297"/>
      <c r="K931" s="221"/>
      <c r="L931" s="297"/>
      <c r="M931" s="221"/>
      <c r="N931" s="297"/>
      <c r="O931" s="221"/>
      <c r="P931" s="297"/>
      <c r="Q931" s="221"/>
      <c r="R931" s="391"/>
      <c r="S931" s="319"/>
      <c r="T931" s="125"/>
      <c r="U931" s="125"/>
      <c r="V931" s="125"/>
    </row>
    <row r="932" spans="1:22" s="120" customFormat="1" ht="15">
      <c r="A932" s="328"/>
      <c r="B932" s="396"/>
      <c r="C932" s="381" t="s">
        <v>211</v>
      </c>
      <c r="D932" s="296">
        <f t="shared" si="550"/>
        <v>0</v>
      </c>
      <c r="E932" s="221">
        <f t="shared" si="550"/>
        <v>0</v>
      </c>
      <c r="F932" s="392">
        <v>0</v>
      </c>
      <c r="G932" s="321">
        <v>0</v>
      </c>
      <c r="H932" s="341"/>
      <c r="I932" s="342"/>
      <c r="J932" s="341"/>
      <c r="K932" s="342"/>
      <c r="L932" s="341"/>
      <c r="M932" s="342"/>
      <c r="N932" s="341"/>
      <c r="O932" s="342"/>
      <c r="P932" s="341"/>
      <c r="Q932" s="342"/>
      <c r="R932" s="391"/>
      <c r="S932" s="319"/>
      <c r="T932" s="125"/>
      <c r="U932" s="125"/>
      <c r="V932" s="125"/>
    </row>
    <row r="933" spans="1:22" s="120" customFormat="1" ht="15">
      <c r="A933" s="328"/>
      <c r="B933" s="396"/>
      <c r="C933" s="295" t="s">
        <v>212</v>
      </c>
      <c r="D933" s="296">
        <f t="shared" si="550"/>
        <v>0</v>
      </c>
      <c r="E933" s="221">
        <f t="shared" si="550"/>
        <v>0</v>
      </c>
      <c r="F933" s="392">
        <v>0</v>
      </c>
      <c r="G933" s="321">
        <v>0</v>
      </c>
      <c r="H933" s="304"/>
      <c r="I933" s="303"/>
      <c r="J933" s="304"/>
      <c r="K933" s="303"/>
      <c r="L933" s="304"/>
      <c r="M933" s="303"/>
      <c r="N933" s="304"/>
      <c r="O933" s="303"/>
      <c r="P933" s="304"/>
      <c r="Q933" s="303"/>
      <c r="R933" s="391"/>
      <c r="S933" s="319"/>
      <c r="T933" s="125"/>
      <c r="U933" s="125"/>
      <c r="V933" s="125"/>
    </row>
    <row r="934" spans="1:22" s="120" customFormat="1" ht="15.75" thickBot="1">
      <c r="A934" s="329"/>
      <c r="B934" s="398"/>
      <c r="C934" s="330" t="s">
        <v>213</v>
      </c>
      <c r="D934" s="309">
        <f t="shared" si="550"/>
        <v>0</v>
      </c>
      <c r="E934" s="310">
        <f t="shared" si="550"/>
        <v>0</v>
      </c>
      <c r="F934" s="311">
        <v>0</v>
      </c>
      <c r="G934" s="310">
        <v>0</v>
      </c>
      <c r="H934" s="311">
        <v>0</v>
      </c>
      <c r="I934" s="310">
        <v>0</v>
      </c>
      <c r="J934" s="311">
        <v>0</v>
      </c>
      <c r="K934" s="310">
        <v>0</v>
      </c>
      <c r="L934" s="311">
        <v>0</v>
      </c>
      <c r="M934" s="310">
        <v>0</v>
      </c>
      <c r="N934" s="311">
        <v>0</v>
      </c>
      <c r="O934" s="310">
        <v>0</v>
      </c>
      <c r="P934" s="311">
        <v>0</v>
      </c>
      <c r="Q934" s="310">
        <v>0</v>
      </c>
      <c r="R934" s="393"/>
      <c r="S934" s="326"/>
      <c r="T934" s="125"/>
      <c r="U934" s="125"/>
      <c r="V934" s="125"/>
    </row>
    <row r="935" spans="1:22" ht="15">
      <c r="A935" s="126" t="s">
        <v>166</v>
      </c>
      <c r="B935" s="139" t="s">
        <v>25</v>
      </c>
      <c r="C935" s="40" t="s">
        <v>14</v>
      </c>
      <c r="D935" s="41">
        <f>SUM(D936:D941)</f>
        <v>76474.79999999999</v>
      </c>
      <c r="E935" s="42">
        <f>SUM(E936:E941)</f>
        <v>0</v>
      </c>
      <c r="F935" s="41">
        <f aca="true" t="shared" si="551" ref="F935:Q935">SUM(F936:F941)</f>
        <v>15294.96</v>
      </c>
      <c r="G935" s="42">
        <f t="shared" si="551"/>
        <v>0</v>
      </c>
      <c r="H935" s="41">
        <f t="shared" si="551"/>
        <v>0</v>
      </c>
      <c r="I935" s="42">
        <f t="shared" si="551"/>
        <v>0</v>
      </c>
      <c r="J935" s="41">
        <f t="shared" si="551"/>
        <v>61179.84</v>
      </c>
      <c r="K935" s="42">
        <f t="shared" si="551"/>
        <v>0</v>
      </c>
      <c r="L935" s="41">
        <f t="shared" si="551"/>
        <v>0</v>
      </c>
      <c r="M935" s="42">
        <f t="shared" si="551"/>
        <v>0</v>
      </c>
      <c r="N935" s="41">
        <f t="shared" si="551"/>
        <v>978.4</v>
      </c>
      <c r="O935" s="42">
        <f t="shared" si="551"/>
        <v>0</v>
      </c>
      <c r="P935" s="41">
        <f t="shared" si="551"/>
        <v>0</v>
      </c>
      <c r="Q935" s="42">
        <f t="shared" si="551"/>
        <v>0</v>
      </c>
      <c r="R935" s="150" t="s">
        <v>19</v>
      </c>
      <c r="S935" s="151"/>
      <c r="T935" s="125"/>
      <c r="U935" s="125"/>
      <c r="V935" s="125"/>
    </row>
    <row r="936" spans="1:22" ht="15">
      <c r="A936" s="127"/>
      <c r="B936" s="140"/>
      <c r="C936" s="43" t="s">
        <v>0</v>
      </c>
      <c r="D936" s="44">
        <f aca="true" t="shared" si="552" ref="D936:E941">F936+H936+J936+L936</f>
        <v>0</v>
      </c>
      <c r="E936" s="45">
        <f t="shared" si="552"/>
        <v>0</v>
      </c>
      <c r="F936" s="46"/>
      <c r="G936" s="45"/>
      <c r="H936" s="46"/>
      <c r="I936" s="45"/>
      <c r="J936" s="46"/>
      <c r="K936" s="45"/>
      <c r="L936" s="46"/>
      <c r="M936" s="45"/>
      <c r="N936" s="46"/>
      <c r="O936" s="45"/>
      <c r="P936" s="46"/>
      <c r="Q936" s="45"/>
      <c r="R936" s="147"/>
      <c r="S936" s="148"/>
      <c r="T936" s="125"/>
      <c r="U936" s="125"/>
      <c r="V936" s="125"/>
    </row>
    <row r="937" spans="1:22" ht="15">
      <c r="A937" s="127"/>
      <c r="B937" s="140"/>
      <c r="C937" s="43" t="s">
        <v>1</v>
      </c>
      <c r="D937" s="44">
        <f t="shared" si="552"/>
        <v>76474.79999999999</v>
      </c>
      <c r="E937" s="45">
        <f t="shared" si="552"/>
        <v>0</v>
      </c>
      <c r="F937" s="46">
        <v>15294.96</v>
      </c>
      <c r="G937" s="45"/>
      <c r="H937" s="46"/>
      <c r="I937" s="45"/>
      <c r="J937" s="46">
        <v>61179.84</v>
      </c>
      <c r="K937" s="45"/>
      <c r="L937" s="46"/>
      <c r="M937" s="45"/>
      <c r="N937" s="46">
        <v>978.4</v>
      </c>
      <c r="O937" s="45"/>
      <c r="P937" s="46"/>
      <c r="Q937" s="45"/>
      <c r="R937" s="147"/>
      <c r="S937" s="148"/>
      <c r="T937" s="125"/>
      <c r="U937" s="125"/>
      <c r="V937" s="125"/>
    </row>
    <row r="938" spans="1:22" ht="15">
      <c r="A938" s="127"/>
      <c r="B938" s="140"/>
      <c r="C938" s="43" t="s">
        <v>2</v>
      </c>
      <c r="D938" s="44">
        <f t="shared" si="552"/>
        <v>0</v>
      </c>
      <c r="E938" s="45">
        <f t="shared" si="552"/>
        <v>0</v>
      </c>
      <c r="F938" s="46"/>
      <c r="G938" s="45"/>
      <c r="H938" s="46"/>
      <c r="I938" s="45"/>
      <c r="J938" s="46"/>
      <c r="K938" s="45"/>
      <c r="L938" s="46"/>
      <c r="M938" s="45"/>
      <c r="N938" s="46"/>
      <c r="O938" s="45"/>
      <c r="P938" s="46"/>
      <c r="Q938" s="45"/>
      <c r="R938" s="147"/>
      <c r="S938" s="148"/>
      <c r="T938" s="125"/>
      <c r="U938" s="125"/>
      <c r="V938" s="125"/>
    </row>
    <row r="939" spans="1:22" s="30" customFormat="1" ht="15">
      <c r="A939" s="127"/>
      <c r="B939" s="140"/>
      <c r="C939" s="12" t="s">
        <v>211</v>
      </c>
      <c r="D939" s="44">
        <f t="shared" si="552"/>
        <v>0</v>
      </c>
      <c r="E939" s="45">
        <f t="shared" si="552"/>
        <v>0</v>
      </c>
      <c r="F939" s="96">
        <v>0</v>
      </c>
      <c r="G939" s="63">
        <v>0</v>
      </c>
      <c r="H939" s="97"/>
      <c r="I939" s="98"/>
      <c r="J939" s="97"/>
      <c r="K939" s="98"/>
      <c r="L939" s="97"/>
      <c r="M939" s="98"/>
      <c r="N939" s="97"/>
      <c r="O939" s="98"/>
      <c r="P939" s="97"/>
      <c r="Q939" s="98"/>
      <c r="R939" s="147"/>
      <c r="S939" s="148"/>
      <c r="T939" s="125"/>
      <c r="U939" s="125"/>
      <c r="V939" s="125"/>
    </row>
    <row r="940" spans="1:22" s="30" customFormat="1" ht="15">
      <c r="A940" s="127"/>
      <c r="B940" s="140"/>
      <c r="C940" s="43" t="s">
        <v>212</v>
      </c>
      <c r="D940" s="44">
        <f t="shared" si="552"/>
        <v>0</v>
      </c>
      <c r="E940" s="45">
        <f t="shared" si="552"/>
        <v>0</v>
      </c>
      <c r="F940" s="96">
        <v>0</v>
      </c>
      <c r="G940" s="63">
        <v>0</v>
      </c>
      <c r="H940" s="94"/>
      <c r="I940" s="76"/>
      <c r="J940" s="94"/>
      <c r="K940" s="76"/>
      <c r="L940" s="94"/>
      <c r="M940" s="76"/>
      <c r="N940" s="94"/>
      <c r="O940" s="76"/>
      <c r="P940" s="94"/>
      <c r="Q940" s="76"/>
      <c r="R940" s="147"/>
      <c r="S940" s="148"/>
      <c r="T940" s="125"/>
      <c r="U940" s="125"/>
      <c r="V940" s="125"/>
    </row>
    <row r="941" spans="1:22" s="30" customFormat="1" ht="15">
      <c r="A941" s="127"/>
      <c r="B941" s="141"/>
      <c r="C941" s="43" t="s">
        <v>213</v>
      </c>
      <c r="D941" s="44">
        <f t="shared" si="552"/>
        <v>0</v>
      </c>
      <c r="E941" s="45">
        <f t="shared" si="552"/>
        <v>0</v>
      </c>
      <c r="F941" s="89">
        <v>0</v>
      </c>
      <c r="G941" s="36">
        <v>0</v>
      </c>
      <c r="H941" s="89">
        <v>0</v>
      </c>
      <c r="I941" s="36">
        <v>0</v>
      </c>
      <c r="J941" s="89">
        <v>0</v>
      </c>
      <c r="K941" s="36">
        <v>0</v>
      </c>
      <c r="L941" s="89">
        <v>0</v>
      </c>
      <c r="M941" s="36">
        <v>0</v>
      </c>
      <c r="N941" s="89">
        <v>0</v>
      </c>
      <c r="O941" s="36">
        <v>0</v>
      </c>
      <c r="P941" s="89">
        <v>0</v>
      </c>
      <c r="Q941" s="36">
        <v>0</v>
      </c>
      <c r="R941" s="147"/>
      <c r="S941" s="148"/>
      <c r="T941" s="125"/>
      <c r="U941" s="125"/>
      <c r="V941" s="125"/>
    </row>
    <row r="942" spans="1:22" ht="15">
      <c r="A942" s="127"/>
      <c r="B942" s="146" t="s">
        <v>323</v>
      </c>
      <c r="C942" s="12" t="s">
        <v>14</v>
      </c>
      <c r="D942" s="55">
        <f>SUM(D943:D948)</f>
        <v>3824.01</v>
      </c>
      <c r="E942" s="48">
        <f>SUM(E943:E948)</f>
        <v>0</v>
      </c>
      <c r="F942" s="55">
        <f aca="true" t="shared" si="553" ref="F942:Q942">SUM(F943:F948)</f>
        <v>3824.01</v>
      </c>
      <c r="G942" s="48">
        <f t="shared" si="553"/>
        <v>0</v>
      </c>
      <c r="H942" s="55">
        <f t="shared" si="553"/>
        <v>0</v>
      </c>
      <c r="I942" s="48">
        <f t="shared" si="553"/>
        <v>0</v>
      </c>
      <c r="J942" s="55">
        <f t="shared" si="553"/>
        <v>0</v>
      </c>
      <c r="K942" s="48">
        <f t="shared" si="553"/>
        <v>0</v>
      </c>
      <c r="L942" s="55">
        <f t="shared" si="553"/>
        <v>0</v>
      </c>
      <c r="M942" s="48">
        <f t="shared" si="553"/>
        <v>0</v>
      </c>
      <c r="N942" s="55">
        <f t="shared" si="553"/>
        <v>0</v>
      </c>
      <c r="O942" s="48">
        <f t="shared" si="553"/>
        <v>0</v>
      </c>
      <c r="P942" s="55">
        <f t="shared" si="553"/>
        <v>0</v>
      </c>
      <c r="Q942" s="48">
        <f t="shared" si="553"/>
        <v>0</v>
      </c>
      <c r="R942" s="147"/>
      <c r="S942" s="148"/>
      <c r="T942" s="125"/>
      <c r="U942" s="125"/>
      <c r="V942" s="125"/>
    </row>
    <row r="943" spans="1:22" ht="15">
      <c r="A943" s="127"/>
      <c r="B943" s="144"/>
      <c r="C943" s="43" t="s">
        <v>0</v>
      </c>
      <c r="D943" s="44">
        <f aca="true" t="shared" si="554" ref="D943:E948">F943+H943+J943+L943</f>
        <v>0</v>
      </c>
      <c r="E943" s="45">
        <f t="shared" si="554"/>
        <v>0</v>
      </c>
      <c r="F943" s="46">
        <v>0</v>
      </c>
      <c r="G943" s="45"/>
      <c r="H943" s="46"/>
      <c r="I943" s="45"/>
      <c r="J943" s="46"/>
      <c r="K943" s="45"/>
      <c r="L943" s="46"/>
      <c r="M943" s="45"/>
      <c r="N943" s="46"/>
      <c r="O943" s="45"/>
      <c r="P943" s="46"/>
      <c r="Q943" s="45"/>
      <c r="R943" s="147"/>
      <c r="S943" s="148"/>
      <c r="T943" s="125"/>
      <c r="U943" s="125"/>
      <c r="V943" s="125"/>
    </row>
    <row r="944" spans="1:22" ht="15">
      <c r="A944" s="127"/>
      <c r="B944" s="144"/>
      <c r="C944" s="43" t="s">
        <v>1</v>
      </c>
      <c r="D944" s="44">
        <f t="shared" si="554"/>
        <v>3824.01</v>
      </c>
      <c r="E944" s="45">
        <f t="shared" si="554"/>
        <v>0</v>
      </c>
      <c r="F944" s="46">
        <v>3824.01</v>
      </c>
      <c r="G944" s="45"/>
      <c r="H944" s="46"/>
      <c r="I944" s="45"/>
      <c r="J944" s="46"/>
      <c r="K944" s="45"/>
      <c r="L944" s="46"/>
      <c r="M944" s="45"/>
      <c r="N944" s="46"/>
      <c r="O944" s="45"/>
      <c r="P944" s="46"/>
      <c r="Q944" s="45"/>
      <c r="R944" s="147"/>
      <c r="S944" s="148"/>
      <c r="T944" s="125"/>
      <c r="U944" s="125"/>
      <c r="V944" s="125"/>
    </row>
    <row r="945" spans="1:22" ht="15">
      <c r="A945" s="127"/>
      <c r="B945" s="144"/>
      <c r="C945" s="43" t="s">
        <v>2</v>
      </c>
      <c r="D945" s="44">
        <f t="shared" si="554"/>
        <v>0</v>
      </c>
      <c r="E945" s="45">
        <f t="shared" si="554"/>
        <v>0</v>
      </c>
      <c r="F945" s="46"/>
      <c r="G945" s="45"/>
      <c r="H945" s="46"/>
      <c r="I945" s="45"/>
      <c r="J945" s="46"/>
      <c r="K945" s="45"/>
      <c r="L945" s="46"/>
      <c r="M945" s="45"/>
      <c r="N945" s="46"/>
      <c r="O945" s="45"/>
      <c r="P945" s="46"/>
      <c r="Q945" s="45"/>
      <c r="R945" s="147"/>
      <c r="S945" s="148"/>
      <c r="T945" s="125"/>
      <c r="U945" s="125"/>
      <c r="V945" s="125"/>
    </row>
    <row r="946" spans="1:22" s="30" customFormat="1" ht="15">
      <c r="A946" s="127"/>
      <c r="B946" s="144"/>
      <c r="C946" s="12" t="s">
        <v>211</v>
      </c>
      <c r="D946" s="44">
        <f t="shared" si="554"/>
        <v>0</v>
      </c>
      <c r="E946" s="45">
        <f t="shared" si="554"/>
        <v>0</v>
      </c>
      <c r="F946" s="96">
        <v>0</v>
      </c>
      <c r="G946" s="63">
        <v>0</v>
      </c>
      <c r="H946" s="97"/>
      <c r="I946" s="98"/>
      <c r="J946" s="97"/>
      <c r="K946" s="98"/>
      <c r="L946" s="97"/>
      <c r="M946" s="98"/>
      <c r="N946" s="97"/>
      <c r="O946" s="98"/>
      <c r="P946" s="97"/>
      <c r="Q946" s="98"/>
      <c r="R946" s="147"/>
      <c r="S946" s="148"/>
      <c r="T946" s="125"/>
      <c r="U946" s="125"/>
      <c r="V946" s="125"/>
    </row>
    <row r="947" spans="1:22" s="30" customFormat="1" ht="15">
      <c r="A947" s="127"/>
      <c r="B947" s="144"/>
      <c r="C947" s="43" t="s">
        <v>212</v>
      </c>
      <c r="D947" s="44">
        <f t="shared" si="554"/>
        <v>0</v>
      </c>
      <c r="E947" s="45">
        <f t="shared" si="554"/>
        <v>0</v>
      </c>
      <c r="F947" s="96">
        <v>0</v>
      </c>
      <c r="G947" s="63">
        <v>0</v>
      </c>
      <c r="H947" s="94"/>
      <c r="I947" s="76"/>
      <c r="J947" s="94"/>
      <c r="K947" s="76"/>
      <c r="L947" s="94"/>
      <c r="M947" s="76"/>
      <c r="N947" s="94"/>
      <c r="O947" s="76"/>
      <c r="P947" s="94"/>
      <c r="Q947" s="76"/>
      <c r="R947" s="147"/>
      <c r="S947" s="148"/>
      <c r="T947" s="125"/>
      <c r="U947" s="125"/>
      <c r="V947" s="125"/>
    </row>
    <row r="948" spans="1:22" s="30" customFormat="1" ht="15">
      <c r="A948" s="127"/>
      <c r="B948" s="142"/>
      <c r="C948" s="43" t="s">
        <v>213</v>
      </c>
      <c r="D948" s="44">
        <f t="shared" si="554"/>
        <v>0</v>
      </c>
      <c r="E948" s="45">
        <f t="shared" si="554"/>
        <v>0</v>
      </c>
      <c r="F948" s="89">
        <v>0</v>
      </c>
      <c r="G948" s="36">
        <v>0</v>
      </c>
      <c r="H948" s="89">
        <v>0</v>
      </c>
      <c r="I948" s="36">
        <v>0</v>
      </c>
      <c r="J948" s="89">
        <v>0</v>
      </c>
      <c r="K948" s="36">
        <v>0</v>
      </c>
      <c r="L948" s="89">
        <v>0</v>
      </c>
      <c r="M948" s="36">
        <v>0</v>
      </c>
      <c r="N948" s="89">
        <v>0</v>
      </c>
      <c r="O948" s="36">
        <v>0</v>
      </c>
      <c r="P948" s="89">
        <v>0</v>
      </c>
      <c r="Q948" s="36">
        <v>0</v>
      </c>
      <c r="R948" s="147"/>
      <c r="S948" s="148"/>
      <c r="T948" s="125"/>
      <c r="U948" s="125"/>
      <c r="V948" s="125"/>
    </row>
    <row r="949" spans="1:22" s="30" customFormat="1" ht="15">
      <c r="A949" s="127"/>
      <c r="B949" s="153" t="s">
        <v>245</v>
      </c>
      <c r="C949" s="64" t="s">
        <v>14</v>
      </c>
      <c r="D949" s="62">
        <f>SUM(D950:D955)</f>
        <v>80298.81</v>
      </c>
      <c r="E949" s="63">
        <f>SUM(E950:E955)</f>
        <v>0</v>
      </c>
      <c r="F949" s="62">
        <f aca="true" t="shared" si="555" ref="F949:Q949">SUM(F950:F955)</f>
        <v>19118.97</v>
      </c>
      <c r="G949" s="63">
        <f t="shared" si="555"/>
        <v>0</v>
      </c>
      <c r="H949" s="62">
        <f t="shared" si="555"/>
        <v>0</v>
      </c>
      <c r="I949" s="63">
        <f t="shared" si="555"/>
        <v>0</v>
      </c>
      <c r="J949" s="62">
        <f t="shared" si="555"/>
        <v>61179.84</v>
      </c>
      <c r="K949" s="63">
        <f t="shared" si="555"/>
        <v>0</v>
      </c>
      <c r="L949" s="62">
        <f t="shared" si="555"/>
        <v>0</v>
      </c>
      <c r="M949" s="63">
        <f t="shared" si="555"/>
        <v>0</v>
      </c>
      <c r="N949" s="62">
        <f t="shared" si="555"/>
        <v>978.4</v>
      </c>
      <c r="O949" s="63">
        <f t="shared" si="555"/>
        <v>0</v>
      </c>
      <c r="P949" s="62">
        <f t="shared" si="555"/>
        <v>0</v>
      </c>
      <c r="Q949" s="63">
        <f t="shared" si="555"/>
        <v>0</v>
      </c>
      <c r="R949" s="147"/>
      <c r="S949" s="148"/>
      <c r="T949" s="125"/>
      <c r="U949" s="125"/>
      <c r="V949" s="125"/>
    </row>
    <row r="950" spans="1:22" s="30" customFormat="1" ht="15">
      <c r="A950" s="127"/>
      <c r="B950" s="154"/>
      <c r="C950" s="34" t="s">
        <v>0</v>
      </c>
      <c r="D950" s="58">
        <f aca="true" t="shared" si="556" ref="D950:E955">F950+H950+J950+L950</f>
        <v>0</v>
      </c>
      <c r="E950" s="36">
        <f t="shared" si="556"/>
        <v>0</v>
      </c>
      <c r="F950" s="35">
        <f>F936+F943</f>
        <v>0</v>
      </c>
      <c r="G950" s="36">
        <f aca="true" t="shared" si="557" ref="F950:G955">G936+G943</f>
        <v>0</v>
      </c>
      <c r="H950" s="35">
        <f aca="true" t="shared" si="558" ref="H950:Q950">H936+H943</f>
        <v>0</v>
      </c>
      <c r="I950" s="36">
        <f t="shared" si="558"/>
        <v>0</v>
      </c>
      <c r="J950" s="35">
        <f t="shared" si="558"/>
        <v>0</v>
      </c>
      <c r="K950" s="36">
        <f t="shared" si="558"/>
        <v>0</v>
      </c>
      <c r="L950" s="35">
        <f t="shared" si="558"/>
        <v>0</v>
      </c>
      <c r="M950" s="36">
        <f t="shared" si="558"/>
        <v>0</v>
      </c>
      <c r="N950" s="35">
        <f t="shared" si="558"/>
        <v>0</v>
      </c>
      <c r="O950" s="36">
        <f t="shared" si="558"/>
        <v>0</v>
      </c>
      <c r="P950" s="35">
        <f t="shared" si="558"/>
        <v>0</v>
      </c>
      <c r="Q950" s="36">
        <f t="shared" si="558"/>
        <v>0</v>
      </c>
      <c r="R950" s="147"/>
      <c r="S950" s="148"/>
      <c r="T950" s="125"/>
      <c r="U950" s="125"/>
      <c r="V950" s="125"/>
    </row>
    <row r="951" spans="1:22" s="30" customFormat="1" ht="15">
      <c r="A951" s="127"/>
      <c r="B951" s="154"/>
      <c r="C951" s="34" t="s">
        <v>1</v>
      </c>
      <c r="D951" s="58">
        <f t="shared" si="556"/>
        <v>80298.81</v>
      </c>
      <c r="E951" s="36">
        <f t="shared" si="556"/>
        <v>0</v>
      </c>
      <c r="F951" s="35">
        <f>F937+F944</f>
        <v>19118.97</v>
      </c>
      <c r="G951" s="36">
        <f t="shared" si="557"/>
        <v>0</v>
      </c>
      <c r="H951" s="35">
        <f aca="true" t="shared" si="559" ref="H951:Q951">H937+H944</f>
        <v>0</v>
      </c>
      <c r="I951" s="36">
        <f t="shared" si="559"/>
        <v>0</v>
      </c>
      <c r="J951" s="35">
        <f t="shared" si="559"/>
        <v>61179.84</v>
      </c>
      <c r="K951" s="36">
        <f t="shared" si="559"/>
        <v>0</v>
      </c>
      <c r="L951" s="35">
        <f t="shared" si="559"/>
        <v>0</v>
      </c>
      <c r="M951" s="36">
        <f t="shared" si="559"/>
        <v>0</v>
      </c>
      <c r="N951" s="35">
        <f t="shared" si="559"/>
        <v>978.4</v>
      </c>
      <c r="O951" s="36">
        <f t="shared" si="559"/>
        <v>0</v>
      </c>
      <c r="P951" s="35">
        <f t="shared" si="559"/>
        <v>0</v>
      </c>
      <c r="Q951" s="36">
        <f t="shared" si="559"/>
        <v>0</v>
      </c>
      <c r="R951" s="147"/>
      <c r="S951" s="148"/>
      <c r="T951" s="125"/>
      <c r="U951" s="125"/>
      <c r="V951" s="125"/>
    </row>
    <row r="952" spans="1:22" s="30" customFormat="1" ht="15">
      <c r="A952" s="127"/>
      <c r="B952" s="154"/>
      <c r="C952" s="34" t="s">
        <v>2</v>
      </c>
      <c r="D952" s="58">
        <f t="shared" si="556"/>
        <v>0</v>
      </c>
      <c r="E952" s="36">
        <f t="shared" si="556"/>
        <v>0</v>
      </c>
      <c r="F952" s="35">
        <f t="shared" si="557"/>
        <v>0</v>
      </c>
      <c r="G952" s="36">
        <f t="shared" si="557"/>
        <v>0</v>
      </c>
      <c r="H952" s="35">
        <f aca="true" t="shared" si="560" ref="H952:Q952">H938+H945</f>
        <v>0</v>
      </c>
      <c r="I952" s="36">
        <f t="shared" si="560"/>
        <v>0</v>
      </c>
      <c r="J952" s="35">
        <f t="shared" si="560"/>
        <v>0</v>
      </c>
      <c r="K952" s="36">
        <f t="shared" si="560"/>
        <v>0</v>
      </c>
      <c r="L952" s="35">
        <f t="shared" si="560"/>
        <v>0</v>
      </c>
      <c r="M952" s="36">
        <f t="shared" si="560"/>
        <v>0</v>
      </c>
      <c r="N952" s="35">
        <f t="shared" si="560"/>
        <v>0</v>
      </c>
      <c r="O952" s="36">
        <f t="shared" si="560"/>
        <v>0</v>
      </c>
      <c r="P952" s="35">
        <f t="shared" si="560"/>
        <v>0</v>
      </c>
      <c r="Q952" s="36">
        <f t="shared" si="560"/>
        <v>0</v>
      </c>
      <c r="R952" s="147"/>
      <c r="S952" s="148"/>
      <c r="T952" s="125"/>
      <c r="U952" s="125"/>
      <c r="V952" s="125"/>
    </row>
    <row r="953" spans="1:22" s="30" customFormat="1" ht="15">
      <c r="A953" s="127"/>
      <c r="B953" s="154"/>
      <c r="C953" s="34" t="s">
        <v>211</v>
      </c>
      <c r="D953" s="58">
        <f t="shared" si="556"/>
        <v>0</v>
      </c>
      <c r="E953" s="36">
        <f t="shared" si="556"/>
        <v>0</v>
      </c>
      <c r="F953" s="35">
        <f t="shared" si="557"/>
        <v>0</v>
      </c>
      <c r="G953" s="36">
        <f t="shared" si="557"/>
        <v>0</v>
      </c>
      <c r="H953" s="35">
        <f aca="true" t="shared" si="561" ref="H953:Q953">H939+H946</f>
        <v>0</v>
      </c>
      <c r="I953" s="36">
        <f t="shared" si="561"/>
        <v>0</v>
      </c>
      <c r="J953" s="35">
        <f t="shared" si="561"/>
        <v>0</v>
      </c>
      <c r="K953" s="36">
        <f t="shared" si="561"/>
        <v>0</v>
      </c>
      <c r="L953" s="35">
        <f t="shared" si="561"/>
        <v>0</v>
      </c>
      <c r="M953" s="36">
        <f t="shared" si="561"/>
        <v>0</v>
      </c>
      <c r="N953" s="35">
        <f t="shared" si="561"/>
        <v>0</v>
      </c>
      <c r="O953" s="36">
        <f t="shared" si="561"/>
        <v>0</v>
      </c>
      <c r="P953" s="35">
        <f t="shared" si="561"/>
        <v>0</v>
      </c>
      <c r="Q953" s="36">
        <f t="shared" si="561"/>
        <v>0</v>
      </c>
      <c r="R953" s="147"/>
      <c r="S953" s="148"/>
      <c r="T953" s="125"/>
      <c r="U953" s="125"/>
      <c r="V953" s="125"/>
    </row>
    <row r="954" spans="1:22" s="30" customFormat="1" ht="15">
      <c r="A954" s="127"/>
      <c r="B954" s="154"/>
      <c r="C954" s="34" t="s">
        <v>212</v>
      </c>
      <c r="D954" s="58">
        <f t="shared" si="556"/>
        <v>0</v>
      </c>
      <c r="E954" s="36">
        <f t="shared" si="556"/>
        <v>0</v>
      </c>
      <c r="F954" s="35">
        <f t="shared" si="557"/>
        <v>0</v>
      </c>
      <c r="G954" s="36">
        <f t="shared" si="557"/>
        <v>0</v>
      </c>
      <c r="H954" s="35">
        <f aca="true" t="shared" si="562" ref="H954:Q954">H940+H947</f>
        <v>0</v>
      </c>
      <c r="I954" s="36">
        <f t="shared" si="562"/>
        <v>0</v>
      </c>
      <c r="J954" s="35">
        <f t="shared" si="562"/>
        <v>0</v>
      </c>
      <c r="K954" s="36">
        <f t="shared" si="562"/>
        <v>0</v>
      </c>
      <c r="L954" s="35">
        <f t="shared" si="562"/>
        <v>0</v>
      </c>
      <c r="M954" s="36">
        <f t="shared" si="562"/>
        <v>0</v>
      </c>
      <c r="N954" s="35">
        <f t="shared" si="562"/>
        <v>0</v>
      </c>
      <c r="O954" s="36">
        <f t="shared" si="562"/>
        <v>0</v>
      </c>
      <c r="P954" s="35">
        <f t="shared" si="562"/>
        <v>0</v>
      </c>
      <c r="Q954" s="36">
        <f t="shared" si="562"/>
        <v>0</v>
      </c>
      <c r="R954" s="147"/>
      <c r="S954" s="148"/>
      <c r="T954" s="125"/>
      <c r="U954" s="125"/>
      <c r="V954" s="125"/>
    </row>
    <row r="955" spans="1:22" s="30" customFormat="1" ht="15.75" thickBot="1">
      <c r="A955" s="128"/>
      <c r="B955" s="155"/>
      <c r="C955" s="37" t="s">
        <v>213</v>
      </c>
      <c r="D955" s="60">
        <f t="shared" si="556"/>
        <v>0</v>
      </c>
      <c r="E955" s="39">
        <f t="shared" si="556"/>
        <v>0</v>
      </c>
      <c r="F955" s="38">
        <f t="shared" si="557"/>
        <v>0</v>
      </c>
      <c r="G955" s="39">
        <f t="shared" si="557"/>
        <v>0</v>
      </c>
      <c r="H955" s="38">
        <f aca="true" t="shared" si="563" ref="H955:Q955">H941+H948</f>
        <v>0</v>
      </c>
      <c r="I955" s="39">
        <f t="shared" si="563"/>
        <v>0</v>
      </c>
      <c r="J955" s="38">
        <f t="shared" si="563"/>
        <v>0</v>
      </c>
      <c r="K955" s="39">
        <f t="shared" si="563"/>
        <v>0</v>
      </c>
      <c r="L955" s="38">
        <f t="shared" si="563"/>
        <v>0</v>
      </c>
      <c r="M955" s="39">
        <f t="shared" si="563"/>
        <v>0</v>
      </c>
      <c r="N955" s="38">
        <f t="shared" si="563"/>
        <v>0</v>
      </c>
      <c r="O955" s="39">
        <f t="shared" si="563"/>
        <v>0</v>
      </c>
      <c r="P955" s="38">
        <f t="shared" si="563"/>
        <v>0</v>
      </c>
      <c r="Q955" s="39">
        <f t="shared" si="563"/>
        <v>0</v>
      </c>
      <c r="R955" s="149"/>
      <c r="S955" s="145"/>
      <c r="T955" s="125"/>
      <c r="U955" s="125"/>
      <c r="V955" s="125"/>
    </row>
    <row r="956" spans="1:22" ht="15">
      <c r="A956" s="126" t="s">
        <v>167</v>
      </c>
      <c r="B956" s="143" t="s">
        <v>26</v>
      </c>
      <c r="C956" s="40" t="s">
        <v>14</v>
      </c>
      <c r="D956" s="41">
        <f>SUM(D957:D962)</f>
        <v>77778</v>
      </c>
      <c r="E956" s="42">
        <f>SUM(E957:E962)</f>
        <v>0</v>
      </c>
      <c r="F956" s="41">
        <f aca="true" t="shared" si="564" ref="F956:Q956">SUM(F957:F962)</f>
        <v>15555.6</v>
      </c>
      <c r="G956" s="42">
        <f t="shared" si="564"/>
        <v>0</v>
      </c>
      <c r="H956" s="41">
        <f t="shared" si="564"/>
        <v>0</v>
      </c>
      <c r="I956" s="42">
        <f t="shared" si="564"/>
        <v>0</v>
      </c>
      <c r="J956" s="41">
        <f t="shared" si="564"/>
        <v>62222.4</v>
      </c>
      <c r="K956" s="42">
        <f t="shared" si="564"/>
        <v>0</v>
      </c>
      <c r="L956" s="41">
        <f t="shared" si="564"/>
        <v>0</v>
      </c>
      <c r="M956" s="42">
        <f t="shared" si="564"/>
        <v>0</v>
      </c>
      <c r="N956" s="41">
        <f t="shared" si="564"/>
        <v>4968.6</v>
      </c>
      <c r="O956" s="42">
        <f t="shared" si="564"/>
        <v>0</v>
      </c>
      <c r="P956" s="41">
        <f t="shared" si="564"/>
        <v>0</v>
      </c>
      <c r="Q956" s="42">
        <f t="shared" si="564"/>
        <v>0</v>
      </c>
      <c r="R956" s="150" t="s">
        <v>19</v>
      </c>
      <c r="S956" s="151"/>
      <c r="T956" s="125"/>
      <c r="U956" s="125"/>
      <c r="V956" s="125"/>
    </row>
    <row r="957" spans="1:22" ht="15">
      <c r="A957" s="127"/>
      <c r="B957" s="144"/>
      <c r="C957" s="43" t="s">
        <v>0</v>
      </c>
      <c r="D957" s="44">
        <f aca="true" t="shared" si="565" ref="D957:E962">F957+H957+J957+L957</f>
        <v>0</v>
      </c>
      <c r="E957" s="45">
        <f t="shared" si="565"/>
        <v>0</v>
      </c>
      <c r="F957" s="46"/>
      <c r="G957" s="45"/>
      <c r="H957" s="46"/>
      <c r="I957" s="45"/>
      <c r="J957" s="46"/>
      <c r="K957" s="45"/>
      <c r="L957" s="46"/>
      <c r="M957" s="45"/>
      <c r="N957" s="46"/>
      <c r="O957" s="45"/>
      <c r="P957" s="46"/>
      <c r="Q957" s="45"/>
      <c r="R957" s="147"/>
      <c r="S957" s="148"/>
      <c r="T957" s="125"/>
      <c r="U957" s="125"/>
      <c r="V957" s="125"/>
    </row>
    <row r="958" spans="1:22" ht="15">
      <c r="A958" s="127"/>
      <c r="B958" s="144"/>
      <c r="C958" s="43" t="s">
        <v>1</v>
      </c>
      <c r="D958" s="44">
        <f t="shared" si="565"/>
        <v>77778</v>
      </c>
      <c r="E958" s="45">
        <f t="shared" si="565"/>
        <v>0</v>
      </c>
      <c r="F958" s="46">
        <v>15555.6</v>
      </c>
      <c r="G958" s="45"/>
      <c r="H958" s="46"/>
      <c r="I958" s="45"/>
      <c r="J958" s="46">
        <v>62222.4</v>
      </c>
      <c r="K958" s="45"/>
      <c r="L958" s="46"/>
      <c r="M958" s="45"/>
      <c r="N958" s="46">
        <v>4968.6</v>
      </c>
      <c r="O958" s="45"/>
      <c r="P958" s="46"/>
      <c r="Q958" s="45"/>
      <c r="R958" s="147"/>
      <c r="S958" s="148"/>
      <c r="T958" s="125"/>
      <c r="U958" s="125"/>
      <c r="V958" s="125"/>
    </row>
    <row r="959" spans="1:22" ht="15">
      <c r="A959" s="127"/>
      <c r="B959" s="144"/>
      <c r="C959" s="43" t="s">
        <v>2</v>
      </c>
      <c r="D959" s="44">
        <f t="shared" si="565"/>
        <v>0</v>
      </c>
      <c r="E959" s="45">
        <f t="shared" si="565"/>
        <v>0</v>
      </c>
      <c r="F959" s="46"/>
      <c r="G959" s="45"/>
      <c r="H959" s="46"/>
      <c r="I959" s="45"/>
      <c r="J959" s="46"/>
      <c r="K959" s="45"/>
      <c r="L959" s="46"/>
      <c r="M959" s="45"/>
      <c r="N959" s="46"/>
      <c r="O959" s="45"/>
      <c r="P959" s="46"/>
      <c r="Q959" s="45"/>
      <c r="R959" s="147"/>
      <c r="S959" s="148"/>
      <c r="T959" s="125"/>
      <c r="U959" s="125"/>
      <c r="V959" s="125"/>
    </row>
    <row r="960" spans="1:22" s="30" customFormat="1" ht="15">
      <c r="A960" s="127"/>
      <c r="B960" s="144"/>
      <c r="C960" s="12" t="s">
        <v>211</v>
      </c>
      <c r="D960" s="44">
        <f t="shared" si="565"/>
        <v>0</v>
      </c>
      <c r="E960" s="45">
        <f t="shared" si="565"/>
        <v>0</v>
      </c>
      <c r="F960" s="96">
        <v>0</v>
      </c>
      <c r="G960" s="63">
        <v>0</v>
      </c>
      <c r="H960" s="97"/>
      <c r="I960" s="98"/>
      <c r="J960" s="97"/>
      <c r="K960" s="98"/>
      <c r="L960" s="97"/>
      <c r="M960" s="98"/>
      <c r="N960" s="97"/>
      <c r="O960" s="98"/>
      <c r="P960" s="97"/>
      <c r="Q960" s="98"/>
      <c r="R960" s="147"/>
      <c r="S960" s="148"/>
      <c r="T960" s="125"/>
      <c r="U960" s="125"/>
      <c r="V960" s="125"/>
    </row>
    <row r="961" spans="1:22" s="30" customFormat="1" ht="15">
      <c r="A961" s="127"/>
      <c r="B961" s="144"/>
      <c r="C961" s="43" t="s">
        <v>212</v>
      </c>
      <c r="D961" s="44">
        <f t="shared" si="565"/>
        <v>0</v>
      </c>
      <c r="E961" s="45">
        <f t="shared" si="565"/>
        <v>0</v>
      </c>
      <c r="F961" s="96">
        <v>0</v>
      </c>
      <c r="G961" s="63">
        <v>0</v>
      </c>
      <c r="H961" s="94"/>
      <c r="I961" s="76"/>
      <c r="J961" s="94"/>
      <c r="K961" s="76"/>
      <c r="L961" s="94"/>
      <c r="M961" s="76"/>
      <c r="N961" s="94"/>
      <c r="O961" s="76"/>
      <c r="P961" s="94"/>
      <c r="Q961" s="76"/>
      <c r="R961" s="147"/>
      <c r="S961" s="148"/>
      <c r="T961" s="125"/>
      <c r="U961" s="125"/>
      <c r="V961" s="125"/>
    </row>
    <row r="962" spans="1:22" s="30" customFormat="1" ht="15">
      <c r="A962" s="127"/>
      <c r="B962" s="142"/>
      <c r="C962" s="43" t="s">
        <v>213</v>
      </c>
      <c r="D962" s="44">
        <f t="shared" si="565"/>
        <v>0</v>
      </c>
      <c r="E962" s="45">
        <f t="shared" si="565"/>
        <v>0</v>
      </c>
      <c r="F962" s="89">
        <v>0</v>
      </c>
      <c r="G962" s="36">
        <v>0</v>
      </c>
      <c r="H962" s="89">
        <v>0</v>
      </c>
      <c r="I962" s="36">
        <v>0</v>
      </c>
      <c r="J962" s="89">
        <v>0</v>
      </c>
      <c r="K962" s="36">
        <v>0</v>
      </c>
      <c r="L962" s="89">
        <v>0</v>
      </c>
      <c r="M962" s="36">
        <v>0</v>
      </c>
      <c r="N962" s="89">
        <v>0</v>
      </c>
      <c r="O962" s="36">
        <v>0</v>
      </c>
      <c r="P962" s="89">
        <v>0</v>
      </c>
      <c r="Q962" s="36">
        <v>0</v>
      </c>
      <c r="R962" s="147"/>
      <c r="S962" s="148"/>
      <c r="T962" s="125"/>
      <c r="U962" s="125"/>
      <c r="V962" s="125"/>
    </row>
    <row r="963" spans="1:22" ht="15">
      <c r="A963" s="127"/>
      <c r="B963" s="129" t="s">
        <v>324</v>
      </c>
      <c r="C963" s="43" t="s">
        <v>14</v>
      </c>
      <c r="D963" s="55">
        <f>SUM(D964:D969)</f>
        <v>3888.9</v>
      </c>
      <c r="E963" s="48">
        <f>SUM(E964:E969)</f>
        <v>0</v>
      </c>
      <c r="F963" s="55">
        <f aca="true" t="shared" si="566" ref="F963:Q963">SUM(F964:F969)</f>
        <v>3888.9</v>
      </c>
      <c r="G963" s="48">
        <f t="shared" si="566"/>
        <v>0</v>
      </c>
      <c r="H963" s="55">
        <f t="shared" si="566"/>
        <v>0</v>
      </c>
      <c r="I963" s="48">
        <f t="shared" si="566"/>
        <v>0</v>
      </c>
      <c r="J963" s="55">
        <f t="shared" si="566"/>
        <v>0</v>
      </c>
      <c r="K963" s="48">
        <f t="shared" si="566"/>
        <v>0</v>
      </c>
      <c r="L963" s="55">
        <f t="shared" si="566"/>
        <v>0</v>
      </c>
      <c r="M963" s="48">
        <f t="shared" si="566"/>
        <v>0</v>
      </c>
      <c r="N963" s="55">
        <f t="shared" si="566"/>
        <v>0</v>
      </c>
      <c r="O963" s="48">
        <f t="shared" si="566"/>
        <v>0</v>
      </c>
      <c r="P963" s="55">
        <f t="shared" si="566"/>
        <v>0</v>
      </c>
      <c r="Q963" s="48">
        <f t="shared" si="566"/>
        <v>0</v>
      </c>
      <c r="R963" s="147"/>
      <c r="S963" s="148"/>
      <c r="T963" s="125"/>
      <c r="U963" s="125"/>
      <c r="V963" s="125"/>
    </row>
    <row r="964" spans="1:22" ht="15">
      <c r="A964" s="127"/>
      <c r="B964" s="130"/>
      <c r="C964" s="43" t="s">
        <v>0</v>
      </c>
      <c r="D964" s="44">
        <f aca="true" t="shared" si="567" ref="D964:E969">F964+H964+J964+L964</f>
        <v>0</v>
      </c>
      <c r="E964" s="45">
        <f t="shared" si="567"/>
        <v>0</v>
      </c>
      <c r="F964" s="46">
        <v>0</v>
      </c>
      <c r="G964" s="45"/>
      <c r="H964" s="46"/>
      <c r="I964" s="45"/>
      <c r="J964" s="46"/>
      <c r="K964" s="45"/>
      <c r="L964" s="46"/>
      <c r="M964" s="45"/>
      <c r="N964" s="46"/>
      <c r="O964" s="45"/>
      <c r="P964" s="46"/>
      <c r="Q964" s="45"/>
      <c r="R964" s="147"/>
      <c r="S964" s="148"/>
      <c r="T964" s="125"/>
      <c r="U964" s="125"/>
      <c r="V964" s="125"/>
    </row>
    <row r="965" spans="1:22" ht="15">
      <c r="A965" s="127"/>
      <c r="B965" s="130"/>
      <c r="C965" s="43" t="s">
        <v>1</v>
      </c>
      <c r="D965" s="44">
        <f t="shared" si="567"/>
        <v>3888.9</v>
      </c>
      <c r="E965" s="45">
        <f t="shared" si="567"/>
        <v>0</v>
      </c>
      <c r="F965" s="46">
        <v>3888.9</v>
      </c>
      <c r="G965" s="45"/>
      <c r="H965" s="46"/>
      <c r="I965" s="45"/>
      <c r="J965" s="46"/>
      <c r="K965" s="45"/>
      <c r="L965" s="46"/>
      <c r="M965" s="45"/>
      <c r="N965" s="46"/>
      <c r="O965" s="45"/>
      <c r="P965" s="46"/>
      <c r="Q965" s="45"/>
      <c r="R965" s="147"/>
      <c r="S965" s="148"/>
      <c r="T965" s="125"/>
      <c r="U965" s="125"/>
      <c r="V965" s="125"/>
    </row>
    <row r="966" spans="1:22" ht="15">
      <c r="A966" s="127"/>
      <c r="B966" s="130"/>
      <c r="C966" s="43" t="s">
        <v>2</v>
      </c>
      <c r="D966" s="44">
        <f t="shared" si="567"/>
        <v>0</v>
      </c>
      <c r="E966" s="45">
        <f t="shared" si="567"/>
        <v>0</v>
      </c>
      <c r="F966" s="46"/>
      <c r="G966" s="45"/>
      <c r="H966" s="46"/>
      <c r="I966" s="45"/>
      <c r="J966" s="46"/>
      <c r="K966" s="45"/>
      <c r="L966" s="46"/>
      <c r="M966" s="45"/>
      <c r="N966" s="46"/>
      <c r="O966" s="45"/>
      <c r="P966" s="46"/>
      <c r="Q966" s="45"/>
      <c r="R966" s="147"/>
      <c r="S966" s="148"/>
      <c r="T966" s="125"/>
      <c r="U966" s="125"/>
      <c r="V966" s="125"/>
    </row>
    <row r="967" spans="1:22" s="30" customFormat="1" ht="15">
      <c r="A967" s="127"/>
      <c r="B967" s="130"/>
      <c r="C967" s="12" t="s">
        <v>211</v>
      </c>
      <c r="D967" s="44">
        <f t="shared" si="567"/>
        <v>0</v>
      </c>
      <c r="E967" s="45">
        <f t="shared" si="567"/>
        <v>0</v>
      </c>
      <c r="F967" s="96">
        <v>0</v>
      </c>
      <c r="G967" s="63">
        <v>0</v>
      </c>
      <c r="H967" s="97"/>
      <c r="I967" s="98"/>
      <c r="J967" s="97"/>
      <c r="K967" s="98"/>
      <c r="L967" s="97"/>
      <c r="M967" s="98"/>
      <c r="N967" s="97"/>
      <c r="O967" s="98"/>
      <c r="P967" s="97"/>
      <c r="Q967" s="98"/>
      <c r="R967" s="147"/>
      <c r="S967" s="148"/>
      <c r="T967" s="125"/>
      <c r="U967" s="125"/>
      <c r="V967" s="125"/>
    </row>
    <row r="968" spans="1:22" s="30" customFormat="1" ht="15">
      <c r="A968" s="127"/>
      <c r="B968" s="130"/>
      <c r="C968" s="43" t="s">
        <v>212</v>
      </c>
      <c r="D968" s="44">
        <f t="shared" si="567"/>
        <v>0</v>
      </c>
      <c r="E968" s="45">
        <f t="shared" si="567"/>
        <v>0</v>
      </c>
      <c r="F968" s="96">
        <v>0</v>
      </c>
      <c r="G968" s="63">
        <v>0</v>
      </c>
      <c r="H968" s="94"/>
      <c r="I968" s="76"/>
      <c r="J968" s="94"/>
      <c r="K968" s="76"/>
      <c r="L968" s="94"/>
      <c r="M968" s="76"/>
      <c r="N968" s="94"/>
      <c r="O968" s="76"/>
      <c r="P968" s="94"/>
      <c r="Q968" s="76"/>
      <c r="R968" s="147"/>
      <c r="S968" s="148"/>
      <c r="T968" s="125"/>
      <c r="U968" s="125"/>
      <c r="V968" s="125"/>
    </row>
    <row r="969" spans="1:22" s="30" customFormat="1" ht="15">
      <c r="A969" s="127"/>
      <c r="B969" s="131"/>
      <c r="C969" s="43" t="s">
        <v>213</v>
      </c>
      <c r="D969" s="44">
        <f t="shared" si="567"/>
        <v>0</v>
      </c>
      <c r="E969" s="45">
        <f t="shared" si="567"/>
        <v>0</v>
      </c>
      <c r="F969" s="89">
        <v>0</v>
      </c>
      <c r="G969" s="36">
        <v>0</v>
      </c>
      <c r="H969" s="89">
        <v>0</v>
      </c>
      <c r="I969" s="36">
        <v>0</v>
      </c>
      <c r="J969" s="89">
        <v>0</v>
      </c>
      <c r="K969" s="36">
        <v>0</v>
      </c>
      <c r="L969" s="89">
        <v>0</v>
      </c>
      <c r="M969" s="36">
        <v>0</v>
      </c>
      <c r="N969" s="89">
        <v>0</v>
      </c>
      <c r="O969" s="36">
        <v>0</v>
      </c>
      <c r="P969" s="89">
        <v>0</v>
      </c>
      <c r="Q969" s="36">
        <v>0</v>
      </c>
      <c r="R969" s="147"/>
      <c r="S969" s="148"/>
      <c r="T969" s="125"/>
      <c r="U969" s="125"/>
      <c r="V969" s="125"/>
    </row>
    <row r="970" spans="1:22" s="30" customFormat="1" ht="15">
      <c r="A970" s="127"/>
      <c r="B970" s="153" t="s">
        <v>245</v>
      </c>
      <c r="C970" s="64" t="s">
        <v>14</v>
      </c>
      <c r="D970" s="62">
        <f>SUM(D971:D976)</f>
        <v>81666.9</v>
      </c>
      <c r="E970" s="63">
        <f>SUM(E971:E976)</f>
        <v>0</v>
      </c>
      <c r="F970" s="62">
        <f aca="true" t="shared" si="568" ref="F970:Q970">SUM(F971:F976)</f>
        <v>19444.5</v>
      </c>
      <c r="G970" s="63">
        <f t="shared" si="568"/>
        <v>0</v>
      </c>
      <c r="H970" s="62">
        <f t="shared" si="568"/>
        <v>0</v>
      </c>
      <c r="I970" s="63">
        <f t="shared" si="568"/>
        <v>0</v>
      </c>
      <c r="J970" s="62">
        <f t="shared" si="568"/>
        <v>62222.4</v>
      </c>
      <c r="K970" s="63">
        <f t="shared" si="568"/>
        <v>0</v>
      </c>
      <c r="L970" s="62">
        <f t="shared" si="568"/>
        <v>0</v>
      </c>
      <c r="M970" s="63">
        <f t="shared" si="568"/>
        <v>0</v>
      </c>
      <c r="N970" s="62">
        <f t="shared" si="568"/>
        <v>4968.6</v>
      </c>
      <c r="O970" s="63">
        <f t="shared" si="568"/>
        <v>0</v>
      </c>
      <c r="P970" s="62">
        <f t="shared" si="568"/>
        <v>0</v>
      </c>
      <c r="Q970" s="63">
        <f t="shared" si="568"/>
        <v>0</v>
      </c>
      <c r="R970" s="147"/>
      <c r="S970" s="148"/>
      <c r="T970" s="125"/>
      <c r="U970" s="125"/>
      <c r="V970" s="125"/>
    </row>
    <row r="971" spans="1:22" s="30" customFormat="1" ht="15">
      <c r="A971" s="127"/>
      <c r="B971" s="154"/>
      <c r="C971" s="34" t="s">
        <v>0</v>
      </c>
      <c r="D971" s="58">
        <f aca="true" t="shared" si="569" ref="D971:E976">F971+H971+J971+L971</f>
        <v>0</v>
      </c>
      <c r="E971" s="36">
        <f t="shared" si="569"/>
        <v>0</v>
      </c>
      <c r="F971" s="35">
        <f>F957+F964</f>
        <v>0</v>
      </c>
      <c r="G971" s="36">
        <f aca="true" t="shared" si="570" ref="F971:G976">G957+G964</f>
        <v>0</v>
      </c>
      <c r="H971" s="35">
        <f aca="true" t="shared" si="571" ref="H971:Q971">H957+H964</f>
        <v>0</v>
      </c>
      <c r="I971" s="36">
        <f t="shared" si="571"/>
        <v>0</v>
      </c>
      <c r="J971" s="35">
        <f t="shared" si="571"/>
        <v>0</v>
      </c>
      <c r="K971" s="36">
        <f t="shared" si="571"/>
        <v>0</v>
      </c>
      <c r="L971" s="35">
        <f t="shared" si="571"/>
        <v>0</v>
      </c>
      <c r="M971" s="36">
        <f t="shared" si="571"/>
        <v>0</v>
      </c>
      <c r="N971" s="35">
        <f t="shared" si="571"/>
        <v>0</v>
      </c>
      <c r="O971" s="36">
        <f t="shared" si="571"/>
        <v>0</v>
      </c>
      <c r="P971" s="35">
        <f t="shared" si="571"/>
        <v>0</v>
      </c>
      <c r="Q971" s="36">
        <f t="shared" si="571"/>
        <v>0</v>
      </c>
      <c r="R971" s="147"/>
      <c r="S971" s="148"/>
      <c r="T971" s="125"/>
      <c r="U971" s="125"/>
      <c r="V971" s="125"/>
    </row>
    <row r="972" spans="1:22" s="30" customFormat="1" ht="15">
      <c r="A972" s="127"/>
      <c r="B972" s="154"/>
      <c r="C972" s="34" t="s">
        <v>1</v>
      </c>
      <c r="D972" s="58">
        <f t="shared" si="569"/>
        <v>81666.9</v>
      </c>
      <c r="E972" s="36">
        <f t="shared" si="569"/>
        <v>0</v>
      </c>
      <c r="F972" s="35">
        <f>F958+F965</f>
        <v>19444.5</v>
      </c>
      <c r="G972" s="36">
        <f t="shared" si="570"/>
        <v>0</v>
      </c>
      <c r="H972" s="35">
        <f aca="true" t="shared" si="572" ref="H972:Q972">H958+H965</f>
        <v>0</v>
      </c>
      <c r="I972" s="36">
        <f t="shared" si="572"/>
        <v>0</v>
      </c>
      <c r="J972" s="35">
        <f t="shared" si="572"/>
        <v>62222.4</v>
      </c>
      <c r="K972" s="36">
        <f t="shared" si="572"/>
        <v>0</v>
      </c>
      <c r="L972" s="35">
        <f t="shared" si="572"/>
        <v>0</v>
      </c>
      <c r="M972" s="36">
        <f t="shared" si="572"/>
        <v>0</v>
      </c>
      <c r="N972" s="35">
        <f t="shared" si="572"/>
        <v>4968.6</v>
      </c>
      <c r="O972" s="36">
        <f t="shared" si="572"/>
        <v>0</v>
      </c>
      <c r="P972" s="35">
        <f t="shared" si="572"/>
        <v>0</v>
      </c>
      <c r="Q972" s="36">
        <f t="shared" si="572"/>
        <v>0</v>
      </c>
      <c r="R972" s="147"/>
      <c r="S972" s="148"/>
      <c r="T972" s="125"/>
      <c r="U972" s="125"/>
      <c r="V972" s="125"/>
    </row>
    <row r="973" spans="1:22" s="30" customFormat="1" ht="15">
      <c r="A973" s="127"/>
      <c r="B973" s="154"/>
      <c r="C973" s="34" t="s">
        <v>2</v>
      </c>
      <c r="D973" s="58">
        <f t="shared" si="569"/>
        <v>0</v>
      </c>
      <c r="E973" s="36">
        <f t="shared" si="569"/>
        <v>0</v>
      </c>
      <c r="F973" s="35">
        <f t="shared" si="570"/>
        <v>0</v>
      </c>
      <c r="G973" s="36">
        <f t="shared" si="570"/>
        <v>0</v>
      </c>
      <c r="H973" s="35">
        <f aca="true" t="shared" si="573" ref="H973:Q973">H959+H966</f>
        <v>0</v>
      </c>
      <c r="I973" s="36">
        <f t="shared" si="573"/>
        <v>0</v>
      </c>
      <c r="J973" s="35">
        <f t="shared" si="573"/>
        <v>0</v>
      </c>
      <c r="K973" s="36">
        <f t="shared" si="573"/>
        <v>0</v>
      </c>
      <c r="L973" s="35">
        <f t="shared" si="573"/>
        <v>0</v>
      </c>
      <c r="M973" s="36">
        <f t="shared" si="573"/>
        <v>0</v>
      </c>
      <c r="N973" s="35">
        <f t="shared" si="573"/>
        <v>0</v>
      </c>
      <c r="O973" s="36">
        <f t="shared" si="573"/>
        <v>0</v>
      </c>
      <c r="P973" s="35">
        <f t="shared" si="573"/>
        <v>0</v>
      </c>
      <c r="Q973" s="36">
        <f t="shared" si="573"/>
        <v>0</v>
      </c>
      <c r="R973" s="147"/>
      <c r="S973" s="148"/>
      <c r="T973" s="125"/>
      <c r="U973" s="125"/>
      <c r="V973" s="125"/>
    </row>
    <row r="974" spans="1:22" s="30" customFormat="1" ht="15">
      <c r="A974" s="127"/>
      <c r="B974" s="154"/>
      <c r="C974" s="34" t="s">
        <v>211</v>
      </c>
      <c r="D974" s="58">
        <f t="shared" si="569"/>
        <v>0</v>
      </c>
      <c r="E974" s="36">
        <f t="shared" si="569"/>
        <v>0</v>
      </c>
      <c r="F974" s="35">
        <f t="shared" si="570"/>
        <v>0</v>
      </c>
      <c r="G974" s="36">
        <f t="shared" si="570"/>
        <v>0</v>
      </c>
      <c r="H974" s="35">
        <f aca="true" t="shared" si="574" ref="H974:Q974">H960+H967</f>
        <v>0</v>
      </c>
      <c r="I974" s="36">
        <f t="shared" si="574"/>
        <v>0</v>
      </c>
      <c r="J974" s="35">
        <f t="shared" si="574"/>
        <v>0</v>
      </c>
      <c r="K974" s="36">
        <f t="shared" si="574"/>
        <v>0</v>
      </c>
      <c r="L974" s="35">
        <f t="shared" si="574"/>
        <v>0</v>
      </c>
      <c r="M974" s="36">
        <f t="shared" si="574"/>
        <v>0</v>
      </c>
      <c r="N974" s="35">
        <f t="shared" si="574"/>
        <v>0</v>
      </c>
      <c r="O974" s="36">
        <f t="shared" si="574"/>
        <v>0</v>
      </c>
      <c r="P974" s="35">
        <f t="shared" si="574"/>
        <v>0</v>
      </c>
      <c r="Q974" s="36">
        <f t="shared" si="574"/>
        <v>0</v>
      </c>
      <c r="R974" s="147"/>
      <c r="S974" s="148"/>
      <c r="T974" s="125"/>
      <c r="U974" s="125"/>
      <c r="V974" s="125"/>
    </row>
    <row r="975" spans="1:22" s="30" customFormat="1" ht="15">
      <c r="A975" s="127"/>
      <c r="B975" s="154"/>
      <c r="C975" s="34" t="s">
        <v>212</v>
      </c>
      <c r="D975" s="58">
        <f t="shared" si="569"/>
        <v>0</v>
      </c>
      <c r="E975" s="36">
        <f t="shared" si="569"/>
        <v>0</v>
      </c>
      <c r="F975" s="35">
        <f t="shared" si="570"/>
        <v>0</v>
      </c>
      <c r="G975" s="36">
        <f t="shared" si="570"/>
        <v>0</v>
      </c>
      <c r="H975" s="35">
        <f aca="true" t="shared" si="575" ref="H975:Q975">H961+H968</f>
        <v>0</v>
      </c>
      <c r="I975" s="36">
        <f t="shared" si="575"/>
        <v>0</v>
      </c>
      <c r="J975" s="35">
        <f t="shared" si="575"/>
        <v>0</v>
      </c>
      <c r="K975" s="36">
        <f t="shared" si="575"/>
        <v>0</v>
      </c>
      <c r="L975" s="35">
        <f t="shared" si="575"/>
        <v>0</v>
      </c>
      <c r="M975" s="36">
        <f t="shared" si="575"/>
        <v>0</v>
      </c>
      <c r="N975" s="35">
        <f t="shared" si="575"/>
        <v>0</v>
      </c>
      <c r="O975" s="36">
        <f t="shared" si="575"/>
        <v>0</v>
      </c>
      <c r="P975" s="35">
        <f t="shared" si="575"/>
        <v>0</v>
      </c>
      <c r="Q975" s="36">
        <f t="shared" si="575"/>
        <v>0</v>
      </c>
      <c r="R975" s="147"/>
      <c r="S975" s="148"/>
      <c r="T975" s="125"/>
      <c r="U975" s="125"/>
      <c r="V975" s="125"/>
    </row>
    <row r="976" spans="1:22" s="30" customFormat="1" ht="15.75" thickBot="1">
      <c r="A976" s="128"/>
      <c r="B976" s="155"/>
      <c r="C976" s="37" t="s">
        <v>213</v>
      </c>
      <c r="D976" s="60">
        <f t="shared" si="569"/>
        <v>0</v>
      </c>
      <c r="E976" s="39">
        <f t="shared" si="569"/>
        <v>0</v>
      </c>
      <c r="F976" s="38">
        <f t="shared" si="570"/>
        <v>0</v>
      </c>
      <c r="G976" s="39">
        <f t="shared" si="570"/>
        <v>0</v>
      </c>
      <c r="H976" s="38">
        <f aca="true" t="shared" si="576" ref="H976:Q976">H962+H969</f>
        <v>0</v>
      </c>
      <c r="I976" s="39">
        <f t="shared" si="576"/>
        <v>0</v>
      </c>
      <c r="J976" s="38">
        <f t="shared" si="576"/>
        <v>0</v>
      </c>
      <c r="K976" s="39">
        <f t="shared" si="576"/>
        <v>0</v>
      </c>
      <c r="L976" s="38">
        <f t="shared" si="576"/>
        <v>0</v>
      </c>
      <c r="M976" s="39">
        <f t="shared" si="576"/>
        <v>0</v>
      </c>
      <c r="N976" s="38">
        <f t="shared" si="576"/>
        <v>0</v>
      </c>
      <c r="O976" s="39">
        <f t="shared" si="576"/>
        <v>0</v>
      </c>
      <c r="P976" s="38">
        <f t="shared" si="576"/>
        <v>0</v>
      </c>
      <c r="Q976" s="39">
        <f t="shared" si="576"/>
        <v>0</v>
      </c>
      <c r="R976" s="149"/>
      <c r="S976" s="145"/>
      <c r="T976" s="125"/>
      <c r="U976" s="125"/>
      <c r="V976" s="125"/>
    </row>
    <row r="977" spans="1:22" ht="15">
      <c r="A977" s="126" t="s">
        <v>168</v>
      </c>
      <c r="B977" s="143" t="s">
        <v>51</v>
      </c>
      <c r="C977" s="40" t="s">
        <v>14</v>
      </c>
      <c r="D977" s="41">
        <f>SUM(D978:D983)</f>
        <v>51928.2</v>
      </c>
      <c r="E977" s="42">
        <f>SUM(E978:E983)</f>
        <v>0</v>
      </c>
      <c r="F977" s="41">
        <f aca="true" t="shared" si="577" ref="F977:Q977">SUM(F978:F983)</f>
        <v>10385.64</v>
      </c>
      <c r="G977" s="42">
        <f t="shared" si="577"/>
        <v>0</v>
      </c>
      <c r="H977" s="41">
        <f t="shared" si="577"/>
        <v>0</v>
      </c>
      <c r="I977" s="42">
        <f t="shared" si="577"/>
        <v>0</v>
      </c>
      <c r="J977" s="41">
        <f t="shared" si="577"/>
        <v>41542.56</v>
      </c>
      <c r="K977" s="42">
        <f t="shared" si="577"/>
        <v>0</v>
      </c>
      <c r="L977" s="41">
        <f t="shared" si="577"/>
        <v>0</v>
      </c>
      <c r="M977" s="42">
        <f t="shared" si="577"/>
        <v>0</v>
      </c>
      <c r="N977" s="41">
        <f t="shared" si="577"/>
        <v>3854.2</v>
      </c>
      <c r="O977" s="42">
        <f t="shared" si="577"/>
        <v>0</v>
      </c>
      <c r="P977" s="41">
        <f t="shared" si="577"/>
        <v>0</v>
      </c>
      <c r="Q977" s="42">
        <f t="shared" si="577"/>
        <v>0</v>
      </c>
      <c r="R977" s="150" t="s">
        <v>19</v>
      </c>
      <c r="S977" s="151"/>
      <c r="T977" s="125"/>
      <c r="U977" s="125"/>
      <c r="V977" s="125"/>
    </row>
    <row r="978" spans="1:22" ht="15">
      <c r="A978" s="127"/>
      <c r="B978" s="144"/>
      <c r="C978" s="43" t="s">
        <v>0</v>
      </c>
      <c r="D978" s="44">
        <f aca="true" t="shared" si="578" ref="D978:E983">F978+H978+J978+L978</f>
        <v>0</v>
      </c>
      <c r="E978" s="45">
        <f t="shared" si="578"/>
        <v>0</v>
      </c>
      <c r="F978" s="46"/>
      <c r="G978" s="45"/>
      <c r="H978" s="46"/>
      <c r="I978" s="45"/>
      <c r="J978" s="46"/>
      <c r="K978" s="45"/>
      <c r="L978" s="46"/>
      <c r="M978" s="45"/>
      <c r="N978" s="46"/>
      <c r="O978" s="45"/>
      <c r="P978" s="46"/>
      <c r="Q978" s="45"/>
      <c r="R978" s="147"/>
      <c r="S978" s="148"/>
      <c r="T978" s="125"/>
      <c r="U978" s="125"/>
      <c r="V978" s="125"/>
    </row>
    <row r="979" spans="1:22" ht="15">
      <c r="A979" s="127"/>
      <c r="B979" s="144"/>
      <c r="C979" s="43" t="s">
        <v>1</v>
      </c>
      <c r="D979" s="44">
        <f t="shared" si="578"/>
        <v>51928.2</v>
      </c>
      <c r="E979" s="45">
        <f t="shared" si="578"/>
        <v>0</v>
      </c>
      <c r="F979" s="46">
        <v>10385.64</v>
      </c>
      <c r="G979" s="45"/>
      <c r="H979" s="46"/>
      <c r="I979" s="45"/>
      <c r="J979" s="46">
        <v>41542.56</v>
      </c>
      <c r="K979" s="45"/>
      <c r="L979" s="46"/>
      <c r="M979" s="45"/>
      <c r="N979" s="46">
        <v>3854.2</v>
      </c>
      <c r="O979" s="45"/>
      <c r="P979" s="46"/>
      <c r="Q979" s="45"/>
      <c r="R979" s="147"/>
      <c r="S979" s="148"/>
      <c r="T979" s="125"/>
      <c r="U979" s="125"/>
      <c r="V979" s="125"/>
    </row>
    <row r="980" spans="1:22" ht="15">
      <c r="A980" s="127"/>
      <c r="B980" s="144"/>
      <c r="C980" s="43" t="s">
        <v>2</v>
      </c>
      <c r="D980" s="44">
        <f t="shared" si="578"/>
        <v>0</v>
      </c>
      <c r="E980" s="45">
        <f t="shared" si="578"/>
        <v>0</v>
      </c>
      <c r="F980" s="46"/>
      <c r="G980" s="45"/>
      <c r="H980" s="46"/>
      <c r="I980" s="45"/>
      <c r="J980" s="46"/>
      <c r="K980" s="45"/>
      <c r="L980" s="46"/>
      <c r="M980" s="45"/>
      <c r="N980" s="46"/>
      <c r="O980" s="45"/>
      <c r="P980" s="46"/>
      <c r="Q980" s="45"/>
      <c r="R980" s="147"/>
      <c r="S980" s="148"/>
      <c r="T980" s="125"/>
      <c r="U980" s="125"/>
      <c r="V980" s="125"/>
    </row>
    <row r="981" spans="1:22" s="30" customFormat="1" ht="15">
      <c r="A981" s="127"/>
      <c r="B981" s="144"/>
      <c r="C981" s="12" t="s">
        <v>211</v>
      </c>
      <c r="D981" s="44">
        <f t="shared" si="578"/>
        <v>0</v>
      </c>
      <c r="E981" s="45">
        <f t="shared" si="578"/>
        <v>0</v>
      </c>
      <c r="F981" s="96">
        <v>0</v>
      </c>
      <c r="G981" s="63">
        <v>0</v>
      </c>
      <c r="H981" s="97"/>
      <c r="I981" s="98"/>
      <c r="J981" s="97"/>
      <c r="K981" s="98"/>
      <c r="L981" s="97"/>
      <c r="M981" s="98"/>
      <c r="N981" s="97"/>
      <c r="O981" s="98"/>
      <c r="P981" s="97"/>
      <c r="Q981" s="98"/>
      <c r="R981" s="147"/>
      <c r="S981" s="148"/>
      <c r="T981" s="125"/>
      <c r="U981" s="125"/>
      <c r="V981" s="125"/>
    </row>
    <row r="982" spans="1:22" s="30" customFormat="1" ht="15">
      <c r="A982" s="127"/>
      <c r="B982" s="144"/>
      <c r="C982" s="43" t="s">
        <v>212</v>
      </c>
      <c r="D982" s="44">
        <f t="shared" si="578"/>
        <v>0</v>
      </c>
      <c r="E982" s="45">
        <f t="shared" si="578"/>
        <v>0</v>
      </c>
      <c r="F982" s="96">
        <v>0</v>
      </c>
      <c r="G982" s="63">
        <v>0</v>
      </c>
      <c r="H982" s="94"/>
      <c r="I982" s="76"/>
      <c r="J982" s="94"/>
      <c r="K982" s="76"/>
      <c r="L982" s="94"/>
      <c r="M982" s="76"/>
      <c r="N982" s="94"/>
      <c r="O982" s="76"/>
      <c r="P982" s="94"/>
      <c r="Q982" s="76"/>
      <c r="R982" s="147"/>
      <c r="S982" s="148"/>
      <c r="T982" s="125"/>
      <c r="U982" s="125"/>
      <c r="V982" s="125"/>
    </row>
    <row r="983" spans="1:22" s="30" customFormat="1" ht="15">
      <c r="A983" s="127"/>
      <c r="B983" s="142"/>
      <c r="C983" s="43" t="s">
        <v>213</v>
      </c>
      <c r="D983" s="44">
        <f t="shared" si="578"/>
        <v>0</v>
      </c>
      <c r="E983" s="45">
        <f t="shared" si="578"/>
        <v>0</v>
      </c>
      <c r="F983" s="89">
        <v>0</v>
      </c>
      <c r="G983" s="36">
        <v>0</v>
      </c>
      <c r="H983" s="89">
        <v>0</v>
      </c>
      <c r="I983" s="36">
        <v>0</v>
      </c>
      <c r="J983" s="89">
        <v>0</v>
      </c>
      <c r="K983" s="36">
        <v>0</v>
      </c>
      <c r="L983" s="89">
        <v>0</v>
      </c>
      <c r="M983" s="36">
        <v>0</v>
      </c>
      <c r="N983" s="89">
        <v>0</v>
      </c>
      <c r="O983" s="36">
        <v>0</v>
      </c>
      <c r="P983" s="89">
        <v>0</v>
      </c>
      <c r="Q983" s="36">
        <v>0</v>
      </c>
      <c r="R983" s="147"/>
      <c r="S983" s="148"/>
      <c r="T983" s="125"/>
      <c r="U983" s="125"/>
      <c r="V983" s="125"/>
    </row>
    <row r="984" spans="1:22" ht="15">
      <c r="A984" s="127"/>
      <c r="B984" s="146" t="s">
        <v>325</v>
      </c>
      <c r="C984" s="43" t="s">
        <v>14</v>
      </c>
      <c r="D984" s="55">
        <f>SUM(D985:D990)</f>
        <v>2596.4</v>
      </c>
      <c r="E984" s="48">
        <f>SUM(E985:E990)</f>
        <v>0</v>
      </c>
      <c r="F984" s="55">
        <f aca="true" t="shared" si="579" ref="F984:Q984">SUM(F985:F990)</f>
        <v>2596.4</v>
      </c>
      <c r="G984" s="48">
        <f t="shared" si="579"/>
        <v>0</v>
      </c>
      <c r="H984" s="55">
        <f t="shared" si="579"/>
        <v>0</v>
      </c>
      <c r="I984" s="48">
        <f t="shared" si="579"/>
        <v>0</v>
      </c>
      <c r="J984" s="55">
        <f t="shared" si="579"/>
        <v>0</v>
      </c>
      <c r="K984" s="48">
        <f t="shared" si="579"/>
        <v>0</v>
      </c>
      <c r="L984" s="55">
        <f t="shared" si="579"/>
        <v>0</v>
      </c>
      <c r="M984" s="48">
        <f t="shared" si="579"/>
        <v>0</v>
      </c>
      <c r="N984" s="55">
        <f t="shared" si="579"/>
        <v>0</v>
      </c>
      <c r="O984" s="48">
        <f t="shared" si="579"/>
        <v>0</v>
      </c>
      <c r="P984" s="55">
        <f t="shared" si="579"/>
        <v>0</v>
      </c>
      <c r="Q984" s="48">
        <f t="shared" si="579"/>
        <v>0</v>
      </c>
      <c r="R984" s="147"/>
      <c r="S984" s="148"/>
      <c r="T984" s="125"/>
      <c r="U984" s="125"/>
      <c r="V984" s="125"/>
    </row>
    <row r="985" spans="1:22" ht="15">
      <c r="A985" s="127"/>
      <c r="B985" s="144"/>
      <c r="C985" s="43" t="s">
        <v>0</v>
      </c>
      <c r="D985" s="44">
        <f aca="true" t="shared" si="580" ref="D985:E990">F985+H985+J985+L985</f>
        <v>0</v>
      </c>
      <c r="E985" s="45">
        <f t="shared" si="580"/>
        <v>0</v>
      </c>
      <c r="F985" s="46">
        <v>0</v>
      </c>
      <c r="G985" s="45"/>
      <c r="H985" s="46"/>
      <c r="I985" s="45"/>
      <c r="J985" s="46"/>
      <c r="K985" s="45"/>
      <c r="L985" s="46"/>
      <c r="M985" s="45"/>
      <c r="N985" s="46"/>
      <c r="O985" s="45"/>
      <c r="P985" s="46"/>
      <c r="Q985" s="45"/>
      <c r="R985" s="147"/>
      <c r="S985" s="148"/>
      <c r="T985" s="125"/>
      <c r="U985" s="125"/>
      <c r="V985" s="125"/>
    </row>
    <row r="986" spans="1:22" ht="15">
      <c r="A986" s="127"/>
      <c r="B986" s="144"/>
      <c r="C986" s="43" t="s">
        <v>1</v>
      </c>
      <c r="D986" s="44">
        <f t="shared" si="580"/>
        <v>2596.4</v>
      </c>
      <c r="E986" s="45">
        <f t="shared" si="580"/>
        <v>0</v>
      </c>
      <c r="F986" s="46">
        <v>2596.4</v>
      </c>
      <c r="G986" s="45"/>
      <c r="H986" s="46"/>
      <c r="I986" s="45"/>
      <c r="J986" s="46"/>
      <c r="K986" s="45"/>
      <c r="L986" s="46"/>
      <c r="M986" s="45"/>
      <c r="N986" s="46"/>
      <c r="O986" s="45"/>
      <c r="P986" s="46"/>
      <c r="Q986" s="45"/>
      <c r="R986" s="147"/>
      <c r="S986" s="148"/>
      <c r="T986" s="125"/>
      <c r="U986" s="125"/>
      <c r="V986" s="125"/>
    </row>
    <row r="987" spans="1:22" ht="15">
      <c r="A987" s="127"/>
      <c r="B987" s="144"/>
      <c r="C987" s="43" t="s">
        <v>2</v>
      </c>
      <c r="D987" s="44">
        <f t="shared" si="580"/>
        <v>0</v>
      </c>
      <c r="E987" s="45">
        <f t="shared" si="580"/>
        <v>0</v>
      </c>
      <c r="F987" s="46"/>
      <c r="G987" s="45"/>
      <c r="H987" s="46"/>
      <c r="I987" s="45"/>
      <c r="J987" s="46"/>
      <c r="K987" s="45"/>
      <c r="L987" s="46"/>
      <c r="M987" s="45"/>
      <c r="N987" s="46"/>
      <c r="O987" s="45"/>
      <c r="P987" s="46"/>
      <c r="Q987" s="45"/>
      <c r="R987" s="147"/>
      <c r="S987" s="148"/>
      <c r="T987" s="125"/>
      <c r="U987" s="125"/>
      <c r="V987" s="125"/>
    </row>
    <row r="988" spans="1:22" s="30" customFormat="1" ht="15">
      <c r="A988" s="127"/>
      <c r="B988" s="144"/>
      <c r="C988" s="12" t="s">
        <v>211</v>
      </c>
      <c r="D988" s="44">
        <f t="shared" si="580"/>
        <v>0</v>
      </c>
      <c r="E988" s="45">
        <f t="shared" si="580"/>
        <v>0</v>
      </c>
      <c r="F988" s="96">
        <v>0</v>
      </c>
      <c r="G988" s="63">
        <v>0</v>
      </c>
      <c r="H988" s="97"/>
      <c r="I988" s="98"/>
      <c r="J988" s="97"/>
      <c r="K988" s="98"/>
      <c r="L988" s="97"/>
      <c r="M988" s="98"/>
      <c r="N988" s="97"/>
      <c r="O988" s="98"/>
      <c r="P988" s="97"/>
      <c r="Q988" s="98"/>
      <c r="R988" s="147"/>
      <c r="S988" s="148"/>
      <c r="T988" s="125"/>
      <c r="U988" s="125"/>
      <c r="V988" s="125"/>
    </row>
    <row r="989" spans="1:22" s="30" customFormat="1" ht="15">
      <c r="A989" s="127"/>
      <c r="B989" s="144"/>
      <c r="C989" s="43" t="s">
        <v>212</v>
      </c>
      <c r="D989" s="44">
        <f t="shared" si="580"/>
        <v>0</v>
      </c>
      <c r="E989" s="45">
        <f t="shared" si="580"/>
        <v>0</v>
      </c>
      <c r="F989" s="96">
        <v>0</v>
      </c>
      <c r="G989" s="63">
        <v>0</v>
      </c>
      <c r="H989" s="94"/>
      <c r="I989" s="76"/>
      <c r="J989" s="94"/>
      <c r="K989" s="76"/>
      <c r="L989" s="94"/>
      <c r="M989" s="76"/>
      <c r="N989" s="94"/>
      <c r="O989" s="76"/>
      <c r="P989" s="94"/>
      <c r="Q989" s="76"/>
      <c r="R989" s="147"/>
      <c r="S989" s="148"/>
      <c r="T989" s="125"/>
      <c r="U989" s="125"/>
      <c r="V989" s="125"/>
    </row>
    <row r="990" spans="1:22" s="30" customFormat="1" ht="15">
      <c r="A990" s="127"/>
      <c r="B990" s="142"/>
      <c r="C990" s="43" t="s">
        <v>213</v>
      </c>
      <c r="D990" s="44">
        <f t="shared" si="580"/>
        <v>0</v>
      </c>
      <c r="E990" s="45">
        <f t="shared" si="580"/>
        <v>0</v>
      </c>
      <c r="F990" s="89">
        <v>0</v>
      </c>
      <c r="G990" s="36">
        <v>0</v>
      </c>
      <c r="H990" s="89">
        <v>0</v>
      </c>
      <c r="I990" s="36">
        <v>0</v>
      </c>
      <c r="J990" s="89">
        <v>0</v>
      </c>
      <c r="K990" s="36">
        <v>0</v>
      </c>
      <c r="L990" s="89">
        <v>0</v>
      </c>
      <c r="M990" s="36">
        <v>0</v>
      </c>
      <c r="N990" s="89">
        <v>0</v>
      </c>
      <c r="O990" s="36">
        <v>0</v>
      </c>
      <c r="P990" s="89">
        <v>0</v>
      </c>
      <c r="Q990" s="36">
        <v>0</v>
      </c>
      <c r="R990" s="147"/>
      <c r="S990" s="148"/>
      <c r="T990" s="125"/>
      <c r="U990" s="125"/>
      <c r="V990" s="125"/>
    </row>
    <row r="991" spans="1:22" s="30" customFormat="1" ht="15">
      <c r="A991" s="127"/>
      <c r="B991" s="153" t="s">
        <v>245</v>
      </c>
      <c r="C991" s="64" t="s">
        <v>14</v>
      </c>
      <c r="D991" s="62">
        <f>SUM(D992:D997)</f>
        <v>54524.6</v>
      </c>
      <c r="E991" s="63">
        <f>SUM(E992:E997)</f>
        <v>0</v>
      </c>
      <c r="F991" s="62">
        <f aca="true" t="shared" si="581" ref="F991:Q991">SUM(F992:F997)</f>
        <v>12982.039999999999</v>
      </c>
      <c r="G991" s="63">
        <f t="shared" si="581"/>
        <v>0</v>
      </c>
      <c r="H991" s="62">
        <f t="shared" si="581"/>
        <v>0</v>
      </c>
      <c r="I991" s="63">
        <f t="shared" si="581"/>
        <v>0</v>
      </c>
      <c r="J991" s="62">
        <f t="shared" si="581"/>
        <v>41542.56</v>
      </c>
      <c r="K991" s="63">
        <f t="shared" si="581"/>
        <v>0</v>
      </c>
      <c r="L991" s="62">
        <f t="shared" si="581"/>
        <v>0</v>
      </c>
      <c r="M991" s="63">
        <f t="shared" si="581"/>
        <v>0</v>
      </c>
      <c r="N991" s="62">
        <f t="shared" si="581"/>
        <v>3854.2</v>
      </c>
      <c r="O991" s="63">
        <f t="shared" si="581"/>
        <v>0</v>
      </c>
      <c r="P991" s="62">
        <f t="shared" si="581"/>
        <v>0</v>
      </c>
      <c r="Q991" s="63">
        <f t="shared" si="581"/>
        <v>0</v>
      </c>
      <c r="R991" s="147"/>
      <c r="S991" s="148"/>
      <c r="T991" s="125"/>
      <c r="U991" s="125"/>
      <c r="V991" s="125"/>
    </row>
    <row r="992" spans="1:22" s="30" customFormat="1" ht="15">
      <c r="A992" s="127"/>
      <c r="B992" s="154"/>
      <c r="C992" s="34" t="s">
        <v>0</v>
      </c>
      <c r="D992" s="58">
        <f aca="true" t="shared" si="582" ref="D992:E997">F992+H992+J992+L992</f>
        <v>0</v>
      </c>
      <c r="E992" s="36">
        <f t="shared" si="582"/>
        <v>0</v>
      </c>
      <c r="F992" s="35">
        <f>F978+F985</f>
        <v>0</v>
      </c>
      <c r="G992" s="36">
        <f aca="true" t="shared" si="583" ref="F992:G997">G978+G985</f>
        <v>0</v>
      </c>
      <c r="H992" s="35">
        <f aca="true" t="shared" si="584" ref="H992:Q992">H978+H985</f>
        <v>0</v>
      </c>
      <c r="I992" s="36">
        <f t="shared" si="584"/>
        <v>0</v>
      </c>
      <c r="J992" s="35">
        <f t="shared" si="584"/>
        <v>0</v>
      </c>
      <c r="K992" s="36">
        <f t="shared" si="584"/>
        <v>0</v>
      </c>
      <c r="L992" s="35">
        <f t="shared" si="584"/>
        <v>0</v>
      </c>
      <c r="M992" s="36">
        <f t="shared" si="584"/>
        <v>0</v>
      </c>
      <c r="N992" s="35">
        <f t="shared" si="584"/>
        <v>0</v>
      </c>
      <c r="O992" s="36">
        <f t="shared" si="584"/>
        <v>0</v>
      </c>
      <c r="P992" s="35">
        <f t="shared" si="584"/>
        <v>0</v>
      </c>
      <c r="Q992" s="36">
        <f t="shared" si="584"/>
        <v>0</v>
      </c>
      <c r="R992" s="147"/>
      <c r="S992" s="148"/>
      <c r="T992" s="125"/>
      <c r="U992" s="125"/>
      <c r="V992" s="125"/>
    </row>
    <row r="993" spans="1:22" s="30" customFormat="1" ht="15">
      <c r="A993" s="127"/>
      <c r="B993" s="154"/>
      <c r="C993" s="34" t="s">
        <v>1</v>
      </c>
      <c r="D993" s="58">
        <f t="shared" si="582"/>
        <v>54524.6</v>
      </c>
      <c r="E993" s="36">
        <f t="shared" si="582"/>
        <v>0</v>
      </c>
      <c r="F993" s="35">
        <f>F979+F986</f>
        <v>12982.039999999999</v>
      </c>
      <c r="G993" s="36">
        <f t="shared" si="583"/>
        <v>0</v>
      </c>
      <c r="H993" s="35">
        <f aca="true" t="shared" si="585" ref="H993:Q993">H979+H986</f>
        <v>0</v>
      </c>
      <c r="I993" s="36">
        <f t="shared" si="585"/>
        <v>0</v>
      </c>
      <c r="J993" s="35">
        <f t="shared" si="585"/>
        <v>41542.56</v>
      </c>
      <c r="K993" s="36">
        <f t="shared" si="585"/>
        <v>0</v>
      </c>
      <c r="L993" s="35">
        <f t="shared" si="585"/>
        <v>0</v>
      </c>
      <c r="M993" s="36">
        <f t="shared" si="585"/>
        <v>0</v>
      </c>
      <c r="N993" s="35">
        <f t="shared" si="585"/>
        <v>3854.2</v>
      </c>
      <c r="O993" s="36">
        <f t="shared" si="585"/>
        <v>0</v>
      </c>
      <c r="P993" s="35">
        <f t="shared" si="585"/>
        <v>0</v>
      </c>
      <c r="Q993" s="36">
        <f t="shared" si="585"/>
        <v>0</v>
      </c>
      <c r="R993" s="147"/>
      <c r="S993" s="148"/>
      <c r="T993" s="125"/>
      <c r="U993" s="125"/>
      <c r="V993" s="125"/>
    </row>
    <row r="994" spans="1:22" s="30" customFormat="1" ht="15">
      <c r="A994" s="127"/>
      <c r="B994" s="154"/>
      <c r="C994" s="34" t="s">
        <v>2</v>
      </c>
      <c r="D994" s="58">
        <f t="shared" si="582"/>
        <v>0</v>
      </c>
      <c r="E994" s="36">
        <f t="shared" si="582"/>
        <v>0</v>
      </c>
      <c r="F994" s="35">
        <f t="shared" si="583"/>
        <v>0</v>
      </c>
      <c r="G994" s="36">
        <f t="shared" si="583"/>
        <v>0</v>
      </c>
      <c r="H994" s="35">
        <f aca="true" t="shared" si="586" ref="H994:Q994">H980+H987</f>
        <v>0</v>
      </c>
      <c r="I994" s="36">
        <f t="shared" si="586"/>
        <v>0</v>
      </c>
      <c r="J994" s="35">
        <f t="shared" si="586"/>
        <v>0</v>
      </c>
      <c r="K994" s="36">
        <f t="shared" si="586"/>
        <v>0</v>
      </c>
      <c r="L994" s="35">
        <f t="shared" si="586"/>
        <v>0</v>
      </c>
      <c r="M994" s="36">
        <f t="shared" si="586"/>
        <v>0</v>
      </c>
      <c r="N994" s="35">
        <f t="shared" si="586"/>
        <v>0</v>
      </c>
      <c r="O994" s="36">
        <f t="shared" si="586"/>
        <v>0</v>
      </c>
      <c r="P994" s="35">
        <f t="shared" si="586"/>
        <v>0</v>
      </c>
      <c r="Q994" s="36">
        <f t="shared" si="586"/>
        <v>0</v>
      </c>
      <c r="R994" s="147"/>
      <c r="S994" s="148"/>
      <c r="T994" s="125"/>
      <c r="U994" s="125"/>
      <c r="V994" s="125"/>
    </row>
    <row r="995" spans="1:22" s="30" customFormat="1" ht="15">
      <c r="A995" s="127"/>
      <c r="B995" s="154"/>
      <c r="C995" s="34" t="s">
        <v>211</v>
      </c>
      <c r="D995" s="58">
        <f t="shared" si="582"/>
        <v>0</v>
      </c>
      <c r="E995" s="36">
        <f t="shared" si="582"/>
        <v>0</v>
      </c>
      <c r="F995" s="35">
        <f t="shared" si="583"/>
        <v>0</v>
      </c>
      <c r="G995" s="36">
        <f t="shared" si="583"/>
        <v>0</v>
      </c>
      <c r="H995" s="35">
        <f aca="true" t="shared" si="587" ref="H995:Q995">H981+H988</f>
        <v>0</v>
      </c>
      <c r="I995" s="36">
        <f t="shared" si="587"/>
        <v>0</v>
      </c>
      <c r="J995" s="35">
        <f t="shared" si="587"/>
        <v>0</v>
      </c>
      <c r="K995" s="36">
        <f t="shared" si="587"/>
        <v>0</v>
      </c>
      <c r="L995" s="35">
        <f t="shared" si="587"/>
        <v>0</v>
      </c>
      <c r="M995" s="36">
        <f t="shared" si="587"/>
        <v>0</v>
      </c>
      <c r="N995" s="35">
        <f t="shared" si="587"/>
        <v>0</v>
      </c>
      <c r="O995" s="36">
        <f t="shared" si="587"/>
        <v>0</v>
      </c>
      <c r="P995" s="35">
        <f t="shared" si="587"/>
        <v>0</v>
      </c>
      <c r="Q995" s="36">
        <f t="shared" si="587"/>
        <v>0</v>
      </c>
      <c r="R995" s="147"/>
      <c r="S995" s="148"/>
      <c r="T995" s="125"/>
      <c r="U995" s="125"/>
      <c r="V995" s="125"/>
    </row>
    <row r="996" spans="1:22" s="30" customFormat="1" ht="15">
      <c r="A996" s="127"/>
      <c r="B996" s="154"/>
      <c r="C996" s="34" t="s">
        <v>212</v>
      </c>
      <c r="D996" s="58">
        <f t="shared" si="582"/>
        <v>0</v>
      </c>
      <c r="E996" s="36">
        <f t="shared" si="582"/>
        <v>0</v>
      </c>
      <c r="F996" s="35">
        <f t="shared" si="583"/>
        <v>0</v>
      </c>
      <c r="G996" s="36">
        <f t="shared" si="583"/>
        <v>0</v>
      </c>
      <c r="H996" s="35">
        <f aca="true" t="shared" si="588" ref="H996:Q996">H982+H989</f>
        <v>0</v>
      </c>
      <c r="I996" s="36">
        <f t="shared" si="588"/>
        <v>0</v>
      </c>
      <c r="J996" s="35">
        <f t="shared" si="588"/>
        <v>0</v>
      </c>
      <c r="K996" s="36">
        <f t="shared" si="588"/>
        <v>0</v>
      </c>
      <c r="L996" s="35">
        <f t="shared" si="588"/>
        <v>0</v>
      </c>
      <c r="M996" s="36">
        <f t="shared" si="588"/>
        <v>0</v>
      </c>
      <c r="N996" s="35">
        <f t="shared" si="588"/>
        <v>0</v>
      </c>
      <c r="O996" s="36">
        <f t="shared" si="588"/>
        <v>0</v>
      </c>
      <c r="P996" s="35">
        <f t="shared" si="588"/>
        <v>0</v>
      </c>
      <c r="Q996" s="36">
        <f t="shared" si="588"/>
        <v>0</v>
      </c>
      <c r="R996" s="197"/>
      <c r="S996" s="198"/>
      <c r="T996" s="125"/>
      <c r="U996" s="125"/>
      <c r="V996" s="125"/>
    </row>
    <row r="997" spans="1:22" s="30" customFormat="1" ht="15.75" thickBot="1">
      <c r="A997" s="128"/>
      <c r="B997" s="155"/>
      <c r="C997" s="37" t="s">
        <v>213</v>
      </c>
      <c r="D997" s="60">
        <f t="shared" si="582"/>
        <v>0</v>
      </c>
      <c r="E997" s="39">
        <f t="shared" si="582"/>
        <v>0</v>
      </c>
      <c r="F997" s="38">
        <f t="shared" si="583"/>
        <v>0</v>
      </c>
      <c r="G997" s="39">
        <f t="shared" si="583"/>
        <v>0</v>
      </c>
      <c r="H997" s="38">
        <f aca="true" t="shared" si="589" ref="H997:Q997">H983+H990</f>
        <v>0</v>
      </c>
      <c r="I997" s="39">
        <f t="shared" si="589"/>
        <v>0</v>
      </c>
      <c r="J997" s="38">
        <f t="shared" si="589"/>
        <v>0</v>
      </c>
      <c r="K997" s="39">
        <f t="shared" si="589"/>
        <v>0</v>
      </c>
      <c r="L997" s="38">
        <f t="shared" si="589"/>
        <v>0</v>
      </c>
      <c r="M997" s="39">
        <f t="shared" si="589"/>
        <v>0</v>
      </c>
      <c r="N997" s="38">
        <f t="shared" si="589"/>
        <v>0</v>
      </c>
      <c r="O997" s="39">
        <f t="shared" si="589"/>
        <v>0</v>
      </c>
      <c r="P997" s="38">
        <f t="shared" si="589"/>
        <v>0</v>
      </c>
      <c r="Q997" s="39">
        <f t="shared" si="589"/>
        <v>0</v>
      </c>
      <c r="R997" s="106"/>
      <c r="S997" s="107"/>
      <c r="T997" s="125"/>
      <c r="U997" s="125"/>
      <c r="V997" s="125"/>
    </row>
    <row r="998" spans="1:22" ht="15">
      <c r="A998" s="126" t="s">
        <v>169</v>
      </c>
      <c r="B998" s="139" t="s">
        <v>31</v>
      </c>
      <c r="C998" s="40" t="s">
        <v>14</v>
      </c>
      <c r="D998" s="41">
        <f>SUM(D999:D1004)</f>
        <v>5693.4</v>
      </c>
      <c r="E998" s="42">
        <f>SUM(E999:E1004)</f>
        <v>0</v>
      </c>
      <c r="F998" s="41">
        <f aca="true" t="shared" si="590" ref="F998:Q998">SUM(F999:F1004)</f>
        <v>5693.4</v>
      </c>
      <c r="G998" s="42">
        <f t="shared" si="590"/>
        <v>0</v>
      </c>
      <c r="H998" s="41">
        <f t="shared" si="590"/>
        <v>0</v>
      </c>
      <c r="I998" s="42">
        <f t="shared" si="590"/>
        <v>0</v>
      </c>
      <c r="J998" s="41">
        <f t="shared" si="590"/>
        <v>0</v>
      </c>
      <c r="K998" s="42">
        <f t="shared" si="590"/>
        <v>0</v>
      </c>
      <c r="L998" s="41">
        <f t="shared" si="590"/>
        <v>0</v>
      </c>
      <c r="M998" s="42">
        <f t="shared" si="590"/>
        <v>0</v>
      </c>
      <c r="N998" s="41">
        <f t="shared" si="590"/>
        <v>370.4</v>
      </c>
      <c r="O998" s="42">
        <f t="shared" si="590"/>
        <v>0</v>
      </c>
      <c r="P998" s="41">
        <f t="shared" si="590"/>
        <v>0</v>
      </c>
      <c r="Q998" s="42">
        <f t="shared" si="590"/>
        <v>0</v>
      </c>
      <c r="R998" s="150" t="s">
        <v>19</v>
      </c>
      <c r="S998" s="151"/>
      <c r="T998" s="125"/>
      <c r="U998" s="125"/>
      <c r="V998" s="125"/>
    </row>
    <row r="999" spans="1:22" ht="15">
      <c r="A999" s="127"/>
      <c r="B999" s="140"/>
      <c r="C999" s="43" t="s">
        <v>0</v>
      </c>
      <c r="D999" s="44">
        <f aca="true" t="shared" si="591" ref="D999:E1004">F999+H999+J999+L999</f>
        <v>0</v>
      </c>
      <c r="E999" s="45">
        <f t="shared" si="591"/>
        <v>0</v>
      </c>
      <c r="F999" s="46"/>
      <c r="G999" s="45"/>
      <c r="H999" s="46"/>
      <c r="I999" s="45"/>
      <c r="J999" s="46"/>
      <c r="K999" s="45"/>
      <c r="L999" s="46"/>
      <c r="M999" s="45"/>
      <c r="N999" s="46"/>
      <c r="O999" s="45"/>
      <c r="P999" s="46"/>
      <c r="Q999" s="45"/>
      <c r="R999" s="147"/>
      <c r="S999" s="148"/>
      <c r="T999" s="125"/>
      <c r="U999" s="125"/>
      <c r="V999" s="125"/>
    </row>
    <row r="1000" spans="1:22" ht="15">
      <c r="A1000" s="127"/>
      <c r="B1000" s="140"/>
      <c r="C1000" s="43" t="s">
        <v>1</v>
      </c>
      <c r="D1000" s="44">
        <f t="shared" si="591"/>
        <v>5693.4</v>
      </c>
      <c r="E1000" s="45">
        <f t="shared" si="591"/>
        <v>0</v>
      </c>
      <c r="F1000" s="46">
        <v>5693.4</v>
      </c>
      <c r="G1000" s="45"/>
      <c r="H1000" s="46"/>
      <c r="I1000" s="45"/>
      <c r="J1000" s="46"/>
      <c r="K1000" s="45"/>
      <c r="L1000" s="46"/>
      <c r="M1000" s="45"/>
      <c r="N1000" s="46">
        <v>370.4</v>
      </c>
      <c r="O1000" s="45"/>
      <c r="P1000" s="46"/>
      <c r="Q1000" s="45"/>
      <c r="R1000" s="147"/>
      <c r="S1000" s="148"/>
      <c r="T1000" s="125"/>
      <c r="U1000" s="125"/>
      <c r="V1000" s="125"/>
    </row>
    <row r="1001" spans="1:22" ht="15">
      <c r="A1001" s="127"/>
      <c r="B1001" s="140"/>
      <c r="C1001" s="43" t="s">
        <v>2</v>
      </c>
      <c r="D1001" s="44">
        <f t="shared" si="591"/>
        <v>0</v>
      </c>
      <c r="E1001" s="45">
        <f t="shared" si="591"/>
        <v>0</v>
      </c>
      <c r="F1001" s="46">
        <v>0</v>
      </c>
      <c r="G1001" s="45"/>
      <c r="H1001" s="46"/>
      <c r="I1001" s="45"/>
      <c r="J1001" s="46">
        <v>0</v>
      </c>
      <c r="K1001" s="45"/>
      <c r="L1001" s="46"/>
      <c r="M1001" s="45"/>
      <c r="N1001" s="46"/>
      <c r="O1001" s="45"/>
      <c r="P1001" s="46"/>
      <c r="Q1001" s="45"/>
      <c r="R1001" s="147"/>
      <c r="S1001" s="148"/>
      <c r="T1001" s="125"/>
      <c r="U1001" s="125"/>
      <c r="V1001" s="125"/>
    </row>
    <row r="1002" spans="1:22" s="30" customFormat="1" ht="15">
      <c r="A1002" s="127"/>
      <c r="B1002" s="140"/>
      <c r="C1002" s="12" t="s">
        <v>211</v>
      </c>
      <c r="D1002" s="44">
        <f t="shared" si="591"/>
        <v>0</v>
      </c>
      <c r="E1002" s="45">
        <f t="shared" si="591"/>
        <v>0</v>
      </c>
      <c r="F1002" s="96">
        <v>0</v>
      </c>
      <c r="G1002" s="63">
        <v>0</v>
      </c>
      <c r="H1002" s="97"/>
      <c r="I1002" s="98"/>
      <c r="J1002" s="97"/>
      <c r="K1002" s="98"/>
      <c r="L1002" s="97"/>
      <c r="M1002" s="98"/>
      <c r="N1002" s="97"/>
      <c r="O1002" s="98"/>
      <c r="P1002" s="97"/>
      <c r="Q1002" s="98"/>
      <c r="R1002" s="147"/>
      <c r="S1002" s="148"/>
      <c r="T1002" s="125"/>
      <c r="U1002" s="125"/>
      <c r="V1002" s="125"/>
    </row>
    <row r="1003" spans="1:22" s="30" customFormat="1" ht="15">
      <c r="A1003" s="127"/>
      <c r="B1003" s="140"/>
      <c r="C1003" s="43" t="s">
        <v>212</v>
      </c>
      <c r="D1003" s="44">
        <f t="shared" si="591"/>
        <v>0</v>
      </c>
      <c r="E1003" s="45">
        <f t="shared" si="591"/>
        <v>0</v>
      </c>
      <c r="F1003" s="96">
        <v>0</v>
      </c>
      <c r="G1003" s="63">
        <v>0</v>
      </c>
      <c r="H1003" s="94"/>
      <c r="I1003" s="76"/>
      <c r="J1003" s="94"/>
      <c r="K1003" s="76"/>
      <c r="L1003" s="94"/>
      <c r="M1003" s="76"/>
      <c r="N1003" s="94"/>
      <c r="O1003" s="76"/>
      <c r="P1003" s="94"/>
      <c r="Q1003" s="76"/>
      <c r="R1003" s="147"/>
      <c r="S1003" s="148"/>
      <c r="T1003" s="125"/>
      <c r="U1003" s="125"/>
      <c r="V1003" s="125"/>
    </row>
    <row r="1004" spans="1:22" s="30" customFormat="1" ht="15">
      <c r="A1004" s="127"/>
      <c r="B1004" s="141"/>
      <c r="C1004" s="43" t="s">
        <v>213</v>
      </c>
      <c r="D1004" s="44">
        <f t="shared" si="591"/>
        <v>0</v>
      </c>
      <c r="E1004" s="45">
        <f t="shared" si="591"/>
        <v>0</v>
      </c>
      <c r="F1004" s="89">
        <v>0</v>
      </c>
      <c r="G1004" s="36">
        <v>0</v>
      </c>
      <c r="H1004" s="89">
        <v>0</v>
      </c>
      <c r="I1004" s="36">
        <v>0</v>
      </c>
      <c r="J1004" s="89">
        <v>0</v>
      </c>
      <c r="K1004" s="36">
        <v>0</v>
      </c>
      <c r="L1004" s="89">
        <v>0</v>
      </c>
      <c r="M1004" s="36">
        <v>0</v>
      </c>
      <c r="N1004" s="89">
        <v>0</v>
      </c>
      <c r="O1004" s="36">
        <v>0</v>
      </c>
      <c r="P1004" s="89">
        <v>0</v>
      </c>
      <c r="Q1004" s="36">
        <v>0</v>
      </c>
      <c r="R1004" s="147"/>
      <c r="S1004" s="148"/>
      <c r="T1004" s="125"/>
      <c r="U1004" s="125"/>
      <c r="V1004" s="125"/>
    </row>
    <row r="1005" spans="1:22" ht="15">
      <c r="A1005" s="127"/>
      <c r="B1005" s="146" t="s">
        <v>326</v>
      </c>
      <c r="C1005" s="43" t="s">
        <v>14</v>
      </c>
      <c r="D1005" s="55">
        <f>SUM(D1006:D1011)</f>
        <v>584.6</v>
      </c>
      <c r="E1005" s="48">
        <f>SUM(E1006:E1011)</f>
        <v>0</v>
      </c>
      <c r="F1005" s="55">
        <f aca="true" t="shared" si="592" ref="F1005:Q1005">SUM(F1006:F1011)</f>
        <v>584.6</v>
      </c>
      <c r="G1005" s="48">
        <f t="shared" si="592"/>
        <v>0</v>
      </c>
      <c r="H1005" s="55">
        <f t="shared" si="592"/>
        <v>0</v>
      </c>
      <c r="I1005" s="48">
        <f t="shared" si="592"/>
        <v>0</v>
      </c>
      <c r="J1005" s="55">
        <f t="shared" si="592"/>
        <v>0</v>
      </c>
      <c r="K1005" s="48">
        <f t="shared" si="592"/>
        <v>0</v>
      </c>
      <c r="L1005" s="55">
        <f t="shared" si="592"/>
        <v>0</v>
      </c>
      <c r="M1005" s="48">
        <f t="shared" si="592"/>
        <v>0</v>
      </c>
      <c r="N1005" s="55">
        <f t="shared" si="592"/>
        <v>0</v>
      </c>
      <c r="O1005" s="48">
        <f t="shared" si="592"/>
        <v>0</v>
      </c>
      <c r="P1005" s="55">
        <f t="shared" si="592"/>
        <v>0</v>
      </c>
      <c r="Q1005" s="48">
        <f t="shared" si="592"/>
        <v>0</v>
      </c>
      <c r="R1005" s="147"/>
      <c r="S1005" s="148"/>
      <c r="T1005" s="125"/>
      <c r="U1005" s="125"/>
      <c r="V1005" s="125"/>
    </row>
    <row r="1006" spans="1:22" ht="15">
      <c r="A1006" s="127"/>
      <c r="B1006" s="144"/>
      <c r="C1006" s="43" t="s">
        <v>0</v>
      </c>
      <c r="D1006" s="44">
        <f aca="true" t="shared" si="593" ref="D1006:E1011">F1006+H1006+J1006+L1006</f>
        <v>0</v>
      </c>
      <c r="E1006" s="45">
        <f t="shared" si="593"/>
        <v>0</v>
      </c>
      <c r="F1006" s="46"/>
      <c r="G1006" s="45"/>
      <c r="H1006" s="46"/>
      <c r="I1006" s="45"/>
      <c r="J1006" s="46"/>
      <c r="K1006" s="45"/>
      <c r="L1006" s="46"/>
      <c r="M1006" s="45"/>
      <c r="N1006" s="46"/>
      <c r="O1006" s="45"/>
      <c r="P1006" s="46"/>
      <c r="Q1006" s="45"/>
      <c r="R1006" s="147"/>
      <c r="S1006" s="148"/>
      <c r="T1006" s="125"/>
      <c r="U1006" s="125"/>
      <c r="V1006" s="125"/>
    </row>
    <row r="1007" spans="1:22" ht="15">
      <c r="A1007" s="127"/>
      <c r="B1007" s="144"/>
      <c r="C1007" s="43" t="s">
        <v>1</v>
      </c>
      <c r="D1007" s="44">
        <f t="shared" si="593"/>
        <v>584.6</v>
      </c>
      <c r="E1007" s="45">
        <f t="shared" si="593"/>
        <v>0</v>
      </c>
      <c r="F1007" s="46">
        <v>584.6</v>
      </c>
      <c r="G1007" s="45"/>
      <c r="H1007" s="46"/>
      <c r="I1007" s="45"/>
      <c r="J1007" s="46"/>
      <c r="K1007" s="45"/>
      <c r="L1007" s="46"/>
      <c r="M1007" s="45"/>
      <c r="N1007" s="46"/>
      <c r="O1007" s="45"/>
      <c r="P1007" s="46"/>
      <c r="Q1007" s="45"/>
      <c r="R1007" s="147"/>
      <c r="S1007" s="148"/>
      <c r="T1007" s="125"/>
      <c r="U1007" s="125"/>
      <c r="V1007" s="125"/>
    </row>
    <row r="1008" spans="1:22" ht="15">
      <c r="A1008" s="127"/>
      <c r="B1008" s="144"/>
      <c r="C1008" s="43" t="s">
        <v>2</v>
      </c>
      <c r="D1008" s="44">
        <f t="shared" si="593"/>
        <v>0</v>
      </c>
      <c r="E1008" s="45">
        <f t="shared" si="593"/>
        <v>0</v>
      </c>
      <c r="F1008" s="46"/>
      <c r="G1008" s="45"/>
      <c r="H1008" s="46"/>
      <c r="I1008" s="45"/>
      <c r="J1008" s="46"/>
      <c r="K1008" s="45"/>
      <c r="L1008" s="46"/>
      <c r="M1008" s="45"/>
      <c r="N1008" s="46"/>
      <c r="O1008" s="45"/>
      <c r="P1008" s="46"/>
      <c r="Q1008" s="45"/>
      <c r="R1008" s="147"/>
      <c r="S1008" s="148"/>
      <c r="T1008" s="125"/>
      <c r="U1008" s="125"/>
      <c r="V1008" s="125"/>
    </row>
    <row r="1009" spans="1:22" s="30" customFormat="1" ht="15">
      <c r="A1009" s="127"/>
      <c r="B1009" s="144"/>
      <c r="C1009" s="12" t="s">
        <v>211</v>
      </c>
      <c r="D1009" s="44">
        <f t="shared" si="593"/>
        <v>0</v>
      </c>
      <c r="E1009" s="45">
        <f t="shared" si="593"/>
        <v>0</v>
      </c>
      <c r="F1009" s="96">
        <v>0</v>
      </c>
      <c r="G1009" s="63">
        <v>0</v>
      </c>
      <c r="H1009" s="97"/>
      <c r="I1009" s="98"/>
      <c r="J1009" s="97"/>
      <c r="K1009" s="98"/>
      <c r="L1009" s="97"/>
      <c r="M1009" s="98"/>
      <c r="N1009" s="97"/>
      <c r="O1009" s="98"/>
      <c r="P1009" s="97"/>
      <c r="Q1009" s="98"/>
      <c r="R1009" s="147"/>
      <c r="S1009" s="148"/>
      <c r="T1009" s="125"/>
      <c r="U1009" s="125"/>
      <c r="V1009" s="125"/>
    </row>
    <row r="1010" spans="1:22" s="30" customFormat="1" ht="15">
      <c r="A1010" s="127"/>
      <c r="B1010" s="144"/>
      <c r="C1010" s="43" t="s">
        <v>212</v>
      </c>
      <c r="D1010" s="44">
        <f t="shared" si="593"/>
        <v>0</v>
      </c>
      <c r="E1010" s="45">
        <f t="shared" si="593"/>
        <v>0</v>
      </c>
      <c r="F1010" s="96">
        <v>0</v>
      </c>
      <c r="G1010" s="63">
        <v>0</v>
      </c>
      <c r="H1010" s="94"/>
      <c r="I1010" s="76"/>
      <c r="J1010" s="94"/>
      <c r="K1010" s="76"/>
      <c r="L1010" s="94"/>
      <c r="M1010" s="76"/>
      <c r="N1010" s="94"/>
      <c r="O1010" s="76"/>
      <c r="P1010" s="94"/>
      <c r="Q1010" s="76"/>
      <c r="R1010" s="147"/>
      <c r="S1010" s="148"/>
      <c r="T1010" s="125"/>
      <c r="U1010" s="125"/>
      <c r="V1010" s="125"/>
    </row>
    <row r="1011" spans="1:22" s="30" customFormat="1" ht="15">
      <c r="A1011" s="127"/>
      <c r="B1011" s="142"/>
      <c r="C1011" s="43" t="s">
        <v>213</v>
      </c>
      <c r="D1011" s="44">
        <f t="shared" si="593"/>
        <v>0</v>
      </c>
      <c r="E1011" s="45">
        <f t="shared" si="593"/>
        <v>0</v>
      </c>
      <c r="F1011" s="89">
        <v>0</v>
      </c>
      <c r="G1011" s="36">
        <v>0</v>
      </c>
      <c r="H1011" s="89">
        <v>0</v>
      </c>
      <c r="I1011" s="36">
        <v>0</v>
      </c>
      <c r="J1011" s="89">
        <v>0</v>
      </c>
      <c r="K1011" s="36">
        <v>0</v>
      </c>
      <c r="L1011" s="89">
        <v>0</v>
      </c>
      <c r="M1011" s="36">
        <v>0</v>
      </c>
      <c r="N1011" s="89">
        <v>0</v>
      </c>
      <c r="O1011" s="36">
        <v>0</v>
      </c>
      <c r="P1011" s="89">
        <v>0</v>
      </c>
      <c r="Q1011" s="36">
        <v>0</v>
      </c>
      <c r="R1011" s="147"/>
      <c r="S1011" s="148"/>
      <c r="T1011" s="125"/>
      <c r="U1011" s="125"/>
      <c r="V1011" s="125"/>
    </row>
    <row r="1012" spans="1:22" s="30" customFormat="1" ht="15">
      <c r="A1012" s="127"/>
      <c r="B1012" s="153" t="s">
        <v>245</v>
      </c>
      <c r="C1012" s="64" t="s">
        <v>14</v>
      </c>
      <c r="D1012" s="62">
        <f>SUM(D1013:D1018)</f>
        <v>6278</v>
      </c>
      <c r="E1012" s="63">
        <f>SUM(E1013:E1018)</f>
        <v>0</v>
      </c>
      <c r="F1012" s="62">
        <f>SUM(F1013:F1018)</f>
        <v>6278</v>
      </c>
      <c r="G1012" s="63">
        <f aca="true" t="shared" si="594" ref="G1012:Q1012">SUM(G1013:G1018)</f>
        <v>0</v>
      </c>
      <c r="H1012" s="62">
        <f t="shared" si="594"/>
        <v>0</v>
      </c>
      <c r="I1012" s="63">
        <f t="shared" si="594"/>
        <v>0</v>
      </c>
      <c r="J1012" s="62">
        <f t="shared" si="594"/>
        <v>0</v>
      </c>
      <c r="K1012" s="63">
        <f t="shared" si="594"/>
        <v>0</v>
      </c>
      <c r="L1012" s="62">
        <f t="shared" si="594"/>
        <v>0</v>
      </c>
      <c r="M1012" s="63">
        <f t="shared" si="594"/>
        <v>0</v>
      </c>
      <c r="N1012" s="62">
        <f t="shared" si="594"/>
        <v>370.4</v>
      </c>
      <c r="O1012" s="63">
        <f t="shared" si="594"/>
        <v>0</v>
      </c>
      <c r="P1012" s="62">
        <f t="shared" si="594"/>
        <v>0</v>
      </c>
      <c r="Q1012" s="63">
        <f t="shared" si="594"/>
        <v>0</v>
      </c>
      <c r="R1012" s="147"/>
      <c r="S1012" s="148"/>
      <c r="T1012" s="125"/>
      <c r="U1012" s="125"/>
      <c r="V1012" s="125"/>
    </row>
    <row r="1013" spans="1:22" s="30" customFormat="1" ht="15">
      <c r="A1013" s="127"/>
      <c r="B1013" s="154"/>
      <c r="C1013" s="34" t="s">
        <v>0</v>
      </c>
      <c r="D1013" s="58">
        <f aca="true" t="shared" si="595" ref="D1013:E1018">F1013+H1013+J1013+L1013</f>
        <v>0</v>
      </c>
      <c r="E1013" s="36">
        <f t="shared" si="595"/>
        <v>0</v>
      </c>
      <c r="F1013" s="35">
        <f>F999+F1006</f>
        <v>0</v>
      </c>
      <c r="G1013" s="36">
        <f aca="true" t="shared" si="596" ref="F1013:G1018">G999+G1006</f>
        <v>0</v>
      </c>
      <c r="H1013" s="35">
        <f aca="true" t="shared" si="597" ref="H1013:Q1013">H999+H1006</f>
        <v>0</v>
      </c>
      <c r="I1013" s="36">
        <f t="shared" si="597"/>
        <v>0</v>
      </c>
      <c r="J1013" s="35">
        <f t="shared" si="597"/>
        <v>0</v>
      </c>
      <c r="K1013" s="36">
        <f t="shared" si="597"/>
        <v>0</v>
      </c>
      <c r="L1013" s="35">
        <f t="shared" si="597"/>
        <v>0</v>
      </c>
      <c r="M1013" s="36">
        <f t="shared" si="597"/>
        <v>0</v>
      </c>
      <c r="N1013" s="35">
        <f t="shared" si="597"/>
        <v>0</v>
      </c>
      <c r="O1013" s="36">
        <f t="shared" si="597"/>
        <v>0</v>
      </c>
      <c r="P1013" s="35">
        <f t="shared" si="597"/>
        <v>0</v>
      </c>
      <c r="Q1013" s="36">
        <f t="shared" si="597"/>
        <v>0</v>
      </c>
      <c r="R1013" s="147"/>
      <c r="S1013" s="148"/>
      <c r="T1013" s="125"/>
      <c r="U1013" s="125"/>
      <c r="V1013" s="125"/>
    </row>
    <row r="1014" spans="1:22" s="30" customFormat="1" ht="15">
      <c r="A1014" s="127"/>
      <c r="B1014" s="154"/>
      <c r="C1014" s="34" t="s">
        <v>1</v>
      </c>
      <c r="D1014" s="58">
        <f t="shared" si="595"/>
        <v>6278</v>
      </c>
      <c r="E1014" s="36">
        <f t="shared" si="595"/>
        <v>0</v>
      </c>
      <c r="F1014" s="35">
        <f>F1000+F1007</f>
        <v>6278</v>
      </c>
      <c r="G1014" s="36">
        <f t="shared" si="596"/>
        <v>0</v>
      </c>
      <c r="H1014" s="35">
        <f aca="true" t="shared" si="598" ref="H1014:Q1014">H1000+H1007</f>
        <v>0</v>
      </c>
      <c r="I1014" s="36">
        <f t="shared" si="598"/>
        <v>0</v>
      </c>
      <c r="J1014" s="35">
        <f t="shared" si="598"/>
        <v>0</v>
      </c>
      <c r="K1014" s="36">
        <f t="shared" si="598"/>
        <v>0</v>
      </c>
      <c r="L1014" s="35">
        <f t="shared" si="598"/>
        <v>0</v>
      </c>
      <c r="M1014" s="36">
        <f t="shared" si="598"/>
        <v>0</v>
      </c>
      <c r="N1014" s="35">
        <f t="shared" si="598"/>
        <v>370.4</v>
      </c>
      <c r="O1014" s="36">
        <f t="shared" si="598"/>
        <v>0</v>
      </c>
      <c r="P1014" s="35">
        <f t="shared" si="598"/>
        <v>0</v>
      </c>
      <c r="Q1014" s="36">
        <f t="shared" si="598"/>
        <v>0</v>
      </c>
      <c r="R1014" s="147"/>
      <c r="S1014" s="148"/>
      <c r="T1014" s="125"/>
      <c r="U1014" s="125"/>
      <c r="V1014" s="125"/>
    </row>
    <row r="1015" spans="1:22" s="30" customFormat="1" ht="15">
      <c r="A1015" s="127"/>
      <c r="B1015" s="154"/>
      <c r="C1015" s="34" t="s">
        <v>2</v>
      </c>
      <c r="D1015" s="58">
        <f t="shared" si="595"/>
        <v>0</v>
      </c>
      <c r="E1015" s="36">
        <f t="shared" si="595"/>
        <v>0</v>
      </c>
      <c r="F1015" s="35">
        <f t="shared" si="596"/>
        <v>0</v>
      </c>
      <c r="G1015" s="36">
        <f t="shared" si="596"/>
        <v>0</v>
      </c>
      <c r="H1015" s="35">
        <f aca="true" t="shared" si="599" ref="H1015:Q1015">H1001+H1008</f>
        <v>0</v>
      </c>
      <c r="I1015" s="36">
        <f t="shared" si="599"/>
        <v>0</v>
      </c>
      <c r="J1015" s="35">
        <f t="shared" si="599"/>
        <v>0</v>
      </c>
      <c r="K1015" s="36">
        <f t="shared" si="599"/>
        <v>0</v>
      </c>
      <c r="L1015" s="35">
        <f t="shared" si="599"/>
        <v>0</v>
      </c>
      <c r="M1015" s="36">
        <f t="shared" si="599"/>
        <v>0</v>
      </c>
      <c r="N1015" s="35">
        <f t="shared" si="599"/>
        <v>0</v>
      </c>
      <c r="O1015" s="36">
        <f t="shared" si="599"/>
        <v>0</v>
      </c>
      <c r="P1015" s="35">
        <f t="shared" si="599"/>
        <v>0</v>
      </c>
      <c r="Q1015" s="36">
        <f t="shared" si="599"/>
        <v>0</v>
      </c>
      <c r="R1015" s="147"/>
      <c r="S1015" s="148"/>
      <c r="T1015" s="125"/>
      <c r="U1015" s="125"/>
      <c r="V1015" s="125"/>
    </row>
    <row r="1016" spans="1:22" s="30" customFormat="1" ht="15">
      <c r="A1016" s="127"/>
      <c r="B1016" s="154"/>
      <c r="C1016" s="34" t="s">
        <v>211</v>
      </c>
      <c r="D1016" s="58">
        <f t="shared" si="595"/>
        <v>0</v>
      </c>
      <c r="E1016" s="36">
        <f t="shared" si="595"/>
        <v>0</v>
      </c>
      <c r="F1016" s="35">
        <f t="shared" si="596"/>
        <v>0</v>
      </c>
      <c r="G1016" s="36">
        <f t="shared" si="596"/>
        <v>0</v>
      </c>
      <c r="H1016" s="35">
        <f aca="true" t="shared" si="600" ref="H1016:Q1016">H1002+H1009</f>
        <v>0</v>
      </c>
      <c r="I1016" s="36">
        <f t="shared" si="600"/>
        <v>0</v>
      </c>
      <c r="J1016" s="35">
        <f t="shared" si="600"/>
        <v>0</v>
      </c>
      <c r="K1016" s="36">
        <f t="shared" si="600"/>
        <v>0</v>
      </c>
      <c r="L1016" s="35">
        <f t="shared" si="600"/>
        <v>0</v>
      </c>
      <c r="M1016" s="36">
        <f t="shared" si="600"/>
        <v>0</v>
      </c>
      <c r="N1016" s="35">
        <f t="shared" si="600"/>
        <v>0</v>
      </c>
      <c r="O1016" s="36">
        <f t="shared" si="600"/>
        <v>0</v>
      </c>
      <c r="P1016" s="35">
        <f t="shared" si="600"/>
        <v>0</v>
      </c>
      <c r="Q1016" s="36">
        <f t="shared" si="600"/>
        <v>0</v>
      </c>
      <c r="R1016" s="147"/>
      <c r="S1016" s="148"/>
      <c r="T1016" s="125"/>
      <c r="U1016" s="125"/>
      <c r="V1016" s="125"/>
    </row>
    <row r="1017" spans="1:22" s="30" customFormat="1" ht="15">
      <c r="A1017" s="127"/>
      <c r="B1017" s="154"/>
      <c r="C1017" s="34" t="s">
        <v>212</v>
      </c>
      <c r="D1017" s="58">
        <f t="shared" si="595"/>
        <v>0</v>
      </c>
      <c r="E1017" s="36">
        <f t="shared" si="595"/>
        <v>0</v>
      </c>
      <c r="F1017" s="35">
        <f t="shared" si="596"/>
        <v>0</v>
      </c>
      <c r="G1017" s="36">
        <f t="shared" si="596"/>
        <v>0</v>
      </c>
      <c r="H1017" s="35">
        <f aca="true" t="shared" si="601" ref="H1017:Q1017">H1003+H1010</f>
        <v>0</v>
      </c>
      <c r="I1017" s="36">
        <f t="shared" si="601"/>
        <v>0</v>
      </c>
      <c r="J1017" s="35">
        <f t="shared" si="601"/>
        <v>0</v>
      </c>
      <c r="K1017" s="36">
        <f t="shared" si="601"/>
        <v>0</v>
      </c>
      <c r="L1017" s="35">
        <f t="shared" si="601"/>
        <v>0</v>
      </c>
      <c r="M1017" s="36">
        <f t="shared" si="601"/>
        <v>0</v>
      </c>
      <c r="N1017" s="35">
        <f t="shared" si="601"/>
        <v>0</v>
      </c>
      <c r="O1017" s="36">
        <f t="shared" si="601"/>
        <v>0</v>
      </c>
      <c r="P1017" s="35">
        <f t="shared" si="601"/>
        <v>0</v>
      </c>
      <c r="Q1017" s="36">
        <f t="shared" si="601"/>
        <v>0</v>
      </c>
      <c r="R1017" s="147"/>
      <c r="S1017" s="148"/>
      <c r="T1017" s="125"/>
      <c r="U1017" s="125"/>
      <c r="V1017" s="125"/>
    </row>
    <row r="1018" spans="1:22" s="30" customFormat="1" ht="15.75" thickBot="1">
      <c r="A1018" s="128"/>
      <c r="B1018" s="155"/>
      <c r="C1018" s="37" t="s">
        <v>213</v>
      </c>
      <c r="D1018" s="60">
        <f t="shared" si="595"/>
        <v>0</v>
      </c>
      <c r="E1018" s="39">
        <f t="shared" si="595"/>
        <v>0</v>
      </c>
      <c r="F1018" s="38">
        <f t="shared" si="596"/>
        <v>0</v>
      </c>
      <c r="G1018" s="39">
        <f t="shared" si="596"/>
        <v>0</v>
      </c>
      <c r="H1018" s="38">
        <f aca="true" t="shared" si="602" ref="H1018:Q1018">H1004+H1011</f>
        <v>0</v>
      </c>
      <c r="I1018" s="39">
        <f t="shared" si="602"/>
        <v>0</v>
      </c>
      <c r="J1018" s="38">
        <f t="shared" si="602"/>
        <v>0</v>
      </c>
      <c r="K1018" s="39">
        <f t="shared" si="602"/>
        <v>0</v>
      </c>
      <c r="L1018" s="38">
        <f t="shared" si="602"/>
        <v>0</v>
      </c>
      <c r="M1018" s="39">
        <f t="shared" si="602"/>
        <v>0</v>
      </c>
      <c r="N1018" s="38">
        <f t="shared" si="602"/>
        <v>0</v>
      </c>
      <c r="O1018" s="39">
        <f t="shared" si="602"/>
        <v>0</v>
      </c>
      <c r="P1018" s="38">
        <f t="shared" si="602"/>
        <v>0</v>
      </c>
      <c r="Q1018" s="39">
        <f t="shared" si="602"/>
        <v>0</v>
      </c>
      <c r="R1018" s="149"/>
      <c r="S1018" s="145"/>
      <c r="T1018" s="125"/>
      <c r="U1018" s="125"/>
      <c r="V1018" s="125"/>
    </row>
    <row r="1019" spans="1:22" ht="15">
      <c r="A1019" s="126" t="s">
        <v>170</v>
      </c>
      <c r="B1019" s="143" t="s">
        <v>32</v>
      </c>
      <c r="C1019" s="40" t="s">
        <v>14</v>
      </c>
      <c r="D1019" s="41">
        <f>SUM(D1020:D1025)</f>
        <v>74129.4</v>
      </c>
      <c r="E1019" s="42">
        <f>SUM(E1020:E1025)</f>
        <v>0</v>
      </c>
      <c r="F1019" s="41">
        <f aca="true" t="shared" si="603" ref="F1019:Q1019">SUM(F1020:F1025)</f>
        <v>14825.88</v>
      </c>
      <c r="G1019" s="42">
        <f t="shared" si="603"/>
        <v>0</v>
      </c>
      <c r="H1019" s="41">
        <f t="shared" si="603"/>
        <v>0</v>
      </c>
      <c r="I1019" s="42">
        <f t="shared" si="603"/>
        <v>0</v>
      </c>
      <c r="J1019" s="41">
        <f t="shared" si="603"/>
        <v>59303.52</v>
      </c>
      <c r="K1019" s="42">
        <f t="shared" si="603"/>
        <v>0</v>
      </c>
      <c r="L1019" s="41">
        <f t="shared" si="603"/>
        <v>0</v>
      </c>
      <c r="M1019" s="42">
        <f t="shared" si="603"/>
        <v>0</v>
      </c>
      <c r="N1019" s="41">
        <f t="shared" si="603"/>
        <v>0</v>
      </c>
      <c r="O1019" s="42">
        <f t="shared" si="603"/>
        <v>0</v>
      </c>
      <c r="P1019" s="41">
        <f t="shared" si="603"/>
        <v>0</v>
      </c>
      <c r="Q1019" s="42">
        <f t="shared" si="603"/>
        <v>0</v>
      </c>
      <c r="R1019" s="150" t="s">
        <v>19</v>
      </c>
      <c r="S1019" s="151"/>
      <c r="T1019" s="125"/>
      <c r="U1019" s="125"/>
      <c r="V1019" s="125"/>
    </row>
    <row r="1020" spans="1:22" ht="15">
      <c r="A1020" s="127"/>
      <c r="B1020" s="144"/>
      <c r="C1020" s="43" t="s">
        <v>0</v>
      </c>
      <c r="D1020" s="44">
        <f aca="true" t="shared" si="604" ref="D1020:D1025">F1020+H1020+J1020+L1020</f>
        <v>0</v>
      </c>
      <c r="E1020" s="45">
        <f aca="true" t="shared" si="605" ref="E1020:E1025">G1020+I1020+K1020+M1020</f>
        <v>0</v>
      </c>
      <c r="F1020" s="46"/>
      <c r="G1020" s="45"/>
      <c r="H1020" s="46"/>
      <c r="I1020" s="45"/>
      <c r="J1020" s="46"/>
      <c r="K1020" s="45"/>
      <c r="L1020" s="46"/>
      <c r="M1020" s="45"/>
      <c r="N1020" s="46"/>
      <c r="O1020" s="45"/>
      <c r="P1020" s="46"/>
      <c r="Q1020" s="45"/>
      <c r="R1020" s="147"/>
      <c r="S1020" s="148"/>
      <c r="T1020" s="125"/>
      <c r="U1020" s="125"/>
      <c r="V1020" s="125"/>
    </row>
    <row r="1021" spans="1:22" ht="15">
      <c r="A1021" s="127"/>
      <c r="B1021" s="144"/>
      <c r="C1021" s="43" t="s">
        <v>1</v>
      </c>
      <c r="D1021" s="44">
        <f t="shared" si="604"/>
        <v>0</v>
      </c>
      <c r="E1021" s="45">
        <f t="shared" si="605"/>
        <v>0</v>
      </c>
      <c r="F1021" s="46"/>
      <c r="G1021" s="45"/>
      <c r="H1021" s="46"/>
      <c r="I1021" s="45"/>
      <c r="J1021" s="46"/>
      <c r="K1021" s="45"/>
      <c r="L1021" s="46"/>
      <c r="M1021" s="45"/>
      <c r="N1021" s="46"/>
      <c r="O1021" s="45"/>
      <c r="P1021" s="46"/>
      <c r="Q1021" s="45"/>
      <c r="R1021" s="147"/>
      <c r="S1021" s="148"/>
      <c r="T1021" s="125"/>
      <c r="U1021" s="125"/>
      <c r="V1021" s="125"/>
    </row>
    <row r="1022" spans="1:22" ht="15">
      <c r="A1022" s="127"/>
      <c r="B1022" s="144"/>
      <c r="C1022" s="43" t="s">
        <v>2</v>
      </c>
      <c r="D1022" s="44">
        <f t="shared" si="604"/>
        <v>74129.4</v>
      </c>
      <c r="E1022" s="45">
        <f t="shared" si="605"/>
        <v>0</v>
      </c>
      <c r="F1022" s="46">
        <v>14825.88</v>
      </c>
      <c r="G1022" s="45"/>
      <c r="H1022" s="46"/>
      <c r="I1022" s="45"/>
      <c r="J1022" s="46">
        <v>59303.52</v>
      </c>
      <c r="K1022" s="45"/>
      <c r="L1022" s="46"/>
      <c r="M1022" s="45"/>
      <c r="N1022" s="46"/>
      <c r="O1022" s="45"/>
      <c r="P1022" s="46"/>
      <c r="Q1022" s="45"/>
      <c r="R1022" s="147"/>
      <c r="S1022" s="148"/>
      <c r="T1022" s="125"/>
      <c r="U1022" s="125"/>
      <c r="V1022" s="125"/>
    </row>
    <row r="1023" spans="1:22" s="30" customFormat="1" ht="15">
      <c r="A1023" s="127"/>
      <c r="B1023" s="144"/>
      <c r="C1023" s="12" t="s">
        <v>211</v>
      </c>
      <c r="D1023" s="44">
        <f t="shared" si="604"/>
        <v>0</v>
      </c>
      <c r="E1023" s="45">
        <f t="shared" si="605"/>
        <v>0</v>
      </c>
      <c r="F1023" s="96">
        <v>0</v>
      </c>
      <c r="G1023" s="63">
        <v>0</v>
      </c>
      <c r="H1023" s="97"/>
      <c r="I1023" s="98"/>
      <c r="J1023" s="97"/>
      <c r="K1023" s="98"/>
      <c r="L1023" s="97"/>
      <c r="M1023" s="98"/>
      <c r="N1023" s="97"/>
      <c r="O1023" s="98"/>
      <c r="P1023" s="97"/>
      <c r="Q1023" s="98"/>
      <c r="R1023" s="147"/>
      <c r="S1023" s="148"/>
      <c r="T1023" s="125"/>
      <c r="U1023" s="125"/>
      <c r="V1023" s="125"/>
    </row>
    <row r="1024" spans="1:22" s="30" customFormat="1" ht="15">
      <c r="A1024" s="127"/>
      <c r="B1024" s="144"/>
      <c r="C1024" s="43" t="s">
        <v>212</v>
      </c>
      <c r="D1024" s="44">
        <f t="shared" si="604"/>
        <v>0</v>
      </c>
      <c r="E1024" s="45">
        <f t="shared" si="605"/>
        <v>0</v>
      </c>
      <c r="F1024" s="96">
        <v>0</v>
      </c>
      <c r="G1024" s="63">
        <v>0</v>
      </c>
      <c r="H1024" s="94"/>
      <c r="I1024" s="76"/>
      <c r="J1024" s="94"/>
      <c r="K1024" s="76"/>
      <c r="L1024" s="94"/>
      <c r="M1024" s="76"/>
      <c r="N1024" s="94"/>
      <c r="O1024" s="76"/>
      <c r="P1024" s="94"/>
      <c r="Q1024" s="76"/>
      <c r="R1024" s="147"/>
      <c r="S1024" s="148"/>
      <c r="T1024" s="125"/>
      <c r="U1024" s="125"/>
      <c r="V1024" s="125"/>
    </row>
    <row r="1025" spans="1:22" s="30" customFormat="1" ht="15">
      <c r="A1025" s="127"/>
      <c r="B1025" s="142"/>
      <c r="C1025" s="43" t="s">
        <v>213</v>
      </c>
      <c r="D1025" s="44">
        <f t="shared" si="604"/>
        <v>0</v>
      </c>
      <c r="E1025" s="45">
        <f t="shared" si="605"/>
        <v>0</v>
      </c>
      <c r="F1025" s="89">
        <v>0</v>
      </c>
      <c r="G1025" s="36">
        <v>0</v>
      </c>
      <c r="H1025" s="89">
        <v>0</v>
      </c>
      <c r="I1025" s="36">
        <v>0</v>
      </c>
      <c r="J1025" s="89">
        <v>0</v>
      </c>
      <c r="K1025" s="36">
        <v>0</v>
      </c>
      <c r="L1025" s="89">
        <v>0</v>
      </c>
      <c r="M1025" s="36">
        <v>0</v>
      </c>
      <c r="N1025" s="89">
        <v>0</v>
      </c>
      <c r="O1025" s="36">
        <v>0</v>
      </c>
      <c r="P1025" s="89">
        <v>0</v>
      </c>
      <c r="Q1025" s="36">
        <v>0</v>
      </c>
      <c r="R1025" s="147"/>
      <c r="S1025" s="148"/>
      <c r="T1025" s="125"/>
      <c r="U1025" s="125"/>
      <c r="V1025" s="125"/>
    </row>
    <row r="1026" spans="1:22" ht="15">
      <c r="A1026" s="127"/>
      <c r="B1026" s="146" t="s">
        <v>327</v>
      </c>
      <c r="C1026" s="43" t="s">
        <v>14</v>
      </c>
      <c r="D1026" s="55">
        <f>SUM(D1027:D1032)</f>
        <v>3706.4700000000003</v>
      </c>
      <c r="E1026" s="48">
        <f>SUM(E1027:E1032)</f>
        <v>0</v>
      </c>
      <c r="F1026" s="55">
        <f aca="true" t="shared" si="606" ref="F1026:Q1026">SUM(F1027:F1032)</f>
        <v>741.2940000000001</v>
      </c>
      <c r="G1026" s="48">
        <f t="shared" si="606"/>
        <v>0</v>
      </c>
      <c r="H1026" s="55">
        <f t="shared" si="606"/>
        <v>0</v>
      </c>
      <c r="I1026" s="48">
        <f t="shared" si="606"/>
        <v>0</v>
      </c>
      <c r="J1026" s="55">
        <f t="shared" si="606"/>
        <v>2965.1760000000004</v>
      </c>
      <c r="K1026" s="48">
        <f t="shared" si="606"/>
        <v>0</v>
      </c>
      <c r="L1026" s="55">
        <f t="shared" si="606"/>
        <v>0</v>
      </c>
      <c r="M1026" s="48">
        <f t="shared" si="606"/>
        <v>0</v>
      </c>
      <c r="N1026" s="55">
        <f t="shared" si="606"/>
        <v>0</v>
      </c>
      <c r="O1026" s="48">
        <f t="shared" si="606"/>
        <v>0</v>
      </c>
      <c r="P1026" s="55">
        <f t="shared" si="606"/>
        <v>0</v>
      </c>
      <c r="Q1026" s="48">
        <f t="shared" si="606"/>
        <v>0</v>
      </c>
      <c r="R1026" s="147"/>
      <c r="S1026" s="148"/>
      <c r="T1026" s="125"/>
      <c r="U1026" s="125"/>
      <c r="V1026" s="125"/>
    </row>
    <row r="1027" spans="1:22" ht="15">
      <c r="A1027" s="127"/>
      <c r="B1027" s="144"/>
      <c r="C1027" s="43" t="s">
        <v>0</v>
      </c>
      <c r="D1027" s="44">
        <f aca="true" t="shared" si="607" ref="D1027:D1032">F1027+H1027+J1027+L1027</f>
        <v>0</v>
      </c>
      <c r="E1027" s="45">
        <f aca="true" t="shared" si="608" ref="E1027:E1032">G1027+I1027+K1027+M1027</f>
        <v>0</v>
      </c>
      <c r="F1027" s="46"/>
      <c r="G1027" s="45"/>
      <c r="H1027" s="46"/>
      <c r="I1027" s="45"/>
      <c r="J1027" s="46"/>
      <c r="K1027" s="45"/>
      <c r="L1027" s="46"/>
      <c r="M1027" s="45"/>
      <c r="N1027" s="46"/>
      <c r="O1027" s="45"/>
      <c r="P1027" s="46"/>
      <c r="Q1027" s="45"/>
      <c r="R1027" s="147"/>
      <c r="S1027" s="148"/>
      <c r="T1027" s="125"/>
      <c r="U1027" s="125"/>
      <c r="V1027" s="125"/>
    </row>
    <row r="1028" spans="1:22" ht="15">
      <c r="A1028" s="127"/>
      <c r="B1028" s="144"/>
      <c r="C1028" s="43" t="s">
        <v>1</v>
      </c>
      <c r="D1028" s="44">
        <f t="shared" si="607"/>
        <v>3706.4700000000003</v>
      </c>
      <c r="E1028" s="45">
        <f t="shared" si="608"/>
        <v>0</v>
      </c>
      <c r="F1028" s="46">
        <v>741.2940000000001</v>
      </c>
      <c r="G1028" s="45"/>
      <c r="H1028" s="46"/>
      <c r="I1028" s="45"/>
      <c r="J1028" s="46">
        <v>2965.1760000000004</v>
      </c>
      <c r="K1028" s="45"/>
      <c r="L1028" s="46"/>
      <c r="M1028" s="45"/>
      <c r="N1028" s="46"/>
      <c r="O1028" s="45"/>
      <c r="P1028" s="46"/>
      <c r="Q1028" s="45"/>
      <c r="R1028" s="147"/>
      <c r="S1028" s="148"/>
      <c r="T1028" s="125"/>
      <c r="U1028" s="125"/>
      <c r="V1028" s="125"/>
    </row>
    <row r="1029" spans="1:22" ht="15">
      <c r="A1029" s="127"/>
      <c r="B1029" s="144"/>
      <c r="C1029" s="43" t="s">
        <v>2</v>
      </c>
      <c r="D1029" s="44">
        <f t="shared" si="607"/>
        <v>0</v>
      </c>
      <c r="E1029" s="45">
        <f t="shared" si="608"/>
        <v>0</v>
      </c>
      <c r="F1029" s="46"/>
      <c r="G1029" s="45"/>
      <c r="H1029" s="46"/>
      <c r="I1029" s="45"/>
      <c r="J1029" s="46"/>
      <c r="K1029" s="45"/>
      <c r="L1029" s="46"/>
      <c r="M1029" s="45"/>
      <c r="N1029" s="46"/>
      <c r="O1029" s="45"/>
      <c r="P1029" s="46"/>
      <c r="Q1029" s="45"/>
      <c r="R1029" s="147"/>
      <c r="S1029" s="148"/>
      <c r="T1029" s="125"/>
      <c r="U1029" s="125"/>
      <c r="V1029" s="125"/>
    </row>
    <row r="1030" spans="1:22" s="30" customFormat="1" ht="15">
      <c r="A1030" s="127"/>
      <c r="B1030" s="144"/>
      <c r="C1030" s="12" t="s">
        <v>211</v>
      </c>
      <c r="D1030" s="44">
        <f t="shared" si="607"/>
        <v>0</v>
      </c>
      <c r="E1030" s="45">
        <f t="shared" si="608"/>
        <v>0</v>
      </c>
      <c r="F1030" s="96">
        <v>0</v>
      </c>
      <c r="G1030" s="63">
        <v>0</v>
      </c>
      <c r="H1030" s="97"/>
      <c r="I1030" s="98"/>
      <c r="J1030" s="97"/>
      <c r="K1030" s="98"/>
      <c r="L1030" s="97"/>
      <c r="M1030" s="98"/>
      <c r="N1030" s="97"/>
      <c r="O1030" s="98"/>
      <c r="P1030" s="97"/>
      <c r="Q1030" s="98"/>
      <c r="R1030" s="147"/>
      <c r="S1030" s="148"/>
      <c r="T1030" s="125"/>
      <c r="U1030" s="125"/>
      <c r="V1030" s="125"/>
    </row>
    <row r="1031" spans="1:22" s="30" customFormat="1" ht="15">
      <c r="A1031" s="127"/>
      <c r="B1031" s="144"/>
      <c r="C1031" s="43" t="s">
        <v>212</v>
      </c>
      <c r="D1031" s="44">
        <f t="shared" si="607"/>
        <v>0</v>
      </c>
      <c r="E1031" s="45">
        <f t="shared" si="608"/>
        <v>0</v>
      </c>
      <c r="F1031" s="96">
        <v>0</v>
      </c>
      <c r="G1031" s="63">
        <v>0</v>
      </c>
      <c r="H1031" s="94"/>
      <c r="I1031" s="76"/>
      <c r="J1031" s="94"/>
      <c r="K1031" s="76"/>
      <c r="L1031" s="94"/>
      <c r="M1031" s="76"/>
      <c r="N1031" s="94"/>
      <c r="O1031" s="76"/>
      <c r="P1031" s="94"/>
      <c r="Q1031" s="76"/>
      <c r="R1031" s="147"/>
      <c r="S1031" s="148"/>
      <c r="T1031" s="125"/>
      <c r="U1031" s="125"/>
      <c r="V1031" s="125"/>
    </row>
    <row r="1032" spans="1:22" s="30" customFormat="1" ht="15">
      <c r="A1032" s="127"/>
      <c r="B1032" s="142"/>
      <c r="C1032" s="43" t="s">
        <v>213</v>
      </c>
      <c r="D1032" s="44">
        <f t="shared" si="607"/>
        <v>0</v>
      </c>
      <c r="E1032" s="45">
        <f t="shared" si="608"/>
        <v>0</v>
      </c>
      <c r="F1032" s="89">
        <v>0</v>
      </c>
      <c r="G1032" s="36">
        <v>0</v>
      </c>
      <c r="H1032" s="89">
        <v>0</v>
      </c>
      <c r="I1032" s="36">
        <v>0</v>
      </c>
      <c r="J1032" s="89">
        <v>0</v>
      </c>
      <c r="K1032" s="36">
        <v>0</v>
      </c>
      <c r="L1032" s="89">
        <v>0</v>
      </c>
      <c r="M1032" s="36">
        <v>0</v>
      </c>
      <c r="N1032" s="89">
        <v>0</v>
      </c>
      <c r="O1032" s="36">
        <v>0</v>
      </c>
      <c r="P1032" s="89">
        <v>0</v>
      </c>
      <c r="Q1032" s="36">
        <v>0</v>
      </c>
      <c r="R1032" s="147"/>
      <c r="S1032" s="148"/>
      <c r="T1032" s="125"/>
      <c r="U1032" s="125"/>
      <c r="V1032" s="125"/>
    </row>
    <row r="1033" spans="1:22" s="30" customFormat="1" ht="15">
      <c r="A1033" s="127"/>
      <c r="B1033" s="153" t="s">
        <v>245</v>
      </c>
      <c r="C1033" s="64" t="s">
        <v>14</v>
      </c>
      <c r="D1033" s="62">
        <f>SUM(D1034:D1039)</f>
        <v>77835.87</v>
      </c>
      <c r="E1033" s="63">
        <f>SUM(E1034:E1039)</f>
        <v>0</v>
      </c>
      <c r="F1033" s="62">
        <f aca="true" t="shared" si="609" ref="F1033:Q1033">SUM(F1034:F1039)</f>
        <v>15567.173999999999</v>
      </c>
      <c r="G1033" s="63">
        <f t="shared" si="609"/>
        <v>0</v>
      </c>
      <c r="H1033" s="62">
        <f t="shared" si="609"/>
        <v>0</v>
      </c>
      <c r="I1033" s="63">
        <f t="shared" si="609"/>
        <v>0</v>
      </c>
      <c r="J1033" s="62">
        <f t="shared" si="609"/>
        <v>62268.695999999996</v>
      </c>
      <c r="K1033" s="63">
        <f t="shared" si="609"/>
        <v>0</v>
      </c>
      <c r="L1033" s="62">
        <f t="shared" si="609"/>
        <v>0</v>
      </c>
      <c r="M1033" s="63">
        <f t="shared" si="609"/>
        <v>0</v>
      </c>
      <c r="N1033" s="62">
        <f t="shared" si="609"/>
        <v>0</v>
      </c>
      <c r="O1033" s="63">
        <f t="shared" si="609"/>
        <v>0</v>
      </c>
      <c r="P1033" s="62">
        <f t="shared" si="609"/>
        <v>0</v>
      </c>
      <c r="Q1033" s="63">
        <f t="shared" si="609"/>
        <v>0</v>
      </c>
      <c r="R1033" s="147"/>
      <c r="S1033" s="148"/>
      <c r="T1033" s="125"/>
      <c r="U1033" s="125"/>
      <c r="V1033" s="125"/>
    </row>
    <row r="1034" spans="1:22" s="30" customFormat="1" ht="15">
      <c r="A1034" s="127"/>
      <c r="B1034" s="154"/>
      <c r="C1034" s="34" t="s">
        <v>0</v>
      </c>
      <c r="D1034" s="58">
        <f aca="true" t="shared" si="610" ref="D1034:D1039">F1034+H1034+J1034+L1034</f>
        <v>0</v>
      </c>
      <c r="E1034" s="36">
        <f aca="true" t="shared" si="611" ref="E1034:E1039">G1034+I1034+K1034+M1034</f>
        <v>0</v>
      </c>
      <c r="F1034" s="35">
        <f>F1020+F1027</f>
        <v>0</v>
      </c>
      <c r="G1034" s="36">
        <f aca="true" t="shared" si="612" ref="F1034:G1039">G1020+G1027</f>
        <v>0</v>
      </c>
      <c r="H1034" s="35">
        <f aca="true" t="shared" si="613" ref="H1034:Q1034">H1020+H1027</f>
        <v>0</v>
      </c>
      <c r="I1034" s="36">
        <f t="shared" si="613"/>
        <v>0</v>
      </c>
      <c r="J1034" s="35">
        <f t="shared" si="613"/>
        <v>0</v>
      </c>
      <c r="K1034" s="36">
        <f t="shared" si="613"/>
        <v>0</v>
      </c>
      <c r="L1034" s="35">
        <f t="shared" si="613"/>
        <v>0</v>
      </c>
      <c r="M1034" s="36">
        <f t="shared" si="613"/>
        <v>0</v>
      </c>
      <c r="N1034" s="35">
        <f t="shared" si="613"/>
        <v>0</v>
      </c>
      <c r="O1034" s="36">
        <f t="shared" si="613"/>
        <v>0</v>
      </c>
      <c r="P1034" s="35">
        <f t="shared" si="613"/>
        <v>0</v>
      </c>
      <c r="Q1034" s="36">
        <f t="shared" si="613"/>
        <v>0</v>
      </c>
      <c r="R1034" s="147"/>
      <c r="S1034" s="148"/>
      <c r="T1034" s="125"/>
      <c r="U1034" s="125"/>
      <c r="V1034" s="125"/>
    </row>
    <row r="1035" spans="1:22" s="30" customFormat="1" ht="15">
      <c r="A1035" s="127"/>
      <c r="B1035" s="154"/>
      <c r="C1035" s="34" t="s">
        <v>1</v>
      </c>
      <c r="D1035" s="58">
        <f t="shared" si="610"/>
        <v>3706.4700000000003</v>
      </c>
      <c r="E1035" s="36">
        <f t="shared" si="611"/>
        <v>0</v>
      </c>
      <c r="F1035" s="35">
        <f>F1021+F1028</f>
        <v>741.2940000000001</v>
      </c>
      <c r="G1035" s="36">
        <f t="shared" si="612"/>
        <v>0</v>
      </c>
      <c r="H1035" s="35">
        <f aca="true" t="shared" si="614" ref="H1035:Q1035">H1021+H1028</f>
        <v>0</v>
      </c>
      <c r="I1035" s="36">
        <f t="shared" si="614"/>
        <v>0</v>
      </c>
      <c r="J1035" s="35">
        <f t="shared" si="614"/>
        <v>2965.1760000000004</v>
      </c>
      <c r="K1035" s="36">
        <f t="shared" si="614"/>
        <v>0</v>
      </c>
      <c r="L1035" s="35">
        <f t="shared" si="614"/>
        <v>0</v>
      </c>
      <c r="M1035" s="36">
        <f t="shared" si="614"/>
        <v>0</v>
      </c>
      <c r="N1035" s="35">
        <f t="shared" si="614"/>
        <v>0</v>
      </c>
      <c r="O1035" s="36">
        <f t="shared" si="614"/>
        <v>0</v>
      </c>
      <c r="P1035" s="35">
        <f t="shared" si="614"/>
        <v>0</v>
      </c>
      <c r="Q1035" s="36">
        <f t="shared" si="614"/>
        <v>0</v>
      </c>
      <c r="R1035" s="147"/>
      <c r="S1035" s="148"/>
      <c r="T1035" s="125"/>
      <c r="U1035" s="125"/>
      <c r="V1035" s="125"/>
    </row>
    <row r="1036" spans="1:22" s="30" customFormat="1" ht="15">
      <c r="A1036" s="127"/>
      <c r="B1036" s="154"/>
      <c r="C1036" s="34" t="s">
        <v>2</v>
      </c>
      <c r="D1036" s="58">
        <f t="shared" si="610"/>
        <v>74129.4</v>
      </c>
      <c r="E1036" s="36">
        <f t="shared" si="611"/>
        <v>0</v>
      </c>
      <c r="F1036" s="35">
        <f t="shared" si="612"/>
        <v>14825.88</v>
      </c>
      <c r="G1036" s="36">
        <f t="shared" si="612"/>
        <v>0</v>
      </c>
      <c r="H1036" s="35">
        <f aca="true" t="shared" si="615" ref="H1036:Q1036">H1022+H1029</f>
        <v>0</v>
      </c>
      <c r="I1036" s="36">
        <f t="shared" si="615"/>
        <v>0</v>
      </c>
      <c r="J1036" s="35">
        <f t="shared" si="615"/>
        <v>59303.52</v>
      </c>
      <c r="K1036" s="36">
        <f t="shared" si="615"/>
        <v>0</v>
      </c>
      <c r="L1036" s="35">
        <f t="shared" si="615"/>
        <v>0</v>
      </c>
      <c r="M1036" s="36">
        <f t="shared" si="615"/>
        <v>0</v>
      </c>
      <c r="N1036" s="35">
        <f t="shared" si="615"/>
        <v>0</v>
      </c>
      <c r="O1036" s="36">
        <f t="shared" si="615"/>
        <v>0</v>
      </c>
      <c r="P1036" s="35">
        <f t="shared" si="615"/>
        <v>0</v>
      </c>
      <c r="Q1036" s="36">
        <f t="shared" si="615"/>
        <v>0</v>
      </c>
      <c r="R1036" s="147"/>
      <c r="S1036" s="148"/>
      <c r="T1036" s="125"/>
      <c r="U1036" s="125"/>
      <c r="V1036" s="125"/>
    </row>
    <row r="1037" spans="1:22" s="30" customFormat="1" ht="15">
      <c r="A1037" s="127"/>
      <c r="B1037" s="154"/>
      <c r="C1037" s="34" t="s">
        <v>211</v>
      </c>
      <c r="D1037" s="58">
        <f t="shared" si="610"/>
        <v>0</v>
      </c>
      <c r="E1037" s="36">
        <f t="shared" si="611"/>
        <v>0</v>
      </c>
      <c r="F1037" s="35">
        <f t="shared" si="612"/>
        <v>0</v>
      </c>
      <c r="G1037" s="36">
        <f t="shared" si="612"/>
        <v>0</v>
      </c>
      <c r="H1037" s="35">
        <f aca="true" t="shared" si="616" ref="H1037:Q1037">H1023+H1030</f>
        <v>0</v>
      </c>
      <c r="I1037" s="36">
        <f t="shared" si="616"/>
        <v>0</v>
      </c>
      <c r="J1037" s="35">
        <f t="shared" si="616"/>
        <v>0</v>
      </c>
      <c r="K1037" s="36">
        <f t="shared" si="616"/>
        <v>0</v>
      </c>
      <c r="L1037" s="35">
        <f t="shared" si="616"/>
        <v>0</v>
      </c>
      <c r="M1037" s="36">
        <f t="shared" si="616"/>
        <v>0</v>
      </c>
      <c r="N1037" s="35">
        <f t="shared" si="616"/>
        <v>0</v>
      </c>
      <c r="O1037" s="36">
        <f t="shared" si="616"/>
        <v>0</v>
      </c>
      <c r="P1037" s="35">
        <f t="shared" si="616"/>
        <v>0</v>
      </c>
      <c r="Q1037" s="36">
        <f t="shared" si="616"/>
        <v>0</v>
      </c>
      <c r="R1037" s="147"/>
      <c r="S1037" s="148"/>
      <c r="T1037" s="125"/>
      <c r="U1037" s="125"/>
      <c r="V1037" s="125"/>
    </row>
    <row r="1038" spans="1:22" s="30" customFormat="1" ht="15">
      <c r="A1038" s="127"/>
      <c r="B1038" s="154"/>
      <c r="C1038" s="34" t="s">
        <v>212</v>
      </c>
      <c r="D1038" s="58">
        <f t="shared" si="610"/>
        <v>0</v>
      </c>
      <c r="E1038" s="36">
        <f t="shared" si="611"/>
        <v>0</v>
      </c>
      <c r="F1038" s="35">
        <f t="shared" si="612"/>
        <v>0</v>
      </c>
      <c r="G1038" s="36">
        <f t="shared" si="612"/>
        <v>0</v>
      </c>
      <c r="H1038" s="35">
        <f aca="true" t="shared" si="617" ref="H1038:Q1038">H1024+H1031</f>
        <v>0</v>
      </c>
      <c r="I1038" s="36">
        <f t="shared" si="617"/>
        <v>0</v>
      </c>
      <c r="J1038" s="35">
        <f t="shared" si="617"/>
        <v>0</v>
      </c>
      <c r="K1038" s="36">
        <f t="shared" si="617"/>
        <v>0</v>
      </c>
      <c r="L1038" s="35">
        <f t="shared" si="617"/>
        <v>0</v>
      </c>
      <c r="M1038" s="36">
        <f t="shared" si="617"/>
        <v>0</v>
      </c>
      <c r="N1038" s="35">
        <f t="shared" si="617"/>
        <v>0</v>
      </c>
      <c r="O1038" s="36">
        <f t="shared" si="617"/>
        <v>0</v>
      </c>
      <c r="P1038" s="35">
        <f t="shared" si="617"/>
        <v>0</v>
      </c>
      <c r="Q1038" s="36">
        <f t="shared" si="617"/>
        <v>0</v>
      </c>
      <c r="R1038" s="147"/>
      <c r="S1038" s="148"/>
      <c r="T1038" s="125"/>
      <c r="U1038" s="125"/>
      <c r="V1038" s="125"/>
    </row>
    <row r="1039" spans="1:22" s="30" customFormat="1" ht="15.75" thickBot="1">
      <c r="A1039" s="128"/>
      <c r="B1039" s="155"/>
      <c r="C1039" s="37" t="s">
        <v>213</v>
      </c>
      <c r="D1039" s="60">
        <f t="shared" si="610"/>
        <v>0</v>
      </c>
      <c r="E1039" s="39">
        <f t="shared" si="611"/>
        <v>0</v>
      </c>
      <c r="F1039" s="38">
        <f t="shared" si="612"/>
        <v>0</v>
      </c>
      <c r="G1039" s="39">
        <f t="shared" si="612"/>
        <v>0</v>
      </c>
      <c r="H1039" s="38">
        <f aca="true" t="shared" si="618" ref="H1039:Q1039">H1025+H1032</f>
        <v>0</v>
      </c>
      <c r="I1039" s="39">
        <f t="shared" si="618"/>
        <v>0</v>
      </c>
      <c r="J1039" s="38">
        <f t="shared" si="618"/>
        <v>0</v>
      </c>
      <c r="K1039" s="39">
        <f t="shared" si="618"/>
        <v>0</v>
      </c>
      <c r="L1039" s="38">
        <f t="shared" si="618"/>
        <v>0</v>
      </c>
      <c r="M1039" s="39">
        <f t="shared" si="618"/>
        <v>0</v>
      </c>
      <c r="N1039" s="38">
        <f t="shared" si="618"/>
        <v>0</v>
      </c>
      <c r="O1039" s="39">
        <f t="shared" si="618"/>
        <v>0</v>
      </c>
      <c r="P1039" s="38">
        <f t="shared" si="618"/>
        <v>0</v>
      </c>
      <c r="Q1039" s="39">
        <f t="shared" si="618"/>
        <v>0</v>
      </c>
      <c r="R1039" s="149"/>
      <c r="S1039" s="145"/>
      <c r="T1039" s="125"/>
      <c r="U1039" s="125"/>
      <c r="V1039" s="125"/>
    </row>
    <row r="1040" spans="1:22" ht="15">
      <c r="A1040" s="126" t="s">
        <v>171</v>
      </c>
      <c r="B1040" s="143" t="s">
        <v>52</v>
      </c>
      <c r="C1040" s="40" t="s">
        <v>14</v>
      </c>
      <c r="D1040" s="41">
        <f>SUM(D1041:D1046)</f>
        <v>110147.4</v>
      </c>
      <c r="E1040" s="42">
        <f>SUM(E1041:E1046)</f>
        <v>0</v>
      </c>
      <c r="F1040" s="41">
        <f aca="true" t="shared" si="619" ref="F1040:Q1040">SUM(F1041:F1046)</f>
        <v>22029.48</v>
      </c>
      <c r="G1040" s="42">
        <f t="shared" si="619"/>
        <v>0</v>
      </c>
      <c r="H1040" s="41">
        <f t="shared" si="619"/>
        <v>0</v>
      </c>
      <c r="I1040" s="42">
        <f t="shared" si="619"/>
        <v>0</v>
      </c>
      <c r="J1040" s="41">
        <f t="shared" si="619"/>
        <v>88117.92</v>
      </c>
      <c r="K1040" s="42">
        <f t="shared" si="619"/>
        <v>0</v>
      </c>
      <c r="L1040" s="41">
        <f t="shared" si="619"/>
        <v>0</v>
      </c>
      <c r="M1040" s="42">
        <f t="shared" si="619"/>
        <v>0</v>
      </c>
      <c r="N1040" s="41">
        <f t="shared" si="619"/>
        <v>0</v>
      </c>
      <c r="O1040" s="42">
        <f t="shared" si="619"/>
        <v>0</v>
      </c>
      <c r="P1040" s="41">
        <f t="shared" si="619"/>
        <v>0</v>
      </c>
      <c r="Q1040" s="42">
        <f t="shared" si="619"/>
        <v>0</v>
      </c>
      <c r="R1040" s="150" t="s">
        <v>19</v>
      </c>
      <c r="S1040" s="151"/>
      <c r="T1040" s="125"/>
      <c r="U1040" s="125"/>
      <c r="V1040" s="125"/>
    </row>
    <row r="1041" spans="1:22" ht="15">
      <c r="A1041" s="127"/>
      <c r="B1041" s="144"/>
      <c r="C1041" s="43" t="s">
        <v>0</v>
      </c>
      <c r="D1041" s="44">
        <f aca="true" t="shared" si="620" ref="D1041:D1046">F1041+H1041+J1041+L1041</f>
        <v>0</v>
      </c>
      <c r="E1041" s="45">
        <f aca="true" t="shared" si="621" ref="E1041:E1046">G1041+I1041+K1041+M1041</f>
        <v>0</v>
      </c>
      <c r="F1041" s="46"/>
      <c r="G1041" s="45"/>
      <c r="H1041" s="46"/>
      <c r="I1041" s="45"/>
      <c r="J1041" s="46"/>
      <c r="K1041" s="45"/>
      <c r="L1041" s="46"/>
      <c r="M1041" s="45"/>
      <c r="N1041" s="46"/>
      <c r="O1041" s="45"/>
      <c r="P1041" s="46"/>
      <c r="Q1041" s="45"/>
      <c r="R1041" s="147"/>
      <c r="S1041" s="148"/>
      <c r="T1041" s="125"/>
      <c r="U1041" s="125"/>
      <c r="V1041" s="125"/>
    </row>
    <row r="1042" spans="1:22" ht="15">
      <c r="A1042" s="127"/>
      <c r="B1042" s="144"/>
      <c r="C1042" s="43" t="s">
        <v>1</v>
      </c>
      <c r="D1042" s="44">
        <f t="shared" si="620"/>
        <v>0</v>
      </c>
      <c r="E1042" s="45">
        <f t="shared" si="621"/>
        <v>0</v>
      </c>
      <c r="F1042" s="46"/>
      <c r="G1042" s="45"/>
      <c r="H1042" s="46"/>
      <c r="I1042" s="45"/>
      <c r="J1042" s="46"/>
      <c r="K1042" s="45"/>
      <c r="L1042" s="46"/>
      <c r="M1042" s="45"/>
      <c r="N1042" s="46"/>
      <c r="O1042" s="45"/>
      <c r="P1042" s="46"/>
      <c r="Q1042" s="45"/>
      <c r="R1042" s="147"/>
      <c r="S1042" s="148"/>
      <c r="T1042" s="125"/>
      <c r="U1042" s="125"/>
      <c r="V1042" s="125"/>
    </row>
    <row r="1043" spans="1:22" ht="15">
      <c r="A1043" s="127"/>
      <c r="B1043" s="144"/>
      <c r="C1043" s="43" t="s">
        <v>2</v>
      </c>
      <c r="D1043" s="44">
        <f t="shared" si="620"/>
        <v>110147.4</v>
      </c>
      <c r="E1043" s="45">
        <f t="shared" si="621"/>
        <v>0</v>
      </c>
      <c r="F1043" s="46">
        <v>22029.48</v>
      </c>
      <c r="G1043" s="45"/>
      <c r="H1043" s="46"/>
      <c r="I1043" s="45"/>
      <c r="J1043" s="46">
        <v>88117.92</v>
      </c>
      <c r="K1043" s="45"/>
      <c r="L1043" s="46"/>
      <c r="M1043" s="45"/>
      <c r="N1043" s="46"/>
      <c r="O1043" s="45"/>
      <c r="P1043" s="46"/>
      <c r="Q1043" s="45"/>
      <c r="R1043" s="147"/>
      <c r="S1043" s="148"/>
      <c r="T1043" s="125"/>
      <c r="U1043" s="125"/>
      <c r="V1043" s="125"/>
    </row>
    <row r="1044" spans="1:22" s="30" customFormat="1" ht="15">
      <c r="A1044" s="127"/>
      <c r="B1044" s="144"/>
      <c r="C1044" s="12" t="s">
        <v>211</v>
      </c>
      <c r="D1044" s="44">
        <f t="shared" si="620"/>
        <v>0</v>
      </c>
      <c r="E1044" s="45">
        <f t="shared" si="621"/>
        <v>0</v>
      </c>
      <c r="F1044" s="96">
        <v>0</v>
      </c>
      <c r="G1044" s="63">
        <v>0</v>
      </c>
      <c r="H1044" s="97"/>
      <c r="I1044" s="98"/>
      <c r="J1044" s="97"/>
      <c r="K1044" s="98"/>
      <c r="L1044" s="97"/>
      <c r="M1044" s="98"/>
      <c r="N1044" s="97"/>
      <c r="O1044" s="98"/>
      <c r="P1044" s="97"/>
      <c r="Q1044" s="98"/>
      <c r="R1044" s="147"/>
      <c r="S1044" s="148"/>
      <c r="T1044" s="125"/>
      <c r="U1044" s="125"/>
      <c r="V1044" s="125"/>
    </row>
    <row r="1045" spans="1:22" s="30" customFormat="1" ht="15">
      <c r="A1045" s="127"/>
      <c r="B1045" s="144"/>
      <c r="C1045" s="43" t="s">
        <v>212</v>
      </c>
      <c r="D1045" s="44">
        <f t="shared" si="620"/>
        <v>0</v>
      </c>
      <c r="E1045" s="45">
        <f t="shared" si="621"/>
        <v>0</v>
      </c>
      <c r="F1045" s="96">
        <v>0</v>
      </c>
      <c r="G1045" s="63">
        <v>0</v>
      </c>
      <c r="H1045" s="94"/>
      <c r="I1045" s="76"/>
      <c r="J1045" s="94"/>
      <c r="K1045" s="76"/>
      <c r="L1045" s="94"/>
      <c r="M1045" s="76"/>
      <c r="N1045" s="94"/>
      <c r="O1045" s="76"/>
      <c r="P1045" s="94"/>
      <c r="Q1045" s="76"/>
      <c r="R1045" s="147"/>
      <c r="S1045" s="148"/>
      <c r="T1045" s="125"/>
      <c r="U1045" s="125"/>
      <c r="V1045" s="125"/>
    </row>
    <row r="1046" spans="1:22" s="30" customFormat="1" ht="15">
      <c r="A1046" s="127"/>
      <c r="B1046" s="142"/>
      <c r="C1046" s="43" t="s">
        <v>213</v>
      </c>
      <c r="D1046" s="44">
        <f t="shared" si="620"/>
        <v>0</v>
      </c>
      <c r="E1046" s="45">
        <f t="shared" si="621"/>
        <v>0</v>
      </c>
      <c r="F1046" s="89">
        <v>0</v>
      </c>
      <c r="G1046" s="36">
        <v>0</v>
      </c>
      <c r="H1046" s="89">
        <v>0</v>
      </c>
      <c r="I1046" s="36">
        <v>0</v>
      </c>
      <c r="J1046" s="89">
        <v>0</v>
      </c>
      <c r="K1046" s="36">
        <v>0</v>
      </c>
      <c r="L1046" s="89">
        <v>0</v>
      </c>
      <c r="M1046" s="36">
        <v>0</v>
      </c>
      <c r="N1046" s="89">
        <v>0</v>
      </c>
      <c r="O1046" s="36">
        <v>0</v>
      </c>
      <c r="P1046" s="89">
        <v>0</v>
      </c>
      <c r="Q1046" s="36">
        <v>0</v>
      </c>
      <c r="R1046" s="147"/>
      <c r="S1046" s="148"/>
      <c r="T1046" s="125"/>
      <c r="U1046" s="125"/>
      <c r="V1046" s="125"/>
    </row>
    <row r="1047" spans="1:22" ht="15">
      <c r="A1047" s="127"/>
      <c r="B1047" s="146" t="s">
        <v>328</v>
      </c>
      <c r="C1047" s="43" t="s">
        <v>14</v>
      </c>
      <c r="D1047" s="55">
        <f>SUM(D1048:D1053)</f>
        <v>5507.37</v>
      </c>
      <c r="E1047" s="48">
        <f>SUM(E1048:E1053)</f>
        <v>0</v>
      </c>
      <c r="F1047" s="55">
        <f aca="true" t="shared" si="622" ref="F1047:Q1047">SUM(F1048:F1053)</f>
        <v>1101.474</v>
      </c>
      <c r="G1047" s="48">
        <f t="shared" si="622"/>
        <v>0</v>
      </c>
      <c r="H1047" s="55">
        <f t="shared" si="622"/>
        <v>0</v>
      </c>
      <c r="I1047" s="48">
        <f t="shared" si="622"/>
        <v>0</v>
      </c>
      <c r="J1047" s="55">
        <f t="shared" si="622"/>
        <v>4405.896</v>
      </c>
      <c r="K1047" s="48">
        <f t="shared" si="622"/>
        <v>0</v>
      </c>
      <c r="L1047" s="55">
        <f t="shared" si="622"/>
        <v>0</v>
      </c>
      <c r="M1047" s="48">
        <f t="shared" si="622"/>
        <v>0</v>
      </c>
      <c r="N1047" s="55">
        <f t="shared" si="622"/>
        <v>0</v>
      </c>
      <c r="O1047" s="48">
        <f t="shared" si="622"/>
        <v>0</v>
      </c>
      <c r="P1047" s="55">
        <f t="shared" si="622"/>
        <v>0</v>
      </c>
      <c r="Q1047" s="48">
        <f t="shared" si="622"/>
        <v>0</v>
      </c>
      <c r="R1047" s="147"/>
      <c r="S1047" s="148"/>
      <c r="T1047" s="125"/>
      <c r="U1047" s="125"/>
      <c r="V1047" s="125"/>
    </row>
    <row r="1048" spans="1:22" ht="15">
      <c r="A1048" s="127"/>
      <c r="B1048" s="144"/>
      <c r="C1048" s="43" t="s">
        <v>0</v>
      </c>
      <c r="D1048" s="44">
        <f aca="true" t="shared" si="623" ref="D1048:D1053">F1048+H1048+J1048+L1048</f>
        <v>0</v>
      </c>
      <c r="E1048" s="45">
        <f aca="true" t="shared" si="624" ref="E1048:E1053">G1048+I1048+K1048+M1048</f>
        <v>0</v>
      </c>
      <c r="F1048" s="46"/>
      <c r="G1048" s="45"/>
      <c r="H1048" s="46"/>
      <c r="I1048" s="45"/>
      <c r="J1048" s="46"/>
      <c r="K1048" s="45"/>
      <c r="L1048" s="46"/>
      <c r="M1048" s="45"/>
      <c r="N1048" s="46"/>
      <c r="O1048" s="45"/>
      <c r="P1048" s="46"/>
      <c r="Q1048" s="45"/>
      <c r="R1048" s="147"/>
      <c r="S1048" s="148"/>
      <c r="T1048" s="125"/>
      <c r="U1048" s="125"/>
      <c r="V1048" s="125"/>
    </row>
    <row r="1049" spans="1:22" ht="15">
      <c r="A1049" s="127"/>
      <c r="B1049" s="144"/>
      <c r="C1049" s="43" t="s">
        <v>1</v>
      </c>
      <c r="D1049" s="44">
        <f t="shared" si="623"/>
        <v>5507.37</v>
      </c>
      <c r="E1049" s="45">
        <f t="shared" si="624"/>
        <v>0</v>
      </c>
      <c r="F1049" s="46">
        <v>1101.474</v>
      </c>
      <c r="G1049" s="45"/>
      <c r="H1049" s="46"/>
      <c r="I1049" s="45"/>
      <c r="J1049" s="46">
        <v>4405.896</v>
      </c>
      <c r="K1049" s="45"/>
      <c r="L1049" s="46"/>
      <c r="M1049" s="45"/>
      <c r="N1049" s="46"/>
      <c r="O1049" s="45"/>
      <c r="P1049" s="46"/>
      <c r="Q1049" s="45"/>
      <c r="R1049" s="147"/>
      <c r="S1049" s="148"/>
      <c r="T1049" s="125"/>
      <c r="U1049" s="125"/>
      <c r="V1049" s="125"/>
    </row>
    <row r="1050" spans="1:22" ht="15">
      <c r="A1050" s="127"/>
      <c r="B1050" s="144"/>
      <c r="C1050" s="43" t="s">
        <v>2</v>
      </c>
      <c r="D1050" s="44">
        <f t="shared" si="623"/>
        <v>0</v>
      </c>
      <c r="E1050" s="45">
        <f t="shared" si="624"/>
        <v>0</v>
      </c>
      <c r="F1050" s="46"/>
      <c r="G1050" s="45"/>
      <c r="H1050" s="46"/>
      <c r="I1050" s="45"/>
      <c r="J1050" s="46"/>
      <c r="K1050" s="45"/>
      <c r="L1050" s="46"/>
      <c r="M1050" s="45"/>
      <c r="N1050" s="46"/>
      <c r="O1050" s="45"/>
      <c r="P1050" s="46"/>
      <c r="Q1050" s="45"/>
      <c r="R1050" s="147"/>
      <c r="S1050" s="148"/>
      <c r="T1050" s="125"/>
      <c r="U1050" s="125"/>
      <c r="V1050" s="125"/>
    </row>
    <row r="1051" spans="1:22" s="30" customFormat="1" ht="15">
      <c r="A1051" s="127"/>
      <c r="B1051" s="144"/>
      <c r="C1051" s="12" t="s">
        <v>211</v>
      </c>
      <c r="D1051" s="44">
        <f t="shared" si="623"/>
        <v>0</v>
      </c>
      <c r="E1051" s="45">
        <f t="shared" si="624"/>
        <v>0</v>
      </c>
      <c r="F1051" s="96">
        <v>0</v>
      </c>
      <c r="G1051" s="63">
        <v>0</v>
      </c>
      <c r="H1051" s="97"/>
      <c r="I1051" s="98"/>
      <c r="J1051" s="97"/>
      <c r="K1051" s="98"/>
      <c r="L1051" s="97"/>
      <c r="M1051" s="98"/>
      <c r="N1051" s="97"/>
      <c r="O1051" s="98"/>
      <c r="P1051" s="97"/>
      <c r="Q1051" s="98"/>
      <c r="R1051" s="147"/>
      <c r="S1051" s="148"/>
      <c r="T1051" s="125"/>
      <c r="U1051" s="125"/>
      <c r="V1051" s="125"/>
    </row>
    <row r="1052" spans="1:22" s="30" customFormat="1" ht="15">
      <c r="A1052" s="127"/>
      <c r="B1052" s="144"/>
      <c r="C1052" s="43" t="s">
        <v>212</v>
      </c>
      <c r="D1052" s="44">
        <f t="shared" si="623"/>
        <v>0</v>
      </c>
      <c r="E1052" s="45">
        <f t="shared" si="624"/>
        <v>0</v>
      </c>
      <c r="F1052" s="96">
        <v>0</v>
      </c>
      <c r="G1052" s="63">
        <v>0</v>
      </c>
      <c r="H1052" s="94"/>
      <c r="I1052" s="76"/>
      <c r="J1052" s="94"/>
      <c r="K1052" s="76"/>
      <c r="L1052" s="94"/>
      <c r="M1052" s="76"/>
      <c r="N1052" s="94"/>
      <c r="O1052" s="76"/>
      <c r="P1052" s="94"/>
      <c r="Q1052" s="76"/>
      <c r="R1052" s="147"/>
      <c r="S1052" s="148"/>
      <c r="T1052" s="125"/>
      <c r="U1052" s="125"/>
      <c r="V1052" s="125"/>
    </row>
    <row r="1053" spans="1:22" s="30" customFormat="1" ht="15">
      <c r="A1053" s="127"/>
      <c r="B1053" s="142"/>
      <c r="C1053" s="43" t="s">
        <v>213</v>
      </c>
      <c r="D1053" s="44">
        <f t="shared" si="623"/>
        <v>0</v>
      </c>
      <c r="E1053" s="45">
        <f t="shared" si="624"/>
        <v>0</v>
      </c>
      <c r="F1053" s="89">
        <v>0</v>
      </c>
      <c r="G1053" s="36">
        <v>0</v>
      </c>
      <c r="H1053" s="89">
        <v>0</v>
      </c>
      <c r="I1053" s="36">
        <v>0</v>
      </c>
      <c r="J1053" s="89">
        <v>0</v>
      </c>
      <c r="K1053" s="36">
        <v>0</v>
      </c>
      <c r="L1053" s="89">
        <v>0</v>
      </c>
      <c r="M1053" s="36">
        <v>0</v>
      </c>
      <c r="N1053" s="89">
        <v>0</v>
      </c>
      <c r="O1053" s="36">
        <v>0</v>
      </c>
      <c r="P1053" s="89">
        <v>0</v>
      </c>
      <c r="Q1053" s="36">
        <v>0</v>
      </c>
      <c r="R1053" s="147"/>
      <c r="S1053" s="148"/>
      <c r="T1053" s="125"/>
      <c r="U1053" s="125"/>
      <c r="V1053" s="125"/>
    </row>
    <row r="1054" spans="1:22" s="30" customFormat="1" ht="15">
      <c r="A1054" s="127"/>
      <c r="B1054" s="153" t="s">
        <v>245</v>
      </c>
      <c r="C1054" s="64" t="s">
        <v>14</v>
      </c>
      <c r="D1054" s="62">
        <f>SUM(D1055:D1060)</f>
        <v>115654.76999999999</v>
      </c>
      <c r="E1054" s="63">
        <f>SUM(E1055:E1060)</f>
        <v>0</v>
      </c>
      <c r="F1054" s="62">
        <f>SUM(F1055:F1060)</f>
        <v>23130.953999999998</v>
      </c>
      <c r="G1054" s="63">
        <f aca="true" t="shared" si="625" ref="G1054:Q1054">SUM(G1055:G1060)</f>
        <v>0</v>
      </c>
      <c r="H1054" s="62">
        <f t="shared" si="625"/>
        <v>0</v>
      </c>
      <c r="I1054" s="63">
        <f t="shared" si="625"/>
        <v>0</v>
      </c>
      <c r="J1054" s="62">
        <f t="shared" si="625"/>
        <v>92523.81599999999</v>
      </c>
      <c r="K1054" s="63">
        <f t="shared" si="625"/>
        <v>0</v>
      </c>
      <c r="L1054" s="62">
        <f t="shared" si="625"/>
        <v>0</v>
      </c>
      <c r="M1054" s="63">
        <f t="shared" si="625"/>
        <v>0</v>
      </c>
      <c r="N1054" s="62">
        <f t="shared" si="625"/>
        <v>0</v>
      </c>
      <c r="O1054" s="63">
        <f t="shared" si="625"/>
        <v>0</v>
      </c>
      <c r="P1054" s="62">
        <f t="shared" si="625"/>
        <v>0</v>
      </c>
      <c r="Q1054" s="63">
        <f t="shared" si="625"/>
        <v>0</v>
      </c>
      <c r="R1054" s="147"/>
      <c r="S1054" s="148"/>
      <c r="T1054" s="125"/>
      <c r="U1054" s="125"/>
      <c r="V1054" s="125"/>
    </row>
    <row r="1055" spans="1:22" s="30" customFormat="1" ht="15">
      <c r="A1055" s="127"/>
      <c r="B1055" s="154"/>
      <c r="C1055" s="34" t="s">
        <v>0</v>
      </c>
      <c r="D1055" s="58">
        <f aca="true" t="shared" si="626" ref="D1055:E1060">F1055+H1055+J1055+L1055</f>
        <v>0</v>
      </c>
      <c r="E1055" s="36">
        <f t="shared" si="626"/>
        <v>0</v>
      </c>
      <c r="F1055" s="35">
        <f>F1041+F1048</f>
        <v>0</v>
      </c>
      <c r="G1055" s="36">
        <f aca="true" t="shared" si="627" ref="F1055:G1060">G1041+G1048</f>
        <v>0</v>
      </c>
      <c r="H1055" s="35">
        <f aca="true" t="shared" si="628" ref="H1055:Q1055">H1041+H1048</f>
        <v>0</v>
      </c>
      <c r="I1055" s="36">
        <f t="shared" si="628"/>
        <v>0</v>
      </c>
      <c r="J1055" s="35">
        <f t="shared" si="628"/>
        <v>0</v>
      </c>
      <c r="K1055" s="36">
        <f t="shared" si="628"/>
        <v>0</v>
      </c>
      <c r="L1055" s="35">
        <f t="shared" si="628"/>
        <v>0</v>
      </c>
      <c r="M1055" s="36">
        <f t="shared" si="628"/>
        <v>0</v>
      </c>
      <c r="N1055" s="35">
        <f t="shared" si="628"/>
        <v>0</v>
      </c>
      <c r="O1055" s="36">
        <f t="shared" si="628"/>
        <v>0</v>
      </c>
      <c r="P1055" s="35">
        <f t="shared" si="628"/>
        <v>0</v>
      </c>
      <c r="Q1055" s="36">
        <f t="shared" si="628"/>
        <v>0</v>
      </c>
      <c r="R1055" s="147"/>
      <c r="S1055" s="148"/>
      <c r="T1055" s="125"/>
      <c r="U1055" s="125"/>
      <c r="V1055" s="125"/>
    </row>
    <row r="1056" spans="1:22" s="30" customFormat="1" ht="15">
      <c r="A1056" s="127"/>
      <c r="B1056" s="154"/>
      <c r="C1056" s="34" t="s">
        <v>1</v>
      </c>
      <c r="D1056" s="58">
        <f t="shared" si="626"/>
        <v>5507.37</v>
      </c>
      <c r="E1056" s="36">
        <f t="shared" si="626"/>
        <v>0</v>
      </c>
      <c r="F1056" s="35">
        <f>F1042+F1049</f>
        <v>1101.474</v>
      </c>
      <c r="G1056" s="36">
        <f t="shared" si="627"/>
        <v>0</v>
      </c>
      <c r="H1056" s="35">
        <f aca="true" t="shared" si="629" ref="H1056:Q1056">H1042+H1049</f>
        <v>0</v>
      </c>
      <c r="I1056" s="36">
        <f t="shared" si="629"/>
        <v>0</v>
      </c>
      <c r="J1056" s="35">
        <f t="shared" si="629"/>
        <v>4405.896</v>
      </c>
      <c r="K1056" s="36">
        <f t="shared" si="629"/>
        <v>0</v>
      </c>
      <c r="L1056" s="35">
        <f t="shared" si="629"/>
        <v>0</v>
      </c>
      <c r="M1056" s="36">
        <f t="shared" si="629"/>
        <v>0</v>
      </c>
      <c r="N1056" s="35">
        <f t="shared" si="629"/>
        <v>0</v>
      </c>
      <c r="O1056" s="36">
        <f t="shared" si="629"/>
        <v>0</v>
      </c>
      <c r="P1056" s="35">
        <f t="shared" si="629"/>
        <v>0</v>
      </c>
      <c r="Q1056" s="36">
        <f t="shared" si="629"/>
        <v>0</v>
      </c>
      <c r="R1056" s="147"/>
      <c r="S1056" s="148"/>
      <c r="T1056" s="125"/>
      <c r="U1056" s="125"/>
      <c r="V1056" s="125"/>
    </row>
    <row r="1057" spans="1:22" s="30" customFormat="1" ht="15">
      <c r="A1057" s="127"/>
      <c r="B1057" s="154"/>
      <c r="C1057" s="34" t="s">
        <v>2</v>
      </c>
      <c r="D1057" s="58">
        <f t="shared" si="626"/>
        <v>110147.4</v>
      </c>
      <c r="E1057" s="36">
        <f t="shared" si="626"/>
        <v>0</v>
      </c>
      <c r="F1057" s="35">
        <f t="shared" si="627"/>
        <v>22029.48</v>
      </c>
      <c r="G1057" s="36">
        <f t="shared" si="627"/>
        <v>0</v>
      </c>
      <c r="H1057" s="35">
        <f aca="true" t="shared" si="630" ref="H1057:Q1057">H1043+H1050</f>
        <v>0</v>
      </c>
      <c r="I1057" s="36">
        <f t="shared" si="630"/>
        <v>0</v>
      </c>
      <c r="J1057" s="35">
        <f t="shared" si="630"/>
        <v>88117.92</v>
      </c>
      <c r="K1057" s="36">
        <f t="shared" si="630"/>
        <v>0</v>
      </c>
      <c r="L1057" s="35">
        <f t="shared" si="630"/>
        <v>0</v>
      </c>
      <c r="M1057" s="36">
        <f t="shared" si="630"/>
        <v>0</v>
      </c>
      <c r="N1057" s="35">
        <f t="shared" si="630"/>
        <v>0</v>
      </c>
      <c r="O1057" s="36">
        <f t="shared" si="630"/>
        <v>0</v>
      </c>
      <c r="P1057" s="35">
        <f t="shared" si="630"/>
        <v>0</v>
      </c>
      <c r="Q1057" s="36">
        <f t="shared" si="630"/>
        <v>0</v>
      </c>
      <c r="R1057" s="147"/>
      <c r="S1057" s="148"/>
      <c r="T1057" s="125"/>
      <c r="U1057" s="125"/>
      <c r="V1057" s="125"/>
    </row>
    <row r="1058" spans="1:22" s="30" customFormat="1" ht="15">
      <c r="A1058" s="127"/>
      <c r="B1058" s="154"/>
      <c r="C1058" s="34" t="s">
        <v>211</v>
      </c>
      <c r="D1058" s="58">
        <f t="shared" si="626"/>
        <v>0</v>
      </c>
      <c r="E1058" s="36">
        <f t="shared" si="626"/>
        <v>0</v>
      </c>
      <c r="F1058" s="35">
        <f t="shared" si="627"/>
        <v>0</v>
      </c>
      <c r="G1058" s="36">
        <f t="shared" si="627"/>
        <v>0</v>
      </c>
      <c r="H1058" s="35">
        <f aca="true" t="shared" si="631" ref="H1058:Q1058">H1044+H1051</f>
        <v>0</v>
      </c>
      <c r="I1058" s="36">
        <f t="shared" si="631"/>
        <v>0</v>
      </c>
      <c r="J1058" s="35">
        <f t="shared" si="631"/>
        <v>0</v>
      </c>
      <c r="K1058" s="36">
        <f t="shared" si="631"/>
        <v>0</v>
      </c>
      <c r="L1058" s="35">
        <f t="shared" si="631"/>
        <v>0</v>
      </c>
      <c r="M1058" s="36">
        <f t="shared" si="631"/>
        <v>0</v>
      </c>
      <c r="N1058" s="35">
        <f t="shared" si="631"/>
        <v>0</v>
      </c>
      <c r="O1058" s="36">
        <f t="shared" si="631"/>
        <v>0</v>
      </c>
      <c r="P1058" s="35">
        <f t="shared" si="631"/>
        <v>0</v>
      </c>
      <c r="Q1058" s="36">
        <f t="shared" si="631"/>
        <v>0</v>
      </c>
      <c r="R1058" s="147"/>
      <c r="S1058" s="148"/>
      <c r="T1058" s="125"/>
      <c r="U1058" s="125"/>
      <c r="V1058" s="125"/>
    </row>
    <row r="1059" spans="1:22" s="30" customFormat="1" ht="15">
      <c r="A1059" s="127"/>
      <c r="B1059" s="154"/>
      <c r="C1059" s="34" t="s">
        <v>212</v>
      </c>
      <c r="D1059" s="58">
        <f t="shared" si="626"/>
        <v>0</v>
      </c>
      <c r="E1059" s="36">
        <f t="shared" si="626"/>
        <v>0</v>
      </c>
      <c r="F1059" s="35">
        <f t="shared" si="627"/>
        <v>0</v>
      </c>
      <c r="G1059" s="36">
        <f t="shared" si="627"/>
        <v>0</v>
      </c>
      <c r="H1059" s="35">
        <f aca="true" t="shared" si="632" ref="H1059:Q1059">H1045+H1052</f>
        <v>0</v>
      </c>
      <c r="I1059" s="36">
        <f t="shared" si="632"/>
        <v>0</v>
      </c>
      <c r="J1059" s="35">
        <f t="shared" si="632"/>
        <v>0</v>
      </c>
      <c r="K1059" s="36">
        <f t="shared" si="632"/>
        <v>0</v>
      </c>
      <c r="L1059" s="35">
        <f t="shared" si="632"/>
        <v>0</v>
      </c>
      <c r="M1059" s="36">
        <f t="shared" si="632"/>
        <v>0</v>
      </c>
      <c r="N1059" s="35">
        <f t="shared" si="632"/>
        <v>0</v>
      </c>
      <c r="O1059" s="36">
        <f t="shared" si="632"/>
        <v>0</v>
      </c>
      <c r="P1059" s="35">
        <f t="shared" si="632"/>
        <v>0</v>
      </c>
      <c r="Q1059" s="36">
        <f t="shared" si="632"/>
        <v>0</v>
      </c>
      <c r="R1059" s="147"/>
      <c r="S1059" s="148"/>
      <c r="T1059" s="125"/>
      <c r="U1059" s="125"/>
      <c r="V1059" s="125"/>
    </row>
    <row r="1060" spans="1:22" s="30" customFormat="1" ht="15.75" thickBot="1">
      <c r="A1060" s="128"/>
      <c r="B1060" s="155"/>
      <c r="C1060" s="37" t="s">
        <v>213</v>
      </c>
      <c r="D1060" s="60">
        <f t="shared" si="626"/>
        <v>0</v>
      </c>
      <c r="E1060" s="39">
        <f t="shared" si="626"/>
        <v>0</v>
      </c>
      <c r="F1060" s="38">
        <f t="shared" si="627"/>
        <v>0</v>
      </c>
      <c r="G1060" s="39">
        <f t="shared" si="627"/>
        <v>0</v>
      </c>
      <c r="H1060" s="38">
        <f aca="true" t="shared" si="633" ref="H1060:Q1060">H1046+H1053</f>
        <v>0</v>
      </c>
      <c r="I1060" s="39">
        <f t="shared" si="633"/>
        <v>0</v>
      </c>
      <c r="J1060" s="38">
        <f t="shared" si="633"/>
        <v>0</v>
      </c>
      <c r="K1060" s="39">
        <f t="shared" si="633"/>
        <v>0</v>
      </c>
      <c r="L1060" s="38">
        <f t="shared" si="633"/>
        <v>0</v>
      </c>
      <c r="M1060" s="39">
        <f t="shared" si="633"/>
        <v>0</v>
      </c>
      <c r="N1060" s="38">
        <f t="shared" si="633"/>
        <v>0</v>
      </c>
      <c r="O1060" s="39">
        <f t="shared" si="633"/>
        <v>0</v>
      </c>
      <c r="P1060" s="38">
        <f t="shared" si="633"/>
        <v>0</v>
      </c>
      <c r="Q1060" s="39">
        <f t="shared" si="633"/>
        <v>0</v>
      </c>
      <c r="R1060" s="149"/>
      <c r="S1060" s="145"/>
      <c r="T1060" s="125"/>
      <c r="U1060" s="125"/>
      <c r="V1060" s="125"/>
    </row>
    <row r="1061" spans="1:22" ht="15">
      <c r="A1061" s="126" t="s">
        <v>238</v>
      </c>
      <c r="B1061" s="143" t="s">
        <v>241</v>
      </c>
      <c r="C1061" s="40" t="s">
        <v>14</v>
      </c>
      <c r="D1061" s="41">
        <f>SUM(D1062:D1067)</f>
        <v>0</v>
      </c>
      <c r="E1061" s="42">
        <f>SUM(E1062:E1067)</f>
        <v>0</v>
      </c>
      <c r="F1061" s="41">
        <f aca="true" t="shared" si="634" ref="F1061:Q1061">SUM(F1062:F1067)</f>
        <v>0</v>
      </c>
      <c r="G1061" s="42">
        <f t="shared" si="634"/>
        <v>0</v>
      </c>
      <c r="H1061" s="41">
        <f t="shared" si="634"/>
        <v>0</v>
      </c>
      <c r="I1061" s="42">
        <f t="shared" si="634"/>
        <v>0</v>
      </c>
      <c r="J1061" s="41">
        <f t="shared" si="634"/>
        <v>0</v>
      </c>
      <c r="K1061" s="42">
        <f t="shared" si="634"/>
        <v>0</v>
      </c>
      <c r="L1061" s="41">
        <f t="shared" si="634"/>
        <v>0</v>
      </c>
      <c r="M1061" s="42">
        <f t="shared" si="634"/>
        <v>0</v>
      </c>
      <c r="N1061" s="41">
        <f t="shared" si="634"/>
        <v>400</v>
      </c>
      <c r="O1061" s="42">
        <f t="shared" si="634"/>
        <v>0</v>
      </c>
      <c r="P1061" s="41">
        <f t="shared" si="634"/>
        <v>0</v>
      </c>
      <c r="Q1061" s="42">
        <f t="shared" si="634"/>
        <v>0</v>
      </c>
      <c r="R1061" s="150" t="s">
        <v>19</v>
      </c>
      <c r="S1061" s="151"/>
      <c r="T1061" s="125"/>
      <c r="U1061" s="125"/>
      <c r="V1061" s="125"/>
    </row>
    <row r="1062" spans="1:22" ht="15">
      <c r="A1062" s="127"/>
      <c r="B1062" s="144"/>
      <c r="C1062" s="43" t="s">
        <v>0</v>
      </c>
      <c r="D1062" s="44">
        <f aca="true" t="shared" si="635" ref="D1062:D1067">F1062+H1062+J1062+L1062</f>
        <v>0</v>
      </c>
      <c r="E1062" s="45">
        <f aca="true" t="shared" si="636" ref="E1062:E1067">G1062+I1062+K1062+M1062</f>
        <v>0</v>
      </c>
      <c r="F1062" s="52"/>
      <c r="G1062" s="48"/>
      <c r="H1062" s="52"/>
      <c r="I1062" s="48"/>
      <c r="J1062" s="52"/>
      <c r="K1062" s="48"/>
      <c r="L1062" s="52"/>
      <c r="M1062" s="48"/>
      <c r="N1062" s="52"/>
      <c r="O1062" s="48"/>
      <c r="P1062" s="52"/>
      <c r="Q1062" s="48"/>
      <c r="R1062" s="147"/>
      <c r="S1062" s="148"/>
      <c r="T1062" s="125"/>
      <c r="U1062" s="125"/>
      <c r="V1062" s="125"/>
    </row>
    <row r="1063" spans="1:22" ht="15">
      <c r="A1063" s="127"/>
      <c r="B1063" s="144"/>
      <c r="C1063" s="34" t="s">
        <v>1</v>
      </c>
      <c r="D1063" s="44">
        <f t="shared" si="635"/>
        <v>0</v>
      </c>
      <c r="E1063" s="45">
        <f t="shared" si="636"/>
        <v>0</v>
      </c>
      <c r="F1063" s="46"/>
      <c r="G1063" s="45"/>
      <c r="H1063" s="46"/>
      <c r="I1063" s="45"/>
      <c r="J1063" s="46"/>
      <c r="K1063" s="45"/>
      <c r="L1063" s="46"/>
      <c r="M1063" s="45"/>
      <c r="N1063" s="46">
        <v>400</v>
      </c>
      <c r="O1063" s="45"/>
      <c r="P1063" s="46"/>
      <c r="Q1063" s="45"/>
      <c r="R1063" s="147"/>
      <c r="S1063" s="148"/>
      <c r="T1063" s="125"/>
      <c r="U1063" s="125"/>
      <c r="V1063" s="125"/>
    </row>
    <row r="1064" spans="1:22" ht="15">
      <c r="A1064" s="127"/>
      <c r="B1064" s="144"/>
      <c r="C1064" s="34" t="s">
        <v>2</v>
      </c>
      <c r="D1064" s="44">
        <f t="shared" si="635"/>
        <v>0</v>
      </c>
      <c r="E1064" s="45">
        <f t="shared" si="636"/>
        <v>0</v>
      </c>
      <c r="F1064" s="46"/>
      <c r="G1064" s="45"/>
      <c r="H1064" s="46"/>
      <c r="I1064" s="45"/>
      <c r="J1064" s="46"/>
      <c r="K1064" s="45"/>
      <c r="L1064" s="46"/>
      <c r="M1064" s="45"/>
      <c r="N1064" s="46"/>
      <c r="O1064" s="45"/>
      <c r="P1064" s="46"/>
      <c r="Q1064" s="45"/>
      <c r="R1064" s="147"/>
      <c r="S1064" s="148"/>
      <c r="T1064" s="125"/>
      <c r="U1064" s="125"/>
      <c r="V1064" s="125"/>
    </row>
    <row r="1065" spans="1:22" ht="15">
      <c r="A1065" s="127"/>
      <c r="B1065" s="144"/>
      <c r="C1065" s="34" t="s">
        <v>211</v>
      </c>
      <c r="D1065" s="44">
        <f t="shared" si="635"/>
        <v>0</v>
      </c>
      <c r="E1065" s="45">
        <f t="shared" si="636"/>
        <v>0</v>
      </c>
      <c r="F1065" s="46"/>
      <c r="G1065" s="45"/>
      <c r="H1065" s="46"/>
      <c r="I1065" s="45"/>
      <c r="J1065" s="46"/>
      <c r="K1065" s="45"/>
      <c r="L1065" s="46"/>
      <c r="M1065" s="45"/>
      <c r="N1065" s="46"/>
      <c r="O1065" s="45"/>
      <c r="P1065" s="46"/>
      <c r="Q1065" s="45"/>
      <c r="R1065" s="147"/>
      <c r="S1065" s="148"/>
      <c r="T1065" s="125"/>
      <c r="U1065" s="125"/>
      <c r="V1065" s="125"/>
    </row>
    <row r="1066" spans="1:22" s="30" customFormat="1" ht="15">
      <c r="A1066" s="127"/>
      <c r="B1066" s="144"/>
      <c r="C1066" s="43" t="s">
        <v>212</v>
      </c>
      <c r="D1066" s="44">
        <f t="shared" si="635"/>
        <v>0</v>
      </c>
      <c r="E1066" s="45">
        <f t="shared" si="636"/>
        <v>0</v>
      </c>
      <c r="F1066" s="96">
        <v>0</v>
      </c>
      <c r="G1066" s="63">
        <v>0</v>
      </c>
      <c r="H1066" s="94"/>
      <c r="I1066" s="76"/>
      <c r="J1066" s="94"/>
      <c r="K1066" s="76"/>
      <c r="L1066" s="94"/>
      <c r="M1066" s="76"/>
      <c r="N1066" s="94"/>
      <c r="O1066" s="76"/>
      <c r="P1066" s="94"/>
      <c r="Q1066" s="76"/>
      <c r="R1066" s="147"/>
      <c r="S1066" s="148"/>
      <c r="T1066" s="125"/>
      <c r="U1066" s="125"/>
      <c r="V1066" s="125"/>
    </row>
    <row r="1067" spans="1:22" s="30" customFormat="1" ht="15">
      <c r="A1067" s="127"/>
      <c r="B1067" s="142"/>
      <c r="C1067" s="43" t="s">
        <v>213</v>
      </c>
      <c r="D1067" s="44">
        <f t="shared" si="635"/>
        <v>0</v>
      </c>
      <c r="E1067" s="45">
        <f t="shared" si="636"/>
        <v>0</v>
      </c>
      <c r="F1067" s="89">
        <v>0</v>
      </c>
      <c r="G1067" s="36">
        <v>0</v>
      </c>
      <c r="H1067" s="89">
        <v>0</v>
      </c>
      <c r="I1067" s="36">
        <v>0</v>
      </c>
      <c r="J1067" s="89">
        <v>0</v>
      </c>
      <c r="K1067" s="36">
        <v>0</v>
      </c>
      <c r="L1067" s="89">
        <v>0</v>
      </c>
      <c r="M1067" s="36">
        <v>0</v>
      </c>
      <c r="N1067" s="89">
        <v>0</v>
      </c>
      <c r="O1067" s="36">
        <v>0</v>
      </c>
      <c r="P1067" s="89">
        <v>0</v>
      </c>
      <c r="Q1067" s="36">
        <v>0</v>
      </c>
      <c r="R1067" s="147"/>
      <c r="S1067" s="148"/>
      <c r="T1067" s="125"/>
      <c r="U1067" s="125"/>
      <c r="V1067" s="125"/>
    </row>
    <row r="1068" spans="1:22" ht="15">
      <c r="A1068" s="127"/>
      <c r="B1068" s="146" t="s">
        <v>329</v>
      </c>
      <c r="C1068" s="43" t="s">
        <v>14</v>
      </c>
      <c r="D1068" s="55">
        <f>SUM(D1069:D1074)</f>
        <v>409.57</v>
      </c>
      <c r="E1068" s="48">
        <f>SUM(E1069:E1074)</f>
        <v>0</v>
      </c>
      <c r="F1068" s="55">
        <f aca="true" t="shared" si="637" ref="F1068:Q1068">SUM(F1069:F1074)</f>
        <v>409.57</v>
      </c>
      <c r="G1068" s="48">
        <f t="shared" si="637"/>
        <v>0</v>
      </c>
      <c r="H1068" s="55">
        <f t="shared" si="637"/>
        <v>0</v>
      </c>
      <c r="I1068" s="48">
        <f t="shared" si="637"/>
        <v>0</v>
      </c>
      <c r="J1068" s="55">
        <f t="shared" si="637"/>
        <v>0</v>
      </c>
      <c r="K1068" s="48">
        <f t="shared" si="637"/>
        <v>0</v>
      </c>
      <c r="L1068" s="55">
        <f t="shared" si="637"/>
        <v>0</v>
      </c>
      <c r="M1068" s="48">
        <f t="shared" si="637"/>
        <v>0</v>
      </c>
      <c r="N1068" s="55">
        <f t="shared" si="637"/>
        <v>0</v>
      </c>
      <c r="O1068" s="48">
        <f t="shared" si="637"/>
        <v>0</v>
      </c>
      <c r="P1068" s="55">
        <f t="shared" si="637"/>
        <v>0</v>
      </c>
      <c r="Q1068" s="48">
        <f t="shared" si="637"/>
        <v>0</v>
      </c>
      <c r="R1068" s="147"/>
      <c r="S1068" s="148"/>
      <c r="T1068" s="125"/>
      <c r="U1068" s="125"/>
      <c r="V1068" s="125"/>
    </row>
    <row r="1069" spans="1:22" ht="15">
      <c r="A1069" s="127"/>
      <c r="B1069" s="144"/>
      <c r="C1069" s="43" t="s">
        <v>0</v>
      </c>
      <c r="D1069" s="44">
        <f aca="true" t="shared" si="638" ref="D1069:D1074">F1069+H1069+J1069+L1069</f>
        <v>0</v>
      </c>
      <c r="E1069" s="45">
        <f aca="true" t="shared" si="639" ref="E1069:E1074">G1069+I1069+K1069+M1069</f>
        <v>0</v>
      </c>
      <c r="F1069" s="46"/>
      <c r="G1069" s="45"/>
      <c r="H1069" s="46"/>
      <c r="I1069" s="45"/>
      <c r="J1069" s="46"/>
      <c r="K1069" s="45"/>
      <c r="L1069" s="46"/>
      <c r="M1069" s="45"/>
      <c r="N1069" s="46"/>
      <c r="O1069" s="45"/>
      <c r="P1069" s="46"/>
      <c r="Q1069" s="45"/>
      <c r="R1069" s="147"/>
      <c r="S1069" s="148"/>
      <c r="T1069" s="125"/>
      <c r="U1069" s="125"/>
      <c r="V1069" s="125"/>
    </row>
    <row r="1070" spans="1:22" ht="15">
      <c r="A1070" s="127"/>
      <c r="B1070" s="144"/>
      <c r="C1070" s="34" t="s">
        <v>1</v>
      </c>
      <c r="D1070" s="44">
        <f t="shared" si="638"/>
        <v>409.57</v>
      </c>
      <c r="E1070" s="45">
        <f t="shared" si="639"/>
        <v>0</v>
      </c>
      <c r="F1070" s="46">
        <v>409.57</v>
      </c>
      <c r="G1070" s="45"/>
      <c r="H1070" s="46"/>
      <c r="I1070" s="45"/>
      <c r="J1070" s="46"/>
      <c r="K1070" s="45"/>
      <c r="L1070" s="46"/>
      <c r="M1070" s="45"/>
      <c r="N1070" s="46"/>
      <c r="O1070" s="45"/>
      <c r="P1070" s="46"/>
      <c r="Q1070" s="45"/>
      <c r="R1070" s="147"/>
      <c r="S1070" s="148"/>
      <c r="T1070" s="125"/>
      <c r="U1070" s="125"/>
      <c r="V1070" s="125"/>
    </row>
    <row r="1071" spans="1:22" ht="15">
      <c r="A1071" s="127"/>
      <c r="B1071" s="144"/>
      <c r="C1071" s="34" t="s">
        <v>2</v>
      </c>
      <c r="D1071" s="44">
        <f t="shared" si="638"/>
        <v>0</v>
      </c>
      <c r="E1071" s="45">
        <f t="shared" si="639"/>
        <v>0</v>
      </c>
      <c r="F1071" s="46"/>
      <c r="G1071" s="45"/>
      <c r="H1071" s="46"/>
      <c r="I1071" s="45"/>
      <c r="J1071" s="46"/>
      <c r="K1071" s="45"/>
      <c r="L1071" s="46"/>
      <c r="M1071" s="45"/>
      <c r="N1071" s="46"/>
      <c r="O1071" s="45"/>
      <c r="P1071" s="46"/>
      <c r="Q1071" s="45"/>
      <c r="R1071" s="147"/>
      <c r="S1071" s="148"/>
      <c r="T1071" s="125"/>
      <c r="U1071" s="125"/>
      <c r="V1071" s="125"/>
    </row>
    <row r="1072" spans="1:22" ht="15">
      <c r="A1072" s="127"/>
      <c r="B1072" s="144"/>
      <c r="C1072" s="34" t="s">
        <v>211</v>
      </c>
      <c r="D1072" s="44">
        <f t="shared" si="638"/>
        <v>0</v>
      </c>
      <c r="E1072" s="45">
        <f t="shared" si="639"/>
        <v>0</v>
      </c>
      <c r="F1072" s="46"/>
      <c r="G1072" s="45"/>
      <c r="H1072" s="46"/>
      <c r="I1072" s="45"/>
      <c r="J1072" s="46"/>
      <c r="K1072" s="45"/>
      <c r="L1072" s="46"/>
      <c r="M1072" s="45"/>
      <c r="N1072" s="46"/>
      <c r="O1072" s="45"/>
      <c r="P1072" s="46"/>
      <c r="Q1072" s="45"/>
      <c r="R1072" s="147"/>
      <c r="S1072" s="148"/>
      <c r="T1072" s="125"/>
      <c r="U1072" s="125"/>
      <c r="V1072" s="125"/>
    </row>
    <row r="1073" spans="1:22" s="30" customFormat="1" ht="15">
      <c r="A1073" s="127"/>
      <c r="B1073" s="144"/>
      <c r="C1073" s="43" t="s">
        <v>212</v>
      </c>
      <c r="D1073" s="44">
        <f t="shared" si="638"/>
        <v>0</v>
      </c>
      <c r="E1073" s="45">
        <f t="shared" si="639"/>
        <v>0</v>
      </c>
      <c r="F1073" s="96">
        <v>0</v>
      </c>
      <c r="G1073" s="63">
        <v>0</v>
      </c>
      <c r="H1073" s="94"/>
      <c r="I1073" s="76"/>
      <c r="J1073" s="94"/>
      <c r="K1073" s="76"/>
      <c r="L1073" s="94"/>
      <c r="M1073" s="76"/>
      <c r="N1073" s="94"/>
      <c r="O1073" s="76"/>
      <c r="P1073" s="94"/>
      <c r="Q1073" s="76"/>
      <c r="R1073" s="147"/>
      <c r="S1073" s="148"/>
      <c r="T1073" s="125"/>
      <c r="U1073" s="125"/>
      <c r="V1073" s="125"/>
    </row>
    <row r="1074" spans="1:22" s="30" customFormat="1" ht="15">
      <c r="A1074" s="127"/>
      <c r="B1074" s="142"/>
      <c r="C1074" s="43" t="s">
        <v>213</v>
      </c>
      <c r="D1074" s="44">
        <f t="shared" si="638"/>
        <v>0</v>
      </c>
      <c r="E1074" s="45">
        <f t="shared" si="639"/>
        <v>0</v>
      </c>
      <c r="F1074" s="89">
        <v>0</v>
      </c>
      <c r="G1074" s="36">
        <v>0</v>
      </c>
      <c r="H1074" s="89">
        <v>0</v>
      </c>
      <c r="I1074" s="36">
        <v>0</v>
      </c>
      <c r="J1074" s="89">
        <v>0</v>
      </c>
      <c r="K1074" s="36">
        <v>0</v>
      </c>
      <c r="L1074" s="89">
        <v>0</v>
      </c>
      <c r="M1074" s="36">
        <v>0</v>
      </c>
      <c r="N1074" s="89">
        <v>0</v>
      </c>
      <c r="O1074" s="36">
        <v>0</v>
      </c>
      <c r="P1074" s="89">
        <v>0</v>
      </c>
      <c r="Q1074" s="36">
        <v>0</v>
      </c>
      <c r="R1074" s="147"/>
      <c r="S1074" s="148"/>
      <c r="T1074" s="125"/>
      <c r="U1074" s="125"/>
      <c r="V1074" s="125"/>
    </row>
    <row r="1075" spans="1:22" s="30" customFormat="1" ht="15">
      <c r="A1075" s="127"/>
      <c r="B1075" s="153" t="s">
        <v>245</v>
      </c>
      <c r="C1075" s="64" t="s">
        <v>14</v>
      </c>
      <c r="D1075" s="62">
        <f>SUM(D1076:D1081)</f>
        <v>409.57</v>
      </c>
      <c r="E1075" s="63">
        <f>SUM(E1076:E1081)</f>
        <v>0</v>
      </c>
      <c r="F1075" s="62">
        <f aca="true" t="shared" si="640" ref="F1075:Q1075">SUM(F1076:F1081)</f>
        <v>409.57</v>
      </c>
      <c r="G1075" s="63">
        <f t="shared" si="640"/>
        <v>0</v>
      </c>
      <c r="H1075" s="62">
        <f t="shared" si="640"/>
        <v>0</v>
      </c>
      <c r="I1075" s="63">
        <f t="shared" si="640"/>
        <v>0</v>
      </c>
      <c r="J1075" s="62">
        <f t="shared" si="640"/>
        <v>0</v>
      </c>
      <c r="K1075" s="63">
        <f t="shared" si="640"/>
        <v>0</v>
      </c>
      <c r="L1075" s="62">
        <f t="shared" si="640"/>
        <v>0</v>
      </c>
      <c r="M1075" s="63">
        <f t="shared" si="640"/>
        <v>0</v>
      </c>
      <c r="N1075" s="62">
        <f t="shared" si="640"/>
        <v>400</v>
      </c>
      <c r="O1075" s="63">
        <f t="shared" si="640"/>
        <v>0</v>
      </c>
      <c r="P1075" s="62">
        <f t="shared" si="640"/>
        <v>0</v>
      </c>
      <c r="Q1075" s="63">
        <f t="shared" si="640"/>
        <v>0</v>
      </c>
      <c r="R1075" s="147"/>
      <c r="S1075" s="148"/>
      <c r="T1075" s="125"/>
      <c r="U1075" s="125"/>
      <c r="V1075" s="125"/>
    </row>
    <row r="1076" spans="1:22" s="30" customFormat="1" ht="15">
      <c r="A1076" s="127"/>
      <c r="B1076" s="154"/>
      <c r="C1076" s="34" t="s">
        <v>0</v>
      </c>
      <c r="D1076" s="58">
        <f aca="true" t="shared" si="641" ref="D1076:E1081">F1076+H1076+J1076+L1076</f>
        <v>0</v>
      </c>
      <c r="E1076" s="36">
        <f t="shared" si="641"/>
        <v>0</v>
      </c>
      <c r="F1076" s="35">
        <f>F1062+F1069</f>
        <v>0</v>
      </c>
      <c r="G1076" s="36">
        <f aca="true" t="shared" si="642" ref="G1076:Q1076">G1062+G1069</f>
        <v>0</v>
      </c>
      <c r="H1076" s="35">
        <f t="shared" si="642"/>
        <v>0</v>
      </c>
      <c r="I1076" s="36">
        <f t="shared" si="642"/>
        <v>0</v>
      </c>
      <c r="J1076" s="35">
        <f t="shared" si="642"/>
        <v>0</v>
      </c>
      <c r="K1076" s="36">
        <f t="shared" si="642"/>
        <v>0</v>
      </c>
      <c r="L1076" s="35">
        <f t="shared" si="642"/>
        <v>0</v>
      </c>
      <c r="M1076" s="36">
        <f t="shared" si="642"/>
        <v>0</v>
      </c>
      <c r="N1076" s="35">
        <f t="shared" si="642"/>
        <v>0</v>
      </c>
      <c r="O1076" s="36">
        <f t="shared" si="642"/>
        <v>0</v>
      </c>
      <c r="P1076" s="35">
        <f t="shared" si="642"/>
        <v>0</v>
      </c>
      <c r="Q1076" s="36">
        <f t="shared" si="642"/>
        <v>0</v>
      </c>
      <c r="R1076" s="147"/>
      <c r="S1076" s="148"/>
      <c r="T1076" s="125"/>
      <c r="U1076" s="125"/>
      <c r="V1076" s="125"/>
    </row>
    <row r="1077" spans="1:22" s="30" customFormat="1" ht="15">
      <c r="A1077" s="127"/>
      <c r="B1077" s="154"/>
      <c r="C1077" s="34" t="s">
        <v>1</v>
      </c>
      <c r="D1077" s="58">
        <f t="shared" si="641"/>
        <v>409.57</v>
      </c>
      <c r="E1077" s="36">
        <f t="shared" si="641"/>
        <v>0</v>
      </c>
      <c r="F1077" s="35">
        <f>F1063+F1070</f>
        <v>409.57</v>
      </c>
      <c r="G1077" s="36">
        <f aca="true" t="shared" si="643" ref="G1077:Q1077">G1063+G1070</f>
        <v>0</v>
      </c>
      <c r="H1077" s="35">
        <f t="shared" si="643"/>
        <v>0</v>
      </c>
      <c r="I1077" s="36">
        <f t="shared" si="643"/>
        <v>0</v>
      </c>
      <c r="J1077" s="35">
        <f t="shared" si="643"/>
        <v>0</v>
      </c>
      <c r="K1077" s="36">
        <f t="shared" si="643"/>
        <v>0</v>
      </c>
      <c r="L1077" s="35">
        <f t="shared" si="643"/>
        <v>0</v>
      </c>
      <c r="M1077" s="36">
        <f t="shared" si="643"/>
        <v>0</v>
      </c>
      <c r="N1077" s="35">
        <f t="shared" si="643"/>
        <v>400</v>
      </c>
      <c r="O1077" s="36">
        <f t="shared" si="643"/>
        <v>0</v>
      </c>
      <c r="P1077" s="35">
        <f t="shared" si="643"/>
        <v>0</v>
      </c>
      <c r="Q1077" s="36">
        <f t="shared" si="643"/>
        <v>0</v>
      </c>
      <c r="R1077" s="147"/>
      <c r="S1077" s="148"/>
      <c r="T1077" s="125"/>
      <c r="U1077" s="125"/>
      <c r="V1077" s="125"/>
    </row>
    <row r="1078" spans="1:22" s="30" customFormat="1" ht="15">
      <c r="A1078" s="127"/>
      <c r="B1078" s="154"/>
      <c r="C1078" s="34" t="s">
        <v>2</v>
      </c>
      <c r="D1078" s="58">
        <f t="shared" si="641"/>
        <v>0</v>
      </c>
      <c r="E1078" s="36">
        <f t="shared" si="641"/>
        <v>0</v>
      </c>
      <c r="F1078" s="35">
        <f aca="true" t="shared" si="644" ref="F1078:Q1078">F1064+F1071</f>
        <v>0</v>
      </c>
      <c r="G1078" s="36">
        <f t="shared" si="644"/>
        <v>0</v>
      </c>
      <c r="H1078" s="35">
        <f t="shared" si="644"/>
        <v>0</v>
      </c>
      <c r="I1078" s="36">
        <f t="shared" si="644"/>
        <v>0</v>
      </c>
      <c r="J1078" s="35">
        <f t="shared" si="644"/>
        <v>0</v>
      </c>
      <c r="K1078" s="36">
        <f t="shared" si="644"/>
        <v>0</v>
      </c>
      <c r="L1078" s="35">
        <f t="shared" si="644"/>
        <v>0</v>
      </c>
      <c r="M1078" s="36">
        <f t="shared" si="644"/>
        <v>0</v>
      </c>
      <c r="N1078" s="35">
        <f t="shared" si="644"/>
        <v>0</v>
      </c>
      <c r="O1078" s="36">
        <f t="shared" si="644"/>
        <v>0</v>
      </c>
      <c r="P1078" s="35">
        <f t="shared" si="644"/>
        <v>0</v>
      </c>
      <c r="Q1078" s="36">
        <f t="shared" si="644"/>
        <v>0</v>
      </c>
      <c r="R1078" s="147"/>
      <c r="S1078" s="148"/>
      <c r="T1078" s="125"/>
      <c r="U1078" s="125"/>
      <c r="V1078" s="125"/>
    </row>
    <row r="1079" spans="1:22" s="30" customFormat="1" ht="15">
      <c r="A1079" s="127"/>
      <c r="B1079" s="154"/>
      <c r="C1079" s="34" t="s">
        <v>211</v>
      </c>
      <c r="D1079" s="58">
        <f t="shared" si="641"/>
        <v>0</v>
      </c>
      <c r="E1079" s="36">
        <f t="shared" si="641"/>
        <v>0</v>
      </c>
      <c r="F1079" s="35">
        <f aca="true" t="shared" si="645" ref="F1079:Q1079">F1065+F1072</f>
        <v>0</v>
      </c>
      <c r="G1079" s="36">
        <f t="shared" si="645"/>
        <v>0</v>
      </c>
      <c r="H1079" s="35">
        <f t="shared" si="645"/>
        <v>0</v>
      </c>
      <c r="I1079" s="36">
        <f t="shared" si="645"/>
        <v>0</v>
      </c>
      <c r="J1079" s="35">
        <f t="shared" si="645"/>
        <v>0</v>
      </c>
      <c r="K1079" s="36">
        <f t="shared" si="645"/>
        <v>0</v>
      </c>
      <c r="L1079" s="35">
        <f t="shared" si="645"/>
        <v>0</v>
      </c>
      <c r="M1079" s="36">
        <f t="shared" si="645"/>
        <v>0</v>
      </c>
      <c r="N1079" s="35">
        <f t="shared" si="645"/>
        <v>0</v>
      </c>
      <c r="O1079" s="36">
        <f t="shared" si="645"/>
        <v>0</v>
      </c>
      <c r="P1079" s="35">
        <f t="shared" si="645"/>
        <v>0</v>
      </c>
      <c r="Q1079" s="36">
        <f t="shared" si="645"/>
        <v>0</v>
      </c>
      <c r="R1079" s="147"/>
      <c r="S1079" s="148"/>
      <c r="T1079" s="125"/>
      <c r="U1079" s="125"/>
      <c r="V1079" s="125"/>
    </row>
    <row r="1080" spans="1:22" s="30" customFormat="1" ht="15">
      <c r="A1080" s="127"/>
      <c r="B1080" s="154"/>
      <c r="C1080" s="34" t="s">
        <v>212</v>
      </c>
      <c r="D1080" s="58">
        <f t="shared" si="641"/>
        <v>0</v>
      </c>
      <c r="E1080" s="36">
        <f t="shared" si="641"/>
        <v>0</v>
      </c>
      <c r="F1080" s="35">
        <f aca="true" t="shared" si="646" ref="F1080:Q1080">F1066+F1073</f>
        <v>0</v>
      </c>
      <c r="G1080" s="36">
        <f t="shared" si="646"/>
        <v>0</v>
      </c>
      <c r="H1080" s="35">
        <f t="shared" si="646"/>
        <v>0</v>
      </c>
      <c r="I1080" s="36">
        <f t="shared" si="646"/>
        <v>0</v>
      </c>
      <c r="J1080" s="35">
        <f t="shared" si="646"/>
        <v>0</v>
      </c>
      <c r="K1080" s="36">
        <f t="shared" si="646"/>
        <v>0</v>
      </c>
      <c r="L1080" s="35">
        <f t="shared" si="646"/>
        <v>0</v>
      </c>
      <c r="M1080" s="36">
        <f t="shared" si="646"/>
        <v>0</v>
      </c>
      <c r="N1080" s="35">
        <f t="shared" si="646"/>
        <v>0</v>
      </c>
      <c r="O1080" s="36">
        <f t="shared" si="646"/>
        <v>0</v>
      </c>
      <c r="P1080" s="35">
        <f t="shared" si="646"/>
        <v>0</v>
      </c>
      <c r="Q1080" s="36">
        <f t="shared" si="646"/>
        <v>0</v>
      </c>
      <c r="R1080" s="147"/>
      <c r="S1080" s="148"/>
      <c r="T1080" s="125"/>
      <c r="U1080" s="125"/>
      <c r="V1080" s="125"/>
    </row>
    <row r="1081" spans="1:22" s="30" customFormat="1" ht="15.75" thickBot="1">
      <c r="A1081" s="128"/>
      <c r="B1081" s="155"/>
      <c r="C1081" s="37" t="s">
        <v>213</v>
      </c>
      <c r="D1081" s="60">
        <f t="shared" si="641"/>
        <v>0</v>
      </c>
      <c r="E1081" s="39">
        <f t="shared" si="641"/>
        <v>0</v>
      </c>
      <c r="F1081" s="38">
        <f aca="true" t="shared" si="647" ref="F1081:Q1081">F1067+F1074</f>
        <v>0</v>
      </c>
      <c r="G1081" s="39">
        <f t="shared" si="647"/>
        <v>0</v>
      </c>
      <c r="H1081" s="38">
        <f t="shared" si="647"/>
        <v>0</v>
      </c>
      <c r="I1081" s="39">
        <f t="shared" si="647"/>
        <v>0</v>
      </c>
      <c r="J1081" s="38">
        <f t="shared" si="647"/>
        <v>0</v>
      </c>
      <c r="K1081" s="39">
        <f t="shared" si="647"/>
        <v>0</v>
      </c>
      <c r="L1081" s="38">
        <f t="shared" si="647"/>
        <v>0</v>
      </c>
      <c r="M1081" s="39">
        <f t="shared" si="647"/>
        <v>0</v>
      </c>
      <c r="N1081" s="38">
        <f t="shared" si="647"/>
        <v>0</v>
      </c>
      <c r="O1081" s="39">
        <f t="shared" si="647"/>
        <v>0</v>
      </c>
      <c r="P1081" s="38">
        <f t="shared" si="647"/>
        <v>0</v>
      </c>
      <c r="Q1081" s="39">
        <f t="shared" si="647"/>
        <v>0</v>
      </c>
      <c r="R1081" s="149"/>
      <c r="S1081" s="145"/>
      <c r="T1081" s="125"/>
      <c r="U1081" s="125"/>
      <c r="V1081" s="125"/>
    </row>
    <row r="1082" spans="1:22" ht="15">
      <c r="A1082" s="126" t="s">
        <v>226</v>
      </c>
      <c r="B1082" s="143" t="s">
        <v>265</v>
      </c>
      <c r="C1082" s="40" t="s">
        <v>14</v>
      </c>
      <c r="D1082" s="41">
        <f>SUM(D1083:D1088)</f>
        <v>0</v>
      </c>
      <c r="E1082" s="42">
        <f>SUM(E1083:E1088)</f>
        <v>0</v>
      </c>
      <c r="F1082" s="41">
        <f aca="true" t="shared" si="648" ref="F1082:Q1082">SUM(F1083:F1088)</f>
        <v>0</v>
      </c>
      <c r="G1082" s="42">
        <f t="shared" si="648"/>
        <v>0</v>
      </c>
      <c r="H1082" s="41">
        <f t="shared" si="648"/>
        <v>0</v>
      </c>
      <c r="I1082" s="42">
        <f t="shared" si="648"/>
        <v>0</v>
      </c>
      <c r="J1082" s="41">
        <f t="shared" si="648"/>
        <v>0</v>
      </c>
      <c r="K1082" s="42">
        <f t="shared" si="648"/>
        <v>0</v>
      </c>
      <c r="L1082" s="41">
        <f t="shared" si="648"/>
        <v>0</v>
      </c>
      <c r="M1082" s="42">
        <f t="shared" si="648"/>
        <v>0</v>
      </c>
      <c r="N1082" s="41">
        <f t="shared" si="648"/>
        <v>0</v>
      </c>
      <c r="O1082" s="42">
        <f t="shared" si="648"/>
        <v>0</v>
      </c>
      <c r="P1082" s="41">
        <f t="shared" si="648"/>
        <v>0</v>
      </c>
      <c r="Q1082" s="42">
        <f t="shared" si="648"/>
        <v>0</v>
      </c>
      <c r="R1082" s="150" t="s">
        <v>19</v>
      </c>
      <c r="S1082" s="151"/>
      <c r="T1082" s="125"/>
      <c r="U1082" s="125"/>
      <c r="V1082" s="125"/>
    </row>
    <row r="1083" spans="1:22" ht="15">
      <c r="A1083" s="127"/>
      <c r="B1083" s="144"/>
      <c r="C1083" s="43" t="s">
        <v>0</v>
      </c>
      <c r="D1083" s="44">
        <f aca="true" t="shared" si="649" ref="D1083:D1088">F1083+H1083+J1083+L1083</f>
        <v>0</v>
      </c>
      <c r="E1083" s="45">
        <f aca="true" t="shared" si="650" ref="E1083:E1088">G1083+I1083+K1083+M1083</f>
        <v>0</v>
      </c>
      <c r="F1083" s="52"/>
      <c r="G1083" s="48"/>
      <c r="H1083" s="52"/>
      <c r="I1083" s="48"/>
      <c r="J1083" s="52"/>
      <c r="K1083" s="48"/>
      <c r="L1083" s="52"/>
      <c r="M1083" s="48"/>
      <c r="N1083" s="52"/>
      <c r="O1083" s="48"/>
      <c r="P1083" s="52"/>
      <c r="Q1083" s="48"/>
      <c r="R1083" s="147"/>
      <c r="S1083" s="148"/>
      <c r="T1083" s="125"/>
      <c r="U1083" s="125"/>
      <c r="V1083" s="125"/>
    </row>
    <row r="1084" spans="1:22" ht="15">
      <c r="A1084" s="127"/>
      <c r="B1084" s="144"/>
      <c r="C1084" s="34" t="s">
        <v>1</v>
      </c>
      <c r="D1084" s="44">
        <f t="shared" si="649"/>
        <v>0</v>
      </c>
      <c r="E1084" s="45">
        <f t="shared" si="650"/>
        <v>0</v>
      </c>
      <c r="F1084" s="46"/>
      <c r="G1084" s="45"/>
      <c r="H1084" s="46"/>
      <c r="I1084" s="45"/>
      <c r="J1084" s="46"/>
      <c r="K1084" s="45"/>
      <c r="L1084" s="46"/>
      <c r="M1084" s="45"/>
      <c r="N1084" s="46"/>
      <c r="O1084" s="45"/>
      <c r="P1084" s="46"/>
      <c r="Q1084" s="45"/>
      <c r="R1084" s="147"/>
      <c r="S1084" s="148"/>
      <c r="T1084" s="125"/>
      <c r="U1084" s="125"/>
      <c r="V1084" s="125"/>
    </row>
    <row r="1085" spans="1:22" ht="15">
      <c r="A1085" s="127"/>
      <c r="B1085" s="144"/>
      <c r="C1085" s="34" t="s">
        <v>2</v>
      </c>
      <c r="D1085" s="44">
        <f t="shared" si="649"/>
        <v>0</v>
      </c>
      <c r="E1085" s="45">
        <f t="shared" si="650"/>
        <v>0</v>
      </c>
      <c r="F1085" s="46"/>
      <c r="G1085" s="45"/>
      <c r="H1085" s="46"/>
      <c r="I1085" s="45"/>
      <c r="J1085" s="46"/>
      <c r="K1085" s="45"/>
      <c r="L1085" s="46"/>
      <c r="M1085" s="45"/>
      <c r="N1085" s="46"/>
      <c r="O1085" s="45"/>
      <c r="P1085" s="46"/>
      <c r="Q1085" s="45"/>
      <c r="R1085" s="147"/>
      <c r="S1085" s="148"/>
      <c r="T1085" s="125"/>
      <c r="U1085" s="125"/>
      <c r="V1085" s="125"/>
    </row>
    <row r="1086" spans="1:22" ht="15">
      <c r="A1086" s="127"/>
      <c r="B1086" s="144"/>
      <c r="C1086" s="34" t="s">
        <v>211</v>
      </c>
      <c r="D1086" s="44">
        <f t="shared" si="649"/>
        <v>0</v>
      </c>
      <c r="E1086" s="45">
        <f t="shared" si="650"/>
        <v>0</v>
      </c>
      <c r="F1086" s="46"/>
      <c r="G1086" s="45"/>
      <c r="H1086" s="46"/>
      <c r="I1086" s="45"/>
      <c r="J1086" s="46"/>
      <c r="K1086" s="45"/>
      <c r="L1086" s="46"/>
      <c r="M1086" s="45"/>
      <c r="N1086" s="46"/>
      <c r="O1086" s="45"/>
      <c r="P1086" s="46"/>
      <c r="Q1086" s="45"/>
      <c r="R1086" s="147"/>
      <c r="S1086" s="148"/>
      <c r="T1086" s="125"/>
      <c r="U1086" s="125"/>
      <c r="V1086" s="125"/>
    </row>
    <row r="1087" spans="1:22" ht="15">
      <c r="A1087" s="127"/>
      <c r="B1087" s="144"/>
      <c r="C1087" s="43" t="s">
        <v>212</v>
      </c>
      <c r="D1087" s="44">
        <f t="shared" si="649"/>
        <v>0</v>
      </c>
      <c r="E1087" s="45">
        <f t="shared" si="650"/>
        <v>0</v>
      </c>
      <c r="F1087" s="46"/>
      <c r="G1087" s="45"/>
      <c r="H1087" s="46"/>
      <c r="I1087" s="45"/>
      <c r="J1087" s="46"/>
      <c r="K1087" s="45"/>
      <c r="L1087" s="46"/>
      <c r="M1087" s="45"/>
      <c r="N1087" s="46"/>
      <c r="O1087" s="45"/>
      <c r="P1087" s="46"/>
      <c r="Q1087" s="45"/>
      <c r="R1087" s="147"/>
      <c r="S1087" s="148"/>
      <c r="T1087" s="125"/>
      <c r="U1087" s="125"/>
      <c r="V1087" s="125"/>
    </row>
    <row r="1088" spans="1:22" ht="15">
      <c r="A1088" s="127"/>
      <c r="B1088" s="142"/>
      <c r="C1088" s="43" t="s">
        <v>213</v>
      </c>
      <c r="D1088" s="44">
        <f t="shared" si="649"/>
        <v>0</v>
      </c>
      <c r="E1088" s="45">
        <f t="shared" si="650"/>
        <v>0</v>
      </c>
      <c r="F1088" s="46"/>
      <c r="G1088" s="45"/>
      <c r="H1088" s="46"/>
      <c r="I1088" s="45"/>
      <c r="J1088" s="46"/>
      <c r="K1088" s="45"/>
      <c r="L1088" s="46"/>
      <c r="M1088" s="45"/>
      <c r="N1088" s="46"/>
      <c r="O1088" s="45"/>
      <c r="P1088" s="46"/>
      <c r="Q1088" s="45"/>
      <c r="R1088" s="147"/>
      <c r="S1088" s="148"/>
      <c r="T1088" s="125"/>
      <c r="U1088" s="125"/>
      <c r="V1088" s="125"/>
    </row>
    <row r="1089" spans="1:22" ht="15">
      <c r="A1089" s="127"/>
      <c r="B1089" s="146" t="s">
        <v>330</v>
      </c>
      <c r="C1089" s="43" t="s">
        <v>14</v>
      </c>
      <c r="D1089" s="55">
        <f>SUM(D1090:D1095)</f>
        <v>341.88</v>
      </c>
      <c r="E1089" s="48">
        <f>SUM(E1090:E1095)</f>
        <v>0</v>
      </c>
      <c r="F1089" s="55">
        <f aca="true" t="shared" si="651" ref="F1089:Q1089">SUM(F1090:F1095)</f>
        <v>341.88</v>
      </c>
      <c r="G1089" s="48">
        <f t="shared" si="651"/>
        <v>0</v>
      </c>
      <c r="H1089" s="55">
        <f t="shared" si="651"/>
        <v>0</v>
      </c>
      <c r="I1089" s="48">
        <f t="shared" si="651"/>
        <v>0</v>
      </c>
      <c r="J1089" s="55">
        <f t="shared" si="651"/>
        <v>0</v>
      </c>
      <c r="K1089" s="48">
        <f t="shared" si="651"/>
        <v>0</v>
      </c>
      <c r="L1089" s="55">
        <f t="shared" si="651"/>
        <v>0</v>
      </c>
      <c r="M1089" s="48">
        <f t="shared" si="651"/>
        <v>0</v>
      </c>
      <c r="N1089" s="55">
        <f t="shared" si="651"/>
        <v>0</v>
      </c>
      <c r="O1089" s="48">
        <f t="shared" si="651"/>
        <v>0</v>
      </c>
      <c r="P1089" s="55">
        <f t="shared" si="651"/>
        <v>0</v>
      </c>
      <c r="Q1089" s="48">
        <f t="shared" si="651"/>
        <v>0</v>
      </c>
      <c r="R1089" s="147"/>
      <c r="S1089" s="148"/>
      <c r="T1089" s="125"/>
      <c r="U1089" s="125"/>
      <c r="V1089" s="125"/>
    </row>
    <row r="1090" spans="1:22" ht="15">
      <c r="A1090" s="127"/>
      <c r="B1090" s="144"/>
      <c r="C1090" s="43" t="s">
        <v>0</v>
      </c>
      <c r="D1090" s="44">
        <f aca="true" t="shared" si="652" ref="D1090:D1095">F1090+H1090+J1090+L1090</f>
        <v>0</v>
      </c>
      <c r="E1090" s="45">
        <f aca="true" t="shared" si="653" ref="E1090:E1095">G1090+I1090+K1090+M1090</f>
        <v>0</v>
      </c>
      <c r="F1090" s="46"/>
      <c r="G1090" s="45"/>
      <c r="H1090" s="46"/>
      <c r="I1090" s="45"/>
      <c r="J1090" s="46"/>
      <c r="K1090" s="45"/>
      <c r="L1090" s="46"/>
      <c r="M1090" s="45"/>
      <c r="N1090" s="46"/>
      <c r="O1090" s="45"/>
      <c r="P1090" s="46"/>
      <c r="Q1090" s="45"/>
      <c r="R1090" s="147"/>
      <c r="S1090" s="148"/>
      <c r="T1090" s="125"/>
      <c r="U1090" s="125"/>
      <c r="V1090" s="125"/>
    </row>
    <row r="1091" spans="1:22" ht="15">
      <c r="A1091" s="127"/>
      <c r="B1091" s="144"/>
      <c r="C1091" s="34" t="s">
        <v>1</v>
      </c>
      <c r="D1091" s="44">
        <f t="shared" si="652"/>
        <v>341.88</v>
      </c>
      <c r="E1091" s="45">
        <f t="shared" si="653"/>
        <v>0</v>
      </c>
      <c r="F1091" s="46">
        <v>341.88</v>
      </c>
      <c r="G1091" s="45"/>
      <c r="H1091" s="46"/>
      <c r="I1091" s="45"/>
      <c r="J1091" s="46"/>
      <c r="K1091" s="45"/>
      <c r="L1091" s="46"/>
      <c r="M1091" s="45"/>
      <c r="N1091" s="46"/>
      <c r="O1091" s="45"/>
      <c r="P1091" s="46"/>
      <c r="Q1091" s="45"/>
      <c r="R1091" s="147"/>
      <c r="S1091" s="148"/>
      <c r="T1091" s="125"/>
      <c r="U1091" s="125"/>
      <c r="V1091" s="125"/>
    </row>
    <row r="1092" spans="1:22" ht="15">
      <c r="A1092" s="127"/>
      <c r="B1092" s="144"/>
      <c r="C1092" s="34" t="s">
        <v>2</v>
      </c>
      <c r="D1092" s="44">
        <f t="shared" si="652"/>
        <v>0</v>
      </c>
      <c r="E1092" s="45">
        <f t="shared" si="653"/>
        <v>0</v>
      </c>
      <c r="F1092" s="46"/>
      <c r="G1092" s="45"/>
      <c r="H1092" s="46"/>
      <c r="I1092" s="45"/>
      <c r="J1092" s="46"/>
      <c r="K1092" s="45"/>
      <c r="L1092" s="46"/>
      <c r="M1092" s="45"/>
      <c r="N1092" s="46"/>
      <c r="O1092" s="45"/>
      <c r="P1092" s="46"/>
      <c r="Q1092" s="45"/>
      <c r="R1092" s="147"/>
      <c r="S1092" s="148"/>
      <c r="T1092" s="125"/>
      <c r="U1092" s="125"/>
      <c r="V1092" s="125"/>
    </row>
    <row r="1093" spans="1:22" ht="15">
      <c r="A1093" s="127"/>
      <c r="B1093" s="144"/>
      <c r="C1093" s="34" t="s">
        <v>211</v>
      </c>
      <c r="D1093" s="44">
        <f t="shared" si="652"/>
        <v>0</v>
      </c>
      <c r="E1093" s="45">
        <f t="shared" si="653"/>
        <v>0</v>
      </c>
      <c r="F1093" s="46"/>
      <c r="G1093" s="45"/>
      <c r="H1093" s="46"/>
      <c r="I1093" s="45"/>
      <c r="J1093" s="46"/>
      <c r="K1093" s="45"/>
      <c r="L1093" s="46"/>
      <c r="M1093" s="45"/>
      <c r="N1093" s="46"/>
      <c r="O1093" s="45"/>
      <c r="P1093" s="46"/>
      <c r="Q1093" s="45"/>
      <c r="R1093" s="147"/>
      <c r="S1093" s="148"/>
      <c r="T1093" s="125"/>
      <c r="U1093" s="125"/>
      <c r="V1093" s="125"/>
    </row>
    <row r="1094" spans="1:22" ht="15">
      <c r="A1094" s="127"/>
      <c r="B1094" s="144"/>
      <c r="C1094" s="43" t="s">
        <v>212</v>
      </c>
      <c r="D1094" s="44">
        <f t="shared" si="652"/>
        <v>0</v>
      </c>
      <c r="E1094" s="45">
        <f t="shared" si="653"/>
        <v>0</v>
      </c>
      <c r="F1094" s="46"/>
      <c r="G1094" s="45"/>
      <c r="H1094" s="46"/>
      <c r="I1094" s="45"/>
      <c r="J1094" s="46"/>
      <c r="K1094" s="45"/>
      <c r="L1094" s="46"/>
      <c r="M1094" s="45"/>
      <c r="N1094" s="46"/>
      <c r="O1094" s="45"/>
      <c r="P1094" s="46"/>
      <c r="Q1094" s="45"/>
      <c r="R1094" s="147"/>
      <c r="S1094" s="148"/>
      <c r="T1094" s="125"/>
      <c r="U1094" s="125"/>
      <c r="V1094" s="125"/>
    </row>
    <row r="1095" spans="1:22" ht="15">
      <c r="A1095" s="127"/>
      <c r="B1095" s="142"/>
      <c r="C1095" s="43" t="s">
        <v>213</v>
      </c>
      <c r="D1095" s="44">
        <f t="shared" si="652"/>
        <v>0</v>
      </c>
      <c r="E1095" s="45">
        <f t="shared" si="653"/>
        <v>0</v>
      </c>
      <c r="F1095" s="46"/>
      <c r="G1095" s="45"/>
      <c r="H1095" s="46"/>
      <c r="I1095" s="45"/>
      <c r="J1095" s="46"/>
      <c r="K1095" s="45"/>
      <c r="L1095" s="46"/>
      <c r="M1095" s="45"/>
      <c r="N1095" s="46"/>
      <c r="O1095" s="45"/>
      <c r="P1095" s="46"/>
      <c r="Q1095" s="45"/>
      <c r="R1095" s="147"/>
      <c r="S1095" s="148"/>
      <c r="T1095" s="125"/>
      <c r="U1095" s="125"/>
      <c r="V1095" s="125"/>
    </row>
    <row r="1096" spans="1:22" s="30" customFormat="1" ht="15">
      <c r="A1096" s="127"/>
      <c r="B1096" s="153" t="s">
        <v>245</v>
      </c>
      <c r="C1096" s="64" t="s">
        <v>14</v>
      </c>
      <c r="D1096" s="62">
        <f>SUM(D1097:D1102)</f>
        <v>341.88</v>
      </c>
      <c r="E1096" s="63">
        <f>SUM(E1097:E1102)</f>
        <v>0</v>
      </c>
      <c r="F1096" s="62">
        <f aca="true" t="shared" si="654" ref="F1096:Q1096">SUM(F1097:F1102)</f>
        <v>341.88</v>
      </c>
      <c r="G1096" s="63">
        <f t="shared" si="654"/>
        <v>0</v>
      </c>
      <c r="H1096" s="62">
        <f t="shared" si="654"/>
        <v>0</v>
      </c>
      <c r="I1096" s="63">
        <f t="shared" si="654"/>
        <v>0</v>
      </c>
      <c r="J1096" s="62">
        <f t="shared" si="654"/>
        <v>0</v>
      </c>
      <c r="K1096" s="63">
        <f t="shared" si="654"/>
        <v>0</v>
      </c>
      <c r="L1096" s="62">
        <f t="shared" si="654"/>
        <v>0</v>
      </c>
      <c r="M1096" s="63">
        <f t="shared" si="654"/>
        <v>0</v>
      </c>
      <c r="N1096" s="62">
        <f t="shared" si="654"/>
        <v>0</v>
      </c>
      <c r="O1096" s="63">
        <f t="shared" si="654"/>
        <v>0</v>
      </c>
      <c r="P1096" s="62">
        <f t="shared" si="654"/>
        <v>0</v>
      </c>
      <c r="Q1096" s="63">
        <f t="shared" si="654"/>
        <v>0</v>
      </c>
      <c r="R1096" s="147"/>
      <c r="S1096" s="148"/>
      <c r="T1096" s="125"/>
      <c r="U1096" s="125"/>
      <c r="V1096" s="125"/>
    </row>
    <row r="1097" spans="1:22" s="30" customFormat="1" ht="15">
      <c r="A1097" s="127"/>
      <c r="B1097" s="154"/>
      <c r="C1097" s="34" t="s">
        <v>0</v>
      </c>
      <c r="D1097" s="58">
        <f aca="true" t="shared" si="655" ref="D1097:E1102">F1097+H1097+J1097+L1097</f>
        <v>0</v>
      </c>
      <c r="E1097" s="36">
        <f t="shared" si="655"/>
        <v>0</v>
      </c>
      <c r="F1097" s="35">
        <f>F1083+F1090</f>
        <v>0</v>
      </c>
      <c r="G1097" s="36">
        <f aca="true" t="shared" si="656" ref="G1097:Q1097">G1083+G1090</f>
        <v>0</v>
      </c>
      <c r="H1097" s="35">
        <f t="shared" si="656"/>
        <v>0</v>
      </c>
      <c r="I1097" s="36">
        <f t="shared" si="656"/>
        <v>0</v>
      </c>
      <c r="J1097" s="35">
        <f t="shared" si="656"/>
        <v>0</v>
      </c>
      <c r="K1097" s="36">
        <f t="shared" si="656"/>
        <v>0</v>
      </c>
      <c r="L1097" s="35">
        <f t="shared" si="656"/>
        <v>0</v>
      </c>
      <c r="M1097" s="36">
        <f t="shared" si="656"/>
        <v>0</v>
      </c>
      <c r="N1097" s="35">
        <f t="shared" si="656"/>
        <v>0</v>
      </c>
      <c r="O1097" s="36">
        <f t="shared" si="656"/>
        <v>0</v>
      </c>
      <c r="P1097" s="35">
        <f t="shared" si="656"/>
        <v>0</v>
      </c>
      <c r="Q1097" s="36">
        <f t="shared" si="656"/>
        <v>0</v>
      </c>
      <c r="R1097" s="147"/>
      <c r="S1097" s="148"/>
      <c r="T1097" s="125"/>
      <c r="U1097" s="125"/>
      <c r="V1097" s="125"/>
    </row>
    <row r="1098" spans="1:22" s="30" customFormat="1" ht="15">
      <c r="A1098" s="127"/>
      <c r="B1098" s="154"/>
      <c r="C1098" s="34" t="s">
        <v>1</v>
      </c>
      <c r="D1098" s="58">
        <f t="shared" si="655"/>
        <v>341.88</v>
      </c>
      <c r="E1098" s="36">
        <f t="shared" si="655"/>
        <v>0</v>
      </c>
      <c r="F1098" s="35">
        <f>F1084+F1091</f>
        <v>341.88</v>
      </c>
      <c r="G1098" s="36">
        <f aca="true" t="shared" si="657" ref="G1098:Q1098">G1084+G1091</f>
        <v>0</v>
      </c>
      <c r="H1098" s="35">
        <f t="shared" si="657"/>
        <v>0</v>
      </c>
      <c r="I1098" s="36">
        <f t="shared" si="657"/>
        <v>0</v>
      </c>
      <c r="J1098" s="35">
        <f t="shared" si="657"/>
        <v>0</v>
      </c>
      <c r="K1098" s="36">
        <f t="shared" si="657"/>
        <v>0</v>
      </c>
      <c r="L1098" s="35">
        <f t="shared" si="657"/>
        <v>0</v>
      </c>
      <c r="M1098" s="36">
        <f t="shared" si="657"/>
        <v>0</v>
      </c>
      <c r="N1098" s="35">
        <f t="shared" si="657"/>
        <v>0</v>
      </c>
      <c r="O1098" s="36">
        <f t="shared" si="657"/>
        <v>0</v>
      </c>
      <c r="P1098" s="35">
        <f t="shared" si="657"/>
        <v>0</v>
      </c>
      <c r="Q1098" s="36">
        <f t="shared" si="657"/>
        <v>0</v>
      </c>
      <c r="R1098" s="147"/>
      <c r="S1098" s="148"/>
      <c r="T1098" s="125"/>
      <c r="U1098" s="125"/>
      <c r="V1098" s="125"/>
    </row>
    <row r="1099" spans="1:22" s="30" customFormat="1" ht="15">
      <c r="A1099" s="127"/>
      <c r="B1099" s="154"/>
      <c r="C1099" s="34" t="s">
        <v>2</v>
      </c>
      <c r="D1099" s="58">
        <f t="shared" si="655"/>
        <v>0</v>
      </c>
      <c r="E1099" s="36">
        <f t="shared" si="655"/>
        <v>0</v>
      </c>
      <c r="F1099" s="35">
        <f aca="true" t="shared" si="658" ref="F1099:Q1099">F1085+F1092</f>
        <v>0</v>
      </c>
      <c r="G1099" s="36">
        <f t="shared" si="658"/>
        <v>0</v>
      </c>
      <c r="H1099" s="35">
        <f t="shared" si="658"/>
        <v>0</v>
      </c>
      <c r="I1099" s="36">
        <f t="shared" si="658"/>
        <v>0</v>
      </c>
      <c r="J1099" s="35">
        <f t="shared" si="658"/>
        <v>0</v>
      </c>
      <c r="K1099" s="36">
        <f t="shared" si="658"/>
        <v>0</v>
      </c>
      <c r="L1099" s="35">
        <f t="shared" si="658"/>
        <v>0</v>
      </c>
      <c r="M1099" s="36">
        <f t="shared" si="658"/>
        <v>0</v>
      </c>
      <c r="N1099" s="35">
        <f t="shared" si="658"/>
        <v>0</v>
      </c>
      <c r="O1099" s="36">
        <f t="shared" si="658"/>
        <v>0</v>
      </c>
      <c r="P1099" s="35">
        <f t="shared" si="658"/>
        <v>0</v>
      </c>
      <c r="Q1099" s="36">
        <f t="shared" si="658"/>
        <v>0</v>
      </c>
      <c r="R1099" s="147"/>
      <c r="S1099" s="148"/>
      <c r="T1099" s="125"/>
      <c r="U1099" s="125"/>
      <c r="V1099" s="125"/>
    </row>
    <row r="1100" spans="1:22" s="30" customFormat="1" ht="15">
      <c r="A1100" s="127"/>
      <c r="B1100" s="154"/>
      <c r="C1100" s="34" t="s">
        <v>211</v>
      </c>
      <c r="D1100" s="58">
        <f t="shared" si="655"/>
        <v>0</v>
      </c>
      <c r="E1100" s="36">
        <f t="shared" si="655"/>
        <v>0</v>
      </c>
      <c r="F1100" s="35">
        <f aca="true" t="shared" si="659" ref="F1100:Q1100">F1086+F1093</f>
        <v>0</v>
      </c>
      <c r="G1100" s="36">
        <f t="shared" si="659"/>
        <v>0</v>
      </c>
      <c r="H1100" s="35">
        <f t="shared" si="659"/>
        <v>0</v>
      </c>
      <c r="I1100" s="36">
        <f t="shared" si="659"/>
        <v>0</v>
      </c>
      <c r="J1100" s="35">
        <f t="shared" si="659"/>
        <v>0</v>
      </c>
      <c r="K1100" s="36">
        <f t="shared" si="659"/>
        <v>0</v>
      </c>
      <c r="L1100" s="35">
        <f t="shared" si="659"/>
        <v>0</v>
      </c>
      <c r="M1100" s="36">
        <f t="shared" si="659"/>
        <v>0</v>
      </c>
      <c r="N1100" s="35">
        <f t="shared" si="659"/>
        <v>0</v>
      </c>
      <c r="O1100" s="36">
        <f t="shared" si="659"/>
        <v>0</v>
      </c>
      <c r="P1100" s="35">
        <f t="shared" si="659"/>
        <v>0</v>
      </c>
      <c r="Q1100" s="36">
        <f t="shared" si="659"/>
        <v>0</v>
      </c>
      <c r="R1100" s="147"/>
      <c r="S1100" s="148"/>
      <c r="T1100" s="125"/>
      <c r="U1100" s="125"/>
      <c r="V1100" s="125"/>
    </row>
    <row r="1101" spans="1:22" s="30" customFormat="1" ht="15">
      <c r="A1101" s="127"/>
      <c r="B1101" s="154"/>
      <c r="C1101" s="34" t="s">
        <v>212</v>
      </c>
      <c r="D1101" s="58">
        <f t="shared" si="655"/>
        <v>0</v>
      </c>
      <c r="E1101" s="36">
        <f t="shared" si="655"/>
        <v>0</v>
      </c>
      <c r="F1101" s="35">
        <f aca="true" t="shared" si="660" ref="F1101:Q1101">F1087+F1094</f>
        <v>0</v>
      </c>
      <c r="G1101" s="36">
        <f t="shared" si="660"/>
        <v>0</v>
      </c>
      <c r="H1101" s="35">
        <f t="shared" si="660"/>
        <v>0</v>
      </c>
      <c r="I1101" s="36">
        <f t="shared" si="660"/>
        <v>0</v>
      </c>
      <c r="J1101" s="35">
        <f t="shared" si="660"/>
        <v>0</v>
      </c>
      <c r="K1101" s="36">
        <f t="shared" si="660"/>
        <v>0</v>
      </c>
      <c r="L1101" s="35">
        <f t="shared" si="660"/>
        <v>0</v>
      </c>
      <c r="M1101" s="36">
        <f t="shared" si="660"/>
        <v>0</v>
      </c>
      <c r="N1101" s="35">
        <f t="shared" si="660"/>
        <v>0</v>
      </c>
      <c r="O1101" s="36">
        <f t="shared" si="660"/>
        <v>0</v>
      </c>
      <c r="P1101" s="35">
        <f t="shared" si="660"/>
        <v>0</v>
      </c>
      <c r="Q1101" s="36">
        <f t="shared" si="660"/>
        <v>0</v>
      </c>
      <c r="R1101" s="147"/>
      <c r="S1101" s="148"/>
      <c r="T1101" s="125"/>
      <c r="U1101" s="125"/>
      <c r="V1101" s="125"/>
    </row>
    <row r="1102" spans="1:22" s="30" customFormat="1" ht="15.75" thickBot="1">
      <c r="A1102" s="128"/>
      <c r="B1102" s="155"/>
      <c r="C1102" s="37" t="s">
        <v>213</v>
      </c>
      <c r="D1102" s="60">
        <f t="shared" si="655"/>
        <v>0</v>
      </c>
      <c r="E1102" s="39">
        <f t="shared" si="655"/>
        <v>0</v>
      </c>
      <c r="F1102" s="38">
        <f aca="true" t="shared" si="661" ref="F1102:Q1102">F1088+F1095</f>
        <v>0</v>
      </c>
      <c r="G1102" s="39">
        <f t="shared" si="661"/>
        <v>0</v>
      </c>
      <c r="H1102" s="38">
        <f t="shared" si="661"/>
        <v>0</v>
      </c>
      <c r="I1102" s="39">
        <f t="shared" si="661"/>
        <v>0</v>
      </c>
      <c r="J1102" s="38">
        <f t="shared" si="661"/>
        <v>0</v>
      </c>
      <c r="K1102" s="39">
        <f t="shared" si="661"/>
        <v>0</v>
      </c>
      <c r="L1102" s="38">
        <f t="shared" si="661"/>
        <v>0</v>
      </c>
      <c r="M1102" s="39">
        <f t="shared" si="661"/>
        <v>0</v>
      </c>
      <c r="N1102" s="38">
        <f t="shared" si="661"/>
        <v>0</v>
      </c>
      <c r="O1102" s="39">
        <f t="shared" si="661"/>
        <v>0</v>
      </c>
      <c r="P1102" s="38">
        <f t="shared" si="661"/>
        <v>0</v>
      </c>
      <c r="Q1102" s="39">
        <f t="shared" si="661"/>
        <v>0</v>
      </c>
      <c r="R1102" s="149"/>
      <c r="S1102" s="145"/>
      <c r="T1102" s="125"/>
      <c r="U1102" s="125"/>
      <c r="V1102" s="125"/>
    </row>
    <row r="1103" spans="1:22" ht="15">
      <c r="A1103" s="126" t="s">
        <v>228</v>
      </c>
      <c r="B1103" s="139" t="s">
        <v>227</v>
      </c>
      <c r="C1103" s="40" t="s">
        <v>14</v>
      </c>
      <c r="D1103" s="41">
        <f>SUM(D1104:D1109)</f>
        <v>4062</v>
      </c>
      <c r="E1103" s="42">
        <f>SUM(E1104:E1109)</f>
        <v>0</v>
      </c>
      <c r="F1103" s="41">
        <f aca="true" t="shared" si="662" ref="F1103:Q1103">SUM(F1104:F1109)</f>
        <v>4062</v>
      </c>
      <c r="G1103" s="42">
        <f t="shared" si="662"/>
        <v>0</v>
      </c>
      <c r="H1103" s="41">
        <f t="shared" si="662"/>
        <v>0</v>
      </c>
      <c r="I1103" s="42">
        <f t="shared" si="662"/>
        <v>0</v>
      </c>
      <c r="J1103" s="41">
        <f t="shared" si="662"/>
        <v>0</v>
      </c>
      <c r="K1103" s="42">
        <f t="shared" si="662"/>
        <v>0</v>
      </c>
      <c r="L1103" s="41">
        <f t="shared" si="662"/>
        <v>0</v>
      </c>
      <c r="M1103" s="42">
        <f t="shared" si="662"/>
        <v>0</v>
      </c>
      <c r="N1103" s="41">
        <f t="shared" si="662"/>
        <v>0</v>
      </c>
      <c r="O1103" s="42">
        <f t="shared" si="662"/>
        <v>0</v>
      </c>
      <c r="P1103" s="41">
        <f t="shared" si="662"/>
        <v>0</v>
      </c>
      <c r="Q1103" s="42">
        <f t="shared" si="662"/>
        <v>0</v>
      </c>
      <c r="R1103" s="150" t="s">
        <v>19</v>
      </c>
      <c r="S1103" s="151"/>
      <c r="T1103" s="125"/>
      <c r="U1103" s="125"/>
      <c r="V1103" s="125"/>
    </row>
    <row r="1104" spans="1:22" ht="15">
      <c r="A1104" s="127"/>
      <c r="B1104" s="140"/>
      <c r="C1104" s="43" t="s">
        <v>0</v>
      </c>
      <c r="D1104" s="44">
        <f aca="true" t="shared" si="663" ref="D1104:D1109">F1104+H1104+J1104+L1104</f>
        <v>0</v>
      </c>
      <c r="E1104" s="45">
        <f aca="true" t="shared" si="664" ref="E1104:E1109">G1104+I1104+K1104+M1104</f>
        <v>0</v>
      </c>
      <c r="F1104" s="52"/>
      <c r="G1104" s="48"/>
      <c r="H1104" s="52"/>
      <c r="I1104" s="48"/>
      <c r="J1104" s="52"/>
      <c r="K1104" s="48"/>
      <c r="L1104" s="52"/>
      <c r="M1104" s="48"/>
      <c r="N1104" s="52"/>
      <c r="O1104" s="48"/>
      <c r="P1104" s="52"/>
      <c r="Q1104" s="48"/>
      <c r="R1104" s="147"/>
      <c r="S1104" s="148"/>
      <c r="T1104" s="125"/>
      <c r="U1104" s="125"/>
      <c r="V1104" s="125"/>
    </row>
    <row r="1105" spans="1:22" ht="15">
      <c r="A1105" s="127"/>
      <c r="B1105" s="140"/>
      <c r="C1105" s="34" t="s">
        <v>1</v>
      </c>
      <c r="D1105" s="44">
        <f t="shared" si="663"/>
        <v>4062</v>
      </c>
      <c r="E1105" s="45">
        <f t="shared" si="664"/>
        <v>0</v>
      </c>
      <c r="F1105" s="46">
        <v>4062</v>
      </c>
      <c r="G1105" s="45">
        <v>0</v>
      </c>
      <c r="H1105" s="46">
        <v>0</v>
      </c>
      <c r="I1105" s="45">
        <v>0</v>
      </c>
      <c r="J1105" s="46">
        <v>0</v>
      </c>
      <c r="K1105" s="45">
        <v>0</v>
      </c>
      <c r="L1105" s="46">
        <v>0</v>
      </c>
      <c r="M1105" s="45">
        <v>0</v>
      </c>
      <c r="N1105" s="46"/>
      <c r="O1105" s="45"/>
      <c r="P1105" s="46"/>
      <c r="Q1105" s="45"/>
      <c r="R1105" s="147"/>
      <c r="S1105" s="148"/>
      <c r="T1105" s="125"/>
      <c r="U1105" s="125"/>
      <c r="V1105" s="125"/>
    </row>
    <row r="1106" spans="1:22" ht="15">
      <c r="A1106" s="127"/>
      <c r="B1106" s="140"/>
      <c r="C1106" s="34" t="s">
        <v>2</v>
      </c>
      <c r="D1106" s="44">
        <f t="shared" si="663"/>
        <v>0</v>
      </c>
      <c r="E1106" s="45">
        <f t="shared" si="664"/>
        <v>0</v>
      </c>
      <c r="F1106" s="46">
        <v>0</v>
      </c>
      <c r="G1106" s="45"/>
      <c r="H1106" s="46"/>
      <c r="I1106" s="45"/>
      <c r="J1106" s="46"/>
      <c r="K1106" s="45"/>
      <c r="L1106" s="46"/>
      <c r="M1106" s="45"/>
      <c r="N1106" s="46"/>
      <c r="O1106" s="45"/>
      <c r="P1106" s="46"/>
      <c r="Q1106" s="45"/>
      <c r="R1106" s="147"/>
      <c r="S1106" s="148"/>
      <c r="T1106" s="125"/>
      <c r="U1106" s="125"/>
      <c r="V1106" s="125"/>
    </row>
    <row r="1107" spans="1:22" ht="15">
      <c r="A1107" s="127"/>
      <c r="B1107" s="140"/>
      <c r="C1107" s="34" t="s">
        <v>211</v>
      </c>
      <c r="D1107" s="44">
        <f t="shared" si="663"/>
        <v>0</v>
      </c>
      <c r="E1107" s="45">
        <f t="shared" si="664"/>
        <v>0</v>
      </c>
      <c r="F1107" s="46">
        <v>0</v>
      </c>
      <c r="G1107" s="45"/>
      <c r="H1107" s="46"/>
      <c r="I1107" s="45"/>
      <c r="J1107" s="46"/>
      <c r="K1107" s="45"/>
      <c r="L1107" s="46"/>
      <c r="M1107" s="45"/>
      <c r="N1107" s="46"/>
      <c r="O1107" s="45"/>
      <c r="P1107" s="46"/>
      <c r="Q1107" s="45"/>
      <c r="R1107" s="147"/>
      <c r="S1107" s="148"/>
      <c r="T1107" s="125"/>
      <c r="U1107" s="125"/>
      <c r="V1107" s="125"/>
    </row>
    <row r="1108" spans="1:22" ht="15">
      <c r="A1108" s="127"/>
      <c r="B1108" s="140"/>
      <c r="C1108" s="43" t="s">
        <v>212</v>
      </c>
      <c r="D1108" s="44">
        <f t="shared" si="663"/>
        <v>0</v>
      </c>
      <c r="E1108" s="45">
        <f t="shared" si="664"/>
        <v>0</v>
      </c>
      <c r="F1108" s="46"/>
      <c r="G1108" s="45"/>
      <c r="H1108" s="46"/>
      <c r="I1108" s="45"/>
      <c r="J1108" s="46"/>
      <c r="K1108" s="45"/>
      <c r="L1108" s="46"/>
      <c r="M1108" s="45"/>
      <c r="N1108" s="46"/>
      <c r="O1108" s="45"/>
      <c r="P1108" s="46"/>
      <c r="Q1108" s="45"/>
      <c r="R1108" s="147"/>
      <c r="S1108" s="148"/>
      <c r="T1108" s="125"/>
      <c r="U1108" s="125"/>
      <c r="V1108" s="125"/>
    </row>
    <row r="1109" spans="1:22" ht="15">
      <c r="A1109" s="127"/>
      <c r="B1109" s="141"/>
      <c r="C1109" s="43" t="s">
        <v>213</v>
      </c>
      <c r="D1109" s="44">
        <f t="shared" si="663"/>
        <v>0</v>
      </c>
      <c r="E1109" s="45">
        <f t="shared" si="664"/>
        <v>0</v>
      </c>
      <c r="F1109" s="46"/>
      <c r="G1109" s="45"/>
      <c r="H1109" s="46"/>
      <c r="I1109" s="45"/>
      <c r="J1109" s="46"/>
      <c r="K1109" s="45"/>
      <c r="L1109" s="46"/>
      <c r="M1109" s="45"/>
      <c r="N1109" s="46"/>
      <c r="O1109" s="45"/>
      <c r="P1109" s="46"/>
      <c r="Q1109" s="45"/>
      <c r="R1109" s="147"/>
      <c r="S1109" s="148"/>
      <c r="T1109" s="125"/>
      <c r="U1109" s="125"/>
      <c r="V1109" s="125"/>
    </row>
    <row r="1110" spans="1:22" ht="15">
      <c r="A1110" s="127"/>
      <c r="B1110" s="168" t="s">
        <v>221</v>
      </c>
      <c r="C1110" s="43" t="s">
        <v>14</v>
      </c>
      <c r="D1110" s="55">
        <f>SUM(D1111:D1116)</f>
        <v>203</v>
      </c>
      <c r="E1110" s="48">
        <f>SUM(E1111:E1116)</f>
        <v>0</v>
      </c>
      <c r="F1110" s="55">
        <f aca="true" t="shared" si="665" ref="F1110:Q1110">SUM(F1111:F1116)</f>
        <v>203</v>
      </c>
      <c r="G1110" s="48">
        <f t="shared" si="665"/>
        <v>0</v>
      </c>
      <c r="H1110" s="55">
        <f t="shared" si="665"/>
        <v>0</v>
      </c>
      <c r="I1110" s="48">
        <f t="shared" si="665"/>
        <v>0</v>
      </c>
      <c r="J1110" s="55">
        <f t="shared" si="665"/>
        <v>0</v>
      </c>
      <c r="K1110" s="48">
        <f t="shared" si="665"/>
        <v>0</v>
      </c>
      <c r="L1110" s="55">
        <f t="shared" si="665"/>
        <v>0</v>
      </c>
      <c r="M1110" s="48">
        <f t="shared" si="665"/>
        <v>0</v>
      </c>
      <c r="N1110" s="55">
        <f t="shared" si="665"/>
        <v>0</v>
      </c>
      <c r="O1110" s="48">
        <f t="shared" si="665"/>
        <v>0</v>
      </c>
      <c r="P1110" s="55">
        <f t="shared" si="665"/>
        <v>0</v>
      </c>
      <c r="Q1110" s="48">
        <f t="shared" si="665"/>
        <v>0</v>
      </c>
      <c r="R1110" s="147"/>
      <c r="S1110" s="148"/>
      <c r="T1110" s="125"/>
      <c r="U1110" s="125"/>
      <c r="V1110" s="125"/>
    </row>
    <row r="1111" spans="1:22" ht="15">
      <c r="A1111" s="127"/>
      <c r="B1111" s="140"/>
      <c r="C1111" s="43" t="s">
        <v>0</v>
      </c>
      <c r="D1111" s="44">
        <f aca="true" t="shared" si="666" ref="D1111:D1116">F1111+H1111+J1111+L1111</f>
        <v>0</v>
      </c>
      <c r="E1111" s="45">
        <f aca="true" t="shared" si="667" ref="E1111:E1116">G1111+I1111+K1111+M1111</f>
        <v>0</v>
      </c>
      <c r="F1111" s="46"/>
      <c r="G1111" s="45"/>
      <c r="H1111" s="46"/>
      <c r="I1111" s="45"/>
      <c r="J1111" s="46"/>
      <c r="K1111" s="45"/>
      <c r="L1111" s="46"/>
      <c r="M1111" s="45"/>
      <c r="N1111" s="46"/>
      <c r="O1111" s="45"/>
      <c r="P1111" s="46"/>
      <c r="Q1111" s="45"/>
      <c r="R1111" s="147"/>
      <c r="S1111" s="148"/>
      <c r="T1111" s="125"/>
      <c r="U1111" s="125"/>
      <c r="V1111" s="125"/>
    </row>
    <row r="1112" spans="1:22" ht="15">
      <c r="A1112" s="127"/>
      <c r="B1112" s="140"/>
      <c r="C1112" s="34" t="s">
        <v>1</v>
      </c>
      <c r="D1112" s="44">
        <f t="shared" si="666"/>
        <v>203</v>
      </c>
      <c r="E1112" s="45">
        <f t="shared" si="667"/>
        <v>0</v>
      </c>
      <c r="F1112" s="46">
        <v>203</v>
      </c>
      <c r="G1112" s="45">
        <v>0</v>
      </c>
      <c r="H1112" s="46">
        <v>0</v>
      </c>
      <c r="I1112" s="45">
        <v>0</v>
      </c>
      <c r="J1112" s="46">
        <v>0</v>
      </c>
      <c r="K1112" s="45">
        <v>0</v>
      </c>
      <c r="L1112" s="46">
        <v>0</v>
      </c>
      <c r="M1112" s="45">
        <v>0</v>
      </c>
      <c r="N1112" s="46"/>
      <c r="O1112" s="45"/>
      <c r="P1112" s="46"/>
      <c r="Q1112" s="45"/>
      <c r="R1112" s="147"/>
      <c r="S1112" s="148"/>
      <c r="T1112" s="125"/>
      <c r="U1112" s="125"/>
      <c r="V1112" s="125"/>
    </row>
    <row r="1113" spans="1:22" ht="15">
      <c r="A1113" s="127"/>
      <c r="B1113" s="140"/>
      <c r="C1113" s="34" t="s">
        <v>2</v>
      </c>
      <c r="D1113" s="44">
        <f t="shared" si="666"/>
        <v>0</v>
      </c>
      <c r="E1113" s="45">
        <f t="shared" si="667"/>
        <v>0</v>
      </c>
      <c r="F1113" s="46"/>
      <c r="G1113" s="45"/>
      <c r="H1113" s="46"/>
      <c r="I1113" s="45"/>
      <c r="J1113" s="46"/>
      <c r="K1113" s="45"/>
      <c r="L1113" s="46"/>
      <c r="M1113" s="45"/>
      <c r="N1113" s="46"/>
      <c r="O1113" s="45"/>
      <c r="P1113" s="46"/>
      <c r="Q1113" s="45"/>
      <c r="R1113" s="147"/>
      <c r="S1113" s="148"/>
      <c r="T1113" s="125"/>
      <c r="U1113" s="125"/>
      <c r="V1113" s="125"/>
    </row>
    <row r="1114" spans="1:22" ht="15">
      <c r="A1114" s="127"/>
      <c r="B1114" s="140"/>
      <c r="C1114" s="34" t="s">
        <v>211</v>
      </c>
      <c r="D1114" s="44">
        <f t="shared" si="666"/>
        <v>0</v>
      </c>
      <c r="E1114" s="45">
        <f t="shared" si="667"/>
        <v>0</v>
      </c>
      <c r="F1114" s="46"/>
      <c r="G1114" s="45"/>
      <c r="H1114" s="46"/>
      <c r="I1114" s="45"/>
      <c r="J1114" s="46"/>
      <c r="K1114" s="45"/>
      <c r="L1114" s="46"/>
      <c r="M1114" s="45"/>
      <c r="N1114" s="46"/>
      <c r="O1114" s="45"/>
      <c r="P1114" s="46"/>
      <c r="Q1114" s="45"/>
      <c r="R1114" s="147"/>
      <c r="S1114" s="148"/>
      <c r="T1114" s="125"/>
      <c r="U1114" s="125"/>
      <c r="V1114" s="125"/>
    </row>
    <row r="1115" spans="1:22" ht="15">
      <c r="A1115" s="127"/>
      <c r="B1115" s="140"/>
      <c r="C1115" s="43" t="s">
        <v>212</v>
      </c>
      <c r="D1115" s="44">
        <f t="shared" si="666"/>
        <v>0</v>
      </c>
      <c r="E1115" s="45">
        <f t="shared" si="667"/>
        <v>0</v>
      </c>
      <c r="F1115" s="46"/>
      <c r="G1115" s="45"/>
      <c r="H1115" s="46"/>
      <c r="I1115" s="45"/>
      <c r="J1115" s="46"/>
      <c r="K1115" s="45"/>
      <c r="L1115" s="46"/>
      <c r="M1115" s="45"/>
      <c r="N1115" s="46"/>
      <c r="O1115" s="45"/>
      <c r="P1115" s="46"/>
      <c r="Q1115" s="45"/>
      <c r="R1115" s="147"/>
      <c r="S1115" s="148"/>
      <c r="T1115" s="125"/>
      <c r="U1115" s="125"/>
      <c r="V1115" s="125"/>
    </row>
    <row r="1116" spans="1:22" ht="15">
      <c r="A1116" s="127"/>
      <c r="B1116" s="141"/>
      <c r="C1116" s="43" t="s">
        <v>213</v>
      </c>
      <c r="D1116" s="44">
        <f t="shared" si="666"/>
        <v>0</v>
      </c>
      <c r="E1116" s="45">
        <f t="shared" si="667"/>
        <v>0</v>
      </c>
      <c r="F1116" s="46"/>
      <c r="G1116" s="45"/>
      <c r="H1116" s="46"/>
      <c r="I1116" s="45"/>
      <c r="J1116" s="46"/>
      <c r="K1116" s="45"/>
      <c r="L1116" s="46"/>
      <c r="M1116" s="45"/>
      <c r="N1116" s="46"/>
      <c r="O1116" s="45"/>
      <c r="P1116" s="46"/>
      <c r="Q1116" s="45"/>
      <c r="R1116" s="147"/>
      <c r="S1116" s="148"/>
      <c r="T1116" s="125"/>
      <c r="U1116" s="125"/>
      <c r="V1116" s="125"/>
    </row>
    <row r="1117" spans="1:22" s="30" customFormat="1" ht="15">
      <c r="A1117" s="127"/>
      <c r="B1117" s="153" t="s">
        <v>245</v>
      </c>
      <c r="C1117" s="64" t="s">
        <v>14</v>
      </c>
      <c r="D1117" s="62">
        <f>SUM(D1118:D1123)</f>
        <v>4265</v>
      </c>
      <c r="E1117" s="63">
        <f>SUM(E1118:E1123)</f>
        <v>0</v>
      </c>
      <c r="F1117" s="62">
        <f aca="true" t="shared" si="668" ref="F1117:Q1117">SUM(F1118:F1123)</f>
        <v>4265</v>
      </c>
      <c r="G1117" s="63">
        <f t="shared" si="668"/>
        <v>0</v>
      </c>
      <c r="H1117" s="62">
        <f t="shared" si="668"/>
        <v>0</v>
      </c>
      <c r="I1117" s="63">
        <f t="shared" si="668"/>
        <v>0</v>
      </c>
      <c r="J1117" s="62">
        <f t="shared" si="668"/>
        <v>0</v>
      </c>
      <c r="K1117" s="63">
        <f t="shared" si="668"/>
        <v>0</v>
      </c>
      <c r="L1117" s="62">
        <f t="shared" si="668"/>
        <v>0</v>
      </c>
      <c r="M1117" s="63">
        <f t="shared" si="668"/>
        <v>0</v>
      </c>
      <c r="N1117" s="62">
        <f t="shared" si="668"/>
        <v>0</v>
      </c>
      <c r="O1117" s="63">
        <f t="shared" si="668"/>
        <v>0</v>
      </c>
      <c r="P1117" s="62">
        <f t="shared" si="668"/>
        <v>0</v>
      </c>
      <c r="Q1117" s="63">
        <f t="shared" si="668"/>
        <v>0</v>
      </c>
      <c r="R1117" s="147"/>
      <c r="S1117" s="148"/>
      <c r="T1117" s="125"/>
      <c r="U1117" s="125"/>
      <c r="V1117" s="125"/>
    </row>
    <row r="1118" spans="1:22" s="30" customFormat="1" ht="15">
      <c r="A1118" s="127"/>
      <c r="B1118" s="154"/>
      <c r="C1118" s="34" t="s">
        <v>0</v>
      </c>
      <c r="D1118" s="58">
        <f aca="true" t="shared" si="669" ref="D1118:E1123">F1118+H1118+J1118+L1118</f>
        <v>0</v>
      </c>
      <c r="E1118" s="36">
        <f t="shared" si="669"/>
        <v>0</v>
      </c>
      <c r="F1118" s="35">
        <f>F1104+F1111</f>
        <v>0</v>
      </c>
      <c r="G1118" s="36">
        <f aca="true" t="shared" si="670" ref="G1118:Q1118">G1104+G1111</f>
        <v>0</v>
      </c>
      <c r="H1118" s="35">
        <f t="shared" si="670"/>
        <v>0</v>
      </c>
      <c r="I1118" s="36">
        <f t="shared" si="670"/>
        <v>0</v>
      </c>
      <c r="J1118" s="35">
        <f t="shared" si="670"/>
        <v>0</v>
      </c>
      <c r="K1118" s="36">
        <f t="shared" si="670"/>
        <v>0</v>
      </c>
      <c r="L1118" s="35">
        <f t="shared" si="670"/>
        <v>0</v>
      </c>
      <c r="M1118" s="36">
        <f t="shared" si="670"/>
        <v>0</v>
      </c>
      <c r="N1118" s="35">
        <f t="shared" si="670"/>
        <v>0</v>
      </c>
      <c r="O1118" s="36">
        <f t="shared" si="670"/>
        <v>0</v>
      </c>
      <c r="P1118" s="35">
        <f t="shared" si="670"/>
        <v>0</v>
      </c>
      <c r="Q1118" s="36">
        <f t="shared" si="670"/>
        <v>0</v>
      </c>
      <c r="R1118" s="147"/>
      <c r="S1118" s="148"/>
      <c r="T1118" s="125"/>
      <c r="U1118" s="125"/>
      <c r="V1118" s="125"/>
    </row>
    <row r="1119" spans="1:22" s="30" customFormat="1" ht="15">
      <c r="A1119" s="127"/>
      <c r="B1119" s="154"/>
      <c r="C1119" s="34" t="s">
        <v>1</v>
      </c>
      <c r="D1119" s="58">
        <f t="shared" si="669"/>
        <v>4265</v>
      </c>
      <c r="E1119" s="36">
        <f t="shared" si="669"/>
        <v>0</v>
      </c>
      <c r="F1119" s="35">
        <f>F1105+F1112</f>
        <v>4265</v>
      </c>
      <c r="G1119" s="36">
        <f aca="true" t="shared" si="671" ref="G1119:Q1119">G1105+G1112</f>
        <v>0</v>
      </c>
      <c r="H1119" s="35">
        <f t="shared" si="671"/>
        <v>0</v>
      </c>
      <c r="I1119" s="36">
        <f t="shared" si="671"/>
        <v>0</v>
      </c>
      <c r="J1119" s="35">
        <f t="shared" si="671"/>
        <v>0</v>
      </c>
      <c r="K1119" s="36">
        <f t="shared" si="671"/>
        <v>0</v>
      </c>
      <c r="L1119" s="35">
        <f t="shared" si="671"/>
        <v>0</v>
      </c>
      <c r="M1119" s="36">
        <f t="shared" si="671"/>
        <v>0</v>
      </c>
      <c r="N1119" s="35">
        <f t="shared" si="671"/>
        <v>0</v>
      </c>
      <c r="O1119" s="36">
        <f t="shared" si="671"/>
        <v>0</v>
      </c>
      <c r="P1119" s="35">
        <f t="shared" si="671"/>
        <v>0</v>
      </c>
      <c r="Q1119" s="36">
        <f t="shared" si="671"/>
        <v>0</v>
      </c>
      <c r="R1119" s="147"/>
      <c r="S1119" s="148"/>
      <c r="T1119" s="125"/>
      <c r="U1119" s="125"/>
      <c r="V1119" s="125"/>
    </row>
    <row r="1120" spans="1:22" s="30" customFormat="1" ht="15">
      <c r="A1120" s="127"/>
      <c r="B1120" s="154"/>
      <c r="C1120" s="34" t="s">
        <v>2</v>
      </c>
      <c r="D1120" s="58">
        <f t="shared" si="669"/>
        <v>0</v>
      </c>
      <c r="E1120" s="36">
        <f t="shared" si="669"/>
        <v>0</v>
      </c>
      <c r="F1120" s="35">
        <f aca="true" t="shared" si="672" ref="F1120:Q1120">F1106+F1113</f>
        <v>0</v>
      </c>
      <c r="G1120" s="36">
        <f t="shared" si="672"/>
        <v>0</v>
      </c>
      <c r="H1120" s="35">
        <f t="shared" si="672"/>
        <v>0</v>
      </c>
      <c r="I1120" s="36">
        <f t="shared" si="672"/>
        <v>0</v>
      </c>
      <c r="J1120" s="35">
        <f t="shared" si="672"/>
        <v>0</v>
      </c>
      <c r="K1120" s="36">
        <f t="shared" si="672"/>
        <v>0</v>
      </c>
      <c r="L1120" s="35">
        <f t="shared" si="672"/>
        <v>0</v>
      </c>
      <c r="M1120" s="36">
        <f t="shared" si="672"/>
        <v>0</v>
      </c>
      <c r="N1120" s="35">
        <f t="shared" si="672"/>
        <v>0</v>
      </c>
      <c r="O1120" s="36">
        <f t="shared" si="672"/>
        <v>0</v>
      </c>
      <c r="P1120" s="35">
        <f t="shared" si="672"/>
        <v>0</v>
      </c>
      <c r="Q1120" s="36">
        <f t="shared" si="672"/>
        <v>0</v>
      </c>
      <c r="R1120" s="147"/>
      <c r="S1120" s="148"/>
      <c r="T1120" s="125"/>
      <c r="U1120" s="125"/>
      <c r="V1120" s="125"/>
    </row>
    <row r="1121" spans="1:22" s="30" customFormat="1" ht="15">
      <c r="A1121" s="127"/>
      <c r="B1121" s="154"/>
      <c r="C1121" s="34" t="s">
        <v>211</v>
      </c>
      <c r="D1121" s="58">
        <f t="shared" si="669"/>
        <v>0</v>
      </c>
      <c r="E1121" s="36">
        <f t="shared" si="669"/>
        <v>0</v>
      </c>
      <c r="F1121" s="35">
        <f aca="true" t="shared" si="673" ref="F1121:Q1121">F1107+F1114</f>
        <v>0</v>
      </c>
      <c r="G1121" s="36">
        <f t="shared" si="673"/>
        <v>0</v>
      </c>
      <c r="H1121" s="35">
        <f t="shared" si="673"/>
        <v>0</v>
      </c>
      <c r="I1121" s="36">
        <f t="shared" si="673"/>
        <v>0</v>
      </c>
      <c r="J1121" s="35">
        <f t="shared" si="673"/>
        <v>0</v>
      </c>
      <c r="K1121" s="36">
        <f t="shared" si="673"/>
        <v>0</v>
      </c>
      <c r="L1121" s="35">
        <f t="shared" si="673"/>
        <v>0</v>
      </c>
      <c r="M1121" s="36">
        <f t="shared" si="673"/>
        <v>0</v>
      </c>
      <c r="N1121" s="35">
        <f t="shared" si="673"/>
        <v>0</v>
      </c>
      <c r="O1121" s="36">
        <f t="shared" si="673"/>
        <v>0</v>
      </c>
      <c r="P1121" s="35">
        <f t="shared" si="673"/>
        <v>0</v>
      </c>
      <c r="Q1121" s="36">
        <f t="shared" si="673"/>
        <v>0</v>
      </c>
      <c r="R1121" s="147"/>
      <c r="S1121" s="148"/>
      <c r="T1121" s="125"/>
      <c r="U1121" s="125"/>
      <c r="V1121" s="125"/>
    </row>
    <row r="1122" spans="1:22" s="30" customFormat="1" ht="15">
      <c r="A1122" s="127"/>
      <c r="B1122" s="154"/>
      <c r="C1122" s="34" t="s">
        <v>212</v>
      </c>
      <c r="D1122" s="58">
        <f t="shared" si="669"/>
        <v>0</v>
      </c>
      <c r="E1122" s="36">
        <f t="shared" si="669"/>
        <v>0</v>
      </c>
      <c r="F1122" s="35">
        <f aca="true" t="shared" si="674" ref="F1122:Q1122">F1108+F1115</f>
        <v>0</v>
      </c>
      <c r="G1122" s="36">
        <f t="shared" si="674"/>
        <v>0</v>
      </c>
      <c r="H1122" s="35">
        <f t="shared" si="674"/>
        <v>0</v>
      </c>
      <c r="I1122" s="36">
        <f t="shared" si="674"/>
        <v>0</v>
      </c>
      <c r="J1122" s="35">
        <f t="shared" si="674"/>
        <v>0</v>
      </c>
      <c r="K1122" s="36">
        <f t="shared" si="674"/>
        <v>0</v>
      </c>
      <c r="L1122" s="35">
        <f t="shared" si="674"/>
        <v>0</v>
      </c>
      <c r="M1122" s="36">
        <f t="shared" si="674"/>
        <v>0</v>
      </c>
      <c r="N1122" s="35">
        <f t="shared" si="674"/>
        <v>0</v>
      </c>
      <c r="O1122" s="36">
        <f t="shared" si="674"/>
        <v>0</v>
      </c>
      <c r="P1122" s="35">
        <f t="shared" si="674"/>
        <v>0</v>
      </c>
      <c r="Q1122" s="36">
        <f t="shared" si="674"/>
        <v>0</v>
      </c>
      <c r="R1122" s="147"/>
      <c r="S1122" s="148"/>
      <c r="T1122" s="125"/>
      <c r="U1122" s="125"/>
      <c r="V1122" s="125"/>
    </row>
    <row r="1123" spans="1:22" s="30" customFormat="1" ht="15.75" thickBot="1">
      <c r="A1123" s="128"/>
      <c r="B1123" s="155"/>
      <c r="C1123" s="37" t="s">
        <v>213</v>
      </c>
      <c r="D1123" s="60">
        <f t="shared" si="669"/>
        <v>0</v>
      </c>
      <c r="E1123" s="39">
        <f t="shared" si="669"/>
        <v>0</v>
      </c>
      <c r="F1123" s="38">
        <f aca="true" t="shared" si="675" ref="F1123:Q1123">F1109+F1116</f>
        <v>0</v>
      </c>
      <c r="G1123" s="39">
        <f t="shared" si="675"/>
        <v>0</v>
      </c>
      <c r="H1123" s="38">
        <f t="shared" si="675"/>
        <v>0</v>
      </c>
      <c r="I1123" s="39">
        <f t="shared" si="675"/>
        <v>0</v>
      </c>
      <c r="J1123" s="38">
        <f t="shared" si="675"/>
        <v>0</v>
      </c>
      <c r="K1123" s="39">
        <f t="shared" si="675"/>
        <v>0</v>
      </c>
      <c r="L1123" s="38">
        <f t="shared" si="675"/>
        <v>0</v>
      </c>
      <c r="M1123" s="39">
        <f t="shared" si="675"/>
        <v>0</v>
      </c>
      <c r="N1123" s="38">
        <f t="shared" si="675"/>
        <v>0</v>
      </c>
      <c r="O1123" s="39">
        <f t="shared" si="675"/>
        <v>0</v>
      </c>
      <c r="P1123" s="38">
        <f t="shared" si="675"/>
        <v>0</v>
      </c>
      <c r="Q1123" s="39">
        <f t="shared" si="675"/>
        <v>0</v>
      </c>
      <c r="R1123" s="149"/>
      <c r="S1123" s="145"/>
      <c r="T1123" s="125"/>
      <c r="U1123" s="125"/>
      <c r="V1123" s="125"/>
    </row>
    <row r="1124" spans="1:22" ht="15">
      <c r="A1124" s="126" t="s">
        <v>230</v>
      </c>
      <c r="B1124" s="139" t="s">
        <v>229</v>
      </c>
      <c r="C1124" s="40" t="s">
        <v>14</v>
      </c>
      <c r="D1124" s="41">
        <f>SUM(D1125:D1130)</f>
        <v>8760</v>
      </c>
      <c r="E1124" s="42">
        <f>SUM(E1125:E1130)</f>
        <v>0</v>
      </c>
      <c r="F1124" s="41">
        <f aca="true" t="shared" si="676" ref="F1124:Q1124">SUM(F1125:F1130)</f>
        <v>8760</v>
      </c>
      <c r="G1124" s="42">
        <f t="shared" si="676"/>
        <v>0</v>
      </c>
      <c r="H1124" s="41">
        <f t="shared" si="676"/>
        <v>0</v>
      </c>
      <c r="I1124" s="42">
        <f t="shared" si="676"/>
        <v>0</v>
      </c>
      <c r="J1124" s="41">
        <f t="shared" si="676"/>
        <v>0</v>
      </c>
      <c r="K1124" s="42">
        <f t="shared" si="676"/>
        <v>0</v>
      </c>
      <c r="L1124" s="41">
        <f t="shared" si="676"/>
        <v>0</v>
      </c>
      <c r="M1124" s="42">
        <f t="shared" si="676"/>
        <v>0</v>
      </c>
      <c r="N1124" s="41">
        <f t="shared" si="676"/>
        <v>0</v>
      </c>
      <c r="O1124" s="42">
        <f t="shared" si="676"/>
        <v>0</v>
      </c>
      <c r="P1124" s="41">
        <f t="shared" si="676"/>
        <v>0</v>
      </c>
      <c r="Q1124" s="42">
        <f t="shared" si="676"/>
        <v>0</v>
      </c>
      <c r="R1124" s="150" t="s">
        <v>19</v>
      </c>
      <c r="S1124" s="151"/>
      <c r="T1124" s="125"/>
      <c r="U1124" s="125"/>
      <c r="V1124" s="125"/>
    </row>
    <row r="1125" spans="1:22" ht="15">
      <c r="A1125" s="127"/>
      <c r="B1125" s="140"/>
      <c r="C1125" s="43" t="s">
        <v>0</v>
      </c>
      <c r="D1125" s="44">
        <f aca="true" t="shared" si="677" ref="D1125:D1130">F1125+H1125+J1125+L1125</f>
        <v>0</v>
      </c>
      <c r="E1125" s="45">
        <f aca="true" t="shared" si="678" ref="E1125:E1130">G1125+I1125+K1125+M1125</f>
        <v>0</v>
      </c>
      <c r="F1125" s="52"/>
      <c r="G1125" s="48"/>
      <c r="H1125" s="52"/>
      <c r="I1125" s="48"/>
      <c r="J1125" s="52"/>
      <c r="K1125" s="48"/>
      <c r="L1125" s="52"/>
      <c r="M1125" s="48"/>
      <c r="N1125" s="52"/>
      <c r="O1125" s="48"/>
      <c r="P1125" s="52"/>
      <c r="Q1125" s="48"/>
      <c r="R1125" s="147"/>
      <c r="S1125" s="148"/>
      <c r="T1125" s="125"/>
      <c r="U1125" s="125"/>
      <c r="V1125" s="125"/>
    </row>
    <row r="1126" spans="1:22" ht="15">
      <c r="A1126" s="127"/>
      <c r="B1126" s="140"/>
      <c r="C1126" s="34" t="s">
        <v>1</v>
      </c>
      <c r="D1126" s="44">
        <f t="shared" si="677"/>
        <v>8760</v>
      </c>
      <c r="E1126" s="45">
        <f t="shared" si="678"/>
        <v>0</v>
      </c>
      <c r="F1126" s="46">
        <v>8760</v>
      </c>
      <c r="G1126" s="45">
        <v>0</v>
      </c>
      <c r="H1126" s="46">
        <v>0</v>
      </c>
      <c r="I1126" s="45">
        <v>0</v>
      </c>
      <c r="J1126" s="46">
        <v>0</v>
      </c>
      <c r="K1126" s="45">
        <v>0</v>
      </c>
      <c r="L1126" s="46">
        <v>0</v>
      </c>
      <c r="M1126" s="45">
        <v>0</v>
      </c>
      <c r="N1126" s="46"/>
      <c r="O1126" s="45"/>
      <c r="P1126" s="46"/>
      <c r="Q1126" s="45"/>
      <c r="R1126" s="147"/>
      <c r="S1126" s="148"/>
      <c r="T1126" s="125"/>
      <c r="U1126" s="125"/>
      <c r="V1126" s="125"/>
    </row>
    <row r="1127" spans="1:22" ht="15">
      <c r="A1127" s="127"/>
      <c r="B1127" s="140"/>
      <c r="C1127" s="34" t="s">
        <v>2</v>
      </c>
      <c r="D1127" s="44">
        <f t="shared" si="677"/>
        <v>0</v>
      </c>
      <c r="E1127" s="45">
        <f t="shared" si="678"/>
        <v>0</v>
      </c>
      <c r="F1127" s="46">
        <v>0</v>
      </c>
      <c r="G1127" s="45"/>
      <c r="H1127" s="46"/>
      <c r="I1127" s="45"/>
      <c r="J1127" s="46"/>
      <c r="K1127" s="45"/>
      <c r="L1127" s="46"/>
      <c r="M1127" s="45"/>
      <c r="N1127" s="46"/>
      <c r="O1127" s="45"/>
      <c r="P1127" s="46"/>
      <c r="Q1127" s="45"/>
      <c r="R1127" s="147"/>
      <c r="S1127" s="148"/>
      <c r="T1127" s="125"/>
      <c r="U1127" s="125"/>
      <c r="V1127" s="125"/>
    </row>
    <row r="1128" spans="1:22" ht="15">
      <c r="A1128" s="127"/>
      <c r="B1128" s="140"/>
      <c r="C1128" s="34" t="s">
        <v>211</v>
      </c>
      <c r="D1128" s="44">
        <f t="shared" si="677"/>
        <v>0</v>
      </c>
      <c r="E1128" s="45">
        <f t="shared" si="678"/>
        <v>0</v>
      </c>
      <c r="F1128" s="46">
        <v>0</v>
      </c>
      <c r="G1128" s="45"/>
      <c r="H1128" s="46"/>
      <c r="I1128" s="45"/>
      <c r="J1128" s="46"/>
      <c r="K1128" s="45"/>
      <c r="L1128" s="46"/>
      <c r="M1128" s="45"/>
      <c r="N1128" s="46"/>
      <c r="O1128" s="45"/>
      <c r="P1128" s="46"/>
      <c r="Q1128" s="45"/>
      <c r="R1128" s="147"/>
      <c r="S1128" s="148"/>
      <c r="T1128" s="125"/>
      <c r="U1128" s="125"/>
      <c r="V1128" s="125"/>
    </row>
    <row r="1129" spans="1:22" ht="15">
      <c r="A1129" s="127"/>
      <c r="B1129" s="140"/>
      <c r="C1129" s="43" t="s">
        <v>212</v>
      </c>
      <c r="D1129" s="44">
        <f t="shared" si="677"/>
        <v>0</v>
      </c>
      <c r="E1129" s="45">
        <f t="shared" si="678"/>
        <v>0</v>
      </c>
      <c r="F1129" s="46"/>
      <c r="G1129" s="45"/>
      <c r="H1129" s="46"/>
      <c r="I1129" s="45"/>
      <c r="J1129" s="46"/>
      <c r="K1129" s="45"/>
      <c r="L1129" s="46"/>
      <c r="M1129" s="45"/>
      <c r="N1129" s="46"/>
      <c r="O1129" s="45"/>
      <c r="P1129" s="46"/>
      <c r="Q1129" s="45"/>
      <c r="R1129" s="147"/>
      <c r="S1129" s="148"/>
      <c r="T1129" s="125"/>
      <c r="U1129" s="125"/>
      <c r="V1129" s="125"/>
    </row>
    <row r="1130" spans="1:22" ht="15">
      <c r="A1130" s="127"/>
      <c r="B1130" s="141"/>
      <c r="C1130" s="43" t="s">
        <v>213</v>
      </c>
      <c r="D1130" s="44">
        <f t="shared" si="677"/>
        <v>0</v>
      </c>
      <c r="E1130" s="45">
        <f t="shared" si="678"/>
        <v>0</v>
      </c>
      <c r="F1130" s="46"/>
      <c r="G1130" s="45"/>
      <c r="H1130" s="46"/>
      <c r="I1130" s="45"/>
      <c r="J1130" s="46"/>
      <c r="K1130" s="45"/>
      <c r="L1130" s="46"/>
      <c r="M1130" s="45"/>
      <c r="N1130" s="46"/>
      <c r="O1130" s="45"/>
      <c r="P1130" s="46"/>
      <c r="Q1130" s="45"/>
      <c r="R1130" s="147"/>
      <c r="S1130" s="148"/>
      <c r="T1130" s="125"/>
      <c r="U1130" s="125"/>
      <c r="V1130" s="125"/>
    </row>
    <row r="1131" spans="1:22" ht="15">
      <c r="A1131" s="127"/>
      <c r="B1131" s="168" t="s">
        <v>220</v>
      </c>
      <c r="C1131" s="43" t="s">
        <v>14</v>
      </c>
      <c r="D1131" s="55">
        <f>SUM(D1132:D1137)</f>
        <v>438</v>
      </c>
      <c r="E1131" s="48">
        <f>SUM(E1132:E1137)</f>
        <v>0</v>
      </c>
      <c r="F1131" s="55">
        <f aca="true" t="shared" si="679" ref="F1131:Q1131">SUM(F1132:F1137)</f>
        <v>438</v>
      </c>
      <c r="G1131" s="48">
        <f t="shared" si="679"/>
        <v>0</v>
      </c>
      <c r="H1131" s="55">
        <f t="shared" si="679"/>
        <v>0</v>
      </c>
      <c r="I1131" s="48">
        <f t="shared" si="679"/>
        <v>0</v>
      </c>
      <c r="J1131" s="55">
        <f t="shared" si="679"/>
        <v>0</v>
      </c>
      <c r="K1131" s="48">
        <f t="shared" si="679"/>
        <v>0</v>
      </c>
      <c r="L1131" s="55">
        <f t="shared" si="679"/>
        <v>0</v>
      </c>
      <c r="M1131" s="48">
        <f t="shared" si="679"/>
        <v>0</v>
      </c>
      <c r="N1131" s="55">
        <f t="shared" si="679"/>
        <v>0</v>
      </c>
      <c r="O1131" s="48">
        <f t="shared" si="679"/>
        <v>0</v>
      </c>
      <c r="P1131" s="55">
        <f t="shared" si="679"/>
        <v>0</v>
      </c>
      <c r="Q1131" s="48">
        <f t="shared" si="679"/>
        <v>0</v>
      </c>
      <c r="R1131" s="147"/>
      <c r="S1131" s="148"/>
      <c r="T1131" s="125"/>
      <c r="U1131" s="125"/>
      <c r="V1131" s="125"/>
    </row>
    <row r="1132" spans="1:22" ht="15">
      <c r="A1132" s="127"/>
      <c r="B1132" s="140"/>
      <c r="C1132" s="43" t="s">
        <v>0</v>
      </c>
      <c r="D1132" s="44">
        <f aca="true" t="shared" si="680" ref="D1132:D1137">F1132+H1132+J1132+L1132</f>
        <v>0</v>
      </c>
      <c r="E1132" s="45">
        <f aca="true" t="shared" si="681" ref="E1132:E1137">G1132+I1132+K1132+M1132</f>
        <v>0</v>
      </c>
      <c r="F1132" s="52"/>
      <c r="G1132" s="48"/>
      <c r="H1132" s="52"/>
      <c r="I1132" s="48"/>
      <c r="J1132" s="52"/>
      <c r="K1132" s="48"/>
      <c r="L1132" s="52"/>
      <c r="M1132" s="48"/>
      <c r="N1132" s="46"/>
      <c r="O1132" s="45"/>
      <c r="P1132" s="46"/>
      <c r="Q1132" s="45"/>
      <c r="R1132" s="147"/>
      <c r="S1132" s="148"/>
      <c r="T1132" s="125"/>
      <c r="U1132" s="125"/>
      <c r="V1132" s="125"/>
    </row>
    <row r="1133" spans="1:22" ht="15">
      <c r="A1133" s="127"/>
      <c r="B1133" s="140"/>
      <c r="C1133" s="34" t="s">
        <v>1</v>
      </c>
      <c r="D1133" s="44">
        <f t="shared" si="680"/>
        <v>438</v>
      </c>
      <c r="E1133" s="45">
        <f t="shared" si="681"/>
        <v>0</v>
      </c>
      <c r="F1133" s="46">
        <v>438</v>
      </c>
      <c r="G1133" s="45">
        <v>0</v>
      </c>
      <c r="H1133" s="46">
        <v>0</v>
      </c>
      <c r="I1133" s="45">
        <v>0</v>
      </c>
      <c r="J1133" s="46">
        <v>0</v>
      </c>
      <c r="K1133" s="45">
        <v>0</v>
      </c>
      <c r="L1133" s="46">
        <v>0</v>
      </c>
      <c r="M1133" s="45">
        <v>0</v>
      </c>
      <c r="N1133" s="46"/>
      <c r="O1133" s="45"/>
      <c r="P1133" s="46"/>
      <c r="Q1133" s="45"/>
      <c r="R1133" s="147"/>
      <c r="S1133" s="148"/>
      <c r="T1133" s="125"/>
      <c r="U1133" s="125"/>
      <c r="V1133" s="125"/>
    </row>
    <row r="1134" spans="1:22" ht="15">
      <c r="A1134" s="127"/>
      <c r="B1134" s="140"/>
      <c r="C1134" s="34" t="s">
        <v>2</v>
      </c>
      <c r="D1134" s="44">
        <f t="shared" si="680"/>
        <v>0</v>
      </c>
      <c r="E1134" s="45">
        <f t="shared" si="681"/>
        <v>0</v>
      </c>
      <c r="F1134" s="46"/>
      <c r="G1134" s="45"/>
      <c r="H1134" s="46"/>
      <c r="I1134" s="45"/>
      <c r="J1134" s="46"/>
      <c r="K1134" s="45"/>
      <c r="L1134" s="46"/>
      <c r="M1134" s="45"/>
      <c r="N1134" s="46"/>
      <c r="O1134" s="45"/>
      <c r="P1134" s="46"/>
      <c r="Q1134" s="45"/>
      <c r="R1134" s="147"/>
      <c r="S1134" s="148"/>
      <c r="T1134" s="125"/>
      <c r="U1134" s="125"/>
      <c r="V1134" s="125"/>
    </row>
    <row r="1135" spans="1:22" ht="15">
      <c r="A1135" s="127"/>
      <c r="B1135" s="140"/>
      <c r="C1135" s="34" t="s">
        <v>211</v>
      </c>
      <c r="D1135" s="44">
        <f t="shared" si="680"/>
        <v>0</v>
      </c>
      <c r="E1135" s="45">
        <f t="shared" si="681"/>
        <v>0</v>
      </c>
      <c r="F1135" s="46"/>
      <c r="G1135" s="45"/>
      <c r="H1135" s="46"/>
      <c r="I1135" s="45"/>
      <c r="J1135" s="46"/>
      <c r="K1135" s="45"/>
      <c r="L1135" s="46"/>
      <c r="M1135" s="45"/>
      <c r="N1135" s="46"/>
      <c r="O1135" s="45"/>
      <c r="P1135" s="46"/>
      <c r="Q1135" s="45"/>
      <c r="R1135" s="147"/>
      <c r="S1135" s="148"/>
      <c r="T1135" s="125"/>
      <c r="U1135" s="125"/>
      <c r="V1135" s="125"/>
    </row>
    <row r="1136" spans="1:22" ht="15">
      <c r="A1136" s="127"/>
      <c r="B1136" s="140"/>
      <c r="C1136" s="43" t="s">
        <v>212</v>
      </c>
      <c r="D1136" s="44">
        <f t="shared" si="680"/>
        <v>0</v>
      </c>
      <c r="E1136" s="45">
        <f t="shared" si="681"/>
        <v>0</v>
      </c>
      <c r="F1136" s="46"/>
      <c r="G1136" s="45"/>
      <c r="H1136" s="46"/>
      <c r="I1136" s="45"/>
      <c r="J1136" s="46"/>
      <c r="K1136" s="45"/>
      <c r="L1136" s="46"/>
      <c r="M1136" s="45"/>
      <c r="N1136" s="46"/>
      <c r="O1136" s="45"/>
      <c r="P1136" s="46"/>
      <c r="Q1136" s="45"/>
      <c r="R1136" s="147"/>
      <c r="S1136" s="148"/>
      <c r="T1136" s="125"/>
      <c r="U1136" s="125"/>
      <c r="V1136" s="125"/>
    </row>
    <row r="1137" spans="1:22" ht="15">
      <c r="A1137" s="127"/>
      <c r="B1137" s="141"/>
      <c r="C1137" s="43" t="s">
        <v>213</v>
      </c>
      <c r="D1137" s="44">
        <f t="shared" si="680"/>
        <v>0</v>
      </c>
      <c r="E1137" s="45">
        <f t="shared" si="681"/>
        <v>0</v>
      </c>
      <c r="F1137" s="46"/>
      <c r="G1137" s="45"/>
      <c r="H1137" s="46"/>
      <c r="I1137" s="45"/>
      <c r="J1137" s="46"/>
      <c r="K1137" s="45"/>
      <c r="L1137" s="46"/>
      <c r="M1137" s="45"/>
      <c r="N1137" s="46"/>
      <c r="O1137" s="45"/>
      <c r="P1137" s="46"/>
      <c r="Q1137" s="45"/>
      <c r="R1137" s="147"/>
      <c r="S1137" s="148"/>
      <c r="T1137" s="125"/>
      <c r="U1137" s="125"/>
      <c r="V1137" s="125"/>
    </row>
    <row r="1138" spans="1:22" s="30" customFormat="1" ht="15">
      <c r="A1138" s="127"/>
      <c r="B1138" s="153" t="s">
        <v>245</v>
      </c>
      <c r="C1138" s="64" t="s">
        <v>14</v>
      </c>
      <c r="D1138" s="62">
        <f>SUM(D1139:D1144)</f>
        <v>9198</v>
      </c>
      <c r="E1138" s="63">
        <f>SUM(E1139:E1144)</f>
        <v>0</v>
      </c>
      <c r="F1138" s="62">
        <f aca="true" t="shared" si="682" ref="F1138:Q1138">SUM(F1139:F1144)</f>
        <v>9198</v>
      </c>
      <c r="G1138" s="63">
        <f t="shared" si="682"/>
        <v>0</v>
      </c>
      <c r="H1138" s="62">
        <f t="shared" si="682"/>
        <v>0</v>
      </c>
      <c r="I1138" s="63">
        <f t="shared" si="682"/>
        <v>0</v>
      </c>
      <c r="J1138" s="62">
        <f t="shared" si="682"/>
        <v>0</v>
      </c>
      <c r="K1138" s="63">
        <f t="shared" si="682"/>
        <v>0</v>
      </c>
      <c r="L1138" s="62">
        <f t="shared" si="682"/>
        <v>0</v>
      </c>
      <c r="M1138" s="63">
        <f t="shared" si="682"/>
        <v>0</v>
      </c>
      <c r="N1138" s="62">
        <f t="shared" si="682"/>
        <v>0</v>
      </c>
      <c r="O1138" s="63">
        <f t="shared" si="682"/>
        <v>0</v>
      </c>
      <c r="P1138" s="62">
        <f t="shared" si="682"/>
        <v>0</v>
      </c>
      <c r="Q1138" s="63">
        <f t="shared" si="682"/>
        <v>0</v>
      </c>
      <c r="R1138" s="147"/>
      <c r="S1138" s="148"/>
      <c r="T1138" s="125"/>
      <c r="U1138" s="125"/>
      <c r="V1138" s="125"/>
    </row>
    <row r="1139" spans="1:22" s="30" customFormat="1" ht="15">
      <c r="A1139" s="127"/>
      <c r="B1139" s="154"/>
      <c r="C1139" s="34" t="s">
        <v>0</v>
      </c>
      <c r="D1139" s="58">
        <f aca="true" t="shared" si="683" ref="D1139:E1144">F1139+H1139+J1139+L1139</f>
        <v>0</v>
      </c>
      <c r="E1139" s="36">
        <f t="shared" si="683"/>
        <v>0</v>
      </c>
      <c r="F1139" s="35">
        <f>F1125+F1132</f>
        <v>0</v>
      </c>
      <c r="G1139" s="36">
        <f aca="true" t="shared" si="684" ref="G1139:Q1139">G1125+G1132</f>
        <v>0</v>
      </c>
      <c r="H1139" s="35">
        <f t="shared" si="684"/>
        <v>0</v>
      </c>
      <c r="I1139" s="36">
        <f t="shared" si="684"/>
        <v>0</v>
      </c>
      <c r="J1139" s="35">
        <f t="shared" si="684"/>
        <v>0</v>
      </c>
      <c r="K1139" s="36">
        <f t="shared" si="684"/>
        <v>0</v>
      </c>
      <c r="L1139" s="35">
        <f t="shared" si="684"/>
        <v>0</v>
      </c>
      <c r="M1139" s="36">
        <f t="shared" si="684"/>
        <v>0</v>
      </c>
      <c r="N1139" s="35">
        <f t="shared" si="684"/>
        <v>0</v>
      </c>
      <c r="O1139" s="36">
        <f t="shared" si="684"/>
        <v>0</v>
      </c>
      <c r="P1139" s="35">
        <f t="shared" si="684"/>
        <v>0</v>
      </c>
      <c r="Q1139" s="36">
        <f t="shared" si="684"/>
        <v>0</v>
      </c>
      <c r="R1139" s="147"/>
      <c r="S1139" s="148"/>
      <c r="T1139" s="125"/>
      <c r="U1139" s="125"/>
      <c r="V1139" s="125"/>
    </row>
    <row r="1140" spans="1:22" s="30" customFormat="1" ht="15">
      <c r="A1140" s="127"/>
      <c r="B1140" s="154"/>
      <c r="C1140" s="34" t="s">
        <v>1</v>
      </c>
      <c r="D1140" s="58">
        <f t="shared" si="683"/>
        <v>9198</v>
      </c>
      <c r="E1140" s="36">
        <f t="shared" si="683"/>
        <v>0</v>
      </c>
      <c r="F1140" s="35">
        <f>F1126+F1133</f>
        <v>9198</v>
      </c>
      <c r="G1140" s="36">
        <f aca="true" t="shared" si="685" ref="G1140:Q1140">G1126+G1133</f>
        <v>0</v>
      </c>
      <c r="H1140" s="35">
        <f t="shared" si="685"/>
        <v>0</v>
      </c>
      <c r="I1140" s="36">
        <f t="shared" si="685"/>
        <v>0</v>
      </c>
      <c r="J1140" s="35">
        <f t="shared" si="685"/>
        <v>0</v>
      </c>
      <c r="K1140" s="36">
        <f t="shared" si="685"/>
        <v>0</v>
      </c>
      <c r="L1140" s="35">
        <f t="shared" si="685"/>
        <v>0</v>
      </c>
      <c r="M1140" s="36">
        <f t="shared" si="685"/>
        <v>0</v>
      </c>
      <c r="N1140" s="35">
        <f t="shared" si="685"/>
        <v>0</v>
      </c>
      <c r="O1140" s="36">
        <f t="shared" si="685"/>
        <v>0</v>
      </c>
      <c r="P1140" s="35">
        <f t="shared" si="685"/>
        <v>0</v>
      </c>
      <c r="Q1140" s="36">
        <f t="shared" si="685"/>
        <v>0</v>
      </c>
      <c r="R1140" s="147"/>
      <c r="S1140" s="148"/>
      <c r="T1140" s="125"/>
      <c r="U1140" s="125"/>
      <c r="V1140" s="125"/>
    </row>
    <row r="1141" spans="1:22" s="30" customFormat="1" ht="15">
      <c r="A1141" s="127"/>
      <c r="B1141" s="154"/>
      <c r="C1141" s="34" t="s">
        <v>2</v>
      </c>
      <c r="D1141" s="58">
        <f t="shared" si="683"/>
        <v>0</v>
      </c>
      <c r="E1141" s="36">
        <f t="shared" si="683"/>
        <v>0</v>
      </c>
      <c r="F1141" s="35">
        <f aca="true" t="shared" si="686" ref="F1141:Q1141">F1127+F1134</f>
        <v>0</v>
      </c>
      <c r="G1141" s="36">
        <f t="shared" si="686"/>
        <v>0</v>
      </c>
      <c r="H1141" s="35">
        <f t="shared" si="686"/>
        <v>0</v>
      </c>
      <c r="I1141" s="36">
        <f t="shared" si="686"/>
        <v>0</v>
      </c>
      <c r="J1141" s="35">
        <f t="shared" si="686"/>
        <v>0</v>
      </c>
      <c r="K1141" s="36">
        <f t="shared" si="686"/>
        <v>0</v>
      </c>
      <c r="L1141" s="35">
        <f t="shared" si="686"/>
        <v>0</v>
      </c>
      <c r="M1141" s="36">
        <f t="shared" si="686"/>
        <v>0</v>
      </c>
      <c r="N1141" s="35">
        <f t="shared" si="686"/>
        <v>0</v>
      </c>
      <c r="O1141" s="36">
        <f t="shared" si="686"/>
        <v>0</v>
      </c>
      <c r="P1141" s="35">
        <f t="shared" si="686"/>
        <v>0</v>
      </c>
      <c r="Q1141" s="36">
        <f t="shared" si="686"/>
        <v>0</v>
      </c>
      <c r="R1141" s="147"/>
      <c r="S1141" s="148"/>
      <c r="T1141" s="125"/>
      <c r="U1141" s="125"/>
      <c r="V1141" s="125"/>
    </row>
    <row r="1142" spans="1:22" s="30" customFormat="1" ht="15">
      <c r="A1142" s="127"/>
      <c r="B1142" s="154"/>
      <c r="C1142" s="34" t="s">
        <v>211</v>
      </c>
      <c r="D1142" s="58">
        <f t="shared" si="683"/>
        <v>0</v>
      </c>
      <c r="E1142" s="36">
        <f t="shared" si="683"/>
        <v>0</v>
      </c>
      <c r="F1142" s="35">
        <f aca="true" t="shared" si="687" ref="F1142:Q1142">F1128+F1135</f>
        <v>0</v>
      </c>
      <c r="G1142" s="36">
        <f t="shared" si="687"/>
        <v>0</v>
      </c>
      <c r="H1142" s="35">
        <f t="shared" si="687"/>
        <v>0</v>
      </c>
      <c r="I1142" s="36">
        <f t="shared" si="687"/>
        <v>0</v>
      </c>
      <c r="J1142" s="35">
        <f t="shared" si="687"/>
        <v>0</v>
      </c>
      <c r="K1142" s="36">
        <f t="shared" si="687"/>
        <v>0</v>
      </c>
      <c r="L1142" s="35">
        <f t="shared" si="687"/>
        <v>0</v>
      </c>
      <c r="M1142" s="36">
        <f t="shared" si="687"/>
        <v>0</v>
      </c>
      <c r="N1142" s="35">
        <f t="shared" si="687"/>
        <v>0</v>
      </c>
      <c r="O1142" s="36">
        <f t="shared" si="687"/>
        <v>0</v>
      </c>
      <c r="P1142" s="35">
        <f t="shared" si="687"/>
        <v>0</v>
      </c>
      <c r="Q1142" s="36">
        <f t="shared" si="687"/>
        <v>0</v>
      </c>
      <c r="R1142" s="147"/>
      <c r="S1142" s="148"/>
      <c r="T1142" s="125"/>
      <c r="U1142" s="125"/>
      <c r="V1142" s="125"/>
    </row>
    <row r="1143" spans="1:22" s="30" customFormat="1" ht="15">
      <c r="A1143" s="127"/>
      <c r="B1143" s="154"/>
      <c r="C1143" s="34" t="s">
        <v>212</v>
      </c>
      <c r="D1143" s="58">
        <f t="shared" si="683"/>
        <v>0</v>
      </c>
      <c r="E1143" s="36">
        <f t="shared" si="683"/>
        <v>0</v>
      </c>
      <c r="F1143" s="35">
        <f aca="true" t="shared" si="688" ref="F1143:Q1143">F1129+F1136</f>
        <v>0</v>
      </c>
      <c r="G1143" s="36">
        <f t="shared" si="688"/>
        <v>0</v>
      </c>
      <c r="H1143" s="35">
        <f t="shared" si="688"/>
        <v>0</v>
      </c>
      <c r="I1143" s="36">
        <f t="shared" si="688"/>
        <v>0</v>
      </c>
      <c r="J1143" s="35">
        <f t="shared" si="688"/>
        <v>0</v>
      </c>
      <c r="K1143" s="36">
        <f t="shared" si="688"/>
        <v>0</v>
      </c>
      <c r="L1143" s="35">
        <f t="shared" si="688"/>
        <v>0</v>
      </c>
      <c r="M1143" s="36">
        <f t="shared" si="688"/>
        <v>0</v>
      </c>
      <c r="N1143" s="35">
        <f t="shared" si="688"/>
        <v>0</v>
      </c>
      <c r="O1143" s="36">
        <f t="shared" si="688"/>
        <v>0</v>
      </c>
      <c r="P1143" s="35">
        <f t="shared" si="688"/>
        <v>0</v>
      </c>
      <c r="Q1143" s="36">
        <f t="shared" si="688"/>
        <v>0</v>
      </c>
      <c r="R1143" s="147"/>
      <c r="S1143" s="148"/>
      <c r="T1143" s="125"/>
      <c r="U1143" s="125"/>
      <c r="V1143" s="125"/>
    </row>
    <row r="1144" spans="1:22" s="30" customFormat="1" ht="15.75" thickBot="1">
      <c r="A1144" s="128"/>
      <c r="B1144" s="155"/>
      <c r="C1144" s="37" t="s">
        <v>213</v>
      </c>
      <c r="D1144" s="60">
        <f t="shared" si="683"/>
        <v>0</v>
      </c>
      <c r="E1144" s="39">
        <f t="shared" si="683"/>
        <v>0</v>
      </c>
      <c r="F1144" s="38">
        <f aca="true" t="shared" si="689" ref="F1144:Q1144">F1130+F1137</f>
        <v>0</v>
      </c>
      <c r="G1144" s="39">
        <f t="shared" si="689"/>
        <v>0</v>
      </c>
      <c r="H1144" s="38">
        <f t="shared" si="689"/>
        <v>0</v>
      </c>
      <c r="I1144" s="39">
        <f t="shared" si="689"/>
        <v>0</v>
      </c>
      <c r="J1144" s="38">
        <f t="shared" si="689"/>
        <v>0</v>
      </c>
      <c r="K1144" s="39">
        <f t="shared" si="689"/>
        <v>0</v>
      </c>
      <c r="L1144" s="38">
        <f t="shared" si="689"/>
        <v>0</v>
      </c>
      <c r="M1144" s="39">
        <f t="shared" si="689"/>
        <v>0</v>
      </c>
      <c r="N1144" s="38">
        <f t="shared" si="689"/>
        <v>0</v>
      </c>
      <c r="O1144" s="39">
        <f t="shared" si="689"/>
        <v>0</v>
      </c>
      <c r="P1144" s="38">
        <f t="shared" si="689"/>
        <v>0</v>
      </c>
      <c r="Q1144" s="39">
        <f t="shared" si="689"/>
        <v>0</v>
      </c>
      <c r="R1144" s="149"/>
      <c r="S1144" s="145"/>
      <c r="T1144" s="125"/>
      <c r="U1144" s="125"/>
      <c r="V1144" s="125"/>
    </row>
    <row r="1145" spans="1:22" ht="15">
      <c r="A1145" s="126" t="s">
        <v>232</v>
      </c>
      <c r="B1145" s="139" t="s">
        <v>231</v>
      </c>
      <c r="C1145" s="40" t="s">
        <v>14</v>
      </c>
      <c r="D1145" s="41">
        <f>SUM(D1146:D1151)</f>
        <v>8109</v>
      </c>
      <c r="E1145" s="42">
        <f>SUM(E1146:E1151)</f>
        <v>0</v>
      </c>
      <c r="F1145" s="41">
        <f aca="true" t="shared" si="690" ref="F1145:Q1145">SUM(F1146:F1151)</f>
        <v>8109</v>
      </c>
      <c r="G1145" s="42">
        <f t="shared" si="690"/>
        <v>0</v>
      </c>
      <c r="H1145" s="41">
        <f t="shared" si="690"/>
        <v>0</v>
      </c>
      <c r="I1145" s="42">
        <f t="shared" si="690"/>
        <v>0</v>
      </c>
      <c r="J1145" s="41">
        <f t="shared" si="690"/>
        <v>0</v>
      </c>
      <c r="K1145" s="42">
        <f t="shared" si="690"/>
        <v>0</v>
      </c>
      <c r="L1145" s="41">
        <f t="shared" si="690"/>
        <v>0</v>
      </c>
      <c r="M1145" s="42">
        <f t="shared" si="690"/>
        <v>0</v>
      </c>
      <c r="N1145" s="41">
        <f t="shared" si="690"/>
        <v>0</v>
      </c>
      <c r="O1145" s="42">
        <f t="shared" si="690"/>
        <v>0</v>
      </c>
      <c r="P1145" s="41">
        <f t="shared" si="690"/>
        <v>0</v>
      </c>
      <c r="Q1145" s="42">
        <f t="shared" si="690"/>
        <v>0</v>
      </c>
      <c r="R1145" s="150" t="s">
        <v>19</v>
      </c>
      <c r="S1145" s="151"/>
      <c r="T1145" s="125"/>
      <c r="U1145" s="125"/>
      <c r="V1145" s="125"/>
    </row>
    <row r="1146" spans="1:22" ht="15">
      <c r="A1146" s="127"/>
      <c r="B1146" s="140"/>
      <c r="C1146" s="64" t="s">
        <v>0</v>
      </c>
      <c r="D1146" s="44">
        <f aca="true" t="shared" si="691" ref="D1146:D1151">F1146+H1146+J1146+L1146</f>
        <v>0</v>
      </c>
      <c r="E1146" s="45">
        <f aca="true" t="shared" si="692" ref="E1146:E1151">G1146+I1146+K1146+M1146</f>
        <v>0</v>
      </c>
      <c r="F1146" s="52"/>
      <c r="G1146" s="48"/>
      <c r="H1146" s="52"/>
      <c r="I1146" s="48"/>
      <c r="J1146" s="52"/>
      <c r="K1146" s="48"/>
      <c r="L1146" s="52"/>
      <c r="M1146" s="48"/>
      <c r="N1146" s="52"/>
      <c r="O1146" s="48"/>
      <c r="P1146" s="52"/>
      <c r="Q1146" s="48"/>
      <c r="R1146" s="147"/>
      <c r="S1146" s="148"/>
      <c r="T1146" s="125"/>
      <c r="U1146" s="125"/>
      <c r="V1146" s="125"/>
    </row>
    <row r="1147" spans="1:22" ht="15">
      <c r="A1147" s="127"/>
      <c r="B1147" s="140"/>
      <c r="C1147" s="34" t="s">
        <v>1</v>
      </c>
      <c r="D1147" s="44">
        <f t="shared" si="691"/>
        <v>0</v>
      </c>
      <c r="E1147" s="45">
        <f t="shared" si="692"/>
        <v>0</v>
      </c>
      <c r="F1147" s="46">
        <v>0</v>
      </c>
      <c r="G1147" s="45">
        <v>0</v>
      </c>
      <c r="H1147" s="46">
        <v>0</v>
      </c>
      <c r="I1147" s="45">
        <v>0</v>
      </c>
      <c r="J1147" s="46">
        <v>0</v>
      </c>
      <c r="K1147" s="45">
        <v>0</v>
      </c>
      <c r="L1147" s="46">
        <v>0</v>
      </c>
      <c r="M1147" s="45">
        <v>0</v>
      </c>
      <c r="N1147" s="46"/>
      <c r="O1147" s="45"/>
      <c r="P1147" s="46"/>
      <c r="Q1147" s="45"/>
      <c r="R1147" s="147"/>
      <c r="S1147" s="148"/>
      <c r="T1147" s="125"/>
      <c r="U1147" s="125"/>
      <c r="V1147" s="125"/>
    </row>
    <row r="1148" spans="1:22" ht="15">
      <c r="A1148" s="127"/>
      <c r="B1148" s="140"/>
      <c r="C1148" s="34" t="s">
        <v>2</v>
      </c>
      <c r="D1148" s="44">
        <f t="shared" si="691"/>
        <v>8109</v>
      </c>
      <c r="E1148" s="45">
        <f t="shared" si="692"/>
        <v>0</v>
      </c>
      <c r="F1148" s="46">
        <v>8109</v>
      </c>
      <c r="G1148" s="45"/>
      <c r="H1148" s="46"/>
      <c r="I1148" s="45"/>
      <c r="J1148" s="46"/>
      <c r="K1148" s="45"/>
      <c r="L1148" s="46"/>
      <c r="M1148" s="45"/>
      <c r="N1148" s="46"/>
      <c r="O1148" s="45"/>
      <c r="P1148" s="46"/>
      <c r="Q1148" s="45"/>
      <c r="R1148" s="147"/>
      <c r="S1148" s="148"/>
      <c r="T1148" s="125"/>
      <c r="U1148" s="125"/>
      <c r="V1148" s="125"/>
    </row>
    <row r="1149" spans="1:22" ht="15">
      <c r="A1149" s="127"/>
      <c r="B1149" s="140"/>
      <c r="C1149" s="34" t="s">
        <v>211</v>
      </c>
      <c r="D1149" s="44">
        <f t="shared" si="691"/>
        <v>0</v>
      </c>
      <c r="E1149" s="45">
        <f t="shared" si="692"/>
        <v>0</v>
      </c>
      <c r="F1149" s="46">
        <v>0</v>
      </c>
      <c r="G1149" s="45"/>
      <c r="H1149" s="46"/>
      <c r="I1149" s="45"/>
      <c r="J1149" s="46"/>
      <c r="K1149" s="45"/>
      <c r="L1149" s="46"/>
      <c r="M1149" s="45"/>
      <c r="N1149" s="46"/>
      <c r="O1149" s="45"/>
      <c r="P1149" s="46"/>
      <c r="Q1149" s="45"/>
      <c r="R1149" s="147"/>
      <c r="S1149" s="148"/>
      <c r="T1149" s="125"/>
      <c r="U1149" s="125"/>
      <c r="V1149" s="125"/>
    </row>
    <row r="1150" spans="1:22" ht="15">
      <c r="A1150" s="127"/>
      <c r="B1150" s="140"/>
      <c r="C1150" s="43" t="s">
        <v>212</v>
      </c>
      <c r="D1150" s="44">
        <f t="shared" si="691"/>
        <v>0</v>
      </c>
      <c r="E1150" s="45">
        <f t="shared" si="692"/>
        <v>0</v>
      </c>
      <c r="F1150" s="46"/>
      <c r="G1150" s="45"/>
      <c r="H1150" s="46"/>
      <c r="I1150" s="45"/>
      <c r="J1150" s="46"/>
      <c r="K1150" s="45"/>
      <c r="L1150" s="46"/>
      <c r="M1150" s="45"/>
      <c r="N1150" s="46"/>
      <c r="O1150" s="45"/>
      <c r="P1150" s="46"/>
      <c r="Q1150" s="45"/>
      <c r="R1150" s="147"/>
      <c r="S1150" s="148"/>
      <c r="T1150" s="125"/>
      <c r="U1150" s="125"/>
      <c r="V1150" s="125"/>
    </row>
    <row r="1151" spans="1:22" ht="15">
      <c r="A1151" s="127"/>
      <c r="B1151" s="141"/>
      <c r="C1151" s="43" t="s">
        <v>213</v>
      </c>
      <c r="D1151" s="44">
        <f t="shared" si="691"/>
        <v>0</v>
      </c>
      <c r="E1151" s="45">
        <f t="shared" si="692"/>
        <v>0</v>
      </c>
      <c r="F1151" s="46"/>
      <c r="G1151" s="45"/>
      <c r="H1151" s="46"/>
      <c r="I1151" s="45"/>
      <c r="J1151" s="46"/>
      <c r="K1151" s="45"/>
      <c r="L1151" s="46"/>
      <c r="M1151" s="45"/>
      <c r="N1151" s="46"/>
      <c r="O1151" s="45"/>
      <c r="P1151" s="46"/>
      <c r="Q1151" s="45"/>
      <c r="R1151" s="147"/>
      <c r="S1151" s="148"/>
      <c r="T1151" s="125"/>
      <c r="U1151" s="125"/>
      <c r="V1151" s="125"/>
    </row>
    <row r="1152" spans="1:22" ht="15">
      <c r="A1152" s="127"/>
      <c r="B1152" s="168" t="s">
        <v>222</v>
      </c>
      <c r="C1152" s="43" t="s">
        <v>14</v>
      </c>
      <c r="D1152" s="55">
        <f>SUM(D1153:D1158)</f>
        <v>405</v>
      </c>
      <c r="E1152" s="48">
        <f>SUM(E1153:E1158)</f>
        <v>0</v>
      </c>
      <c r="F1152" s="55">
        <f aca="true" t="shared" si="693" ref="F1152:Q1152">SUM(F1153:F1158)</f>
        <v>405</v>
      </c>
      <c r="G1152" s="48">
        <f t="shared" si="693"/>
        <v>0</v>
      </c>
      <c r="H1152" s="55">
        <f t="shared" si="693"/>
        <v>0</v>
      </c>
      <c r="I1152" s="48">
        <f t="shared" si="693"/>
        <v>0</v>
      </c>
      <c r="J1152" s="55">
        <f t="shared" si="693"/>
        <v>0</v>
      </c>
      <c r="K1152" s="48">
        <f t="shared" si="693"/>
        <v>0</v>
      </c>
      <c r="L1152" s="55">
        <f t="shared" si="693"/>
        <v>0</v>
      </c>
      <c r="M1152" s="48">
        <f t="shared" si="693"/>
        <v>0</v>
      </c>
      <c r="N1152" s="55">
        <f t="shared" si="693"/>
        <v>0</v>
      </c>
      <c r="O1152" s="48">
        <f t="shared" si="693"/>
        <v>0</v>
      </c>
      <c r="P1152" s="55">
        <f t="shared" si="693"/>
        <v>0</v>
      </c>
      <c r="Q1152" s="48">
        <f t="shared" si="693"/>
        <v>0</v>
      </c>
      <c r="R1152" s="147"/>
      <c r="S1152" s="148"/>
      <c r="T1152" s="125"/>
      <c r="U1152" s="125"/>
      <c r="V1152" s="125"/>
    </row>
    <row r="1153" spans="1:22" ht="15">
      <c r="A1153" s="127"/>
      <c r="B1153" s="140"/>
      <c r="C1153" s="64" t="s">
        <v>0</v>
      </c>
      <c r="D1153" s="44">
        <f aca="true" t="shared" si="694" ref="D1153:D1158">F1153+H1153+J1153+L1153</f>
        <v>0</v>
      </c>
      <c r="E1153" s="45">
        <f aca="true" t="shared" si="695" ref="E1153:E1158">G1153+I1153+K1153+M1153</f>
        <v>0</v>
      </c>
      <c r="F1153" s="46"/>
      <c r="G1153" s="45"/>
      <c r="H1153" s="46"/>
      <c r="I1153" s="45"/>
      <c r="J1153" s="46"/>
      <c r="K1153" s="45"/>
      <c r="L1153" s="46"/>
      <c r="M1153" s="45"/>
      <c r="N1153" s="46"/>
      <c r="O1153" s="45"/>
      <c r="P1153" s="46"/>
      <c r="Q1153" s="45"/>
      <c r="R1153" s="147"/>
      <c r="S1153" s="148"/>
      <c r="T1153" s="125"/>
      <c r="U1153" s="125"/>
      <c r="V1153" s="125"/>
    </row>
    <row r="1154" spans="1:22" ht="15">
      <c r="A1154" s="127"/>
      <c r="B1154" s="140"/>
      <c r="C1154" s="34" t="s">
        <v>1</v>
      </c>
      <c r="D1154" s="44">
        <f t="shared" si="694"/>
        <v>0</v>
      </c>
      <c r="E1154" s="45">
        <f t="shared" si="695"/>
        <v>0</v>
      </c>
      <c r="F1154" s="46">
        <v>0</v>
      </c>
      <c r="G1154" s="45">
        <v>0</v>
      </c>
      <c r="H1154" s="46">
        <v>0</v>
      </c>
      <c r="I1154" s="45">
        <v>0</v>
      </c>
      <c r="J1154" s="46">
        <v>0</v>
      </c>
      <c r="K1154" s="45">
        <v>0</v>
      </c>
      <c r="L1154" s="46">
        <v>0</v>
      </c>
      <c r="M1154" s="45">
        <v>0</v>
      </c>
      <c r="N1154" s="46"/>
      <c r="O1154" s="45"/>
      <c r="P1154" s="46"/>
      <c r="Q1154" s="45"/>
      <c r="R1154" s="147"/>
      <c r="S1154" s="148"/>
      <c r="T1154" s="125"/>
      <c r="U1154" s="125"/>
      <c r="V1154" s="125"/>
    </row>
    <row r="1155" spans="1:22" ht="15">
      <c r="A1155" s="127"/>
      <c r="B1155" s="140"/>
      <c r="C1155" s="34" t="s">
        <v>2</v>
      </c>
      <c r="D1155" s="44">
        <f t="shared" si="694"/>
        <v>405</v>
      </c>
      <c r="E1155" s="45">
        <f t="shared" si="695"/>
        <v>0</v>
      </c>
      <c r="F1155" s="46">
        <v>405</v>
      </c>
      <c r="G1155" s="45"/>
      <c r="H1155" s="46"/>
      <c r="I1155" s="45"/>
      <c r="J1155" s="46"/>
      <c r="K1155" s="45"/>
      <c r="L1155" s="46"/>
      <c r="M1155" s="45"/>
      <c r="N1155" s="46"/>
      <c r="O1155" s="45"/>
      <c r="P1155" s="46"/>
      <c r="Q1155" s="45"/>
      <c r="R1155" s="147"/>
      <c r="S1155" s="148"/>
      <c r="T1155" s="125"/>
      <c r="U1155" s="125"/>
      <c r="V1155" s="125"/>
    </row>
    <row r="1156" spans="1:22" ht="15">
      <c r="A1156" s="127"/>
      <c r="B1156" s="140"/>
      <c r="C1156" s="34" t="s">
        <v>211</v>
      </c>
      <c r="D1156" s="44">
        <f t="shared" si="694"/>
        <v>0</v>
      </c>
      <c r="E1156" s="45">
        <f t="shared" si="695"/>
        <v>0</v>
      </c>
      <c r="F1156" s="46"/>
      <c r="G1156" s="45"/>
      <c r="H1156" s="46"/>
      <c r="I1156" s="45"/>
      <c r="J1156" s="46"/>
      <c r="K1156" s="45"/>
      <c r="L1156" s="46"/>
      <c r="M1156" s="45"/>
      <c r="N1156" s="46"/>
      <c r="O1156" s="45"/>
      <c r="P1156" s="46"/>
      <c r="Q1156" s="45"/>
      <c r="R1156" s="147"/>
      <c r="S1156" s="148"/>
      <c r="T1156" s="125"/>
      <c r="U1156" s="125"/>
      <c r="V1156" s="125"/>
    </row>
    <row r="1157" spans="1:22" ht="15">
      <c r="A1157" s="127"/>
      <c r="B1157" s="140"/>
      <c r="C1157" s="34" t="s">
        <v>212</v>
      </c>
      <c r="D1157" s="44">
        <f t="shared" si="694"/>
        <v>0</v>
      </c>
      <c r="E1157" s="45">
        <f t="shared" si="695"/>
        <v>0</v>
      </c>
      <c r="F1157" s="46"/>
      <c r="G1157" s="45"/>
      <c r="H1157" s="46"/>
      <c r="I1157" s="45"/>
      <c r="J1157" s="46"/>
      <c r="K1157" s="45"/>
      <c r="L1157" s="46"/>
      <c r="M1157" s="45"/>
      <c r="N1157" s="46"/>
      <c r="O1157" s="45"/>
      <c r="P1157" s="46"/>
      <c r="Q1157" s="45"/>
      <c r="R1157" s="147"/>
      <c r="S1157" s="148"/>
      <c r="T1157" s="125"/>
      <c r="U1157" s="125"/>
      <c r="V1157" s="125"/>
    </row>
    <row r="1158" spans="1:22" ht="15">
      <c r="A1158" s="127"/>
      <c r="B1158" s="141"/>
      <c r="C1158" s="34" t="s">
        <v>213</v>
      </c>
      <c r="D1158" s="44">
        <f t="shared" si="694"/>
        <v>0</v>
      </c>
      <c r="E1158" s="45">
        <f t="shared" si="695"/>
        <v>0</v>
      </c>
      <c r="F1158" s="46"/>
      <c r="G1158" s="45"/>
      <c r="H1158" s="46"/>
      <c r="I1158" s="45"/>
      <c r="J1158" s="46"/>
      <c r="K1158" s="45"/>
      <c r="L1158" s="46"/>
      <c r="M1158" s="45"/>
      <c r="N1158" s="46"/>
      <c r="O1158" s="45"/>
      <c r="P1158" s="46"/>
      <c r="Q1158" s="45"/>
      <c r="R1158" s="147"/>
      <c r="S1158" s="148"/>
      <c r="T1158" s="125"/>
      <c r="U1158" s="125"/>
      <c r="V1158" s="125"/>
    </row>
    <row r="1159" spans="1:22" s="30" customFormat="1" ht="15">
      <c r="A1159" s="127"/>
      <c r="B1159" s="153" t="s">
        <v>245</v>
      </c>
      <c r="C1159" s="64" t="s">
        <v>14</v>
      </c>
      <c r="D1159" s="62">
        <f aca="true" t="shared" si="696" ref="D1159:Q1159">SUM(D1160:D1165)</f>
        <v>8514</v>
      </c>
      <c r="E1159" s="63">
        <f t="shared" si="696"/>
        <v>0</v>
      </c>
      <c r="F1159" s="65">
        <f t="shared" si="696"/>
        <v>8514</v>
      </c>
      <c r="G1159" s="36">
        <f t="shared" si="696"/>
        <v>0</v>
      </c>
      <c r="H1159" s="65">
        <f t="shared" si="696"/>
        <v>0</v>
      </c>
      <c r="I1159" s="36">
        <f t="shared" si="696"/>
        <v>0</v>
      </c>
      <c r="J1159" s="65">
        <f t="shared" si="696"/>
        <v>0</v>
      </c>
      <c r="K1159" s="36">
        <f t="shared" si="696"/>
        <v>0</v>
      </c>
      <c r="L1159" s="65">
        <f t="shared" si="696"/>
        <v>0</v>
      </c>
      <c r="M1159" s="36">
        <f t="shared" si="696"/>
        <v>0</v>
      </c>
      <c r="N1159" s="65">
        <f t="shared" si="696"/>
        <v>0</v>
      </c>
      <c r="O1159" s="36">
        <f t="shared" si="696"/>
        <v>0</v>
      </c>
      <c r="P1159" s="65">
        <f t="shared" si="696"/>
        <v>0</v>
      </c>
      <c r="Q1159" s="36">
        <f t="shared" si="696"/>
        <v>0</v>
      </c>
      <c r="R1159" s="147"/>
      <c r="S1159" s="148"/>
      <c r="T1159" s="125"/>
      <c r="U1159" s="125"/>
      <c r="V1159" s="125"/>
    </row>
    <row r="1160" spans="1:22" s="30" customFormat="1" ht="15">
      <c r="A1160" s="127"/>
      <c r="B1160" s="154"/>
      <c r="C1160" s="34" t="s">
        <v>0</v>
      </c>
      <c r="D1160" s="58">
        <f aca="true" t="shared" si="697" ref="D1160:E1165">F1160+H1160+J1160+L1160</f>
        <v>0</v>
      </c>
      <c r="E1160" s="36">
        <f t="shared" si="697"/>
        <v>0</v>
      </c>
      <c r="F1160" s="35">
        <f aca="true" t="shared" si="698" ref="F1160:G1165">F1146+F1153</f>
        <v>0</v>
      </c>
      <c r="G1160" s="36">
        <f t="shared" si="698"/>
        <v>0</v>
      </c>
      <c r="H1160" s="35">
        <f aca="true" t="shared" si="699" ref="H1160:Q1160">H1146+H1153</f>
        <v>0</v>
      </c>
      <c r="I1160" s="36">
        <f t="shared" si="699"/>
        <v>0</v>
      </c>
      <c r="J1160" s="35">
        <f t="shared" si="699"/>
        <v>0</v>
      </c>
      <c r="K1160" s="36">
        <f t="shared" si="699"/>
        <v>0</v>
      </c>
      <c r="L1160" s="35">
        <f t="shared" si="699"/>
        <v>0</v>
      </c>
      <c r="M1160" s="36">
        <f t="shared" si="699"/>
        <v>0</v>
      </c>
      <c r="N1160" s="35">
        <f t="shared" si="699"/>
        <v>0</v>
      </c>
      <c r="O1160" s="36">
        <f t="shared" si="699"/>
        <v>0</v>
      </c>
      <c r="P1160" s="35">
        <f t="shared" si="699"/>
        <v>0</v>
      </c>
      <c r="Q1160" s="36">
        <f t="shared" si="699"/>
        <v>0</v>
      </c>
      <c r="R1160" s="147"/>
      <c r="S1160" s="148"/>
      <c r="T1160" s="125"/>
      <c r="U1160" s="125"/>
      <c r="V1160" s="125"/>
    </row>
    <row r="1161" spans="1:22" s="30" customFormat="1" ht="15">
      <c r="A1161" s="127"/>
      <c r="B1161" s="154"/>
      <c r="C1161" s="34" t="s">
        <v>1</v>
      </c>
      <c r="D1161" s="58">
        <f t="shared" si="697"/>
        <v>0</v>
      </c>
      <c r="E1161" s="36">
        <f t="shared" si="697"/>
        <v>0</v>
      </c>
      <c r="F1161" s="35">
        <f t="shared" si="698"/>
        <v>0</v>
      </c>
      <c r="G1161" s="36">
        <f t="shared" si="698"/>
        <v>0</v>
      </c>
      <c r="H1161" s="35">
        <f aca="true" t="shared" si="700" ref="H1161:Q1161">H1147+H1154</f>
        <v>0</v>
      </c>
      <c r="I1161" s="36">
        <f t="shared" si="700"/>
        <v>0</v>
      </c>
      <c r="J1161" s="35">
        <f t="shared" si="700"/>
        <v>0</v>
      </c>
      <c r="K1161" s="36">
        <f t="shared" si="700"/>
        <v>0</v>
      </c>
      <c r="L1161" s="35">
        <f t="shared" si="700"/>
        <v>0</v>
      </c>
      <c r="M1161" s="36">
        <f t="shared" si="700"/>
        <v>0</v>
      </c>
      <c r="N1161" s="35">
        <f t="shared" si="700"/>
        <v>0</v>
      </c>
      <c r="O1161" s="36">
        <f t="shared" si="700"/>
        <v>0</v>
      </c>
      <c r="P1161" s="35">
        <f t="shared" si="700"/>
        <v>0</v>
      </c>
      <c r="Q1161" s="36">
        <f t="shared" si="700"/>
        <v>0</v>
      </c>
      <c r="R1161" s="147"/>
      <c r="S1161" s="148"/>
      <c r="T1161" s="125"/>
      <c r="U1161" s="125"/>
      <c r="V1161" s="125"/>
    </row>
    <row r="1162" spans="1:22" s="30" customFormat="1" ht="15">
      <c r="A1162" s="127"/>
      <c r="B1162" s="154"/>
      <c r="C1162" s="34" t="s">
        <v>2</v>
      </c>
      <c r="D1162" s="58">
        <f t="shared" si="697"/>
        <v>8514</v>
      </c>
      <c r="E1162" s="36">
        <f t="shared" si="697"/>
        <v>0</v>
      </c>
      <c r="F1162" s="35">
        <f t="shared" si="698"/>
        <v>8514</v>
      </c>
      <c r="G1162" s="36">
        <f t="shared" si="698"/>
        <v>0</v>
      </c>
      <c r="H1162" s="35">
        <f aca="true" t="shared" si="701" ref="H1162:Q1162">H1148+H1155</f>
        <v>0</v>
      </c>
      <c r="I1162" s="36">
        <f t="shared" si="701"/>
        <v>0</v>
      </c>
      <c r="J1162" s="35">
        <f t="shared" si="701"/>
        <v>0</v>
      </c>
      <c r="K1162" s="36">
        <f t="shared" si="701"/>
        <v>0</v>
      </c>
      <c r="L1162" s="35">
        <f t="shared" si="701"/>
        <v>0</v>
      </c>
      <c r="M1162" s="36">
        <f t="shared" si="701"/>
        <v>0</v>
      </c>
      <c r="N1162" s="35">
        <f t="shared" si="701"/>
        <v>0</v>
      </c>
      <c r="O1162" s="36">
        <f t="shared" si="701"/>
        <v>0</v>
      </c>
      <c r="P1162" s="35">
        <f t="shared" si="701"/>
        <v>0</v>
      </c>
      <c r="Q1162" s="36">
        <f t="shared" si="701"/>
        <v>0</v>
      </c>
      <c r="R1162" s="147"/>
      <c r="S1162" s="148"/>
      <c r="T1162" s="125"/>
      <c r="U1162" s="125"/>
      <c r="V1162" s="125"/>
    </row>
    <row r="1163" spans="1:22" s="30" customFormat="1" ht="15">
      <c r="A1163" s="127"/>
      <c r="B1163" s="154"/>
      <c r="C1163" s="34" t="s">
        <v>211</v>
      </c>
      <c r="D1163" s="58">
        <f t="shared" si="697"/>
        <v>0</v>
      </c>
      <c r="E1163" s="36">
        <f t="shared" si="697"/>
        <v>0</v>
      </c>
      <c r="F1163" s="35">
        <f t="shared" si="698"/>
        <v>0</v>
      </c>
      <c r="G1163" s="36">
        <f t="shared" si="698"/>
        <v>0</v>
      </c>
      <c r="H1163" s="35">
        <f aca="true" t="shared" si="702" ref="H1163:Q1163">H1149+H1156</f>
        <v>0</v>
      </c>
      <c r="I1163" s="36">
        <f t="shared" si="702"/>
        <v>0</v>
      </c>
      <c r="J1163" s="35">
        <f t="shared" si="702"/>
        <v>0</v>
      </c>
      <c r="K1163" s="36">
        <f t="shared" si="702"/>
        <v>0</v>
      </c>
      <c r="L1163" s="35">
        <f t="shared" si="702"/>
        <v>0</v>
      </c>
      <c r="M1163" s="36">
        <f t="shared" si="702"/>
        <v>0</v>
      </c>
      <c r="N1163" s="35">
        <f t="shared" si="702"/>
        <v>0</v>
      </c>
      <c r="O1163" s="36">
        <f t="shared" si="702"/>
        <v>0</v>
      </c>
      <c r="P1163" s="35">
        <f t="shared" si="702"/>
        <v>0</v>
      </c>
      <c r="Q1163" s="36">
        <f t="shared" si="702"/>
        <v>0</v>
      </c>
      <c r="R1163" s="147"/>
      <c r="S1163" s="148"/>
      <c r="T1163" s="125"/>
      <c r="U1163" s="125"/>
      <c r="V1163" s="125"/>
    </row>
    <row r="1164" spans="1:22" s="30" customFormat="1" ht="15">
      <c r="A1164" s="127"/>
      <c r="B1164" s="154"/>
      <c r="C1164" s="34" t="s">
        <v>212</v>
      </c>
      <c r="D1164" s="58">
        <f t="shared" si="697"/>
        <v>0</v>
      </c>
      <c r="E1164" s="36">
        <f t="shared" si="697"/>
        <v>0</v>
      </c>
      <c r="F1164" s="35">
        <f t="shared" si="698"/>
        <v>0</v>
      </c>
      <c r="G1164" s="36">
        <f t="shared" si="698"/>
        <v>0</v>
      </c>
      <c r="H1164" s="35">
        <f aca="true" t="shared" si="703" ref="H1164:Q1164">H1150+H1157</f>
        <v>0</v>
      </c>
      <c r="I1164" s="36">
        <f t="shared" si="703"/>
        <v>0</v>
      </c>
      <c r="J1164" s="35">
        <f t="shared" si="703"/>
        <v>0</v>
      </c>
      <c r="K1164" s="36">
        <f t="shared" si="703"/>
        <v>0</v>
      </c>
      <c r="L1164" s="35">
        <f t="shared" si="703"/>
        <v>0</v>
      </c>
      <c r="M1164" s="36">
        <f t="shared" si="703"/>
        <v>0</v>
      </c>
      <c r="N1164" s="35">
        <f t="shared" si="703"/>
        <v>0</v>
      </c>
      <c r="O1164" s="36">
        <f t="shared" si="703"/>
        <v>0</v>
      </c>
      <c r="P1164" s="35">
        <f t="shared" si="703"/>
        <v>0</v>
      </c>
      <c r="Q1164" s="36">
        <f t="shared" si="703"/>
        <v>0</v>
      </c>
      <c r="R1164" s="147"/>
      <c r="S1164" s="148"/>
      <c r="T1164" s="125"/>
      <c r="U1164" s="125"/>
      <c r="V1164" s="125"/>
    </row>
    <row r="1165" spans="1:22" s="30" customFormat="1" ht="15.75" thickBot="1">
      <c r="A1165" s="128"/>
      <c r="B1165" s="155"/>
      <c r="C1165" s="37" t="s">
        <v>213</v>
      </c>
      <c r="D1165" s="60">
        <f t="shared" si="697"/>
        <v>0</v>
      </c>
      <c r="E1165" s="39">
        <f t="shared" si="697"/>
        <v>0</v>
      </c>
      <c r="F1165" s="38">
        <f t="shared" si="698"/>
        <v>0</v>
      </c>
      <c r="G1165" s="39">
        <f t="shared" si="698"/>
        <v>0</v>
      </c>
      <c r="H1165" s="38">
        <f aca="true" t="shared" si="704" ref="H1165:Q1165">H1151+H1158</f>
        <v>0</v>
      </c>
      <c r="I1165" s="39">
        <f t="shared" si="704"/>
        <v>0</v>
      </c>
      <c r="J1165" s="38">
        <f t="shared" si="704"/>
        <v>0</v>
      </c>
      <c r="K1165" s="39">
        <f t="shared" si="704"/>
        <v>0</v>
      </c>
      <c r="L1165" s="38">
        <f t="shared" si="704"/>
        <v>0</v>
      </c>
      <c r="M1165" s="39">
        <f t="shared" si="704"/>
        <v>0</v>
      </c>
      <c r="N1165" s="38">
        <f t="shared" si="704"/>
        <v>0</v>
      </c>
      <c r="O1165" s="39">
        <f t="shared" si="704"/>
        <v>0</v>
      </c>
      <c r="P1165" s="38">
        <f t="shared" si="704"/>
        <v>0</v>
      </c>
      <c r="Q1165" s="39">
        <f t="shared" si="704"/>
        <v>0</v>
      </c>
      <c r="R1165" s="149"/>
      <c r="S1165" s="145"/>
      <c r="T1165" s="125"/>
      <c r="U1165" s="125"/>
      <c r="V1165" s="125"/>
    </row>
    <row r="1166" spans="1:22" ht="15">
      <c r="A1166" s="126" t="s">
        <v>234</v>
      </c>
      <c r="B1166" s="139" t="s">
        <v>233</v>
      </c>
      <c r="C1166" s="40" t="s">
        <v>14</v>
      </c>
      <c r="D1166" s="41">
        <f>SUM(D1167:D1172)</f>
        <v>3950</v>
      </c>
      <c r="E1166" s="42">
        <f>SUM(E1167:E1172)</f>
        <v>0</v>
      </c>
      <c r="F1166" s="41">
        <f aca="true" t="shared" si="705" ref="F1166:Q1166">SUM(F1167:F1172)</f>
        <v>3950</v>
      </c>
      <c r="G1166" s="42">
        <f t="shared" si="705"/>
        <v>0</v>
      </c>
      <c r="H1166" s="41">
        <f t="shared" si="705"/>
        <v>0</v>
      </c>
      <c r="I1166" s="42">
        <f t="shared" si="705"/>
        <v>0</v>
      </c>
      <c r="J1166" s="41">
        <f t="shared" si="705"/>
        <v>0</v>
      </c>
      <c r="K1166" s="42">
        <f t="shared" si="705"/>
        <v>0</v>
      </c>
      <c r="L1166" s="41">
        <f t="shared" si="705"/>
        <v>0</v>
      </c>
      <c r="M1166" s="42">
        <f t="shared" si="705"/>
        <v>0</v>
      </c>
      <c r="N1166" s="41">
        <f t="shared" si="705"/>
        <v>0</v>
      </c>
      <c r="O1166" s="42">
        <f t="shared" si="705"/>
        <v>0</v>
      </c>
      <c r="P1166" s="41">
        <f t="shared" si="705"/>
        <v>0</v>
      </c>
      <c r="Q1166" s="42">
        <f t="shared" si="705"/>
        <v>0</v>
      </c>
      <c r="R1166" s="150" t="s">
        <v>19</v>
      </c>
      <c r="S1166" s="151"/>
      <c r="T1166" s="125"/>
      <c r="U1166" s="125"/>
      <c r="V1166" s="125"/>
    </row>
    <row r="1167" spans="1:22" ht="15">
      <c r="A1167" s="127"/>
      <c r="B1167" s="140"/>
      <c r="C1167" s="64" t="s">
        <v>0</v>
      </c>
      <c r="D1167" s="44">
        <f aca="true" t="shared" si="706" ref="D1167:D1172">F1167+H1167+J1167+L1167</f>
        <v>0</v>
      </c>
      <c r="E1167" s="45">
        <f aca="true" t="shared" si="707" ref="E1167:E1172">G1167+I1167+K1167+M1167</f>
        <v>0</v>
      </c>
      <c r="F1167" s="52"/>
      <c r="G1167" s="48"/>
      <c r="H1167" s="52"/>
      <c r="I1167" s="48"/>
      <c r="J1167" s="52"/>
      <c r="K1167" s="48"/>
      <c r="L1167" s="52"/>
      <c r="M1167" s="48"/>
      <c r="N1167" s="52"/>
      <c r="O1167" s="48"/>
      <c r="P1167" s="52"/>
      <c r="Q1167" s="48"/>
      <c r="R1167" s="147"/>
      <c r="S1167" s="148"/>
      <c r="T1167" s="125"/>
      <c r="U1167" s="125"/>
      <c r="V1167" s="125"/>
    </row>
    <row r="1168" spans="1:22" ht="15">
      <c r="A1168" s="127"/>
      <c r="B1168" s="140"/>
      <c r="C1168" s="34" t="s">
        <v>1</v>
      </c>
      <c r="D1168" s="44">
        <f t="shared" si="706"/>
        <v>0</v>
      </c>
      <c r="E1168" s="45">
        <f t="shared" si="707"/>
        <v>0</v>
      </c>
      <c r="F1168" s="46">
        <v>0</v>
      </c>
      <c r="G1168" s="45">
        <v>0</v>
      </c>
      <c r="H1168" s="46">
        <v>0</v>
      </c>
      <c r="I1168" s="45">
        <v>0</v>
      </c>
      <c r="J1168" s="46">
        <v>0</v>
      </c>
      <c r="K1168" s="45">
        <v>0</v>
      </c>
      <c r="L1168" s="46">
        <v>0</v>
      </c>
      <c r="M1168" s="45">
        <v>0</v>
      </c>
      <c r="N1168" s="46"/>
      <c r="O1168" s="45"/>
      <c r="P1168" s="46"/>
      <c r="Q1168" s="45"/>
      <c r="R1168" s="147"/>
      <c r="S1168" s="148"/>
      <c r="T1168" s="125"/>
      <c r="U1168" s="125"/>
      <c r="V1168" s="125"/>
    </row>
    <row r="1169" spans="1:22" ht="15">
      <c r="A1169" s="127"/>
      <c r="B1169" s="140"/>
      <c r="C1169" s="34" t="s">
        <v>2</v>
      </c>
      <c r="D1169" s="44">
        <f t="shared" si="706"/>
        <v>3950</v>
      </c>
      <c r="E1169" s="45">
        <f t="shared" si="707"/>
        <v>0</v>
      </c>
      <c r="F1169" s="46">
        <v>3950</v>
      </c>
      <c r="G1169" s="45"/>
      <c r="H1169" s="46"/>
      <c r="I1169" s="45"/>
      <c r="J1169" s="46"/>
      <c r="K1169" s="45"/>
      <c r="L1169" s="46"/>
      <c r="M1169" s="45"/>
      <c r="N1169" s="46"/>
      <c r="O1169" s="45"/>
      <c r="P1169" s="46"/>
      <c r="Q1169" s="45"/>
      <c r="R1169" s="147"/>
      <c r="S1169" s="148"/>
      <c r="T1169" s="125"/>
      <c r="U1169" s="125"/>
      <c r="V1169" s="125"/>
    </row>
    <row r="1170" spans="1:22" ht="15">
      <c r="A1170" s="127"/>
      <c r="B1170" s="140"/>
      <c r="C1170" s="34" t="s">
        <v>211</v>
      </c>
      <c r="D1170" s="44">
        <f t="shared" si="706"/>
        <v>0</v>
      </c>
      <c r="E1170" s="45">
        <f t="shared" si="707"/>
        <v>0</v>
      </c>
      <c r="F1170" s="46">
        <v>0</v>
      </c>
      <c r="G1170" s="45"/>
      <c r="H1170" s="46"/>
      <c r="I1170" s="45"/>
      <c r="J1170" s="46"/>
      <c r="K1170" s="45"/>
      <c r="L1170" s="46"/>
      <c r="M1170" s="45"/>
      <c r="N1170" s="46"/>
      <c r="O1170" s="45"/>
      <c r="P1170" s="46"/>
      <c r="Q1170" s="45"/>
      <c r="R1170" s="147"/>
      <c r="S1170" s="148"/>
      <c r="T1170" s="125"/>
      <c r="U1170" s="125"/>
      <c r="V1170" s="125"/>
    </row>
    <row r="1171" spans="1:22" ht="15">
      <c r="A1171" s="127"/>
      <c r="B1171" s="140"/>
      <c r="C1171" s="43" t="s">
        <v>212</v>
      </c>
      <c r="D1171" s="44">
        <f t="shared" si="706"/>
        <v>0</v>
      </c>
      <c r="E1171" s="45">
        <f t="shared" si="707"/>
        <v>0</v>
      </c>
      <c r="F1171" s="46"/>
      <c r="G1171" s="45"/>
      <c r="H1171" s="46"/>
      <c r="I1171" s="45"/>
      <c r="J1171" s="46"/>
      <c r="K1171" s="45"/>
      <c r="L1171" s="46"/>
      <c r="M1171" s="45"/>
      <c r="N1171" s="46"/>
      <c r="O1171" s="45"/>
      <c r="P1171" s="46"/>
      <c r="Q1171" s="45"/>
      <c r="R1171" s="147"/>
      <c r="S1171" s="148"/>
      <c r="T1171" s="125"/>
      <c r="U1171" s="125"/>
      <c r="V1171" s="125"/>
    </row>
    <row r="1172" spans="1:22" ht="15">
      <c r="A1172" s="127"/>
      <c r="B1172" s="141"/>
      <c r="C1172" s="43" t="s">
        <v>213</v>
      </c>
      <c r="D1172" s="44">
        <f t="shared" si="706"/>
        <v>0</v>
      </c>
      <c r="E1172" s="45">
        <f t="shared" si="707"/>
        <v>0</v>
      </c>
      <c r="F1172" s="46"/>
      <c r="G1172" s="45"/>
      <c r="H1172" s="46"/>
      <c r="I1172" s="45"/>
      <c r="J1172" s="46"/>
      <c r="K1172" s="45"/>
      <c r="L1172" s="46"/>
      <c r="M1172" s="45"/>
      <c r="N1172" s="46"/>
      <c r="O1172" s="45"/>
      <c r="P1172" s="46"/>
      <c r="Q1172" s="45"/>
      <c r="R1172" s="147"/>
      <c r="S1172" s="148"/>
      <c r="T1172" s="125"/>
      <c r="U1172" s="125"/>
      <c r="V1172" s="125"/>
    </row>
    <row r="1173" spans="1:22" ht="15">
      <c r="A1173" s="127"/>
      <c r="B1173" s="168" t="s">
        <v>223</v>
      </c>
      <c r="C1173" s="43" t="s">
        <v>14</v>
      </c>
      <c r="D1173" s="55">
        <f>SUM(D1174:D1179)</f>
        <v>197</v>
      </c>
      <c r="E1173" s="48">
        <f>SUM(E1174:E1179)</f>
        <v>0</v>
      </c>
      <c r="F1173" s="55">
        <f aca="true" t="shared" si="708" ref="F1173:Q1173">SUM(F1174:F1179)</f>
        <v>197</v>
      </c>
      <c r="G1173" s="48">
        <f t="shared" si="708"/>
        <v>0</v>
      </c>
      <c r="H1173" s="55">
        <f t="shared" si="708"/>
        <v>0</v>
      </c>
      <c r="I1173" s="48">
        <f t="shared" si="708"/>
        <v>0</v>
      </c>
      <c r="J1173" s="55">
        <f t="shared" si="708"/>
        <v>0</v>
      </c>
      <c r="K1173" s="48">
        <f t="shared" si="708"/>
        <v>0</v>
      </c>
      <c r="L1173" s="55">
        <f t="shared" si="708"/>
        <v>0</v>
      </c>
      <c r="M1173" s="48">
        <f t="shared" si="708"/>
        <v>0</v>
      </c>
      <c r="N1173" s="55">
        <f t="shared" si="708"/>
        <v>0</v>
      </c>
      <c r="O1173" s="48">
        <f t="shared" si="708"/>
        <v>0</v>
      </c>
      <c r="P1173" s="55">
        <f t="shared" si="708"/>
        <v>0</v>
      </c>
      <c r="Q1173" s="48">
        <f t="shared" si="708"/>
        <v>0</v>
      </c>
      <c r="R1173" s="147"/>
      <c r="S1173" s="148"/>
      <c r="T1173" s="125"/>
      <c r="U1173" s="125"/>
      <c r="V1173" s="125"/>
    </row>
    <row r="1174" spans="1:22" ht="15">
      <c r="A1174" s="127"/>
      <c r="B1174" s="140"/>
      <c r="C1174" s="64" t="s">
        <v>0</v>
      </c>
      <c r="D1174" s="44">
        <f aca="true" t="shared" si="709" ref="D1174:D1179">F1174+H1174+J1174+L1174</f>
        <v>0</v>
      </c>
      <c r="E1174" s="45">
        <f aca="true" t="shared" si="710" ref="E1174:E1179">G1174+I1174+K1174+M1174</f>
        <v>0</v>
      </c>
      <c r="F1174" s="46"/>
      <c r="G1174" s="45"/>
      <c r="H1174" s="46"/>
      <c r="I1174" s="45"/>
      <c r="J1174" s="46"/>
      <c r="K1174" s="45"/>
      <c r="L1174" s="46"/>
      <c r="M1174" s="45"/>
      <c r="N1174" s="46"/>
      <c r="O1174" s="45"/>
      <c r="P1174" s="46"/>
      <c r="Q1174" s="45"/>
      <c r="R1174" s="147"/>
      <c r="S1174" s="148"/>
      <c r="T1174" s="125"/>
      <c r="U1174" s="125"/>
      <c r="V1174" s="125"/>
    </row>
    <row r="1175" spans="1:22" ht="15">
      <c r="A1175" s="127"/>
      <c r="B1175" s="140"/>
      <c r="C1175" s="34" t="s">
        <v>1</v>
      </c>
      <c r="D1175" s="44">
        <f t="shared" si="709"/>
        <v>0</v>
      </c>
      <c r="E1175" s="45">
        <f t="shared" si="710"/>
        <v>0</v>
      </c>
      <c r="F1175" s="46">
        <v>0</v>
      </c>
      <c r="G1175" s="45">
        <v>0</v>
      </c>
      <c r="H1175" s="46">
        <v>0</v>
      </c>
      <c r="I1175" s="45">
        <v>0</v>
      </c>
      <c r="J1175" s="46">
        <v>0</v>
      </c>
      <c r="K1175" s="45">
        <v>0</v>
      </c>
      <c r="L1175" s="46">
        <v>0</v>
      </c>
      <c r="M1175" s="45">
        <v>0</v>
      </c>
      <c r="N1175" s="46"/>
      <c r="O1175" s="45"/>
      <c r="P1175" s="46"/>
      <c r="Q1175" s="45"/>
      <c r="R1175" s="147"/>
      <c r="S1175" s="148"/>
      <c r="T1175" s="125"/>
      <c r="U1175" s="125"/>
      <c r="V1175" s="125"/>
    </row>
    <row r="1176" spans="1:22" ht="15">
      <c r="A1176" s="127"/>
      <c r="B1176" s="140"/>
      <c r="C1176" s="34" t="s">
        <v>2</v>
      </c>
      <c r="D1176" s="44">
        <f t="shared" si="709"/>
        <v>197</v>
      </c>
      <c r="E1176" s="45">
        <f t="shared" si="710"/>
        <v>0</v>
      </c>
      <c r="F1176" s="46">
        <v>197</v>
      </c>
      <c r="G1176" s="45"/>
      <c r="H1176" s="46"/>
      <c r="I1176" s="45"/>
      <c r="J1176" s="46"/>
      <c r="K1176" s="45"/>
      <c r="L1176" s="46"/>
      <c r="M1176" s="45"/>
      <c r="N1176" s="46"/>
      <c r="O1176" s="45"/>
      <c r="P1176" s="46"/>
      <c r="Q1176" s="45"/>
      <c r="R1176" s="147"/>
      <c r="S1176" s="148"/>
      <c r="T1176" s="125"/>
      <c r="U1176" s="125"/>
      <c r="V1176" s="125"/>
    </row>
    <row r="1177" spans="1:22" ht="15">
      <c r="A1177" s="127"/>
      <c r="B1177" s="140"/>
      <c r="C1177" s="34" t="s">
        <v>211</v>
      </c>
      <c r="D1177" s="44">
        <f t="shared" si="709"/>
        <v>0</v>
      </c>
      <c r="E1177" s="45">
        <f t="shared" si="710"/>
        <v>0</v>
      </c>
      <c r="F1177" s="46"/>
      <c r="G1177" s="45"/>
      <c r="H1177" s="46"/>
      <c r="I1177" s="45"/>
      <c r="J1177" s="46"/>
      <c r="K1177" s="45"/>
      <c r="L1177" s="46"/>
      <c r="M1177" s="45"/>
      <c r="N1177" s="46"/>
      <c r="O1177" s="45"/>
      <c r="P1177" s="46"/>
      <c r="Q1177" s="45"/>
      <c r="R1177" s="147"/>
      <c r="S1177" s="148"/>
      <c r="T1177" s="125"/>
      <c r="U1177" s="125"/>
      <c r="V1177" s="125"/>
    </row>
    <row r="1178" spans="1:22" ht="15">
      <c r="A1178" s="127"/>
      <c r="B1178" s="140"/>
      <c r="C1178" s="34" t="s">
        <v>212</v>
      </c>
      <c r="D1178" s="44">
        <f t="shared" si="709"/>
        <v>0</v>
      </c>
      <c r="E1178" s="45">
        <f t="shared" si="710"/>
        <v>0</v>
      </c>
      <c r="F1178" s="46"/>
      <c r="G1178" s="45"/>
      <c r="H1178" s="46"/>
      <c r="I1178" s="45"/>
      <c r="J1178" s="46"/>
      <c r="K1178" s="45"/>
      <c r="L1178" s="46"/>
      <c r="M1178" s="45"/>
      <c r="N1178" s="46"/>
      <c r="O1178" s="45"/>
      <c r="P1178" s="46"/>
      <c r="Q1178" s="45"/>
      <c r="R1178" s="147"/>
      <c r="S1178" s="148"/>
      <c r="T1178" s="125"/>
      <c r="U1178" s="125"/>
      <c r="V1178" s="125"/>
    </row>
    <row r="1179" spans="1:22" ht="15">
      <c r="A1179" s="127"/>
      <c r="B1179" s="141"/>
      <c r="C1179" s="34" t="s">
        <v>213</v>
      </c>
      <c r="D1179" s="44">
        <f t="shared" si="709"/>
        <v>0</v>
      </c>
      <c r="E1179" s="45">
        <f t="shared" si="710"/>
        <v>0</v>
      </c>
      <c r="F1179" s="46"/>
      <c r="G1179" s="45"/>
      <c r="H1179" s="46"/>
      <c r="I1179" s="45"/>
      <c r="J1179" s="46"/>
      <c r="K1179" s="45"/>
      <c r="L1179" s="46"/>
      <c r="M1179" s="45"/>
      <c r="N1179" s="46"/>
      <c r="O1179" s="45"/>
      <c r="P1179" s="46"/>
      <c r="Q1179" s="45"/>
      <c r="R1179" s="147"/>
      <c r="S1179" s="148"/>
      <c r="T1179" s="125"/>
      <c r="U1179" s="125"/>
      <c r="V1179" s="125"/>
    </row>
    <row r="1180" spans="1:22" s="30" customFormat="1" ht="15">
      <c r="A1180" s="127"/>
      <c r="B1180" s="153" t="s">
        <v>245</v>
      </c>
      <c r="C1180" s="64" t="s">
        <v>14</v>
      </c>
      <c r="D1180" s="62">
        <f aca="true" t="shared" si="711" ref="D1180:Q1180">SUM(D1181:D1186)</f>
        <v>4147</v>
      </c>
      <c r="E1180" s="63">
        <f t="shared" si="711"/>
        <v>0</v>
      </c>
      <c r="F1180" s="65">
        <f t="shared" si="711"/>
        <v>4147</v>
      </c>
      <c r="G1180" s="36">
        <f t="shared" si="711"/>
        <v>0</v>
      </c>
      <c r="H1180" s="65">
        <f t="shared" si="711"/>
        <v>0</v>
      </c>
      <c r="I1180" s="36">
        <f t="shared" si="711"/>
        <v>0</v>
      </c>
      <c r="J1180" s="65">
        <f t="shared" si="711"/>
        <v>0</v>
      </c>
      <c r="K1180" s="36">
        <f t="shared" si="711"/>
        <v>0</v>
      </c>
      <c r="L1180" s="65">
        <f t="shared" si="711"/>
        <v>0</v>
      </c>
      <c r="M1180" s="36">
        <f t="shared" si="711"/>
        <v>0</v>
      </c>
      <c r="N1180" s="65">
        <f t="shared" si="711"/>
        <v>0</v>
      </c>
      <c r="O1180" s="36">
        <f t="shared" si="711"/>
        <v>0</v>
      </c>
      <c r="P1180" s="65">
        <f t="shared" si="711"/>
        <v>0</v>
      </c>
      <c r="Q1180" s="36">
        <f t="shared" si="711"/>
        <v>0</v>
      </c>
      <c r="R1180" s="147"/>
      <c r="S1180" s="148"/>
      <c r="T1180" s="125"/>
      <c r="U1180" s="125"/>
      <c r="V1180" s="125"/>
    </row>
    <row r="1181" spans="1:22" s="30" customFormat="1" ht="15">
      <c r="A1181" s="127"/>
      <c r="B1181" s="154"/>
      <c r="C1181" s="34" t="s">
        <v>0</v>
      </c>
      <c r="D1181" s="58">
        <f aca="true" t="shared" si="712" ref="D1181:E1186">F1181+H1181+J1181+L1181</f>
        <v>0</v>
      </c>
      <c r="E1181" s="36">
        <f t="shared" si="712"/>
        <v>0</v>
      </c>
      <c r="F1181" s="35">
        <f aca="true" t="shared" si="713" ref="F1181:G1186">F1167+F1174</f>
        <v>0</v>
      </c>
      <c r="G1181" s="36">
        <f t="shared" si="713"/>
        <v>0</v>
      </c>
      <c r="H1181" s="35">
        <f aca="true" t="shared" si="714" ref="H1181:Q1181">H1167+H1174</f>
        <v>0</v>
      </c>
      <c r="I1181" s="36">
        <f t="shared" si="714"/>
        <v>0</v>
      </c>
      <c r="J1181" s="35">
        <f t="shared" si="714"/>
        <v>0</v>
      </c>
      <c r="K1181" s="36">
        <f t="shared" si="714"/>
        <v>0</v>
      </c>
      <c r="L1181" s="35">
        <f t="shared" si="714"/>
        <v>0</v>
      </c>
      <c r="M1181" s="36">
        <f t="shared" si="714"/>
        <v>0</v>
      </c>
      <c r="N1181" s="35">
        <f t="shared" si="714"/>
        <v>0</v>
      </c>
      <c r="O1181" s="36">
        <f t="shared" si="714"/>
        <v>0</v>
      </c>
      <c r="P1181" s="35">
        <f t="shared" si="714"/>
        <v>0</v>
      </c>
      <c r="Q1181" s="36">
        <f t="shared" si="714"/>
        <v>0</v>
      </c>
      <c r="R1181" s="147"/>
      <c r="S1181" s="148"/>
      <c r="T1181" s="125"/>
      <c r="U1181" s="125"/>
      <c r="V1181" s="125"/>
    </row>
    <row r="1182" spans="1:22" s="30" customFormat="1" ht="15">
      <c r="A1182" s="127"/>
      <c r="B1182" s="154"/>
      <c r="C1182" s="34" t="s">
        <v>1</v>
      </c>
      <c r="D1182" s="58">
        <f t="shared" si="712"/>
        <v>0</v>
      </c>
      <c r="E1182" s="36">
        <f t="shared" si="712"/>
        <v>0</v>
      </c>
      <c r="F1182" s="35">
        <f t="shared" si="713"/>
        <v>0</v>
      </c>
      <c r="G1182" s="36">
        <f t="shared" si="713"/>
        <v>0</v>
      </c>
      <c r="H1182" s="35">
        <f aca="true" t="shared" si="715" ref="H1182:Q1182">H1168+H1175</f>
        <v>0</v>
      </c>
      <c r="I1182" s="36">
        <f t="shared" si="715"/>
        <v>0</v>
      </c>
      <c r="J1182" s="35">
        <f t="shared" si="715"/>
        <v>0</v>
      </c>
      <c r="K1182" s="36">
        <f t="shared" si="715"/>
        <v>0</v>
      </c>
      <c r="L1182" s="35">
        <f t="shared" si="715"/>
        <v>0</v>
      </c>
      <c r="M1182" s="36">
        <f t="shared" si="715"/>
        <v>0</v>
      </c>
      <c r="N1182" s="35">
        <f t="shared" si="715"/>
        <v>0</v>
      </c>
      <c r="O1182" s="36">
        <f t="shared" si="715"/>
        <v>0</v>
      </c>
      <c r="P1182" s="35">
        <f t="shared" si="715"/>
        <v>0</v>
      </c>
      <c r="Q1182" s="36">
        <f t="shared" si="715"/>
        <v>0</v>
      </c>
      <c r="R1182" s="147"/>
      <c r="S1182" s="148"/>
      <c r="T1182" s="125"/>
      <c r="U1182" s="125"/>
      <c r="V1182" s="125"/>
    </row>
    <row r="1183" spans="1:22" s="30" customFormat="1" ht="15">
      <c r="A1183" s="127"/>
      <c r="B1183" s="154"/>
      <c r="C1183" s="34" t="s">
        <v>2</v>
      </c>
      <c r="D1183" s="58">
        <f t="shared" si="712"/>
        <v>4147</v>
      </c>
      <c r="E1183" s="36">
        <f t="shared" si="712"/>
        <v>0</v>
      </c>
      <c r="F1183" s="35">
        <f t="shared" si="713"/>
        <v>4147</v>
      </c>
      <c r="G1183" s="36">
        <f t="shared" si="713"/>
        <v>0</v>
      </c>
      <c r="H1183" s="35">
        <f aca="true" t="shared" si="716" ref="H1183:Q1183">H1169+H1176</f>
        <v>0</v>
      </c>
      <c r="I1183" s="36">
        <f t="shared" si="716"/>
        <v>0</v>
      </c>
      <c r="J1183" s="35">
        <f t="shared" si="716"/>
        <v>0</v>
      </c>
      <c r="K1183" s="36">
        <f t="shared" si="716"/>
        <v>0</v>
      </c>
      <c r="L1183" s="35">
        <f t="shared" si="716"/>
        <v>0</v>
      </c>
      <c r="M1183" s="36">
        <f t="shared" si="716"/>
        <v>0</v>
      </c>
      <c r="N1183" s="35">
        <f t="shared" si="716"/>
        <v>0</v>
      </c>
      <c r="O1183" s="36">
        <f t="shared" si="716"/>
        <v>0</v>
      </c>
      <c r="P1183" s="35">
        <f t="shared" si="716"/>
        <v>0</v>
      </c>
      <c r="Q1183" s="36">
        <f t="shared" si="716"/>
        <v>0</v>
      </c>
      <c r="R1183" s="147"/>
      <c r="S1183" s="148"/>
      <c r="T1183" s="125"/>
      <c r="U1183" s="125"/>
      <c r="V1183" s="125"/>
    </row>
    <row r="1184" spans="1:22" s="30" customFormat="1" ht="15">
      <c r="A1184" s="127"/>
      <c r="B1184" s="154"/>
      <c r="C1184" s="34" t="s">
        <v>211</v>
      </c>
      <c r="D1184" s="58">
        <f t="shared" si="712"/>
        <v>0</v>
      </c>
      <c r="E1184" s="36">
        <f t="shared" si="712"/>
        <v>0</v>
      </c>
      <c r="F1184" s="35">
        <f t="shared" si="713"/>
        <v>0</v>
      </c>
      <c r="G1184" s="36">
        <f t="shared" si="713"/>
        <v>0</v>
      </c>
      <c r="H1184" s="35">
        <f aca="true" t="shared" si="717" ref="H1184:Q1184">H1170+H1177</f>
        <v>0</v>
      </c>
      <c r="I1184" s="36">
        <f t="shared" si="717"/>
        <v>0</v>
      </c>
      <c r="J1184" s="35">
        <f t="shared" si="717"/>
        <v>0</v>
      </c>
      <c r="K1184" s="36">
        <f t="shared" si="717"/>
        <v>0</v>
      </c>
      <c r="L1184" s="35">
        <f t="shared" si="717"/>
        <v>0</v>
      </c>
      <c r="M1184" s="36">
        <f t="shared" si="717"/>
        <v>0</v>
      </c>
      <c r="N1184" s="35">
        <f t="shared" si="717"/>
        <v>0</v>
      </c>
      <c r="O1184" s="36">
        <f t="shared" si="717"/>
        <v>0</v>
      </c>
      <c r="P1184" s="35">
        <f t="shared" si="717"/>
        <v>0</v>
      </c>
      <c r="Q1184" s="36">
        <f t="shared" si="717"/>
        <v>0</v>
      </c>
      <c r="R1184" s="147"/>
      <c r="S1184" s="148"/>
      <c r="T1184" s="125"/>
      <c r="U1184" s="125"/>
      <c r="V1184" s="125"/>
    </row>
    <row r="1185" spans="1:22" s="30" customFormat="1" ht="15">
      <c r="A1185" s="127"/>
      <c r="B1185" s="154"/>
      <c r="C1185" s="34" t="s">
        <v>212</v>
      </c>
      <c r="D1185" s="58">
        <f t="shared" si="712"/>
        <v>0</v>
      </c>
      <c r="E1185" s="36">
        <f t="shared" si="712"/>
        <v>0</v>
      </c>
      <c r="F1185" s="35">
        <f t="shared" si="713"/>
        <v>0</v>
      </c>
      <c r="G1185" s="36">
        <f t="shared" si="713"/>
        <v>0</v>
      </c>
      <c r="H1185" s="35">
        <f aca="true" t="shared" si="718" ref="H1185:Q1185">H1171+H1178</f>
        <v>0</v>
      </c>
      <c r="I1185" s="36">
        <f t="shared" si="718"/>
        <v>0</v>
      </c>
      <c r="J1185" s="35">
        <f t="shared" si="718"/>
        <v>0</v>
      </c>
      <c r="K1185" s="36">
        <f t="shared" si="718"/>
        <v>0</v>
      </c>
      <c r="L1185" s="35">
        <f t="shared" si="718"/>
        <v>0</v>
      </c>
      <c r="M1185" s="36">
        <f t="shared" si="718"/>
        <v>0</v>
      </c>
      <c r="N1185" s="35">
        <f t="shared" si="718"/>
        <v>0</v>
      </c>
      <c r="O1185" s="36">
        <f t="shared" si="718"/>
        <v>0</v>
      </c>
      <c r="P1185" s="35">
        <f t="shared" si="718"/>
        <v>0</v>
      </c>
      <c r="Q1185" s="36">
        <f t="shared" si="718"/>
        <v>0</v>
      </c>
      <c r="R1185" s="147"/>
      <c r="S1185" s="148"/>
      <c r="T1185" s="125"/>
      <c r="U1185" s="125"/>
      <c r="V1185" s="125"/>
    </row>
    <row r="1186" spans="1:22" s="30" customFormat="1" ht="15.75" thickBot="1">
      <c r="A1186" s="128"/>
      <c r="B1186" s="155"/>
      <c r="C1186" s="37" t="s">
        <v>213</v>
      </c>
      <c r="D1186" s="60">
        <f t="shared" si="712"/>
        <v>0</v>
      </c>
      <c r="E1186" s="39">
        <f t="shared" si="712"/>
        <v>0</v>
      </c>
      <c r="F1186" s="38">
        <f t="shared" si="713"/>
        <v>0</v>
      </c>
      <c r="G1186" s="39">
        <f t="shared" si="713"/>
        <v>0</v>
      </c>
      <c r="H1186" s="38">
        <f aca="true" t="shared" si="719" ref="H1186:Q1186">H1172+H1179</f>
        <v>0</v>
      </c>
      <c r="I1186" s="39">
        <f t="shared" si="719"/>
        <v>0</v>
      </c>
      <c r="J1186" s="38">
        <f t="shared" si="719"/>
        <v>0</v>
      </c>
      <c r="K1186" s="39">
        <f t="shared" si="719"/>
        <v>0</v>
      </c>
      <c r="L1186" s="38">
        <f t="shared" si="719"/>
        <v>0</v>
      </c>
      <c r="M1186" s="39">
        <f t="shared" si="719"/>
        <v>0</v>
      </c>
      <c r="N1186" s="38">
        <f t="shared" si="719"/>
        <v>0</v>
      </c>
      <c r="O1186" s="39">
        <f t="shared" si="719"/>
        <v>0</v>
      </c>
      <c r="P1186" s="38">
        <f t="shared" si="719"/>
        <v>0</v>
      </c>
      <c r="Q1186" s="39">
        <f t="shared" si="719"/>
        <v>0</v>
      </c>
      <c r="R1186" s="149"/>
      <c r="S1186" s="145"/>
      <c r="T1186" s="125"/>
      <c r="U1186" s="125"/>
      <c r="V1186" s="125"/>
    </row>
    <row r="1187" spans="1:22" ht="15">
      <c r="A1187" s="126" t="s">
        <v>236</v>
      </c>
      <c r="B1187" s="139" t="s">
        <v>235</v>
      </c>
      <c r="C1187" s="40" t="s">
        <v>14</v>
      </c>
      <c r="D1187" s="41">
        <f>SUM(D1188:D1193)</f>
        <v>16975</v>
      </c>
      <c r="E1187" s="42">
        <f>SUM(E1188:E1193)</f>
        <v>0</v>
      </c>
      <c r="F1187" s="41">
        <f aca="true" t="shared" si="720" ref="F1187:Q1187">SUM(F1188:F1193)</f>
        <v>16975</v>
      </c>
      <c r="G1187" s="42">
        <f t="shared" si="720"/>
        <v>0</v>
      </c>
      <c r="H1187" s="41">
        <f t="shared" si="720"/>
        <v>0</v>
      </c>
      <c r="I1187" s="42">
        <f t="shared" si="720"/>
        <v>0</v>
      </c>
      <c r="J1187" s="41">
        <f t="shared" si="720"/>
        <v>0</v>
      </c>
      <c r="K1187" s="42">
        <f t="shared" si="720"/>
        <v>0</v>
      </c>
      <c r="L1187" s="41">
        <f t="shared" si="720"/>
        <v>0</v>
      </c>
      <c r="M1187" s="42">
        <f t="shared" si="720"/>
        <v>0</v>
      </c>
      <c r="N1187" s="41">
        <f t="shared" si="720"/>
        <v>0</v>
      </c>
      <c r="O1187" s="42">
        <f t="shared" si="720"/>
        <v>0</v>
      </c>
      <c r="P1187" s="41">
        <f t="shared" si="720"/>
        <v>0</v>
      </c>
      <c r="Q1187" s="42">
        <f t="shared" si="720"/>
        <v>0</v>
      </c>
      <c r="R1187" s="150" t="s">
        <v>19</v>
      </c>
      <c r="S1187" s="151"/>
      <c r="T1187" s="125"/>
      <c r="U1187" s="125"/>
      <c r="V1187" s="125"/>
    </row>
    <row r="1188" spans="1:22" ht="15">
      <c r="A1188" s="127"/>
      <c r="B1188" s="140"/>
      <c r="C1188" s="64" t="s">
        <v>0</v>
      </c>
      <c r="D1188" s="44">
        <f aca="true" t="shared" si="721" ref="D1188:D1193">F1188+H1188+J1188+L1188</f>
        <v>0</v>
      </c>
      <c r="E1188" s="45">
        <f aca="true" t="shared" si="722" ref="E1188:E1193">G1188+I1188+K1188+M1188</f>
        <v>0</v>
      </c>
      <c r="F1188" s="52"/>
      <c r="G1188" s="48"/>
      <c r="H1188" s="52"/>
      <c r="I1188" s="48"/>
      <c r="J1188" s="52"/>
      <c r="K1188" s="48"/>
      <c r="L1188" s="52"/>
      <c r="M1188" s="48"/>
      <c r="N1188" s="52"/>
      <c r="O1188" s="48"/>
      <c r="P1188" s="52"/>
      <c r="Q1188" s="48"/>
      <c r="R1188" s="147"/>
      <c r="S1188" s="148"/>
      <c r="T1188" s="125"/>
      <c r="U1188" s="125"/>
      <c r="V1188" s="125"/>
    </row>
    <row r="1189" spans="1:22" ht="15">
      <c r="A1189" s="127"/>
      <c r="B1189" s="140"/>
      <c r="C1189" s="34" t="s">
        <v>1</v>
      </c>
      <c r="D1189" s="44">
        <f t="shared" si="721"/>
        <v>0</v>
      </c>
      <c r="E1189" s="45">
        <f t="shared" si="722"/>
        <v>0</v>
      </c>
      <c r="F1189" s="46">
        <v>0</v>
      </c>
      <c r="G1189" s="45">
        <v>0</v>
      </c>
      <c r="H1189" s="46">
        <v>0</v>
      </c>
      <c r="I1189" s="45">
        <v>0</v>
      </c>
      <c r="J1189" s="46">
        <v>0</v>
      </c>
      <c r="K1189" s="45">
        <v>0</v>
      </c>
      <c r="L1189" s="46">
        <v>0</v>
      </c>
      <c r="M1189" s="45">
        <v>0</v>
      </c>
      <c r="N1189" s="46"/>
      <c r="O1189" s="45"/>
      <c r="P1189" s="46"/>
      <c r="Q1189" s="45"/>
      <c r="R1189" s="147"/>
      <c r="S1189" s="148"/>
      <c r="T1189" s="125"/>
      <c r="U1189" s="125"/>
      <c r="V1189" s="125"/>
    </row>
    <row r="1190" spans="1:22" ht="15">
      <c r="A1190" s="127"/>
      <c r="B1190" s="140"/>
      <c r="C1190" s="34" t="s">
        <v>2</v>
      </c>
      <c r="D1190" s="44">
        <f t="shared" si="721"/>
        <v>0</v>
      </c>
      <c r="E1190" s="45">
        <f t="shared" si="722"/>
        <v>0</v>
      </c>
      <c r="F1190" s="46">
        <v>0</v>
      </c>
      <c r="G1190" s="45"/>
      <c r="H1190" s="46"/>
      <c r="I1190" s="45"/>
      <c r="J1190" s="46"/>
      <c r="K1190" s="45"/>
      <c r="L1190" s="46"/>
      <c r="M1190" s="45"/>
      <c r="N1190" s="46"/>
      <c r="O1190" s="45"/>
      <c r="P1190" s="46"/>
      <c r="Q1190" s="45"/>
      <c r="R1190" s="147"/>
      <c r="S1190" s="148"/>
      <c r="T1190" s="125"/>
      <c r="U1190" s="125"/>
      <c r="V1190" s="125"/>
    </row>
    <row r="1191" spans="1:22" ht="15">
      <c r="A1191" s="127"/>
      <c r="B1191" s="140"/>
      <c r="C1191" s="34" t="s">
        <v>211</v>
      </c>
      <c r="D1191" s="44">
        <f t="shared" si="721"/>
        <v>16975</v>
      </c>
      <c r="E1191" s="45">
        <f t="shared" si="722"/>
        <v>0</v>
      </c>
      <c r="F1191" s="46">
        <v>16975</v>
      </c>
      <c r="G1191" s="45"/>
      <c r="H1191" s="46"/>
      <c r="I1191" s="45"/>
      <c r="J1191" s="46"/>
      <c r="K1191" s="45"/>
      <c r="L1191" s="46"/>
      <c r="M1191" s="45"/>
      <c r="N1191" s="46"/>
      <c r="O1191" s="45"/>
      <c r="P1191" s="46"/>
      <c r="Q1191" s="45"/>
      <c r="R1191" s="147"/>
      <c r="S1191" s="148"/>
      <c r="T1191" s="125"/>
      <c r="U1191" s="125"/>
      <c r="V1191" s="125"/>
    </row>
    <row r="1192" spans="1:22" ht="15">
      <c r="A1192" s="127"/>
      <c r="B1192" s="140"/>
      <c r="C1192" s="43" t="s">
        <v>212</v>
      </c>
      <c r="D1192" s="44">
        <f t="shared" si="721"/>
        <v>0</v>
      </c>
      <c r="E1192" s="45">
        <f t="shared" si="722"/>
        <v>0</v>
      </c>
      <c r="F1192" s="46"/>
      <c r="G1192" s="45"/>
      <c r="H1192" s="46"/>
      <c r="I1192" s="45"/>
      <c r="J1192" s="46"/>
      <c r="K1192" s="45"/>
      <c r="L1192" s="46"/>
      <c r="M1192" s="45"/>
      <c r="N1192" s="46"/>
      <c r="O1192" s="45"/>
      <c r="P1192" s="46"/>
      <c r="Q1192" s="45"/>
      <c r="R1192" s="147"/>
      <c r="S1192" s="148"/>
      <c r="T1192" s="125"/>
      <c r="U1192" s="125"/>
      <c r="V1192" s="125"/>
    </row>
    <row r="1193" spans="1:22" ht="15">
      <c r="A1193" s="127"/>
      <c r="B1193" s="141"/>
      <c r="C1193" s="43" t="s">
        <v>213</v>
      </c>
      <c r="D1193" s="44">
        <f t="shared" si="721"/>
        <v>0</v>
      </c>
      <c r="E1193" s="45">
        <f t="shared" si="722"/>
        <v>0</v>
      </c>
      <c r="F1193" s="46"/>
      <c r="G1193" s="45"/>
      <c r="H1193" s="46"/>
      <c r="I1193" s="45"/>
      <c r="J1193" s="46"/>
      <c r="K1193" s="45"/>
      <c r="L1193" s="46"/>
      <c r="M1193" s="45"/>
      <c r="N1193" s="46"/>
      <c r="O1193" s="45"/>
      <c r="P1193" s="46"/>
      <c r="Q1193" s="45"/>
      <c r="R1193" s="147"/>
      <c r="S1193" s="148"/>
      <c r="T1193" s="125"/>
      <c r="U1193" s="125"/>
      <c r="V1193" s="125"/>
    </row>
    <row r="1194" spans="1:22" ht="15">
      <c r="A1194" s="127"/>
      <c r="B1194" s="168" t="s">
        <v>224</v>
      </c>
      <c r="C1194" s="43" t="s">
        <v>14</v>
      </c>
      <c r="D1194" s="55">
        <f>SUM(D1195:D1200)</f>
        <v>849</v>
      </c>
      <c r="E1194" s="48">
        <f>SUM(E1195:E1200)</f>
        <v>0</v>
      </c>
      <c r="F1194" s="55">
        <f aca="true" t="shared" si="723" ref="F1194:Q1194">SUM(F1195:F1200)</f>
        <v>849</v>
      </c>
      <c r="G1194" s="48">
        <f t="shared" si="723"/>
        <v>0</v>
      </c>
      <c r="H1194" s="55">
        <f t="shared" si="723"/>
        <v>0</v>
      </c>
      <c r="I1194" s="48">
        <f t="shared" si="723"/>
        <v>0</v>
      </c>
      <c r="J1194" s="55">
        <f t="shared" si="723"/>
        <v>0</v>
      </c>
      <c r="K1194" s="48">
        <f t="shared" si="723"/>
        <v>0</v>
      </c>
      <c r="L1194" s="55">
        <f t="shared" si="723"/>
        <v>0</v>
      </c>
      <c r="M1194" s="48">
        <f t="shared" si="723"/>
        <v>0</v>
      </c>
      <c r="N1194" s="55">
        <f t="shared" si="723"/>
        <v>0</v>
      </c>
      <c r="O1194" s="48">
        <f t="shared" si="723"/>
        <v>0</v>
      </c>
      <c r="P1194" s="55">
        <f t="shared" si="723"/>
        <v>0</v>
      </c>
      <c r="Q1194" s="48">
        <f t="shared" si="723"/>
        <v>0</v>
      </c>
      <c r="R1194" s="147"/>
      <c r="S1194" s="148"/>
      <c r="T1194" s="125"/>
      <c r="U1194" s="125"/>
      <c r="V1194" s="125"/>
    </row>
    <row r="1195" spans="1:22" ht="15">
      <c r="A1195" s="127"/>
      <c r="B1195" s="140"/>
      <c r="C1195" s="64" t="s">
        <v>0</v>
      </c>
      <c r="D1195" s="44">
        <f aca="true" t="shared" si="724" ref="D1195:D1200">F1195+H1195+J1195+L1195</f>
        <v>0</v>
      </c>
      <c r="E1195" s="45">
        <f aca="true" t="shared" si="725" ref="E1195:E1200">G1195+I1195+K1195+M1195</f>
        <v>0</v>
      </c>
      <c r="F1195" s="46"/>
      <c r="G1195" s="45"/>
      <c r="H1195" s="46"/>
      <c r="I1195" s="45"/>
      <c r="J1195" s="46"/>
      <c r="K1195" s="45"/>
      <c r="L1195" s="46"/>
      <c r="M1195" s="45"/>
      <c r="N1195" s="46"/>
      <c r="O1195" s="45"/>
      <c r="P1195" s="46"/>
      <c r="Q1195" s="45"/>
      <c r="R1195" s="147"/>
      <c r="S1195" s="148"/>
      <c r="T1195" s="125"/>
      <c r="U1195" s="125"/>
      <c r="V1195" s="125"/>
    </row>
    <row r="1196" spans="1:22" ht="15">
      <c r="A1196" s="127"/>
      <c r="B1196" s="140"/>
      <c r="C1196" s="34" t="s">
        <v>1</v>
      </c>
      <c r="D1196" s="44">
        <f t="shared" si="724"/>
        <v>0</v>
      </c>
      <c r="E1196" s="45">
        <f t="shared" si="725"/>
        <v>0</v>
      </c>
      <c r="F1196" s="46">
        <v>0</v>
      </c>
      <c r="G1196" s="45">
        <v>0</v>
      </c>
      <c r="H1196" s="46">
        <v>0</v>
      </c>
      <c r="I1196" s="45">
        <v>0</v>
      </c>
      <c r="J1196" s="46">
        <v>0</v>
      </c>
      <c r="K1196" s="45">
        <v>0</v>
      </c>
      <c r="L1196" s="46">
        <v>0</v>
      </c>
      <c r="M1196" s="45">
        <v>0</v>
      </c>
      <c r="N1196" s="46"/>
      <c r="O1196" s="45"/>
      <c r="P1196" s="46"/>
      <c r="Q1196" s="45"/>
      <c r="R1196" s="147"/>
      <c r="S1196" s="148"/>
      <c r="T1196" s="125"/>
      <c r="U1196" s="125"/>
      <c r="V1196" s="125"/>
    </row>
    <row r="1197" spans="1:22" ht="15">
      <c r="A1197" s="127"/>
      <c r="B1197" s="140"/>
      <c r="C1197" s="34" t="s">
        <v>2</v>
      </c>
      <c r="D1197" s="44">
        <f t="shared" si="724"/>
        <v>0</v>
      </c>
      <c r="E1197" s="45">
        <f t="shared" si="725"/>
        <v>0</v>
      </c>
      <c r="F1197" s="46">
        <v>0</v>
      </c>
      <c r="G1197" s="45"/>
      <c r="H1197" s="46"/>
      <c r="I1197" s="45"/>
      <c r="J1197" s="46"/>
      <c r="K1197" s="45"/>
      <c r="L1197" s="46"/>
      <c r="M1197" s="45"/>
      <c r="N1197" s="46"/>
      <c r="O1197" s="45"/>
      <c r="P1197" s="46"/>
      <c r="Q1197" s="45"/>
      <c r="R1197" s="147"/>
      <c r="S1197" s="148"/>
      <c r="T1197" s="125"/>
      <c r="U1197" s="125"/>
      <c r="V1197" s="125"/>
    </row>
    <row r="1198" spans="1:22" ht="15">
      <c r="A1198" s="127"/>
      <c r="B1198" s="140"/>
      <c r="C1198" s="34" t="s">
        <v>211</v>
      </c>
      <c r="D1198" s="44">
        <f t="shared" si="724"/>
        <v>849</v>
      </c>
      <c r="E1198" s="45">
        <f t="shared" si="725"/>
        <v>0</v>
      </c>
      <c r="F1198" s="46">
        <v>849</v>
      </c>
      <c r="G1198" s="45"/>
      <c r="H1198" s="46"/>
      <c r="I1198" s="45"/>
      <c r="J1198" s="46"/>
      <c r="K1198" s="45"/>
      <c r="L1198" s="46"/>
      <c r="M1198" s="45"/>
      <c r="N1198" s="46"/>
      <c r="O1198" s="45"/>
      <c r="P1198" s="46"/>
      <c r="Q1198" s="45"/>
      <c r="R1198" s="147"/>
      <c r="S1198" s="148"/>
      <c r="T1198" s="125"/>
      <c r="U1198" s="125"/>
      <c r="V1198" s="125"/>
    </row>
    <row r="1199" spans="1:22" ht="15">
      <c r="A1199" s="127"/>
      <c r="B1199" s="140"/>
      <c r="C1199" s="34" t="s">
        <v>212</v>
      </c>
      <c r="D1199" s="44">
        <f t="shared" si="724"/>
        <v>0</v>
      </c>
      <c r="E1199" s="45">
        <f t="shared" si="725"/>
        <v>0</v>
      </c>
      <c r="F1199" s="46"/>
      <c r="G1199" s="45"/>
      <c r="H1199" s="46"/>
      <c r="I1199" s="45"/>
      <c r="J1199" s="46"/>
      <c r="K1199" s="45"/>
      <c r="L1199" s="46"/>
      <c r="M1199" s="45"/>
      <c r="N1199" s="46"/>
      <c r="O1199" s="45"/>
      <c r="P1199" s="46"/>
      <c r="Q1199" s="45"/>
      <c r="R1199" s="147"/>
      <c r="S1199" s="148"/>
      <c r="T1199" s="125"/>
      <c r="U1199" s="125"/>
      <c r="V1199" s="125"/>
    </row>
    <row r="1200" spans="1:22" ht="15">
      <c r="A1200" s="127"/>
      <c r="B1200" s="141"/>
      <c r="C1200" s="34" t="s">
        <v>213</v>
      </c>
      <c r="D1200" s="44">
        <f t="shared" si="724"/>
        <v>0</v>
      </c>
      <c r="E1200" s="45">
        <f t="shared" si="725"/>
        <v>0</v>
      </c>
      <c r="F1200" s="46"/>
      <c r="G1200" s="45"/>
      <c r="H1200" s="46"/>
      <c r="I1200" s="45"/>
      <c r="J1200" s="46"/>
      <c r="K1200" s="45"/>
      <c r="L1200" s="46"/>
      <c r="M1200" s="45"/>
      <c r="N1200" s="46"/>
      <c r="O1200" s="45"/>
      <c r="P1200" s="46"/>
      <c r="Q1200" s="45"/>
      <c r="R1200" s="147"/>
      <c r="S1200" s="148"/>
      <c r="T1200" s="125"/>
      <c r="U1200" s="125"/>
      <c r="V1200" s="125"/>
    </row>
    <row r="1201" spans="1:22" s="30" customFormat="1" ht="15">
      <c r="A1201" s="127"/>
      <c r="B1201" s="153" t="s">
        <v>245</v>
      </c>
      <c r="C1201" s="64" t="s">
        <v>14</v>
      </c>
      <c r="D1201" s="62">
        <f aca="true" t="shared" si="726" ref="D1201:Q1201">SUM(D1202:D1207)</f>
        <v>17824</v>
      </c>
      <c r="E1201" s="63">
        <f t="shared" si="726"/>
        <v>0</v>
      </c>
      <c r="F1201" s="65">
        <f t="shared" si="726"/>
        <v>17824</v>
      </c>
      <c r="G1201" s="36">
        <f t="shared" si="726"/>
        <v>0</v>
      </c>
      <c r="H1201" s="65">
        <f t="shared" si="726"/>
        <v>0</v>
      </c>
      <c r="I1201" s="36">
        <f t="shared" si="726"/>
        <v>0</v>
      </c>
      <c r="J1201" s="65">
        <f t="shared" si="726"/>
        <v>0</v>
      </c>
      <c r="K1201" s="36">
        <f t="shared" si="726"/>
        <v>0</v>
      </c>
      <c r="L1201" s="65">
        <f t="shared" si="726"/>
        <v>0</v>
      </c>
      <c r="M1201" s="36">
        <f t="shared" si="726"/>
        <v>0</v>
      </c>
      <c r="N1201" s="65">
        <f t="shared" si="726"/>
        <v>0</v>
      </c>
      <c r="O1201" s="36">
        <f t="shared" si="726"/>
        <v>0</v>
      </c>
      <c r="P1201" s="65">
        <f t="shared" si="726"/>
        <v>0</v>
      </c>
      <c r="Q1201" s="36">
        <f t="shared" si="726"/>
        <v>0</v>
      </c>
      <c r="R1201" s="147"/>
      <c r="S1201" s="148"/>
      <c r="T1201" s="125"/>
      <c r="U1201" s="125"/>
      <c r="V1201" s="125"/>
    </row>
    <row r="1202" spans="1:22" s="30" customFormat="1" ht="15">
      <c r="A1202" s="127"/>
      <c r="B1202" s="154"/>
      <c r="C1202" s="34" t="s">
        <v>0</v>
      </c>
      <c r="D1202" s="58">
        <f aca="true" t="shared" si="727" ref="D1202:E1207">F1202+H1202+J1202+L1202</f>
        <v>0</v>
      </c>
      <c r="E1202" s="36">
        <f t="shared" si="727"/>
        <v>0</v>
      </c>
      <c r="F1202" s="35">
        <f aca="true" t="shared" si="728" ref="F1202:G1207">F1188+F1195</f>
        <v>0</v>
      </c>
      <c r="G1202" s="36">
        <f t="shared" si="728"/>
        <v>0</v>
      </c>
      <c r="H1202" s="35">
        <f aca="true" t="shared" si="729" ref="H1202:Q1202">H1188+H1195</f>
        <v>0</v>
      </c>
      <c r="I1202" s="36">
        <f t="shared" si="729"/>
        <v>0</v>
      </c>
      <c r="J1202" s="35">
        <f t="shared" si="729"/>
        <v>0</v>
      </c>
      <c r="K1202" s="36">
        <f t="shared" si="729"/>
        <v>0</v>
      </c>
      <c r="L1202" s="35">
        <f t="shared" si="729"/>
        <v>0</v>
      </c>
      <c r="M1202" s="36">
        <f t="shared" si="729"/>
        <v>0</v>
      </c>
      <c r="N1202" s="35">
        <f t="shared" si="729"/>
        <v>0</v>
      </c>
      <c r="O1202" s="36">
        <f t="shared" si="729"/>
        <v>0</v>
      </c>
      <c r="P1202" s="35">
        <f t="shared" si="729"/>
        <v>0</v>
      </c>
      <c r="Q1202" s="36">
        <f t="shared" si="729"/>
        <v>0</v>
      </c>
      <c r="R1202" s="147"/>
      <c r="S1202" s="148"/>
      <c r="T1202" s="125"/>
      <c r="U1202" s="125"/>
      <c r="V1202" s="125"/>
    </row>
    <row r="1203" spans="1:22" s="30" customFormat="1" ht="15">
      <c r="A1203" s="127"/>
      <c r="B1203" s="154"/>
      <c r="C1203" s="34" t="s">
        <v>1</v>
      </c>
      <c r="D1203" s="58">
        <f t="shared" si="727"/>
        <v>0</v>
      </c>
      <c r="E1203" s="36">
        <f t="shared" si="727"/>
        <v>0</v>
      </c>
      <c r="F1203" s="35">
        <f t="shared" si="728"/>
        <v>0</v>
      </c>
      <c r="G1203" s="36">
        <f t="shared" si="728"/>
        <v>0</v>
      </c>
      <c r="H1203" s="35">
        <f aca="true" t="shared" si="730" ref="H1203:Q1203">H1189+H1196</f>
        <v>0</v>
      </c>
      <c r="I1203" s="36">
        <f t="shared" si="730"/>
        <v>0</v>
      </c>
      <c r="J1203" s="35">
        <f t="shared" si="730"/>
        <v>0</v>
      </c>
      <c r="K1203" s="36">
        <f t="shared" si="730"/>
        <v>0</v>
      </c>
      <c r="L1203" s="35">
        <f t="shared" si="730"/>
        <v>0</v>
      </c>
      <c r="M1203" s="36">
        <f t="shared" si="730"/>
        <v>0</v>
      </c>
      <c r="N1203" s="35">
        <f t="shared" si="730"/>
        <v>0</v>
      </c>
      <c r="O1203" s="36">
        <f t="shared" si="730"/>
        <v>0</v>
      </c>
      <c r="P1203" s="35">
        <f t="shared" si="730"/>
        <v>0</v>
      </c>
      <c r="Q1203" s="36">
        <f t="shared" si="730"/>
        <v>0</v>
      </c>
      <c r="R1203" s="147"/>
      <c r="S1203" s="148"/>
      <c r="T1203" s="125"/>
      <c r="U1203" s="125"/>
      <c r="V1203" s="125"/>
    </row>
    <row r="1204" spans="1:22" s="30" customFormat="1" ht="15">
      <c r="A1204" s="127"/>
      <c r="B1204" s="154"/>
      <c r="C1204" s="34" t="s">
        <v>2</v>
      </c>
      <c r="D1204" s="58">
        <f t="shared" si="727"/>
        <v>0</v>
      </c>
      <c r="E1204" s="36">
        <f t="shared" si="727"/>
        <v>0</v>
      </c>
      <c r="F1204" s="35">
        <f t="shared" si="728"/>
        <v>0</v>
      </c>
      <c r="G1204" s="36">
        <f t="shared" si="728"/>
        <v>0</v>
      </c>
      <c r="H1204" s="35">
        <f aca="true" t="shared" si="731" ref="H1204:Q1204">H1190+H1197</f>
        <v>0</v>
      </c>
      <c r="I1204" s="36">
        <f t="shared" si="731"/>
        <v>0</v>
      </c>
      <c r="J1204" s="35">
        <f t="shared" si="731"/>
        <v>0</v>
      </c>
      <c r="K1204" s="36">
        <f t="shared" si="731"/>
        <v>0</v>
      </c>
      <c r="L1204" s="35">
        <f t="shared" si="731"/>
        <v>0</v>
      </c>
      <c r="M1204" s="36">
        <f t="shared" si="731"/>
        <v>0</v>
      </c>
      <c r="N1204" s="35">
        <f t="shared" si="731"/>
        <v>0</v>
      </c>
      <c r="O1204" s="36">
        <f t="shared" si="731"/>
        <v>0</v>
      </c>
      <c r="P1204" s="35">
        <f t="shared" si="731"/>
        <v>0</v>
      </c>
      <c r="Q1204" s="36">
        <f t="shared" si="731"/>
        <v>0</v>
      </c>
      <c r="R1204" s="147"/>
      <c r="S1204" s="148"/>
      <c r="T1204" s="125"/>
      <c r="U1204" s="125"/>
      <c r="V1204" s="125"/>
    </row>
    <row r="1205" spans="1:22" s="30" customFormat="1" ht="15">
      <c r="A1205" s="127"/>
      <c r="B1205" s="154"/>
      <c r="C1205" s="34" t="s">
        <v>211</v>
      </c>
      <c r="D1205" s="58">
        <f t="shared" si="727"/>
        <v>17824</v>
      </c>
      <c r="E1205" s="36">
        <f t="shared" si="727"/>
        <v>0</v>
      </c>
      <c r="F1205" s="35">
        <f t="shared" si="728"/>
        <v>17824</v>
      </c>
      <c r="G1205" s="36">
        <f t="shared" si="728"/>
        <v>0</v>
      </c>
      <c r="H1205" s="35">
        <f aca="true" t="shared" si="732" ref="H1205:Q1205">H1191+H1198</f>
        <v>0</v>
      </c>
      <c r="I1205" s="36">
        <f t="shared" si="732"/>
        <v>0</v>
      </c>
      <c r="J1205" s="35">
        <f t="shared" si="732"/>
        <v>0</v>
      </c>
      <c r="K1205" s="36">
        <f t="shared" si="732"/>
        <v>0</v>
      </c>
      <c r="L1205" s="35">
        <f t="shared" si="732"/>
        <v>0</v>
      </c>
      <c r="M1205" s="36">
        <f t="shared" si="732"/>
        <v>0</v>
      </c>
      <c r="N1205" s="35">
        <f t="shared" si="732"/>
        <v>0</v>
      </c>
      <c r="O1205" s="36">
        <f t="shared" si="732"/>
        <v>0</v>
      </c>
      <c r="P1205" s="35">
        <f t="shared" si="732"/>
        <v>0</v>
      </c>
      <c r="Q1205" s="36">
        <f t="shared" si="732"/>
        <v>0</v>
      </c>
      <c r="R1205" s="147"/>
      <c r="S1205" s="148"/>
      <c r="T1205" s="125"/>
      <c r="U1205" s="125"/>
      <c r="V1205" s="125"/>
    </row>
    <row r="1206" spans="1:22" s="30" customFormat="1" ht="15">
      <c r="A1206" s="127"/>
      <c r="B1206" s="154"/>
      <c r="C1206" s="34" t="s">
        <v>212</v>
      </c>
      <c r="D1206" s="58">
        <f t="shared" si="727"/>
        <v>0</v>
      </c>
      <c r="E1206" s="36">
        <f t="shared" si="727"/>
        <v>0</v>
      </c>
      <c r="F1206" s="35">
        <f t="shared" si="728"/>
        <v>0</v>
      </c>
      <c r="G1206" s="36">
        <f t="shared" si="728"/>
        <v>0</v>
      </c>
      <c r="H1206" s="35">
        <f aca="true" t="shared" si="733" ref="H1206:Q1206">H1192+H1199</f>
        <v>0</v>
      </c>
      <c r="I1206" s="36">
        <f t="shared" si="733"/>
        <v>0</v>
      </c>
      <c r="J1206" s="35">
        <f t="shared" si="733"/>
        <v>0</v>
      </c>
      <c r="K1206" s="36">
        <f t="shared" si="733"/>
        <v>0</v>
      </c>
      <c r="L1206" s="35">
        <f t="shared" si="733"/>
        <v>0</v>
      </c>
      <c r="M1206" s="36">
        <f t="shared" si="733"/>
        <v>0</v>
      </c>
      <c r="N1206" s="35">
        <f t="shared" si="733"/>
        <v>0</v>
      </c>
      <c r="O1206" s="36">
        <f t="shared" si="733"/>
        <v>0</v>
      </c>
      <c r="P1206" s="35">
        <f t="shared" si="733"/>
        <v>0</v>
      </c>
      <c r="Q1206" s="36">
        <f t="shared" si="733"/>
        <v>0</v>
      </c>
      <c r="R1206" s="147"/>
      <c r="S1206" s="148"/>
      <c r="T1206" s="125"/>
      <c r="U1206" s="125"/>
      <c r="V1206" s="125"/>
    </row>
    <row r="1207" spans="1:22" s="30" customFormat="1" ht="15.75" thickBot="1">
      <c r="A1207" s="128"/>
      <c r="B1207" s="155"/>
      <c r="C1207" s="37" t="s">
        <v>213</v>
      </c>
      <c r="D1207" s="60">
        <f t="shared" si="727"/>
        <v>0</v>
      </c>
      <c r="E1207" s="39">
        <f t="shared" si="727"/>
        <v>0</v>
      </c>
      <c r="F1207" s="38">
        <f t="shared" si="728"/>
        <v>0</v>
      </c>
      <c r="G1207" s="39">
        <f t="shared" si="728"/>
        <v>0</v>
      </c>
      <c r="H1207" s="38">
        <f aca="true" t="shared" si="734" ref="H1207:Q1207">H1193+H1200</f>
        <v>0</v>
      </c>
      <c r="I1207" s="39">
        <f t="shared" si="734"/>
        <v>0</v>
      </c>
      <c r="J1207" s="38">
        <f t="shared" si="734"/>
        <v>0</v>
      </c>
      <c r="K1207" s="39">
        <f t="shared" si="734"/>
        <v>0</v>
      </c>
      <c r="L1207" s="38">
        <f t="shared" si="734"/>
        <v>0</v>
      </c>
      <c r="M1207" s="39">
        <f t="shared" si="734"/>
        <v>0</v>
      </c>
      <c r="N1207" s="38">
        <f t="shared" si="734"/>
        <v>0</v>
      </c>
      <c r="O1207" s="39">
        <f t="shared" si="734"/>
        <v>0</v>
      </c>
      <c r="P1207" s="38">
        <f t="shared" si="734"/>
        <v>0</v>
      </c>
      <c r="Q1207" s="39">
        <f t="shared" si="734"/>
        <v>0</v>
      </c>
      <c r="R1207" s="149"/>
      <c r="S1207" s="145"/>
      <c r="T1207" s="125"/>
      <c r="U1207" s="125"/>
      <c r="V1207" s="125"/>
    </row>
    <row r="1208" spans="1:22" ht="15">
      <c r="A1208" s="126" t="s">
        <v>239</v>
      </c>
      <c r="B1208" s="139" t="s">
        <v>237</v>
      </c>
      <c r="C1208" s="40" t="s">
        <v>14</v>
      </c>
      <c r="D1208" s="41">
        <f>SUM(D1209:D1214)</f>
        <v>25450</v>
      </c>
      <c r="E1208" s="42">
        <f>SUM(E1209:E1214)</f>
        <v>0</v>
      </c>
      <c r="F1208" s="41">
        <f aca="true" t="shared" si="735" ref="F1208:Q1208">SUM(F1209:F1214)</f>
        <v>25450</v>
      </c>
      <c r="G1208" s="42">
        <f t="shared" si="735"/>
        <v>0</v>
      </c>
      <c r="H1208" s="41">
        <f t="shared" si="735"/>
        <v>0</v>
      </c>
      <c r="I1208" s="42">
        <f t="shared" si="735"/>
        <v>0</v>
      </c>
      <c r="J1208" s="41">
        <f t="shared" si="735"/>
        <v>0</v>
      </c>
      <c r="K1208" s="42">
        <f t="shared" si="735"/>
        <v>0</v>
      </c>
      <c r="L1208" s="41">
        <f t="shared" si="735"/>
        <v>0</v>
      </c>
      <c r="M1208" s="42">
        <f t="shared" si="735"/>
        <v>0</v>
      </c>
      <c r="N1208" s="41">
        <f t="shared" si="735"/>
        <v>0</v>
      </c>
      <c r="O1208" s="42">
        <f t="shared" si="735"/>
        <v>0</v>
      </c>
      <c r="P1208" s="41">
        <f t="shared" si="735"/>
        <v>0</v>
      </c>
      <c r="Q1208" s="42">
        <f t="shared" si="735"/>
        <v>0</v>
      </c>
      <c r="R1208" s="150" t="s">
        <v>19</v>
      </c>
      <c r="S1208" s="151"/>
      <c r="T1208" s="125"/>
      <c r="U1208" s="125"/>
      <c r="V1208" s="125"/>
    </row>
    <row r="1209" spans="1:22" ht="15">
      <c r="A1209" s="127"/>
      <c r="B1209" s="140"/>
      <c r="C1209" s="64" t="s">
        <v>0</v>
      </c>
      <c r="D1209" s="44">
        <f aca="true" t="shared" si="736" ref="D1209:D1214">F1209+H1209+J1209+L1209</f>
        <v>0</v>
      </c>
      <c r="E1209" s="45">
        <f aca="true" t="shared" si="737" ref="E1209:E1214">G1209+I1209+K1209+M1209</f>
        <v>0</v>
      </c>
      <c r="F1209" s="52"/>
      <c r="G1209" s="48"/>
      <c r="H1209" s="52"/>
      <c r="I1209" s="48"/>
      <c r="J1209" s="52"/>
      <c r="K1209" s="48"/>
      <c r="L1209" s="52"/>
      <c r="M1209" s="48"/>
      <c r="N1209" s="52"/>
      <c r="O1209" s="48"/>
      <c r="P1209" s="52"/>
      <c r="Q1209" s="48"/>
      <c r="R1209" s="147"/>
      <c r="S1209" s="148"/>
      <c r="T1209" s="125"/>
      <c r="U1209" s="125"/>
      <c r="V1209" s="125"/>
    </row>
    <row r="1210" spans="1:22" ht="15">
      <c r="A1210" s="127"/>
      <c r="B1210" s="140"/>
      <c r="C1210" s="34" t="s">
        <v>1</v>
      </c>
      <c r="D1210" s="44">
        <f t="shared" si="736"/>
        <v>0</v>
      </c>
      <c r="E1210" s="45">
        <f t="shared" si="737"/>
        <v>0</v>
      </c>
      <c r="F1210" s="46">
        <v>0</v>
      </c>
      <c r="G1210" s="45">
        <v>0</v>
      </c>
      <c r="H1210" s="46">
        <v>0</v>
      </c>
      <c r="I1210" s="45">
        <v>0</v>
      </c>
      <c r="J1210" s="46">
        <v>0</v>
      </c>
      <c r="K1210" s="45">
        <v>0</v>
      </c>
      <c r="L1210" s="46">
        <v>0</v>
      </c>
      <c r="M1210" s="45">
        <v>0</v>
      </c>
      <c r="N1210" s="46"/>
      <c r="O1210" s="45"/>
      <c r="P1210" s="46"/>
      <c r="Q1210" s="45"/>
      <c r="R1210" s="147"/>
      <c r="S1210" s="148"/>
      <c r="T1210" s="125"/>
      <c r="U1210" s="125"/>
      <c r="V1210" s="125"/>
    </row>
    <row r="1211" spans="1:22" ht="15">
      <c r="A1211" s="127"/>
      <c r="B1211" s="140"/>
      <c r="C1211" s="34" t="s">
        <v>2</v>
      </c>
      <c r="D1211" s="44">
        <f t="shared" si="736"/>
        <v>0</v>
      </c>
      <c r="E1211" s="45">
        <f t="shared" si="737"/>
        <v>0</v>
      </c>
      <c r="F1211" s="46">
        <v>0</v>
      </c>
      <c r="G1211" s="45"/>
      <c r="H1211" s="46"/>
      <c r="I1211" s="45"/>
      <c r="J1211" s="46"/>
      <c r="K1211" s="45"/>
      <c r="L1211" s="46"/>
      <c r="M1211" s="45"/>
      <c r="N1211" s="46"/>
      <c r="O1211" s="45"/>
      <c r="P1211" s="46"/>
      <c r="Q1211" s="45"/>
      <c r="R1211" s="147"/>
      <c r="S1211" s="148"/>
      <c r="T1211" s="125"/>
      <c r="U1211" s="125"/>
      <c r="V1211" s="125"/>
    </row>
    <row r="1212" spans="1:22" ht="15">
      <c r="A1212" s="127"/>
      <c r="B1212" s="140"/>
      <c r="C1212" s="34" t="s">
        <v>211</v>
      </c>
      <c r="D1212" s="44">
        <f t="shared" si="736"/>
        <v>25450</v>
      </c>
      <c r="E1212" s="45">
        <f t="shared" si="737"/>
        <v>0</v>
      </c>
      <c r="F1212" s="46">
        <v>25450</v>
      </c>
      <c r="G1212" s="45"/>
      <c r="H1212" s="46"/>
      <c r="I1212" s="45"/>
      <c r="J1212" s="46"/>
      <c r="K1212" s="45"/>
      <c r="L1212" s="46"/>
      <c r="M1212" s="45"/>
      <c r="N1212" s="46"/>
      <c r="O1212" s="45"/>
      <c r="P1212" s="46"/>
      <c r="Q1212" s="45"/>
      <c r="R1212" s="147"/>
      <c r="S1212" s="148"/>
      <c r="T1212" s="125"/>
      <c r="U1212" s="125"/>
      <c r="V1212" s="125"/>
    </row>
    <row r="1213" spans="1:22" ht="15">
      <c r="A1213" s="127"/>
      <c r="B1213" s="140"/>
      <c r="C1213" s="43" t="s">
        <v>212</v>
      </c>
      <c r="D1213" s="44">
        <f t="shared" si="736"/>
        <v>0</v>
      </c>
      <c r="E1213" s="45">
        <f t="shared" si="737"/>
        <v>0</v>
      </c>
      <c r="F1213" s="46"/>
      <c r="G1213" s="45"/>
      <c r="H1213" s="46"/>
      <c r="I1213" s="45"/>
      <c r="J1213" s="46"/>
      <c r="K1213" s="45"/>
      <c r="L1213" s="46"/>
      <c r="M1213" s="45"/>
      <c r="N1213" s="46"/>
      <c r="O1213" s="45"/>
      <c r="P1213" s="46"/>
      <c r="Q1213" s="45"/>
      <c r="R1213" s="147"/>
      <c r="S1213" s="148"/>
      <c r="T1213" s="125"/>
      <c r="U1213" s="125"/>
      <c r="V1213" s="125"/>
    </row>
    <row r="1214" spans="1:22" ht="15">
      <c r="A1214" s="127"/>
      <c r="B1214" s="141"/>
      <c r="C1214" s="43" t="s">
        <v>213</v>
      </c>
      <c r="D1214" s="44">
        <f t="shared" si="736"/>
        <v>0</v>
      </c>
      <c r="E1214" s="45">
        <f t="shared" si="737"/>
        <v>0</v>
      </c>
      <c r="F1214" s="46"/>
      <c r="G1214" s="45"/>
      <c r="H1214" s="46"/>
      <c r="I1214" s="45"/>
      <c r="J1214" s="46"/>
      <c r="K1214" s="45"/>
      <c r="L1214" s="46"/>
      <c r="M1214" s="45"/>
      <c r="N1214" s="46"/>
      <c r="O1214" s="45"/>
      <c r="P1214" s="46"/>
      <c r="Q1214" s="45"/>
      <c r="R1214" s="147"/>
      <c r="S1214" s="148"/>
      <c r="T1214" s="125"/>
      <c r="U1214" s="125"/>
      <c r="V1214" s="125"/>
    </row>
    <row r="1215" spans="1:22" ht="15">
      <c r="A1215" s="127"/>
      <c r="B1215" s="168" t="s">
        <v>225</v>
      </c>
      <c r="C1215" s="43" t="s">
        <v>14</v>
      </c>
      <c r="D1215" s="55">
        <f>SUM(D1216:D1221)</f>
        <v>1273</v>
      </c>
      <c r="E1215" s="48">
        <f>SUM(E1216:E1221)</f>
        <v>0</v>
      </c>
      <c r="F1215" s="55">
        <f aca="true" t="shared" si="738" ref="F1215:Q1215">SUM(F1216:F1221)</f>
        <v>1273</v>
      </c>
      <c r="G1215" s="48">
        <f t="shared" si="738"/>
        <v>0</v>
      </c>
      <c r="H1215" s="55">
        <f t="shared" si="738"/>
        <v>0</v>
      </c>
      <c r="I1215" s="48">
        <f t="shared" si="738"/>
        <v>0</v>
      </c>
      <c r="J1215" s="55">
        <f t="shared" si="738"/>
        <v>0</v>
      </c>
      <c r="K1215" s="48">
        <f t="shared" si="738"/>
        <v>0</v>
      </c>
      <c r="L1215" s="55">
        <f t="shared" si="738"/>
        <v>0</v>
      </c>
      <c r="M1215" s="48">
        <f t="shared" si="738"/>
        <v>0</v>
      </c>
      <c r="N1215" s="55">
        <f t="shared" si="738"/>
        <v>0</v>
      </c>
      <c r="O1215" s="48">
        <f t="shared" si="738"/>
        <v>0</v>
      </c>
      <c r="P1215" s="55">
        <f t="shared" si="738"/>
        <v>0</v>
      </c>
      <c r="Q1215" s="48">
        <f t="shared" si="738"/>
        <v>0</v>
      </c>
      <c r="R1215" s="147"/>
      <c r="S1215" s="148"/>
      <c r="T1215" s="125"/>
      <c r="U1215" s="125"/>
      <c r="V1215" s="125"/>
    </row>
    <row r="1216" spans="1:22" ht="15">
      <c r="A1216" s="127"/>
      <c r="B1216" s="140"/>
      <c r="C1216" s="64" t="s">
        <v>0</v>
      </c>
      <c r="D1216" s="44">
        <f aca="true" t="shared" si="739" ref="D1216:D1221">F1216+H1216+J1216+L1216</f>
        <v>0</v>
      </c>
      <c r="E1216" s="45">
        <f aca="true" t="shared" si="740" ref="E1216:E1221">G1216+I1216+K1216+M1216</f>
        <v>0</v>
      </c>
      <c r="F1216" s="46"/>
      <c r="G1216" s="45"/>
      <c r="H1216" s="46"/>
      <c r="I1216" s="45"/>
      <c r="J1216" s="46"/>
      <c r="K1216" s="45"/>
      <c r="L1216" s="46"/>
      <c r="M1216" s="45"/>
      <c r="N1216" s="46"/>
      <c r="O1216" s="45"/>
      <c r="P1216" s="46"/>
      <c r="Q1216" s="45"/>
      <c r="R1216" s="147"/>
      <c r="S1216" s="148"/>
      <c r="T1216" s="125"/>
      <c r="U1216" s="125"/>
      <c r="V1216" s="125"/>
    </row>
    <row r="1217" spans="1:22" ht="15">
      <c r="A1217" s="127"/>
      <c r="B1217" s="140"/>
      <c r="C1217" s="34" t="s">
        <v>1</v>
      </c>
      <c r="D1217" s="44">
        <f t="shared" si="739"/>
        <v>0</v>
      </c>
      <c r="E1217" s="45">
        <f t="shared" si="740"/>
        <v>0</v>
      </c>
      <c r="F1217" s="46">
        <v>0</v>
      </c>
      <c r="G1217" s="45">
        <v>0</v>
      </c>
      <c r="H1217" s="46">
        <v>0</v>
      </c>
      <c r="I1217" s="45">
        <v>0</v>
      </c>
      <c r="J1217" s="46">
        <v>0</v>
      </c>
      <c r="K1217" s="45">
        <v>0</v>
      </c>
      <c r="L1217" s="46">
        <v>0</v>
      </c>
      <c r="M1217" s="45">
        <v>0</v>
      </c>
      <c r="N1217" s="46"/>
      <c r="O1217" s="45"/>
      <c r="P1217" s="46"/>
      <c r="Q1217" s="45"/>
      <c r="R1217" s="147"/>
      <c r="S1217" s="148"/>
      <c r="T1217" s="125"/>
      <c r="U1217" s="125"/>
      <c r="V1217" s="125"/>
    </row>
    <row r="1218" spans="1:22" ht="15">
      <c r="A1218" s="127"/>
      <c r="B1218" s="140"/>
      <c r="C1218" s="34" t="s">
        <v>2</v>
      </c>
      <c r="D1218" s="44">
        <f t="shared" si="739"/>
        <v>0</v>
      </c>
      <c r="E1218" s="45">
        <f t="shared" si="740"/>
        <v>0</v>
      </c>
      <c r="F1218" s="46">
        <v>0</v>
      </c>
      <c r="G1218" s="45"/>
      <c r="H1218" s="46"/>
      <c r="I1218" s="45"/>
      <c r="J1218" s="46"/>
      <c r="K1218" s="45"/>
      <c r="L1218" s="46"/>
      <c r="M1218" s="45"/>
      <c r="N1218" s="46"/>
      <c r="O1218" s="45"/>
      <c r="P1218" s="46"/>
      <c r="Q1218" s="45"/>
      <c r="R1218" s="147"/>
      <c r="S1218" s="148"/>
      <c r="T1218" s="125"/>
      <c r="U1218" s="125"/>
      <c r="V1218" s="125"/>
    </row>
    <row r="1219" spans="1:22" ht="15">
      <c r="A1219" s="127"/>
      <c r="B1219" s="140"/>
      <c r="C1219" s="34" t="s">
        <v>211</v>
      </c>
      <c r="D1219" s="44">
        <f t="shared" si="739"/>
        <v>1273</v>
      </c>
      <c r="E1219" s="45">
        <f t="shared" si="740"/>
        <v>0</v>
      </c>
      <c r="F1219" s="46">
        <v>1273</v>
      </c>
      <c r="G1219" s="45"/>
      <c r="H1219" s="46"/>
      <c r="I1219" s="45"/>
      <c r="J1219" s="46"/>
      <c r="K1219" s="45"/>
      <c r="L1219" s="46"/>
      <c r="M1219" s="45"/>
      <c r="N1219" s="46"/>
      <c r="O1219" s="45"/>
      <c r="P1219" s="46"/>
      <c r="Q1219" s="45"/>
      <c r="R1219" s="147"/>
      <c r="S1219" s="148"/>
      <c r="T1219" s="125"/>
      <c r="U1219" s="125"/>
      <c r="V1219" s="125"/>
    </row>
    <row r="1220" spans="1:22" ht="15">
      <c r="A1220" s="127"/>
      <c r="B1220" s="140"/>
      <c r="C1220" s="34" t="s">
        <v>212</v>
      </c>
      <c r="D1220" s="44">
        <f t="shared" si="739"/>
        <v>0</v>
      </c>
      <c r="E1220" s="45">
        <f t="shared" si="740"/>
        <v>0</v>
      </c>
      <c r="F1220" s="46"/>
      <c r="G1220" s="45"/>
      <c r="H1220" s="46"/>
      <c r="I1220" s="45"/>
      <c r="J1220" s="46"/>
      <c r="K1220" s="45"/>
      <c r="L1220" s="46"/>
      <c r="M1220" s="45"/>
      <c r="N1220" s="46"/>
      <c r="O1220" s="45"/>
      <c r="P1220" s="46"/>
      <c r="Q1220" s="45"/>
      <c r="R1220" s="147"/>
      <c r="S1220" s="148"/>
      <c r="T1220" s="125"/>
      <c r="U1220" s="125"/>
      <c r="V1220" s="125"/>
    </row>
    <row r="1221" spans="1:22" ht="15">
      <c r="A1221" s="127"/>
      <c r="B1221" s="141"/>
      <c r="C1221" s="34" t="s">
        <v>213</v>
      </c>
      <c r="D1221" s="44">
        <f t="shared" si="739"/>
        <v>0</v>
      </c>
      <c r="E1221" s="45">
        <f t="shared" si="740"/>
        <v>0</v>
      </c>
      <c r="F1221" s="46"/>
      <c r="G1221" s="45"/>
      <c r="H1221" s="46"/>
      <c r="I1221" s="45"/>
      <c r="J1221" s="46"/>
      <c r="K1221" s="45"/>
      <c r="L1221" s="46"/>
      <c r="M1221" s="45"/>
      <c r="N1221" s="46"/>
      <c r="O1221" s="45"/>
      <c r="P1221" s="46"/>
      <c r="Q1221" s="45"/>
      <c r="R1221" s="147"/>
      <c r="S1221" s="148"/>
      <c r="T1221" s="125"/>
      <c r="U1221" s="125"/>
      <c r="V1221" s="125"/>
    </row>
    <row r="1222" spans="1:22" s="30" customFormat="1" ht="15">
      <c r="A1222" s="127"/>
      <c r="B1222" s="153" t="s">
        <v>245</v>
      </c>
      <c r="C1222" s="64" t="s">
        <v>14</v>
      </c>
      <c r="D1222" s="62">
        <f aca="true" t="shared" si="741" ref="D1222:Q1222">SUM(D1223:D1228)</f>
        <v>26723</v>
      </c>
      <c r="E1222" s="63">
        <f t="shared" si="741"/>
        <v>0</v>
      </c>
      <c r="F1222" s="65">
        <f t="shared" si="741"/>
        <v>26723</v>
      </c>
      <c r="G1222" s="36">
        <f t="shared" si="741"/>
        <v>0</v>
      </c>
      <c r="H1222" s="65">
        <f t="shared" si="741"/>
        <v>0</v>
      </c>
      <c r="I1222" s="36">
        <f t="shared" si="741"/>
        <v>0</v>
      </c>
      <c r="J1222" s="65">
        <f t="shared" si="741"/>
        <v>0</v>
      </c>
      <c r="K1222" s="36">
        <f t="shared" si="741"/>
        <v>0</v>
      </c>
      <c r="L1222" s="65">
        <f t="shared" si="741"/>
        <v>0</v>
      </c>
      <c r="M1222" s="36">
        <f t="shared" si="741"/>
        <v>0</v>
      </c>
      <c r="N1222" s="65">
        <f t="shared" si="741"/>
        <v>0</v>
      </c>
      <c r="O1222" s="36">
        <f t="shared" si="741"/>
        <v>0</v>
      </c>
      <c r="P1222" s="65">
        <f t="shared" si="741"/>
        <v>0</v>
      </c>
      <c r="Q1222" s="36">
        <f t="shared" si="741"/>
        <v>0</v>
      </c>
      <c r="R1222" s="147"/>
      <c r="S1222" s="148"/>
      <c r="T1222" s="125"/>
      <c r="U1222" s="125"/>
      <c r="V1222" s="125"/>
    </row>
    <row r="1223" spans="1:22" s="30" customFormat="1" ht="15">
      <c r="A1223" s="127"/>
      <c r="B1223" s="154"/>
      <c r="C1223" s="34" t="s">
        <v>0</v>
      </c>
      <c r="D1223" s="58">
        <f aca="true" t="shared" si="742" ref="D1223:E1228">F1223+H1223+J1223+L1223</f>
        <v>0</v>
      </c>
      <c r="E1223" s="36">
        <f t="shared" si="742"/>
        <v>0</v>
      </c>
      <c r="F1223" s="35">
        <f aca="true" t="shared" si="743" ref="F1223:G1228">F1209+F1216</f>
        <v>0</v>
      </c>
      <c r="G1223" s="36">
        <f t="shared" si="743"/>
        <v>0</v>
      </c>
      <c r="H1223" s="35">
        <f aca="true" t="shared" si="744" ref="H1223:Q1223">H1209+H1216</f>
        <v>0</v>
      </c>
      <c r="I1223" s="36">
        <f t="shared" si="744"/>
        <v>0</v>
      </c>
      <c r="J1223" s="35">
        <f t="shared" si="744"/>
        <v>0</v>
      </c>
      <c r="K1223" s="36">
        <f t="shared" si="744"/>
        <v>0</v>
      </c>
      <c r="L1223" s="35">
        <f t="shared" si="744"/>
        <v>0</v>
      </c>
      <c r="M1223" s="36">
        <f t="shared" si="744"/>
        <v>0</v>
      </c>
      <c r="N1223" s="35">
        <f t="shared" si="744"/>
        <v>0</v>
      </c>
      <c r="O1223" s="36">
        <f t="shared" si="744"/>
        <v>0</v>
      </c>
      <c r="P1223" s="35">
        <f t="shared" si="744"/>
        <v>0</v>
      </c>
      <c r="Q1223" s="36">
        <f t="shared" si="744"/>
        <v>0</v>
      </c>
      <c r="R1223" s="147"/>
      <c r="S1223" s="148"/>
      <c r="T1223" s="125"/>
      <c r="U1223" s="125"/>
      <c r="V1223" s="125"/>
    </row>
    <row r="1224" spans="1:22" s="30" customFormat="1" ht="15">
      <c r="A1224" s="127"/>
      <c r="B1224" s="154"/>
      <c r="C1224" s="34" t="s">
        <v>1</v>
      </c>
      <c r="D1224" s="58">
        <f t="shared" si="742"/>
        <v>0</v>
      </c>
      <c r="E1224" s="36">
        <f t="shared" si="742"/>
        <v>0</v>
      </c>
      <c r="F1224" s="35">
        <f t="shared" si="743"/>
        <v>0</v>
      </c>
      <c r="G1224" s="36">
        <f t="shared" si="743"/>
        <v>0</v>
      </c>
      <c r="H1224" s="35">
        <f aca="true" t="shared" si="745" ref="H1224:Q1224">H1210+H1217</f>
        <v>0</v>
      </c>
      <c r="I1224" s="36">
        <f t="shared" si="745"/>
        <v>0</v>
      </c>
      <c r="J1224" s="35">
        <f t="shared" si="745"/>
        <v>0</v>
      </c>
      <c r="K1224" s="36">
        <f t="shared" si="745"/>
        <v>0</v>
      </c>
      <c r="L1224" s="35">
        <f t="shared" si="745"/>
        <v>0</v>
      </c>
      <c r="M1224" s="36">
        <f t="shared" si="745"/>
        <v>0</v>
      </c>
      <c r="N1224" s="35">
        <f t="shared" si="745"/>
        <v>0</v>
      </c>
      <c r="O1224" s="36">
        <f t="shared" si="745"/>
        <v>0</v>
      </c>
      <c r="P1224" s="35">
        <f t="shared" si="745"/>
        <v>0</v>
      </c>
      <c r="Q1224" s="36">
        <f t="shared" si="745"/>
        <v>0</v>
      </c>
      <c r="R1224" s="147"/>
      <c r="S1224" s="148"/>
      <c r="T1224" s="125"/>
      <c r="U1224" s="125"/>
      <c r="V1224" s="125"/>
    </row>
    <row r="1225" spans="1:22" s="30" customFormat="1" ht="15">
      <c r="A1225" s="127"/>
      <c r="B1225" s="154"/>
      <c r="C1225" s="34" t="s">
        <v>2</v>
      </c>
      <c r="D1225" s="58">
        <f t="shared" si="742"/>
        <v>0</v>
      </c>
      <c r="E1225" s="36">
        <f t="shared" si="742"/>
        <v>0</v>
      </c>
      <c r="F1225" s="35">
        <f t="shared" si="743"/>
        <v>0</v>
      </c>
      <c r="G1225" s="36">
        <f t="shared" si="743"/>
        <v>0</v>
      </c>
      <c r="H1225" s="35">
        <f aca="true" t="shared" si="746" ref="H1225:Q1225">H1211+H1218</f>
        <v>0</v>
      </c>
      <c r="I1225" s="36">
        <f t="shared" si="746"/>
        <v>0</v>
      </c>
      <c r="J1225" s="35">
        <f t="shared" si="746"/>
        <v>0</v>
      </c>
      <c r="K1225" s="36">
        <f t="shared" si="746"/>
        <v>0</v>
      </c>
      <c r="L1225" s="35">
        <f t="shared" si="746"/>
        <v>0</v>
      </c>
      <c r="M1225" s="36">
        <f t="shared" si="746"/>
        <v>0</v>
      </c>
      <c r="N1225" s="35">
        <f t="shared" si="746"/>
        <v>0</v>
      </c>
      <c r="O1225" s="36">
        <f t="shared" si="746"/>
        <v>0</v>
      </c>
      <c r="P1225" s="35">
        <f t="shared" si="746"/>
        <v>0</v>
      </c>
      <c r="Q1225" s="36">
        <f t="shared" si="746"/>
        <v>0</v>
      </c>
      <c r="R1225" s="147"/>
      <c r="S1225" s="148"/>
      <c r="T1225" s="125"/>
      <c r="U1225" s="125"/>
      <c r="V1225" s="125"/>
    </row>
    <row r="1226" spans="1:22" s="30" customFormat="1" ht="15">
      <c r="A1226" s="127"/>
      <c r="B1226" s="154"/>
      <c r="C1226" s="34" t="s">
        <v>211</v>
      </c>
      <c r="D1226" s="58">
        <f t="shared" si="742"/>
        <v>26723</v>
      </c>
      <c r="E1226" s="36">
        <f t="shared" si="742"/>
        <v>0</v>
      </c>
      <c r="F1226" s="35">
        <f t="shared" si="743"/>
        <v>26723</v>
      </c>
      <c r="G1226" s="36">
        <f t="shared" si="743"/>
        <v>0</v>
      </c>
      <c r="H1226" s="35">
        <f aca="true" t="shared" si="747" ref="H1226:Q1226">H1212+H1219</f>
        <v>0</v>
      </c>
      <c r="I1226" s="36">
        <f t="shared" si="747"/>
        <v>0</v>
      </c>
      <c r="J1226" s="35">
        <f t="shared" si="747"/>
        <v>0</v>
      </c>
      <c r="K1226" s="36">
        <f t="shared" si="747"/>
        <v>0</v>
      </c>
      <c r="L1226" s="35">
        <f t="shared" si="747"/>
        <v>0</v>
      </c>
      <c r="M1226" s="36">
        <f t="shared" si="747"/>
        <v>0</v>
      </c>
      <c r="N1226" s="35">
        <f t="shared" si="747"/>
        <v>0</v>
      </c>
      <c r="O1226" s="36">
        <f t="shared" si="747"/>
        <v>0</v>
      </c>
      <c r="P1226" s="35">
        <f t="shared" si="747"/>
        <v>0</v>
      </c>
      <c r="Q1226" s="36">
        <f t="shared" si="747"/>
        <v>0</v>
      </c>
      <c r="R1226" s="147"/>
      <c r="S1226" s="148"/>
      <c r="T1226" s="125"/>
      <c r="U1226" s="125"/>
      <c r="V1226" s="125"/>
    </row>
    <row r="1227" spans="1:22" s="30" customFormat="1" ht="15">
      <c r="A1227" s="127"/>
      <c r="B1227" s="154"/>
      <c r="C1227" s="34" t="s">
        <v>212</v>
      </c>
      <c r="D1227" s="58">
        <f t="shared" si="742"/>
        <v>0</v>
      </c>
      <c r="E1227" s="36">
        <f t="shared" si="742"/>
        <v>0</v>
      </c>
      <c r="F1227" s="35">
        <f t="shared" si="743"/>
        <v>0</v>
      </c>
      <c r="G1227" s="36">
        <f t="shared" si="743"/>
        <v>0</v>
      </c>
      <c r="H1227" s="35">
        <f aca="true" t="shared" si="748" ref="H1227:Q1227">H1213+H1220</f>
        <v>0</v>
      </c>
      <c r="I1227" s="36">
        <f t="shared" si="748"/>
        <v>0</v>
      </c>
      <c r="J1227" s="35">
        <f t="shared" si="748"/>
        <v>0</v>
      </c>
      <c r="K1227" s="36">
        <f t="shared" si="748"/>
        <v>0</v>
      </c>
      <c r="L1227" s="35">
        <f t="shared" si="748"/>
        <v>0</v>
      </c>
      <c r="M1227" s="36">
        <f t="shared" si="748"/>
        <v>0</v>
      </c>
      <c r="N1227" s="35">
        <f t="shared" si="748"/>
        <v>0</v>
      </c>
      <c r="O1227" s="36">
        <f t="shared" si="748"/>
        <v>0</v>
      </c>
      <c r="P1227" s="35">
        <f t="shared" si="748"/>
        <v>0</v>
      </c>
      <c r="Q1227" s="36">
        <f t="shared" si="748"/>
        <v>0</v>
      </c>
      <c r="R1227" s="147"/>
      <c r="S1227" s="148"/>
      <c r="T1227" s="125"/>
      <c r="U1227" s="125"/>
      <c r="V1227" s="125"/>
    </row>
    <row r="1228" spans="1:22" s="30" customFormat="1" ht="15.75" thickBot="1">
      <c r="A1228" s="128"/>
      <c r="B1228" s="155"/>
      <c r="C1228" s="37" t="s">
        <v>213</v>
      </c>
      <c r="D1228" s="60">
        <f t="shared" si="742"/>
        <v>0</v>
      </c>
      <c r="E1228" s="39">
        <f t="shared" si="742"/>
        <v>0</v>
      </c>
      <c r="F1228" s="38">
        <f t="shared" si="743"/>
        <v>0</v>
      </c>
      <c r="G1228" s="39">
        <f t="shared" si="743"/>
        <v>0</v>
      </c>
      <c r="H1228" s="38">
        <f aca="true" t="shared" si="749" ref="H1228:Q1228">H1214+H1221</f>
        <v>0</v>
      </c>
      <c r="I1228" s="39">
        <f t="shared" si="749"/>
        <v>0</v>
      </c>
      <c r="J1228" s="38">
        <f t="shared" si="749"/>
        <v>0</v>
      </c>
      <c r="K1228" s="39">
        <f t="shared" si="749"/>
        <v>0</v>
      </c>
      <c r="L1228" s="38">
        <f t="shared" si="749"/>
        <v>0</v>
      </c>
      <c r="M1228" s="39">
        <f t="shared" si="749"/>
        <v>0</v>
      </c>
      <c r="N1228" s="38">
        <f t="shared" si="749"/>
        <v>0</v>
      </c>
      <c r="O1228" s="39">
        <f t="shared" si="749"/>
        <v>0</v>
      </c>
      <c r="P1228" s="38">
        <f t="shared" si="749"/>
        <v>0</v>
      </c>
      <c r="Q1228" s="39">
        <f t="shared" si="749"/>
        <v>0</v>
      </c>
      <c r="R1228" s="149"/>
      <c r="S1228" s="145"/>
      <c r="T1228" s="125"/>
      <c r="U1228" s="125"/>
      <c r="V1228" s="125"/>
    </row>
    <row r="1229" spans="1:22" ht="15">
      <c r="A1229" s="126" t="s">
        <v>240</v>
      </c>
      <c r="B1229" s="139" t="s">
        <v>219</v>
      </c>
      <c r="C1229" s="40" t="s">
        <v>14</v>
      </c>
      <c r="D1229" s="41">
        <f>SUM(D1230:D1235)</f>
        <v>0</v>
      </c>
      <c r="E1229" s="42">
        <f>SUM(E1230:E1235)</f>
        <v>0</v>
      </c>
      <c r="F1229" s="41">
        <f aca="true" t="shared" si="750" ref="F1229:Q1229">SUM(F1230:F1235)</f>
        <v>0</v>
      </c>
      <c r="G1229" s="42">
        <f t="shared" si="750"/>
        <v>0</v>
      </c>
      <c r="H1229" s="41">
        <f t="shared" si="750"/>
        <v>0</v>
      </c>
      <c r="I1229" s="42">
        <f t="shared" si="750"/>
        <v>0</v>
      </c>
      <c r="J1229" s="41">
        <f t="shared" si="750"/>
        <v>0</v>
      </c>
      <c r="K1229" s="42">
        <f t="shared" si="750"/>
        <v>0</v>
      </c>
      <c r="L1229" s="41">
        <f t="shared" si="750"/>
        <v>0</v>
      </c>
      <c r="M1229" s="42">
        <f t="shared" si="750"/>
        <v>0</v>
      </c>
      <c r="N1229" s="41">
        <f t="shared" si="750"/>
        <v>0</v>
      </c>
      <c r="O1229" s="42">
        <f t="shared" si="750"/>
        <v>0</v>
      </c>
      <c r="P1229" s="41">
        <f t="shared" si="750"/>
        <v>0</v>
      </c>
      <c r="Q1229" s="42">
        <f t="shared" si="750"/>
        <v>0</v>
      </c>
      <c r="R1229" s="150" t="s">
        <v>19</v>
      </c>
      <c r="S1229" s="151"/>
      <c r="T1229" s="125"/>
      <c r="U1229" s="125"/>
      <c r="V1229" s="125"/>
    </row>
    <row r="1230" spans="1:22" ht="15">
      <c r="A1230" s="127"/>
      <c r="B1230" s="140"/>
      <c r="C1230" s="64" t="s">
        <v>0</v>
      </c>
      <c r="D1230" s="44">
        <f aca="true" t="shared" si="751" ref="D1230:D1235">F1230+H1230+J1230+L1230</f>
        <v>0</v>
      </c>
      <c r="E1230" s="45">
        <f aca="true" t="shared" si="752" ref="E1230:E1235">G1230+I1230+K1230+M1230</f>
        <v>0</v>
      </c>
      <c r="F1230" s="52"/>
      <c r="G1230" s="48"/>
      <c r="H1230" s="52"/>
      <c r="I1230" s="48"/>
      <c r="J1230" s="52"/>
      <c r="K1230" s="48"/>
      <c r="L1230" s="52"/>
      <c r="M1230" s="48"/>
      <c r="N1230" s="52"/>
      <c r="O1230" s="48"/>
      <c r="P1230" s="52"/>
      <c r="Q1230" s="48"/>
      <c r="R1230" s="147"/>
      <c r="S1230" s="148"/>
      <c r="T1230" s="125"/>
      <c r="U1230" s="125"/>
      <c r="V1230" s="125"/>
    </row>
    <row r="1231" spans="1:22" ht="15">
      <c r="A1231" s="127"/>
      <c r="B1231" s="140"/>
      <c r="C1231" s="34" t="s">
        <v>1</v>
      </c>
      <c r="D1231" s="44">
        <f t="shared" si="751"/>
        <v>0</v>
      </c>
      <c r="E1231" s="45">
        <f t="shared" si="752"/>
        <v>0</v>
      </c>
      <c r="F1231" s="46"/>
      <c r="G1231" s="45"/>
      <c r="H1231" s="46"/>
      <c r="I1231" s="45"/>
      <c r="J1231" s="46"/>
      <c r="K1231" s="45"/>
      <c r="L1231" s="46"/>
      <c r="M1231" s="45"/>
      <c r="N1231" s="46"/>
      <c r="O1231" s="45"/>
      <c r="P1231" s="46"/>
      <c r="Q1231" s="45"/>
      <c r="R1231" s="147"/>
      <c r="S1231" s="148"/>
      <c r="T1231" s="125"/>
      <c r="U1231" s="125"/>
      <c r="V1231" s="125"/>
    </row>
    <row r="1232" spans="1:22" ht="15">
      <c r="A1232" s="127"/>
      <c r="B1232" s="140"/>
      <c r="C1232" s="34" t="s">
        <v>2</v>
      </c>
      <c r="D1232" s="44">
        <f t="shared" si="751"/>
        <v>0</v>
      </c>
      <c r="E1232" s="45">
        <f t="shared" si="752"/>
        <v>0</v>
      </c>
      <c r="F1232" s="46"/>
      <c r="G1232" s="45"/>
      <c r="H1232" s="46"/>
      <c r="I1232" s="45"/>
      <c r="J1232" s="46"/>
      <c r="K1232" s="45"/>
      <c r="L1232" s="46"/>
      <c r="M1232" s="45"/>
      <c r="N1232" s="46"/>
      <c r="O1232" s="45"/>
      <c r="P1232" s="46"/>
      <c r="Q1232" s="45"/>
      <c r="R1232" s="147"/>
      <c r="S1232" s="148"/>
      <c r="T1232" s="125"/>
      <c r="U1232" s="125"/>
      <c r="V1232" s="125"/>
    </row>
    <row r="1233" spans="1:22" ht="15">
      <c r="A1233" s="127"/>
      <c r="B1233" s="140"/>
      <c r="C1233" s="34" t="s">
        <v>211</v>
      </c>
      <c r="D1233" s="44">
        <f t="shared" si="751"/>
        <v>0</v>
      </c>
      <c r="E1233" s="45">
        <f t="shared" si="752"/>
        <v>0</v>
      </c>
      <c r="F1233" s="69"/>
      <c r="G1233" s="68"/>
      <c r="H1233" s="69"/>
      <c r="I1233" s="68"/>
      <c r="J1233" s="69"/>
      <c r="K1233" s="68"/>
      <c r="L1233" s="69"/>
      <c r="M1233" s="68"/>
      <c r="N1233" s="69"/>
      <c r="O1233" s="68"/>
      <c r="P1233" s="69"/>
      <c r="Q1233" s="68"/>
      <c r="R1233" s="147"/>
      <c r="S1233" s="148"/>
      <c r="T1233" s="125"/>
      <c r="U1233" s="125"/>
      <c r="V1233" s="125"/>
    </row>
    <row r="1234" spans="1:22" ht="15">
      <c r="A1234" s="127"/>
      <c r="B1234" s="140"/>
      <c r="C1234" s="43" t="s">
        <v>212</v>
      </c>
      <c r="D1234" s="44">
        <f t="shared" si="751"/>
        <v>0</v>
      </c>
      <c r="E1234" s="45">
        <f t="shared" si="752"/>
        <v>0</v>
      </c>
      <c r="F1234" s="46"/>
      <c r="G1234" s="45"/>
      <c r="H1234" s="46"/>
      <c r="I1234" s="45"/>
      <c r="J1234" s="46"/>
      <c r="K1234" s="45"/>
      <c r="L1234" s="46"/>
      <c r="M1234" s="45"/>
      <c r="N1234" s="46"/>
      <c r="O1234" s="45"/>
      <c r="P1234" s="46"/>
      <c r="Q1234" s="45"/>
      <c r="R1234" s="147"/>
      <c r="S1234" s="148"/>
      <c r="T1234" s="125"/>
      <c r="U1234" s="125"/>
      <c r="V1234" s="125"/>
    </row>
    <row r="1235" spans="1:22" ht="15">
      <c r="A1235" s="127"/>
      <c r="B1235" s="141"/>
      <c r="C1235" s="43" t="s">
        <v>213</v>
      </c>
      <c r="D1235" s="44">
        <f t="shared" si="751"/>
        <v>0</v>
      </c>
      <c r="E1235" s="45">
        <f t="shared" si="752"/>
        <v>0</v>
      </c>
      <c r="F1235" s="46"/>
      <c r="G1235" s="45"/>
      <c r="H1235" s="46"/>
      <c r="I1235" s="45"/>
      <c r="J1235" s="46"/>
      <c r="K1235" s="45"/>
      <c r="L1235" s="46"/>
      <c r="M1235" s="45"/>
      <c r="N1235" s="46"/>
      <c r="O1235" s="45"/>
      <c r="P1235" s="46"/>
      <c r="Q1235" s="45"/>
      <c r="R1235" s="147"/>
      <c r="S1235" s="148"/>
      <c r="T1235" s="125"/>
      <c r="U1235" s="125"/>
      <c r="V1235" s="125"/>
    </row>
    <row r="1236" spans="1:22" ht="15">
      <c r="A1236" s="127"/>
      <c r="B1236" s="168" t="s">
        <v>218</v>
      </c>
      <c r="C1236" s="43" t="s">
        <v>14</v>
      </c>
      <c r="D1236" s="55">
        <f>SUM(D1237:D1242)</f>
        <v>0</v>
      </c>
      <c r="E1236" s="48">
        <f>SUM(E1237:E1242)</f>
        <v>0</v>
      </c>
      <c r="F1236" s="55">
        <f aca="true" t="shared" si="753" ref="F1236:Q1236">SUM(F1237:F1242)</f>
        <v>0</v>
      </c>
      <c r="G1236" s="48">
        <f t="shared" si="753"/>
        <v>0</v>
      </c>
      <c r="H1236" s="55">
        <f t="shared" si="753"/>
        <v>0</v>
      </c>
      <c r="I1236" s="48">
        <f t="shared" si="753"/>
        <v>0</v>
      </c>
      <c r="J1236" s="55">
        <f t="shared" si="753"/>
        <v>0</v>
      </c>
      <c r="K1236" s="48">
        <f t="shared" si="753"/>
        <v>0</v>
      </c>
      <c r="L1236" s="55">
        <f t="shared" si="753"/>
        <v>0</v>
      </c>
      <c r="M1236" s="48">
        <f t="shared" si="753"/>
        <v>0</v>
      </c>
      <c r="N1236" s="55">
        <f t="shared" si="753"/>
        <v>0</v>
      </c>
      <c r="O1236" s="48">
        <f t="shared" si="753"/>
        <v>0</v>
      </c>
      <c r="P1236" s="55">
        <f t="shared" si="753"/>
        <v>0</v>
      </c>
      <c r="Q1236" s="48">
        <f t="shared" si="753"/>
        <v>0</v>
      </c>
      <c r="R1236" s="147"/>
      <c r="S1236" s="148"/>
      <c r="T1236" s="125"/>
      <c r="U1236" s="125"/>
      <c r="V1236" s="125"/>
    </row>
    <row r="1237" spans="1:22" ht="15">
      <c r="A1237" s="127"/>
      <c r="B1237" s="140"/>
      <c r="C1237" s="64" t="s">
        <v>0</v>
      </c>
      <c r="D1237" s="44">
        <f aca="true" t="shared" si="754" ref="D1237:D1242">F1237+H1237+J1237+L1237</f>
        <v>0</v>
      </c>
      <c r="E1237" s="45">
        <f aca="true" t="shared" si="755" ref="E1237:E1242">G1237+I1237+K1237+M1237</f>
        <v>0</v>
      </c>
      <c r="F1237" s="46"/>
      <c r="G1237" s="45"/>
      <c r="H1237" s="46"/>
      <c r="I1237" s="45"/>
      <c r="J1237" s="46"/>
      <c r="K1237" s="45"/>
      <c r="L1237" s="46"/>
      <c r="M1237" s="45"/>
      <c r="N1237" s="46"/>
      <c r="O1237" s="45"/>
      <c r="P1237" s="46"/>
      <c r="Q1237" s="45"/>
      <c r="R1237" s="147"/>
      <c r="S1237" s="148"/>
      <c r="T1237" s="125"/>
      <c r="U1237" s="125"/>
      <c r="V1237" s="125"/>
    </row>
    <row r="1238" spans="1:22" ht="15">
      <c r="A1238" s="127"/>
      <c r="B1238" s="140"/>
      <c r="C1238" s="34" t="s">
        <v>1</v>
      </c>
      <c r="D1238" s="44">
        <f t="shared" si="754"/>
        <v>0</v>
      </c>
      <c r="E1238" s="45">
        <f t="shared" si="755"/>
        <v>0</v>
      </c>
      <c r="F1238" s="46"/>
      <c r="G1238" s="45"/>
      <c r="H1238" s="46"/>
      <c r="I1238" s="45"/>
      <c r="J1238" s="46"/>
      <c r="K1238" s="45"/>
      <c r="L1238" s="46"/>
      <c r="M1238" s="45"/>
      <c r="N1238" s="46"/>
      <c r="O1238" s="45"/>
      <c r="P1238" s="46"/>
      <c r="Q1238" s="45"/>
      <c r="R1238" s="147"/>
      <c r="S1238" s="148"/>
      <c r="T1238" s="125"/>
      <c r="U1238" s="125"/>
      <c r="V1238" s="125"/>
    </row>
    <row r="1239" spans="1:22" ht="15">
      <c r="A1239" s="127"/>
      <c r="B1239" s="140"/>
      <c r="C1239" s="34" t="s">
        <v>2</v>
      </c>
      <c r="D1239" s="44">
        <f t="shared" si="754"/>
        <v>0</v>
      </c>
      <c r="E1239" s="45">
        <f t="shared" si="755"/>
        <v>0</v>
      </c>
      <c r="F1239" s="46"/>
      <c r="G1239" s="45"/>
      <c r="H1239" s="46"/>
      <c r="I1239" s="45"/>
      <c r="J1239" s="46"/>
      <c r="K1239" s="45"/>
      <c r="L1239" s="46"/>
      <c r="M1239" s="45"/>
      <c r="N1239" s="46"/>
      <c r="O1239" s="45"/>
      <c r="P1239" s="46"/>
      <c r="Q1239" s="45"/>
      <c r="R1239" s="147"/>
      <c r="S1239" s="148"/>
      <c r="T1239" s="125"/>
      <c r="U1239" s="125"/>
      <c r="V1239" s="125"/>
    </row>
    <row r="1240" spans="1:22" ht="15">
      <c r="A1240" s="127"/>
      <c r="B1240" s="140"/>
      <c r="C1240" s="43" t="s">
        <v>211</v>
      </c>
      <c r="D1240" s="44">
        <f t="shared" si="754"/>
        <v>0</v>
      </c>
      <c r="E1240" s="45">
        <f t="shared" si="755"/>
        <v>0</v>
      </c>
      <c r="F1240" s="46"/>
      <c r="G1240" s="45"/>
      <c r="H1240" s="46"/>
      <c r="I1240" s="45"/>
      <c r="J1240" s="46"/>
      <c r="K1240" s="45"/>
      <c r="L1240" s="46"/>
      <c r="M1240" s="45"/>
      <c r="N1240" s="46"/>
      <c r="O1240" s="45"/>
      <c r="P1240" s="46"/>
      <c r="Q1240" s="45"/>
      <c r="R1240" s="147"/>
      <c r="S1240" s="148"/>
      <c r="T1240" s="125"/>
      <c r="U1240" s="125"/>
      <c r="V1240" s="125"/>
    </row>
    <row r="1241" spans="1:22" ht="15">
      <c r="A1241" s="127"/>
      <c r="B1241" s="140"/>
      <c r="C1241" s="43" t="s">
        <v>212</v>
      </c>
      <c r="D1241" s="44">
        <f t="shared" si="754"/>
        <v>0</v>
      </c>
      <c r="E1241" s="45">
        <f t="shared" si="755"/>
        <v>0</v>
      </c>
      <c r="F1241" s="46"/>
      <c r="G1241" s="45"/>
      <c r="H1241" s="46"/>
      <c r="I1241" s="45"/>
      <c r="J1241" s="46"/>
      <c r="K1241" s="45"/>
      <c r="L1241" s="46"/>
      <c r="M1241" s="45"/>
      <c r="N1241" s="46"/>
      <c r="O1241" s="45"/>
      <c r="P1241" s="46"/>
      <c r="Q1241" s="45"/>
      <c r="R1241" s="147"/>
      <c r="S1241" s="148"/>
      <c r="T1241" s="125"/>
      <c r="U1241" s="125"/>
      <c r="V1241" s="125"/>
    </row>
    <row r="1242" spans="1:22" ht="15">
      <c r="A1242" s="127"/>
      <c r="B1242" s="141"/>
      <c r="C1242" s="43" t="s">
        <v>213</v>
      </c>
      <c r="D1242" s="44">
        <f t="shared" si="754"/>
        <v>0</v>
      </c>
      <c r="E1242" s="45">
        <f t="shared" si="755"/>
        <v>0</v>
      </c>
      <c r="F1242" s="46"/>
      <c r="G1242" s="45"/>
      <c r="H1242" s="46"/>
      <c r="I1242" s="45"/>
      <c r="J1242" s="46"/>
      <c r="K1242" s="45"/>
      <c r="L1242" s="46"/>
      <c r="M1242" s="45"/>
      <c r="N1242" s="46"/>
      <c r="O1242" s="45"/>
      <c r="P1242" s="46"/>
      <c r="Q1242" s="45"/>
      <c r="R1242" s="147"/>
      <c r="S1242" s="148"/>
      <c r="T1242" s="125"/>
      <c r="U1242" s="125"/>
      <c r="V1242" s="125"/>
    </row>
    <row r="1243" spans="1:22" s="30" customFormat="1" ht="15">
      <c r="A1243" s="127"/>
      <c r="B1243" s="153" t="s">
        <v>245</v>
      </c>
      <c r="C1243" s="64" t="s">
        <v>14</v>
      </c>
      <c r="D1243" s="62">
        <f aca="true" t="shared" si="756" ref="D1243:Q1243">SUM(D1244:D1249)</f>
        <v>0</v>
      </c>
      <c r="E1243" s="63">
        <f t="shared" si="756"/>
        <v>0</v>
      </c>
      <c r="F1243" s="65">
        <f t="shared" si="756"/>
        <v>0</v>
      </c>
      <c r="G1243" s="36">
        <f t="shared" si="756"/>
        <v>0</v>
      </c>
      <c r="H1243" s="65">
        <f t="shared" si="756"/>
        <v>0</v>
      </c>
      <c r="I1243" s="36">
        <f t="shared" si="756"/>
        <v>0</v>
      </c>
      <c r="J1243" s="65">
        <f t="shared" si="756"/>
        <v>0</v>
      </c>
      <c r="K1243" s="36">
        <f t="shared" si="756"/>
        <v>0</v>
      </c>
      <c r="L1243" s="65">
        <f t="shared" si="756"/>
        <v>0</v>
      </c>
      <c r="M1243" s="36">
        <f t="shared" si="756"/>
        <v>0</v>
      </c>
      <c r="N1243" s="65">
        <f t="shared" si="756"/>
        <v>0</v>
      </c>
      <c r="O1243" s="36">
        <f t="shared" si="756"/>
        <v>0</v>
      </c>
      <c r="P1243" s="65">
        <f t="shared" si="756"/>
        <v>0</v>
      </c>
      <c r="Q1243" s="36">
        <f t="shared" si="756"/>
        <v>0</v>
      </c>
      <c r="R1243" s="147"/>
      <c r="S1243" s="148"/>
      <c r="T1243" s="125"/>
      <c r="U1243" s="125"/>
      <c r="V1243" s="125"/>
    </row>
    <row r="1244" spans="1:22" s="30" customFormat="1" ht="15">
      <c r="A1244" s="127"/>
      <c r="B1244" s="154"/>
      <c r="C1244" s="34" t="s">
        <v>0</v>
      </c>
      <c r="D1244" s="58">
        <f aca="true" t="shared" si="757" ref="D1244:E1249">F1244+H1244+J1244+L1244</f>
        <v>0</v>
      </c>
      <c r="E1244" s="36">
        <f t="shared" si="757"/>
        <v>0</v>
      </c>
      <c r="F1244" s="35">
        <f aca="true" t="shared" si="758" ref="F1244:G1249">F1230+F1237</f>
        <v>0</v>
      </c>
      <c r="G1244" s="36">
        <f t="shared" si="758"/>
        <v>0</v>
      </c>
      <c r="H1244" s="35">
        <f aca="true" t="shared" si="759" ref="H1244:Q1244">H1230+H1237</f>
        <v>0</v>
      </c>
      <c r="I1244" s="36">
        <f t="shared" si="759"/>
        <v>0</v>
      </c>
      <c r="J1244" s="35">
        <f t="shared" si="759"/>
        <v>0</v>
      </c>
      <c r="K1244" s="36">
        <f t="shared" si="759"/>
        <v>0</v>
      </c>
      <c r="L1244" s="35">
        <f t="shared" si="759"/>
        <v>0</v>
      </c>
      <c r="M1244" s="36">
        <f t="shared" si="759"/>
        <v>0</v>
      </c>
      <c r="N1244" s="35">
        <f t="shared" si="759"/>
        <v>0</v>
      </c>
      <c r="O1244" s="36">
        <f t="shared" si="759"/>
        <v>0</v>
      </c>
      <c r="P1244" s="35">
        <f t="shared" si="759"/>
        <v>0</v>
      </c>
      <c r="Q1244" s="36">
        <f t="shared" si="759"/>
        <v>0</v>
      </c>
      <c r="R1244" s="147"/>
      <c r="S1244" s="148"/>
      <c r="T1244" s="125"/>
      <c r="U1244" s="125"/>
      <c r="V1244" s="125"/>
    </row>
    <row r="1245" spans="1:22" s="30" customFormat="1" ht="15">
      <c r="A1245" s="127"/>
      <c r="B1245" s="154"/>
      <c r="C1245" s="34" t="s">
        <v>1</v>
      </c>
      <c r="D1245" s="58">
        <f t="shared" si="757"/>
        <v>0</v>
      </c>
      <c r="E1245" s="36">
        <f t="shared" si="757"/>
        <v>0</v>
      </c>
      <c r="F1245" s="35">
        <f t="shared" si="758"/>
        <v>0</v>
      </c>
      <c r="G1245" s="36">
        <f t="shared" si="758"/>
        <v>0</v>
      </c>
      <c r="H1245" s="35">
        <f aca="true" t="shared" si="760" ref="H1245:Q1245">H1231+H1238</f>
        <v>0</v>
      </c>
      <c r="I1245" s="36">
        <f t="shared" si="760"/>
        <v>0</v>
      </c>
      <c r="J1245" s="35">
        <f t="shared" si="760"/>
        <v>0</v>
      </c>
      <c r="K1245" s="36">
        <f t="shared" si="760"/>
        <v>0</v>
      </c>
      <c r="L1245" s="35">
        <f t="shared" si="760"/>
        <v>0</v>
      </c>
      <c r="M1245" s="36">
        <f t="shared" si="760"/>
        <v>0</v>
      </c>
      <c r="N1245" s="35">
        <f t="shared" si="760"/>
        <v>0</v>
      </c>
      <c r="O1245" s="36">
        <f t="shared" si="760"/>
        <v>0</v>
      </c>
      <c r="P1245" s="35">
        <f t="shared" si="760"/>
        <v>0</v>
      </c>
      <c r="Q1245" s="36">
        <f t="shared" si="760"/>
        <v>0</v>
      </c>
      <c r="R1245" s="147"/>
      <c r="S1245" s="148"/>
      <c r="T1245" s="125"/>
      <c r="U1245" s="125"/>
      <c r="V1245" s="125"/>
    </row>
    <row r="1246" spans="1:22" s="30" customFormat="1" ht="15">
      <c r="A1246" s="127"/>
      <c r="B1246" s="154"/>
      <c r="C1246" s="34" t="s">
        <v>2</v>
      </c>
      <c r="D1246" s="58">
        <f t="shared" si="757"/>
        <v>0</v>
      </c>
      <c r="E1246" s="36">
        <f t="shared" si="757"/>
        <v>0</v>
      </c>
      <c r="F1246" s="35">
        <f t="shared" si="758"/>
        <v>0</v>
      </c>
      <c r="G1246" s="36">
        <f t="shared" si="758"/>
        <v>0</v>
      </c>
      <c r="H1246" s="35">
        <f aca="true" t="shared" si="761" ref="H1246:Q1246">H1232+H1239</f>
        <v>0</v>
      </c>
      <c r="I1246" s="36">
        <f t="shared" si="761"/>
        <v>0</v>
      </c>
      <c r="J1246" s="35">
        <f t="shared" si="761"/>
        <v>0</v>
      </c>
      <c r="K1246" s="36">
        <f t="shared" si="761"/>
        <v>0</v>
      </c>
      <c r="L1246" s="35">
        <f t="shared" si="761"/>
        <v>0</v>
      </c>
      <c r="M1246" s="36">
        <f t="shared" si="761"/>
        <v>0</v>
      </c>
      <c r="N1246" s="35">
        <f t="shared" si="761"/>
        <v>0</v>
      </c>
      <c r="O1246" s="36">
        <f t="shared" si="761"/>
        <v>0</v>
      </c>
      <c r="P1246" s="35">
        <f t="shared" si="761"/>
        <v>0</v>
      </c>
      <c r="Q1246" s="36">
        <f t="shared" si="761"/>
        <v>0</v>
      </c>
      <c r="R1246" s="147"/>
      <c r="S1246" s="148"/>
      <c r="T1246" s="125"/>
      <c r="U1246" s="125"/>
      <c r="V1246" s="125"/>
    </row>
    <row r="1247" spans="1:22" s="30" customFormat="1" ht="15">
      <c r="A1247" s="127"/>
      <c r="B1247" s="154"/>
      <c r="C1247" s="34" t="s">
        <v>211</v>
      </c>
      <c r="D1247" s="58">
        <f t="shared" si="757"/>
        <v>0</v>
      </c>
      <c r="E1247" s="36">
        <f t="shared" si="757"/>
        <v>0</v>
      </c>
      <c r="F1247" s="35">
        <f t="shared" si="758"/>
        <v>0</v>
      </c>
      <c r="G1247" s="36">
        <f t="shared" si="758"/>
        <v>0</v>
      </c>
      <c r="H1247" s="35">
        <f aca="true" t="shared" si="762" ref="H1247:Q1247">H1233+H1240</f>
        <v>0</v>
      </c>
      <c r="I1247" s="36">
        <f t="shared" si="762"/>
        <v>0</v>
      </c>
      <c r="J1247" s="35">
        <f t="shared" si="762"/>
        <v>0</v>
      </c>
      <c r="K1247" s="36">
        <f t="shared" si="762"/>
        <v>0</v>
      </c>
      <c r="L1247" s="35">
        <f t="shared" si="762"/>
        <v>0</v>
      </c>
      <c r="M1247" s="36">
        <f t="shared" si="762"/>
        <v>0</v>
      </c>
      <c r="N1247" s="35">
        <f t="shared" si="762"/>
        <v>0</v>
      </c>
      <c r="O1247" s="36">
        <f t="shared" si="762"/>
        <v>0</v>
      </c>
      <c r="P1247" s="35">
        <f t="shared" si="762"/>
        <v>0</v>
      </c>
      <c r="Q1247" s="36">
        <f t="shared" si="762"/>
        <v>0</v>
      </c>
      <c r="R1247" s="147"/>
      <c r="S1247" s="148"/>
      <c r="T1247" s="125"/>
      <c r="U1247" s="125"/>
      <c r="V1247" s="125"/>
    </row>
    <row r="1248" spans="1:22" s="30" customFormat="1" ht="15">
      <c r="A1248" s="127"/>
      <c r="B1248" s="154"/>
      <c r="C1248" s="34" t="s">
        <v>212</v>
      </c>
      <c r="D1248" s="58">
        <f t="shared" si="757"/>
        <v>0</v>
      </c>
      <c r="E1248" s="36">
        <f t="shared" si="757"/>
        <v>0</v>
      </c>
      <c r="F1248" s="35">
        <f t="shared" si="758"/>
        <v>0</v>
      </c>
      <c r="G1248" s="36">
        <f t="shared" si="758"/>
        <v>0</v>
      </c>
      <c r="H1248" s="35">
        <f aca="true" t="shared" si="763" ref="H1248:Q1248">H1234+H1241</f>
        <v>0</v>
      </c>
      <c r="I1248" s="36">
        <f t="shared" si="763"/>
        <v>0</v>
      </c>
      <c r="J1248" s="35">
        <f t="shared" si="763"/>
        <v>0</v>
      </c>
      <c r="K1248" s="36">
        <f t="shared" si="763"/>
        <v>0</v>
      </c>
      <c r="L1248" s="35">
        <f t="shared" si="763"/>
        <v>0</v>
      </c>
      <c r="M1248" s="36">
        <f t="shared" si="763"/>
        <v>0</v>
      </c>
      <c r="N1248" s="35">
        <f t="shared" si="763"/>
        <v>0</v>
      </c>
      <c r="O1248" s="36">
        <f t="shared" si="763"/>
        <v>0</v>
      </c>
      <c r="P1248" s="35">
        <f t="shared" si="763"/>
        <v>0</v>
      </c>
      <c r="Q1248" s="36">
        <f t="shared" si="763"/>
        <v>0</v>
      </c>
      <c r="R1248" s="147"/>
      <c r="S1248" s="148"/>
      <c r="T1248" s="125"/>
      <c r="U1248" s="125"/>
      <c r="V1248" s="125"/>
    </row>
    <row r="1249" spans="1:22" s="30" customFormat="1" ht="15.75" thickBot="1">
      <c r="A1249" s="128"/>
      <c r="B1249" s="155"/>
      <c r="C1249" s="37" t="s">
        <v>213</v>
      </c>
      <c r="D1249" s="60">
        <f t="shared" si="757"/>
        <v>0</v>
      </c>
      <c r="E1249" s="39">
        <f t="shared" si="757"/>
        <v>0</v>
      </c>
      <c r="F1249" s="38">
        <f t="shared" si="758"/>
        <v>0</v>
      </c>
      <c r="G1249" s="39">
        <f t="shared" si="758"/>
        <v>0</v>
      </c>
      <c r="H1249" s="38">
        <f aca="true" t="shared" si="764" ref="H1249:Q1249">H1235+H1242</f>
        <v>0</v>
      </c>
      <c r="I1249" s="39">
        <f t="shared" si="764"/>
        <v>0</v>
      </c>
      <c r="J1249" s="38">
        <f t="shared" si="764"/>
        <v>0</v>
      </c>
      <c r="K1249" s="39">
        <f t="shared" si="764"/>
        <v>0</v>
      </c>
      <c r="L1249" s="38">
        <f t="shared" si="764"/>
        <v>0</v>
      </c>
      <c r="M1249" s="39">
        <f t="shared" si="764"/>
        <v>0</v>
      </c>
      <c r="N1249" s="38">
        <f t="shared" si="764"/>
        <v>0</v>
      </c>
      <c r="O1249" s="39">
        <f t="shared" si="764"/>
        <v>0</v>
      </c>
      <c r="P1249" s="38">
        <f t="shared" si="764"/>
        <v>0</v>
      </c>
      <c r="Q1249" s="39">
        <f t="shared" si="764"/>
        <v>0</v>
      </c>
      <c r="R1249" s="149"/>
      <c r="S1249" s="145"/>
      <c r="T1249" s="125"/>
      <c r="U1249" s="125"/>
      <c r="V1249" s="125"/>
    </row>
    <row r="1250" spans="1:22" s="30" customFormat="1" ht="15" customHeight="1">
      <c r="A1250" s="135" t="s">
        <v>55</v>
      </c>
      <c r="B1250" s="132" t="s">
        <v>157</v>
      </c>
      <c r="C1250" s="31" t="s">
        <v>14</v>
      </c>
      <c r="D1250" s="57">
        <f>SUM(D1251:D1256)</f>
        <v>104290.24</v>
      </c>
      <c r="E1250" s="33">
        <f>SUM(E1251:E1256)</f>
        <v>0</v>
      </c>
      <c r="F1250" s="57">
        <f>SUM(F1251:F1256)</f>
        <v>22950.904000000002</v>
      </c>
      <c r="G1250" s="33">
        <f>SUM(G1251:G1256)</f>
        <v>0</v>
      </c>
      <c r="H1250" s="57">
        <f aca="true" t="shared" si="765" ref="H1250:Q1250">SUM(H1251:H1256)</f>
        <v>0</v>
      </c>
      <c r="I1250" s="33">
        <f t="shared" si="765"/>
        <v>0</v>
      </c>
      <c r="J1250" s="57">
        <f t="shared" si="765"/>
        <v>81339.33600000001</v>
      </c>
      <c r="K1250" s="33">
        <f t="shared" si="765"/>
        <v>0</v>
      </c>
      <c r="L1250" s="57">
        <f t="shared" si="765"/>
        <v>0</v>
      </c>
      <c r="M1250" s="33">
        <f t="shared" si="765"/>
        <v>0</v>
      </c>
      <c r="N1250" s="57">
        <f t="shared" si="765"/>
        <v>5518</v>
      </c>
      <c r="O1250" s="33">
        <f t="shared" si="765"/>
        <v>0</v>
      </c>
      <c r="P1250" s="57">
        <f t="shared" si="765"/>
        <v>0</v>
      </c>
      <c r="Q1250" s="33">
        <f t="shared" si="765"/>
        <v>0</v>
      </c>
      <c r="R1250" s="157" t="s">
        <v>19</v>
      </c>
      <c r="S1250" s="158"/>
      <c r="T1250" s="125"/>
      <c r="U1250" s="125"/>
      <c r="V1250" s="125"/>
    </row>
    <row r="1251" spans="1:22" s="30" customFormat="1" ht="15">
      <c r="A1251" s="136"/>
      <c r="B1251" s="133"/>
      <c r="C1251" s="34" t="s">
        <v>0</v>
      </c>
      <c r="D1251" s="58">
        <f aca="true" t="shared" si="766" ref="D1251:D1256">F1251+H1251+J1251+L1251</f>
        <v>0</v>
      </c>
      <c r="E1251" s="36">
        <f aca="true" t="shared" si="767" ref="E1251:E1256">G1251+I1251+K1251+M1251</f>
        <v>0</v>
      </c>
      <c r="F1251" s="35">
        <f aca="true" t="shared" si="768" ref="F1251:G1256">F1272+F1293+F1314+F1335+F1356+F1377</f>
        <v>0</v>
      </c>
      <c r="G1251" s="36">
        <f t="shared" si="768"/>
        <v>0</v>
      </c>
      <c r="H1251" s="35">
        <f aca="true" t="shared" si="769" ref="H1251:Q1251">H1272+H1293+H1314+H1335+H1356+H1377</f>
        <v>0</v>
      </c>
      <c r="I1251" s="36">
        <f t="shared" si="769"/>
        <v>0</v>
      </c>
      <c r="J1251" s="35">
        <f t="shared" si="769"/>
        <v>0</v>
      </c>
      <c r="K1251" s="36">
        <f t="shared" si="769"/>
        <v>0</v>
      </c>
      <c r="L1251" s="35">
        <f t="shared" si="769"/>
        <v>0</v>
      </c>
      <c r="M1251" s="36">
        <f t="shared" si="769"/>
        <v>0</v>
      </c>
      <c r="N1251" s="35">
        <f t="shared" si="769"/>
        <v>0</v>
      </c>
      <c r="O1251" s="36">
        <f t="shared" si="769"/>
        <v>0</v>
      </c>
      <c r="P1251" s="35">
        <f t="shared" si="769"/>
        <v>0</v>
      </c>
      <c r="Q1251" s="36">
        <f t="shared" si="769"/>
        <v>0</v>
      </c>
      <c r="R1251" s="159"/>
      <c r="S1251" s="160"/>
      <c r="T1251" s="125"/>
      <c r="U1251" s="125"/>
      <c r="V1251" s="125"/>
    </row>
    <row r="1252" spans="1:22" s="30" customFormat="1" ht="15">
      <c r="A1252" s="136"/>
      <c r="B1252" s="133"/>
      <c r="C1252" s="34" t="s">
        <v>1</v>
      </c>
      <c r="D1252" s="58">
        <f t="shared" si="766"/>
        <v>57286.840000000004</v>
      </c>
      <c r="E1252" s="36">
        <f t="shared" si="767"/>
        <v>0</v>
      </c>
      <c r="F1252" s="35">
        <f t="shared" si="768"/>
        <v>13550.224000000002</v>
      </c>
      <c r="G1252" s="36">
        <f t="shared" si="768"/>
        <v>0</v>
      </c>
      <c r="H1252" s="35">
        <f aca="true" t="shared" si="770" ref="H1252:Q1252">H1273+H1294+H1315+H1336+H1357+H1378</f>
        <v>0</v>
      </c>
      <c r="I1252" s="36">
        <f t="shared" si="770"/>
        <v>0</v>
      </c>
      <c r="J1252" s="35">
        <f t="shared" si="770"/>
        <v>43736.616</v>
      </c>
      <c r="K1252" s="36">
        <f t="shared" si="770"/>
        <v>0</v>
      </c>
      <c r="L1252" s="35">
        <f t="shared" si="770"/>
        <v>0</v>
      </c>
      <c r="M1252" s="36">
        <f t="shared" si="770"/>
        <v>0</v>
      </c>
      <c r="N1252" s="35">
        <f t="shared" si="770"/>
        <v>2906.7</v>
      </c>
      <c r="O1252" s="36">
        <f t="shared" si="770"/>
        <v>0</v>
      </c>
      <c r="P1252" s="35">
        <f t="shared" si="770"/>
        <v>0</v>
      </c>
      <c r="Q1252" s="36">
        <f t="shared" si="770"/>
        <v>0</v>
      </c>
      <c r="R1252" s="159"/>
      <c r="S1252" s="160"/>
      <c r="T1252" s="125"/>
      <c r="U1252" s="125"/>
      <c r="V1252" s="125"/>
    </row>
    <row r="1253" spans="1:22" s="30" customFormat="1" ht="15">
      <c r="A1253" s="136"/>
      <c r="B1253" s="133"/>
      <c r="C1253" s="34" t="s">
        <v>2</v>
      </c>
      <c r="D1253" s="58">
        <f t="shared" si="766"/>
        <v>47003.4</v>
      </c>
      <c r="E1253" s="36">
        <f t="shared" si="767"/>
        <v>0</v>
      </c>
      <c r="F1253" s="35">
        <f t="shared" si="768"/>
        <v>9400.68</v>
      </c>
      <c r="G1253" s="36">
        <f t="shared" si="768"/>
        <v>0</v>
      </c>
      <c r="H1253" s="35">
        <f aca="true" t="shared" si="771" ref="H1253:Q1253">H1274+H1295+H1316+H1337+H1358+H1379</f>
        <v>0</v>
      </c>
      <c r="I1253" s="36">
        <f t="shared" si="771"/>
        <v>0</v>
      </c>
      <c r="J1253" s="35">
        <f t="shared" si="771"/>
        <v>37602.72</v>
      </c>
      <c r="K1253" s="36">
        <f t="shared" si="771"/>
        <v>0</v>
      </c>
      <c r="L1253" s="35">
        <f t="shared" si="771"/>
        <v>0</v>
      </c>
      <c r="M1253" s="36">
        <f t="shared" si="771"/>
        <v>0</v>
      </c>
      <c r="N1253" s="35">
        <f t="shared" si="771"/>
        <v>2611.3</v>
      </c>
      <c r="O1253" s="36">
        <f t="shared" si="771"/>
        <v>0</v>
      </c>
      <c r="P1253" s="35">
        <f t="shared" si="771"/>
        <v>0</v>
      </c>
      <c r="Q1253" s="36">
        <f t="shared" si="771"/>
        <v>0</v>
      </c>
      <c r="R1253" s="159"/>
      <c r="S1253" s="160"/>
      <c r="T1253" s="125"/>
      <c r="U1253" s="125"/>
      <c r="V1253" s="125"/>
    </row>
    <row r="1254" spans="1:22" s="30" customFormat="1" ht="15">
      <c r="A1254" s="136"/>
      <c r="B1254" s="133"/>
      <c r="C1254" s="34" t="s">
        <v>211</v>
      </c>
      <c r="D1254" s="58">
        <f t="shared" si="766"/>
        <v>0</v>
      </c>
      <c r="E1254" s="36">
        <f t="shared" si="767"/>
        <v>0</v>
      </c>
      <c r="F1254" s="35">
        <f t="shared" si="768"/>
        <v>0</v>
      </c>
      <c r="G1254" s="36">
        <f t="shared" si="768"/>
        <v>0</v>
      </c>
      <c r="H1254" s="35">
        <f aca="true" t="shared" si="772" ref="H1254:Q1254">H1275+H1296+H1317+H1338+H1359+H1380</f>
        <v>0</v>
      </c>
      <c r="I1254" s="36">
        <f t="shared" si="772"/>
        <v>0</v>
      </c>
      <c r="J1254" s="35">
        <f t="shared" si="772"/>
        <v>0</v>
      </c>
      <c r="K1254" s="36">
        <f t="shared" si="772"/>
        <v>0</v>
      </c>
      <c r="L1254" s="35">
        <f t="shared" si="772"/>
        <v>0</v>
      </c>
      <c r="M1254" s="36">
        <f t="shared" si="772"/>
        <v>0</v>
      </c>
      <c r="N1254" s="35">
        <f t="shared" si="772"/>
        <v>0</v>
      </c>
      <c r="O1254" s="36">
        <f t="shared" si="772"/>
        <v>0</v>
      </c>
      <c r="P1254" s="35">
        <f t="shared" si="772"/>
        <v>0</v>
      </c>
      <c r="Q1254" s="36">
        <f t="shared" si="772"/>
        <v>0</v>
      </c>
      <c r="R1254" s="159"/>
      <c r="S1254" s="160"/>
      <c r="T1254" s="125"/>
      <c r="U1254" s="125"/>
      <c r="V1254" s="125"/>
    </row>
    <row r="1255" spans="1:22" s="30" customFormat="1" ht="15">
      <c r="A1255" s="136"/>
      <c r="B1255" s="133"/>
      <c r="C1255" s="34" t="s">
        <v>212</v>
      </c>
      <c r="D1255" s="58">
        <f t="shared" si="766"/>
        <v>0</v>
      </c>
      <c r="E1255" s="36">
        <f t="shared" si="767"/>
        <v>0</v>
      </c>
      <c r="F1255" s="35">
        <f t="shared" si="768"/>
        <v>0</v>
      </c>
      <c r="G1255" s="36">
        <f t="shared" si="768"/>
        <v>0</v>
      </c>
      <c r="H1255" s="35">
        <f aca="true" t="shared" si="773" ref="H1255:Q1255">H1276+H1297+H1318+H1339+H1360+H1381</f>
        <v>0</v>
      </c>
      <c r="I1255" s="36">
        <f t="shared" si="773"/>
        <v>0</v>
      </c>
      <c r="J1255" s="35">
        <f t="shared" si="773"/>
        <v>0</v>
      </c>
      <c r="K1255" s="36">
        <f t="shared" si="773"/>
        <v>0</v>
      </c>
      <c r="L1255" s="35">
        <f t="shared" si="773"/>
        <v>0</v>
      </c>
      <c r="M1255" s="36">
        <f t="shared" si="773"/>
        <v>0</v>
      </c>
      <c r="N1255" s="35">
        <f t="shared" si="773"/>
        <v>0</v>
      </c>
      <c r="O1255" s="36">
        <f t="shared" si="773"/>
        <v>0</v>
      </c>
      <c r="P1255" s="35">
        <f t="shared" si="773"/>
        <v>0</v>
      </c>
      <c r="Q1255" s="36">
        <f t="shared" si="773"/>
        <v>0</v>
      </c>
      <c r="R1255" s="159"/>
      <c r="S1255" s="160"/>
      <c r="T1255" s="125"/>
      <c r="U1255" s="125"/>
      <c r="V1255" s="125"/>
    </row>
    <row r="1256" spans="1:22" s="30" customFormat="1" ht="15.75" thickBot="1">
      <c r="A1256" s="137"/>
      <c r="B1256" s="134"/>
      <c r="C1256" s="81" t="s">
        <v>213</v>
      </c>
      <c r="D1256" s="82">
        <f t="shared" si="766"/>
        <v>0</v>
      </c>
      <c r="E1256" s="83">
        <f t="shared" si="767"/>
        <v>0</v>
      </c>
      <c r="F1256" s="84">
        <f t="shared" si="768"/>
        <v>0</v>
      </c>
      <c r="G1256" s="83">
        <f t="shared" si="768"/>
        <v>0</v>
      </c>
      <c r="H1256" s="84">
        <f aca="true" t="shared" si="774" ref="H1256:Q1256">H1277+H1298+H1319+H1340+H1361+H1382</f>
        <v>0</v>
      </c>
      <c r="I1256" s="83">
        <f t="shared" si="774"/>
        <v>0</v>
      </c>
      <c r="J1256" s="84">
        <f t="shared" si="774"/>
        <v>0</v>
      </c>
      <c r="K1256" s="83">
        <f t="shared" si="774"/>
        <v>0</v>
      </c>
      <c r="L1256" s="84">
        <f t="shared" si="774"/>
        <v>0</v>
      </c>
      <c r="M1256" s="83">
        <f t="shared" si="774"/>
        <v>0</v>
      </c>
      <c r="N1256" s="84">
        <f t="shared" si="774"/>
        <v>0</v>
      </c>
      <c r="O1256" s="83">
        <f t="shared" si="774"/>
        <v>0</v>
      </c>
      <c r="P1256" s="84">
        <f t="shared" si="774"/>
        <v>0</v>
      </c>
      <c r="Q1256" s="83">
        <f t="shared" si="774"/>
        <v>0</v>
      </c>
      <c r="R1256" s="161"/>
      <c r="S1256" s="162"/>
      <c r="T1256" s="125"/>
      <c r="U1256" s="125"/>
      <c r="V1256" s="125"/>
    </row>
    <row r="1257" spans="1:22" ht="15">
      <c r="A1257" s="126" t="s">
        <v>172</v>
      </c>
      <c r="B1257" s="143" t="s">
        <v>27</v>
      </c>
      <c r="C1257" s="40" t="s">
        <v>14</v>
      </c>
      <c r="D1257" s="41">
        <f>SUM(D1258:D1263)</f>
        <v>18779.4</v>
      </c>
      <c r="E1257" s="42">
        <f>SUM(E1258:E1263)</f>
        <v>0</v>
      </c>
      <c r="F1257" s="41">
        <f aca="true" t="shared" si="775" ref="F1257:Q1257">SUM(F1258:F1263)</f>
        <v>3755.88</v>
      </c>
      <c r="G1257" s="42">
        <f t="shared" si="775"/>
        <v>0</v>
      </c>
      <c r="H1257" s="41">
        <f t="shared" si="775"/>
        <v>0</v>
      </c>
      <c r="I1257" s="42">
        <f t="shared" si="775"/>
        <v>0</v>
      </c>
      <c r="J1257" s="41">
        <f t="shared" si="775"/>
        <v>15023.52</v>
      </c>
      <c r="K1257" s="42">
        <f t="shared" si="775"/>
        <v>0</v>
      </c>
      <c r="L1257" s="41">
        <f t="shared" si="775"/>
        <v>0</v>
      </c>
      <c r="M1257" s="42">
        <f t="shared" si="775"/>
        <v>0</v>
      </c>
      <c r="N1257" s="41">
        <f t="shared" si="775"/>
        <v>1043.3</v>
      </c>
      <c r="O1257" s="42">
        <f t="shared" si="775"/>
        <v>0</v>
      </c>
      <c r="P1257" s="41">
        <f t="shared" si="775"/>
        <v>0</v>
      </c>
      <c r="Q1257" s="42">
        <f t="shared" si="775"/>
        <v>0</v>
      </c>
      <c r="R1257" s="150" t="s">
        <v>19</v>
      </c>
      <c r="S1257" s="151"/>
      <c r="T1257" s="125"/>
      <c r="U1257" s="125"/>
      <c r="V1257" s="125"/>
    </row>
    <row r="1258" spans="1:22" ht="15">
      <c r="A1258" s="127"/>
      <c r="B1258" s="144"/>
      <c r="C1258" s="43" t="s">
        <v>0</v>
      </c>
      <c r="D1258" s="44">
        <f aca="true" t="shared" si="776" ref="D1258:D1263">F1258+H1258+J1258+L1258</f>
        <v>0</v>
      </c>
      <c r="E1258" s="45">
        <f aca="true" t="shared" si="777" ref="E1258:E1263">G1258+I1258+K1258+M1258</f>
        <v>0</v>
      </c>
      <c r="F1258" s="46"/>
      <c r="G1258" s="45"/>
      <c r="H1258" s="46"/>
      <c r="I1258" s="45"/>
      <c r="J1258" s="46"/>
      <c r="K1258" s="45"/>
      <c r="L1258" s="46"/>
      <c r="M1258" s="45"/>
      <c r="N1258" s="46"/>
      <c r="O1258" s="45"/>
      <c r="P1258" s="46"/>
      <c r="Q1258" s="45"/>
      <c r="R1258" s="147"/>
      <c r="S1258" s="148"/>
      <c r="T1258" s="125"/>
      <c r="U1258" s="125"/>
      <c r="V1258" s="125"/>
    </row>
    <row r="1259" spans="1:22" ht="15">
      <c r="A1259" s="127"/>
      <c r="B1259" s="144"/>
      <c r="C1259" s="43" t="s">
        <v>1</v>
      </c>
      <c r="D1259" s="44">
        <f t="shared" si="776"/>
        <v>18779.4</v>
      </c>
      <c r="E1259" s="45">
        <f t="shared" si="777"/>
        <v>0</v>
      </c>
      <c r="F1259" s="46">
        <v>3755.88</v>
      </c>
      <c r="G1259" s="45"/>
      <c r="H1259" s="46"/>
      <c r="I1259" s="45"/>
      <c r="J1259" s="46">
        <v>15023.52</v>
      </c>
      <c r="K1259" s="45"/>
      <c r="L1259" s="46"/>
      <c r="M1259" s="45"/>
      <c r="N1259" s="46">
        <v>1043.3</v>
      </c>
      <c r="O1259" s="45"/>
      <c r="P1259" s="46"/>
      <c r="Q1259" s="45"/>
      <c r="R1259" s="147"/>
      <c r="S1259" s="148"/>
      <c r="T1259" s="125"/>
      <c r="U1259" s="125"/>
      <c r="V1259" s="125"/>
    </row>
    <row r="1260" spans="1:22" ht="15">
      <c r="A1260" s="127"/>
      <c r="B1260" s="144"/>
      <c r="C1260" s="43" t="s">
        <v>2</v>
      </c>
      <c r="D1260" s="44">
        <f t="shared" si="776"/>
        <v>0</v>
      </c>
      <c r="E1260" s="45">
        <f t="shared" si="777"/>
        <v>0</v>
      </c>
      <c r="F1260" s="46"/>
      <c r="G1260" s="45"/>
      <c r="H1260" s="46"/>
      <c r="I1260" s="45"/>
      <c r="J1260" s="46"/>
      <c r="K1260" s="45"/>
      <c r="L1260" s="46"/>
      <c r="M1260" s="45"/>
      <c r="N1260" s="46"/>
      <c r="O1260" s="45"/>
      <c r="P1260" s="46"/>
      <c r="Q1260" s="45"/>
      <c r="R1260" s="147"/>
      <c r="S1260" s="148"/>
      <c r="T1260" s="125"/>
      <c r="U1260" s="125"/>
      <c r="V1260" s="125"/>
    </row>
    <row r="1261" spans="1:22" ht="15">
      <c r="A1261" s="127"/>
      <c r="B1261" s="144"/>
      <c r="C1261" s="43" t="s">
        <v>211</v>
      </c>
      <c r="D1261" s="44">
        <f t="shared" si="776"/>
        <v>0</v>
      </c>
      <c r="E1261" s="45">
        <f t="shared" si="777"/>
        <v>0</v>
      </c>
      <c r="F1261" s="46"/>
      <c r="G1261" s="45"/>
      <c r="H1261" s="46"/>
      <c r="I1261" s="45"/>
      <c r="J1261" s="46"/>
      <c r="K1261" s="45"/>
      <c r="L1261" s="46"/>
      <c r="M1261" s="45"/>
      <c r="N1261" s="46"/>
      <c r="O1261" s="45"/>
      <c r="P1261" s="46"/>
      <c r="Q1261" s="45"/>
      <c r="R1261" s="147"/>
      <c r="S1261" s="148"/>
      <c r="T1261" s="125"/>
      <c r="U1261" s="125"/>
      <c r="V1261" s="125"/>
    </row>
    <row r="1262" spans="1:22" ht="15">
      <c r="A1262" s="127"/>
      <c r="B1262" s="144"/>
      <c r="C1262" s="43" t="s">
        <v>212</v>
      </c>
      <c r="D1262" s="44">
        <f t="shared" si="776"/>
        <v>0</v>
      </c>
      <c r="E1262" s="45">
        <f t="shared" si="777"/>
        <v>0</v>
      </c>
      <c r="F1262" s="46"/>
      <c r="G1262" s="45"/>
      <c r="H1262" s="46"/>
      <c r="I1262" s="45"/>
      <c r="J1262" s="46"/>
      <c r="K1262" s="45"/>
      <c r="L1262" s="46"/>
      <c r="M1262" s="45"/>
      <c r="N1262" s="46"/>
      <c r="O1262" s="45"/>
      <c r="P1262" s="46"/>
      <c r="Q1262" s="45"/>
      <c r="R1262" s="147"/>
      <c r="S1262" s="148"/>
      <c r="T1262" s="125"/>
      <c r="U1262" s="125"/>
      <c r="V1262" s="125"/>
    </row>
    <row r="1263" spans="1:22" ht="15">
      <c r="A1263" s="127"/>
      <c r="B1263" s="142"/>
      <c r="C1263" s="43" t="s">
        <v>213</v>
      </c>
      <c r="D1263" s="44">
        <f t="shared" si="776"/>
        <v>0</v>
      </c>
      <c r="E1263" s="45">
        <f t="shared" si="777"/>
        <v>0</v>
      </c>
      <c r="F1263" s="46"/>
      <c r="G1263" s="45"/>
      <c r="H1263" s="46"/>
      <c r="I1263" s="45"/>
      <c r="J1263" s="46"/>
      <c r="K1263" s="45"/>
      <c r="L1263" s="46"/>
      <c r="M1263" s="45"/>
      <c r="N1263" s="46"/>
      <c r="O1263" s="45"/>
      <c r="P1263" s="46"/>
      <c r="Q1263" s="45"/>
      <c r="R1263" s="147"/>
      <c r="S1263" s="148"/>
      <c r="T1263" s="125"/>
      <c r="U1263" s="125"/>
      <c r="V1263" s="125"/>
    </row>
    <row r="1264" spans="1:22" ht="15">
      <c r="A1264" s="127"/>
      <c r="B1264" s="146" t="s">
        <v>331</v>
      </c>
      <c r="C1264" s="43" t="s">
        <v>14</v>
      </c>
      <c r="D1264" s="55">
        <f>SUM(D1265:D1270)</f>
        <v>938.97</v>
      </c>
      <c r="E1264" s="48">
        <f>SUM(E1265:E1270)</f>
        <v>0</v>
      </c>
      <c r="F1264" s="55">
        <f aca="true" t="shared" si="778" ref="F1264:Q1264">SUM(F1265:F1270)</f>
        <v>938.97</v>
      </c>
      <c r="G1264" s="48">
        <f t="shared" si="778"/>
        <v>0</v>
      </c>
      <c r="H1264" s="55">
        <f t="shared" si="778"/>
        <v>0</v>
      </c>
      <c r="I1264" s="48">
        <f t="shared" si="778"/>
        <v>0</v>
      </c>
      <c r="J1264" s="55">
        <f t="shared" si="778"/>
        <v>0</v>
      </c>
      <c r="K1264" s="48">
        <f t="shared" si="778"/>
        <v>0</v>
      </c>
      <c r="L1264" s="55">
        <f t="shared" si="778"/>
        <v>0</v>
      </c>
      <c r="M1264" s="48">
        <f t="shared" si="778"/>
        <v>0</v>
      </c>
      <c r="N1264" s="55">
        <f t="shared" si="778"/>
        <v>0</v>
      </c>
      <c r="O1264" s="48">
        <f t="shared" si="778"/>
        <v>0</v>
      </c>
      <c r="P1264" s="55">
        <f t="shared" si="778"/>
        <v>0</v>
      </c>
      <c r="Q1264" s="48">
        <f t="shared" si="778"/>
        <v>0</v>
      </c>
      <c r="R1264" s="147"/>
      <c r="S1264" s="148"/>
      <c r="T1264" s="125"/>
      <c r="U1264" s="125"/>
      <c r="V1264" s="125"/>
    </row>
    <row r="1265" spans="1:22" ht="15">
      <c r="A1265" s="127"/>
      <c r="B1265" s="144"/>
      <c r="C1265" s="43" t="s">
        <v>0</v>
      </c>
      <c r="D1265" s="44">
        <f aca="true" t="shared" si="779" ref="D1265:D1270">F1265+H1265+J1265+L1265</f>
        <v>0</v>
      </c>
      <c r="E1265" s="45">
        <f aca="true" t="shared" si="780" ref="E1265:E1270">G1265+I1265+K1265+M1265</f>
        <v>0</v>
      </c>
      <c r="F1265" s="46">
        <v>0</v>
      </c>
      <c r="G1265" s="45"/>
      <c r="H1265" s="46"/>
      <c r="I1265" s="45"/>
      <c r="J1265" s="46"/>
      <c r="K1265" s="45"/>
      <c r="L1265" s="46"/>
      <c r="M1265" s="45"/>
      <c r="N1265" s="46"/>
      <c r="O1265" s="45"/>
      <c r="P1265" s="46"/>
      <c r="Q1265" s="45"/>
      <c r="R1265" s="147"/>
      <c r="S1265" s="148"/>
      <c r="T1265" s="125"/>
      <c r="U1265" s="125"/>
      <c r="V1265" s="125"/>
    </row>
    <row r="1266" spans="1:22" ht="15">
      <c r="A1266" s="127"/>
      <c r="B1266" s="144"/>
      <c r="C1266" s="43" t="s">
        <v>1</v>
      </c>
      <c r="D1266" s="44">
        <f t="shared" si="779"/>
        <v>938.97</v>
      </c>
      <c r="E1266" s="45">
        <f t="shared" si="780"/>
        <v>0</v>
      </c>
      <c r="F1266" s="46">
        <v>938.97</v>
      </c>
      <c r="G1266" s="45"/>
      <c r="H1266" s="46"/>
      <c r="I1266" s="45"/>
      <c r="J1266" s="46"/>
      <c r="K1266" s="45"/>
      <c r="L1266" s="46"/>
      <c r="M1266" s="45"/>
      <c r="N1266" s="46"/>
      <c r="O1266" s="45"/>
      <c r="P1266" s="46"/>
      <c r="Q1266" s="45"/>
      <c r="R1266" s="147"/>
      <c r="S1266" s="148"/>
      <c r="T1266" s="125"/>
      <c r="U1266" s="125"/>
      <c r="V1266" s="125"/>
    </row>
    <row r="1267" spans="1:22" ht="15">
      <c r="A1267" s="127"/>
      <c r="B1267" s="144"/>
      <c r="C1267" s="43" t="s">
        <v>2</v>
      </c>
      <c r="D1267" s="44">
        <f t="shared" si="779"/>
        <v>0</v>
      </c>
      <c r="E1267" s="45">
        <f t="shared" si="780"/>
        <v>0</v>
      </c>
      <c r="F1267" s="46"/>
      <c r="G1267" s="45"/>
      <c r="H1267" s="46"/>
      <c r="I1267" s="45"/>
      <c r="J1267" s="46"/>
      <c r="K1267" s="45"/>
      <c r="L1267" s="46"/>
      <c r="M1267" s="45"/>
      <c r="N1267" s="46"/>
      <c r="O1267" s="45"/>
      <c r="P1267" s="46"/>
      <c r="Q1267" s="45"/>
      <c r="R1267" s="147"/>
      <c r="S1267" s="148"/>
      <c r="T1267" s="125"/>
      <c r="U1267" s="125"/>
      <c r="V1267" s="125"/>
    </row>
    <row r="1268" spans="1:22" ht="15">
      <c r="A1268" s="127"/>
      <c r="B1268" s="144"/>
      <c r="C1268" s="43" t="s">
        <v>211</v>
      </c>
      <c r="D1268" s="44">
        <f t="shared" si="779"/>
        <v>0</v>
      </c>
      <c r="E1268" s="45">
        <f t="shared" si="780"/>
        <v>0</v>
      </c>
      <c r="F1268" s="46"/>
      <c r="G1268" s="45"/>
      <c r="H1268" s="46"/>
      <c r="I1268" s="45"/>
      <c r="J1268" s="46"/>
      <c r="K1268" s="45"/>
      <c r="L1268" s="46"/>
      <c r="M1268" s="45"/>
      <c r="N1268" s="46"/>
      <c r="O1268" s="45"/>
      <c r="P1268" s="46"/>
      <c r="Q1268" s="45"/>
      <c r="R1268" s="147"/>
      <c r="S1268" s="148"/>
      <c r="T1268" s="125"/>
      <c r="U1268" s="125"/>
      <c r="V1268" s="125"/>
    </row>
    <row r="1269" spans="1:22" ht="15">
      <c r="A1269" s="127"/>
      <c r="B1269" s="144"/>
      <c r="C1269" s="43" t="s">
        <v>212</v>
      </c>
      <c r="D1269" s="44">
        <f t="shared" si="779"/>
        <v>0</v>
      </c>
      <c r="E1269" s="45">
        <f t="shared" si="780"/>
        <v>0</v>
      </c>
      <c r="F1269" s="46"/>
      <c r="G1269" s="45"/>
      <c r="H1269" s="46"/>
      <c r="I1269" s="45"/>
      <c r="J1269" s="46"/>
      <c r="K1269" s="45"/>
      <c r="L1269" s="46"/>
      <c r="M1269" s="45"/>
      <c r="N1269" s="46"/>
      <c r="O1269" s="45"/>
      <c r="P1269" s="46"/>
      <c r="Q1269" s="45"/>
      <c r="R1269" s="147"/>
      <c r="S1269" s="148"/>
      <c r="T1269" s="125"/>
      <c r="U1269" s="125"/>
      <c r="V1269" s="125"/>
    </row>
    <row r="1270" spans="1:22" ht="15">
      <c r="A1270" s="127"/>
      <c r="B1270" s="142"/>
      <c r="C1270" s="43" t="s">
        <v>213</v>
      </c>
      <c r="D1270" s="44">
        <f t="shared" si="779"/>
        <v>0</v>
      </c>
      <c r="E1270" s="45">
        <f t="shared" si="780"/>
        <v>0</v>
      </c>
      <c r="F1270" s="46"/>
      <c r="G1270" s="45"/>
      <c r="H1270" s="46"/>
      <c r="I1270" s="45"/>
      <c r="J1270" s="46"/>
      <c r="K1270" s="45"/>
      <c r="L1270" s="46"/>
      <c r="M1270" s="45"/>
      <c r="N1270" s="46"/>
      <c r="O1270" s="45"/>
      <c r="P1270" s="46"/>
      <c r="Q1270" s="45"/>
      <c r="R1270" s="147"/>
      <c r="S1270" s="148"/>
      <c r="T1270" s="125"/>
      <c r="U1270" s="125"/>
      <c r="V1270" s="125"/>
    </row>
    <row r="1271" spans="1:22" s="30" customFormat="1" ht="15">
      <c r="A1271" s="127"/>
      <c r="B1271" s="153" t="s">
        <v>245</v>
      </c>
      <c r="C1271" s="64" t="s">
        <v>14</v>
      </c>
      <c r="D1271" s="62">
        <f>SUM(D1272:D1277)</f>
        <v>19718.370000000003</v>
      </c>
      <c r="E1271" s="63">
        <f>SUM(E1272:E1277)</f>
        <v>0</v>
      </c>
      <c r="F1271" s="62">
        <f aca="true" t="shared" si="781" ref="F1271:Q1271">SUM(F1272:F1277)</f>
        <v>4694.85</v>
      </c>
      <c r="G1271" s="63">
        <f t="shared" si="781"/>
        <v>0</v>
      </c>
      <c r="H1271" s="62">
        <f t="shared" si="781"/>
        <v>0</v>
      </c>
      <c r="I1271" s="63">
        <f t="shared" si="781"/>
        <v>0</v>
      </c>
      <c r="J1271" s="62">
        <f t="shared" si="781"/>
        <v>15023.52</v>
      </c>
      <c r="K1271" s="63">
        <f t="shared" si="781"/>
        <v>0</v>
      </c>
      <c r="L1271" s="62">
        <f t="shared" si="781"/>
        <v>0</v>
      </c>
      <c r="M1271" s="63">
        <f t="shared" si="781"/>
        <v>0</v>
      </c>
      <c r="N1271" s="62">
        <f t="shared" si="781"/>
        <v>1043.3</v>
      </c>
      <c r="O1271" s="63">
        <f t="shared" si="781"/>
        <v>0</v>
      </c>
      <c r="P1271" s="62">
        <f t="shared" si="781"/>
        <v>0</v>
      </c>
      <c r="Q1271" s="63">
        <f t="shared" si="781"/>
        <v>0</v>
      </c>
      <c r="R1271" s="147"/>
      <c r="S1271" s="148"/>
      <c r="T1271" s="125"/>
      <c r="U1271" s="125"/>
      <c r="V1271" s="125"/>
    </row>
    <row r="1272" spans="1:22" s="30" customFormat="1" ht="15">
      <c r="A1272" s="127"/>
      <c r="B1272" s="154"/>
      <c r="C1272" s="34" t="s">
        <v>0</v>
      </c>
      <c r="D1272" s="58">
        <f aca="true" t="shared" si="782" ref="D1272:E1277">F1272+H1272+J1272+L1272</f>
        <v>0</v>
      </c>
      <c r="E1272" s="36">
        <f t="shared" si="782"/>
        <v>0</v>
      </c>
      <c r="F1272" s="35">
        <f aca="true" t="shared" si="783" ref="F1272:G1277">F1258+F1265</f>
        <v>0</v>
      </c>
      <c r="G1272" s="36">
        <f t="shared" si="783"/>
        <v>0</v>
      </c>
      <c r="H1272" s="35">
        <f aca="true" t="shared" si="784" ref="H1272:Q1272">H1258+H1265</f>
        <v>0</v>
      </c>
      <c r="I1272" s="36">
        <f t="shared" si="784"/>
        <v>0</v>
      </c>
      <c r="J1272" s="35">
        <f t="shared" si="784"/>
        <v>0</v>
      </c>
      <c r="K1272" s="36">
        <f t="shared" si="784"/>
        <v>0</v>
      </c>
      <c r="L1272" s="35">
        <f t="shared" si="784"/>
        <v>0</v>
      </c>
      <c r="M1272" s="36">
        <f t="shared" si="784"/>
        <v>0</v>
      </c>
      <c r="N1272" s="35">
        <f t="shared" si="784"/>
        <v>0</v>
      </c>
      <c r="O1272" s="36">
        <f t="shared" si="784"/>
        <v>0</v>
      </c>
      <c r="P1272" s="35">
        <f t="shared" si="784"/>
        <v>0</v>
      </c>
      <c r="Q1272" s="36">
        <f t="shared" si="784"/>
        <v>0</v>
      </c>
      <c r="R1272" s="147"/>
      <c r="S1272" s="148"/>
      <c r="T1272" s="125"/>
      <c r="U1272" s="125"/>
      <c r="V1272" s="125"/>
    </row>
    <row r="1273" spans="1:22" s="30" customFormat="1" ht="15">
      <c r="A1273" s="127"/>
      <c r="B1273" s="154"/>
      <c r="C1273" s="34" t="s">
        <v>1</v>
      </c>
      <c r="D1273" s="58">
        <f t="shared" si="782"/>
        <v>19718.370000000003</v>
      </c>
      <c r="E1273" s="36">
        <f t="shared" si="782"/>
        <v>0</v>
      </c>
      <c r="F1273" s="35">
        <f t="shared" si="783"/>
        <v>4694.85</v>
      </c>
      <c r="G1273" s="36">
        <f t="shared" si="783"/>
        <v>0</v>
      </c>
      <c r="H1273" s="35">
        <f aca="true" t="shared" si="785" ref="H1273:Q1273">H1259+H1266</f>
        <v>0</v>
      </c>
      <c r="I1273" s="36">
        <f t="shared" si="785"/>
        <v>0</v>
      </c>
      <c r="J1273" s="35">
        <f t="shared" si="785"/>
        <v>15023.52</v>
      </c>
      <c r="K1273" s="36">
        <f t="shared" si="785"/>
        <v>0</v>
      </c>
      <c r="L1273" s="35">
        <f t="shared" si="785"/>
        <v>0</v>
      </c>
      <c r="M1273" s="36">
        <f t="shared" si="785"/>
        <v>0</v>
      </c>
      <c r="N1273" s="35">
        <f t="shared" si="785"/>
        <v>1043.3</v>
      </c>
      <c r="O1273" s="36">
        <f t="shared" si="785"/>
        <v>0</v>
      </c>
      <c r="P1273" s="35">
        <f t="shared" si="785"/>
        <v>0</v>
      </c>
      <c r="Q1273" s="36">
        <f t="shared" si="785"/>
        <v>0</v>
      </c>
      <c r="R1273" s="147"/>
      <c r="S1273" s="148"/>
      <c r="T1273" s="125"/>
      <c r="U1273" s="125"/>
      <c r="V1273" s="125"/>
    </row>
    <row r="1274" spans="1:22" s="30" customFormat="1" ht="15">
      <c r="A1274" s="127"/>
      <c r="B1274" s="154"/>
      <c r="C1274" s="34" t="s">
        <v>2</v>
      </c>
      <c r="D1274" s="58">
        <f t="shared" si="782"/>
        <v>0</v>
      </c>
      <c r="E1274" s="36">
        <f t="shared" si="782"/>
        <v>0</v>
      </c>
      <c r="F1274" s="35">
        <f t="shared" si="783"/>
        <v>0</v>
      </c>
      <c r="G1274" s="36">
        <f t="shared" si="783"/>
        <v>0</v>
      </c>
      <c r="H1274" s="35">
        <f aca="true" t="shared" si="786" ref="H1274:Q1274">H1260+H1267</f>
        <v>0</v>
      </c>
      <c r="I1274" s="36">
        <f t="shared" si="786"/>
        <v>0</v>
      </c>
      <c r="J1274" s="35">
        <f t="shared" si="786"/>
        <v>0</v>
      </c>
      <c r="K1274" s="36">
        <f t="shared" si="786"/>
        <v>0</v>
      </c>
      <c r="L1274" s="35">
        <f t="shared" si="786"/>
        <v>0</v>
      </c>
      <c r="M1274" s="36">
        <f t="shared" si="786"/>
        <v>0</v>
      </c>
      <c r="N1274" s="35">
        <f t="shared" si="786"/>
        <v>0</v>
      </c>
      <c r="O1274" s="36">
        <f t="shared" si="786"/>
        <v>0</v>
      </c>
      <c r="P1274" s="35">
        <f t="shared" si="786"/>
        <v>0</v>
      </c>
      <c r="Q1274" s="36">
        <f t="shared" si="786"/>
        <v>0</v>
      </c>
      <c r="R1274" s="147"/>
      <c r="S1274" s="148"/>
      <c r="T1274" s="125"/>
      <c r="U1274" s="125"/>
      <c r="V1274" s="125"/>
    </row>
    <row r="1275" spans="1:22" s="30" customFormat="1" ht="15">
      <c r="A1275" s="127"/>
      <c r="B1275" s="154"/>
      <c r="C1275" s="34" t="s">
        <v>211</v>
      </c>
      <c r="D1275" s="58">
        <f t="shared" si="782"/>
        <v>0</v>
      </c>
      <c r="E1275" s="36">
        <f t="shared" si="782"/>
        <v>0</v>
      </c>
      <c r="F1275" s="35">
        <f t="shared" si="783"/>
        <v>0</v>
      </c>
      <c r="G1275" s="36">
        <f t="shared" si="783"/>
        <v>0</v>
      </c>
      <c r="H1275" s="35">
        <f aca="true" t="shared" si="787" ref="H1275:Q1275">H1261+H1268</f>
        <v>0</v>
      </c>
      <c r="I1275" s="36">
        <f t="shared" si="787"/>
        <v>0</v>
      </c>
      <c r="J1275" s="35">
        <f t="shared" si="787"/>
        <v>0</v>
      </c>
      <c r="K1275" s="36">
        <f t="shared" si="787"/>
        <v>0</v>
      </c>
      <c r="L1275" s="35">
        <f t="shared" si="787"/>
        <v>0</v>
      </c>
      <c r="M1275" s="36">
        <f t="shared" si="787"/>
        <v>0</v>
      </c>
      <c r="N1275" s="35">
        <f t="shared" si="787"/>
        <v>0</v>
      </c>
      <c r="O1275" s="36">
        <f t="shared" si="787"/>
        <v>0</v>
      </c>
      <c r="P1275" s="35">
        <f t="shared" si="787"/>
        <v>0</v>
      </c>
      <c r="Q1275" s="36">
        <f t="shared" si="787"/>
        <v>0</v>
      </c>
      <c r="R1275" s="147"/>
      <c r="S1275" s="148"/>
      <c r="T1275" s="125"/>
      <c r="U1275" s="125"/>
      <c r="V1275" s="125"/>
    </row>
    <row r="1276" spans="1:22" s="30" customFormat="1" ht="15">
      <c r="A1276" s="127"/>
      <c r="B1276" s="154"/>
      <c r="C1276" s="34" t="s">
        <v>212</v>
      </c>
      <c r="D1276" s="58">
        <f t="shared" si="782"/>
        <v>0</v>
      </c>
      <c r="E1276" s="36">
        <f t="shared" si="782"/>
        <v>0</v>
      </c>
      <c r="F1276" s="35">
        <f t="shared" si="783"/>
        <v>0</v>
      </c>
      <c r="G1276" s="36">
        <f t="shared" si="783"/>
        <v>0</v>
      </c>
      <c r="H1276" s="35">
        <f aca="true" t="shared" si="788" ref="H1276:Q1276">H1262+H1269</f>
        <v>0</v>
      </c>
      <c r="I1276" s="36">
        <f t="shared" si="788"/>
        <v>0</v>
      </c>
      <c r="J1276" s="35">
        <f t="shared" si="788"/>
        <v>0</v>
      </c>
      <c r="K1276" s="36">
        <f t="shared" si="788"/>
        <v>0</v>
      </c>
      <c r="L1276" s="35">
        <f t="shared" si="788"/>
        <v>0</v>
      </c>
      <c r="M1276" s="36">
        <f t="shared" si="788"/>
        <v>0</v>
      </c>
      <c r="N1276" s="35">
        <f t="shared" si="788"/>
        <v>0</v>
      </c>
      <c r="O1276" s="36">
        <f t="shared" si="788"/>
        <v>0</v>
      </c>
      <c r="P1276" s="35">
        <f t="shared" si="788"/>
        <v>0</v>
      </c>
      <c r="Q1276" s="36">
        <f t="shared" si="788"/>
        <v>0</v>
      </c>
      <c r="R1276" s="147"/>
      <c r="S1276" s="148"/>
      <c r="T1276" s="125"/>
      <c r="U1276" s="125"/>
      <c r="V1276" s="125"/>
    </row>
    <row r="1277" spans="1:22" s="30" customFormat="1" ht="15.75" thickBot="1">
      <c r="A1277" s="128"/>
      <c r="B1277" s="155"/>
      <c r="C1277" s="37" t="s">
        <v>213</v>
      </c>
      <c r="D1277" s="60">
        <f t="shared" si="782"/>
        <v>0</v>
      </c>
      <c r="E1277" s="39">
        <f t="shared" si="782"/>
        <v>0</v>
      </c>
      <c r="F1277" s="38">
        <f t="shared" si="783"/>
        <v>0</v>
      </c>
      <c r="G1277" s="39">
        <f t="shared" si="783"/>
        <v>0</v>
      </c>
      <c r="H1277" s="38">
        <f aca="true" t="shared" si="789" ref="H1277:Q1277">H1263+H1270</f>
        <v>0</v>
      </c>
      <c r="I1277" s="39">
        <f t="shared" si="789"/>
        <v>0</v>
      </c>
      <c r="J1277" s="38">
        <f t="shared" si="789"/>
        <v>0</v>
      </c>
      <c r="K1277" s="39">
        <f t="shared" si="789"/>
        <v>0</v>
      </c>
      <c r="L1277" s="38">
        <f t="shared" si="789"/>
        <v>0</v>
      </c>
      <c r="M1277" s="39">
        <f t="shared" si="789"/>
        <v>0</v>
      </c>
      <c r="N1277" s="38">
        <f t="shared" si="789"/>
        <v>0</v>
      </c>
      <c r="O1277" s="39">
        <f t="shared" si="789"/>
        <v>0</v>
      </c>
      <c r="P1277" s="38">
        <f t="shared" si="789"/>
        <v>0</v>
      </c>
      <c r="Q1277" s="39">
        <f t="shared" si="789"/>
        <v>0</v>
      </c>
      <c r="R1277" s="149"/>
      <c r="S1277" s="145"/>
      <c r="T1277" s="125"/>
      <c r="U1277" s="125"/>
      <c r="V1277" s="125"/>
    </row>
    <row r="1278" spans="1:22" ht="15" customHeight="1">
      <c r="A1278" s="126" t="s">
        <v>173</v>
      </c>
      <c r="B1278" s="143" t="s">
        <v>28</v>
      </c>
      <c r="C1278" s="40" t="s">
        <v>14</v>
      </c>
      <c r="D1278" s="41">
        <f>SUM(D1279:D1284)</f>
        <v>19567.8</v>
      </c>
      <c r="E1278" s="42">
        <f>SUM(E1279:E1284)</f>
        <v>0</v>
      </c>
      <c r="F1278" s="41">
        <f aca="true" t="shared" si="790" ref="F1278:Q1278">SUM(F1279:F1284)</f>
        <v>3913.56</v>
      </c>
      <c r="G1278" s="42">
        <f t="shared" si="790"/>
        <v>0</v>
      </c>
      <c r="H1278" s="41">
        <f t="shared" si="790"/>
        <v>0</v>
      </c>
      <c r="I1278" s="42">
        <f t="shared" si="790"/>
        <v>0</v>
      </c>
      <c r="J1278" s="41">
        <f t="shared" si="790"/>
        <v>15654.24</v>
      </c>
      <c r="K1278" s="42">
        <f t="shared" si="790"/>
        <v>0</v>
      </c>
      <c r="L1278" s="41">
        <f t="shared" si="790"/>
        <v>0</v>
      </c>
      <c r="M1278" s="42">
        <f t="shared" si="790"/>
        <v>0</v>
      </c>
      <c r="N1278" s="41">
        <f t="shared" si="790"/>
        <v>1087.1</v>
      </c>
      <c r="O1278" s="42">
        <f t="shared" si="790"/>
        <v>0</v>
      </c>
      <c r="P1278" s="41">
        <f t="shared" si="790"/>
        <v>0</v>
      </c>
      <c r="Q1278" s="42">
        <f t="shared" si="790"/>
        <v>0</v>
      </c>
      <c r="R1278" s="150" t="s">
        <v>19</v>
      </c>
      <c r="S1278" s="151"/>
      <c r="T1278" s="125"/>
      <c r="U1278" s="125"/>
      <c r="V1278" s="125"/>
    </row>
    <row r="1279" spans="1:22" ht="15" customHeight="1">
      <c r="A1279" s="127"/>
      <c r="B1279" s="144"/>
      <c r="C1279" s="43" t="s">
        <v>0</v>
      </c>
      <c r="D1279" s="44">
        <f aca="true" t="shared" si="791" ref="D1279:D1284">F1279+H1279+J1279+L1279</f>
        <v>0</v>
      </c>
      <c r="E1279" s="45">
        <f aca="true" t="shared" si="792" ref="E1279:E1284">G1279+I1279+K1279+M1279</f>
        <v>0</v>
      </c>
      <c r="F1279" s="46"/>
      <c r="G1279" s="45"/>
      <c r="H1279" s="46"/>
      <c r="I1279" s="45"/>
      <c r="J1279" s="46"/>
      <c r="K1279" s="45"/>
      <c r="L1279" s="46"/>
      <c r="M1279" s="45"/>
      <c r="N1279" s="46"/>
      <c r="O1279" s="45"/>
      <c r="P1279" s="46"/>
      <c r="Q1279" s="45"/>
      <c r="R1279" s="147"/>
      <c r="S1279" s="148"/>
      <c r="T1279" s="125"/>
      <c r="U1279" s="125"/>
      <c r="V1279" s="125"/>
    </row>
    <row r="1280" spans="1:22" ht="15">
      <c r="A1280" s="127"/>
      <c r="B1280" s="144"/>
      <c r="C1280" s="43" t="s">
        <v>1</v>
      </c>
      <c r="D1280" s="44">
        <f t="shared" si="791"/>
        <v>19567.8</v>
      </c>
      <c r="E1280" s="45">
        <f t="shared" si="792"/>
        <v>0</v>
      </c>
      <c r="F1280" s="46">
        <v>3913.56</v>
      </c>
      <c r="G1280" s="45"/>
      <c r="H1280" s="46"/>
      <c r="I1280" s="45"/>
      <c r="J1280" s="46">
        <v>15654.24</v>
      </c>
      <c r="K1280" s="45"/>
      <c r="L1280" s="46"/>
      <c r="M1280" s="45"/>
      <c r="N1280" s="46">
        <v>1087.1</v>
      </c>
      <c r="O1280" s="45"/>
      <c r="P1280" s="46"/>
      <c r="Q1280" s="45"/>
      <c r="R1280" s="147"/>
      <c r="S1280" s="148"/>
      <c r="T1280" s="125"/>
      <c r="U1280" s="125"/>
      <c r="V1280" s="125"/>
    </row>
    <row r="1281" spans="1:22" ht="15">
      <c r="A1281" s="127"/>
      <c r="B1281" s="144"/>
      <c r="C1281" s="43" t="s">
        <v>2</v>
      </c>
      <c r="D1281" s="44">
        <f t="shared" si="791"/>
        <v>0</v>
      </c>
      <c r="E1281" s="45">
        <f t="shared" si="792"/>
        <v>0</v>
      </c>
      <c r="F1281" s="46"/>
      <c r="G1281" s="45"/>
      <c r="H1281" s="46"/>
      <c r="I1281" s="45"/>
      <c r="J1281" s="46"/>
      <c r="K1281" s="45"/>
      <c r="L1281" s="46"/>
      <c r="M1281" s="45"/>
      <c r="N1281" s="46"/>
      <c r="O1281" s="45"/>
      <c r="P1281" s="46"/>
      <c r="Q1281" s="45"/>
      <c r="R1281" s="147"/>
      <c r="S1281" s="148"/>
      <c r="T1281" s="125"/>
      <c r="U1281" s="125"/>
      <c r="V1281" s="125"/>
    </row>
    <row r="1282" spans="1:22" ht="15">
      <c r="A1282" s="127"/>
      <c r="B1282" s="144"/>
      <c r="C1282" s="43" t="s">
        <v>211</v>
      </c>
      <c r="D1282" s="44">
        <f t="shared" si="791"/>
        <v>0</v>
      </c>
      <c r="E1282" s="45">
        <f t="shared" si="792"/>
        <v>0</v>
      </c>
      <c r="F1282" s="46"/>
      <c r="G1282" s="45"/>
      <c r="H1282" s="46"/>
      <c r="I1282" s="45"/>
      <c r="J1282" s="46"/>
      <c r="K1282" s="45"/>
      <c r="L1282" s="46"/>
      <c r="M1282" s="45"/>
      <c r="N1282" s="46"/>
      <c r="O1282" s="45"/>
      <c r="P1282" s="46"/>
      <c r="Q1282" s="45"/>
      <c r="R1282" s="147"/>
      <c r="S1282" s="148"/>
      <c r="T1282" s="125"/>
      <c r="U1282" s="125"/>
      <c r="V1282" s="125"/>
    </row>
    <row r="1283" spans="1:22" ht="15">
      <c r="A1283" s="127"/>
      <c r="B1283" s="144"/>
      <c r="C1283" s="43" t="s">
        <v>212</v>
      </c>
      <c r="D1283" s="44">
        <f t="shared" si="791"/>
        <v>0</v>
      </c>
      <c r="E1283" s="45">
        <f t="shared" si="792"/>
        <v>0</v>
      </c>
      <c r="F1283" s="46"/>
      <c r="G1283" s="45"/>
      <c r="H1283" s="46"/>
      <c r="I1283" s="45"/>
      <c r="J1283" s="46"/>
      <c r="K1283" s="45"/>
      <c r="L1283" s="46"/>
      <c r="M1283" s="45"/>
      <c r="N1283" s="46"/>
      <c r="O1283" s="45"/>
      <c r="P1283" s="46"/>
      <c r="Q1283" s="45"/>
      <c r="R1283" s="147"/>
      <c r="S1283" s="148"/>
      <c r="T1283" s="125"/>
      <c r="U1283" s="125"/>
      <c r="V1283" s="125"/>
    </row>
    <row r="1284" spans="1:22" ht="15">
      <c r="A1284" s="127"/>
      <c r="B1284" s="142"/>
      <c r="C1284" s="43" t="s">
        <v>213</v>
      </c>
      <c r="D1284" s="44">
        <f t="shared" si="791"/>
        <v>0</v>
      </c>
      <c r="E1284" s="45">
        <f t="shared" si="792"/>
        <v>0</v>
      </c>
      <c r="F1284" s="46"/>
      <c r="G1284" s="45"/>
      <c r="H1284" s="46"/>
      <c r="I1284" s="45"/>
      <c r="J1284" s="46"/>
      <c r="K1284" s="45"/>
      <c r="L1284" s="46"/>
      <c r="M1284" s="45"/>
      <c r="N1284" s="46"/>
      <c r="O1284" s="45"/>
      <c r="P1284" s="46"/>
      <c r="Q1284" s="45"/>
      <c r="R1284" s="147"/>
      <c r="S1284" s="148"/>
      <c r="T1284" s="125"/>
      <c r="U1284" s="125"/>
      <c r="V1284" s="125"/>
    </row>
    <row r="1285" spans="1:22" ht="15" customHeight="1">
      <c r="A1285" s="127"/>
      <c r="B1285" s="146" t="s">
        <v>332</v>
      </c>
      <c r="C1285" s="43" t="s">
        <v>14</v>
      </c>
      <c r="D1285" s="55">
        <f>SUM(D1286:D1291)</f>
        <v>978.4</v>
      </c>
      <c r="E1285" s="48">
        <f>SUM(E1286:E1291)</f>
        <v>0</v>
      </c>
      <c r="F1285" s="55">
        <f aca="true" t="shared" si="793" ref="F1285:Q1285">SUM(F1286:F1291)</f>
        <v>978.4</v>
      </c>
      <c r="G1285" s="48">
        <f t="shared" si="793"/>
        <v>0</v>
      </c>
      <c r="H1285" s="55">
        <f t="shared" si="793"/>
        <v>0</v>
      </c>
      <c r="I1285" s="48">
        <f t="shared" si="793"/>
        <v>0</v>
      </c>
      <c r="J1285" s="55">
        <f t="shared" si="793"/>
        <v>0</v>
      </c>
      <c r="K1285" s="48">
        <f t="shared" si="793"/>
        <v>0</v>
      </c>
      <c r="L1285" s="55">
        <f t="shared" si="793"/>
        <v>0</v>
      </c>
      <c r="M1285" s="48">
        <f t="shared" si="793"/>
        <v>0</v>
      </c>
      <c r="N1285" s="55">
        <f t="shared" si="793"/>
        <v>0</v>
      </c>
      <c r="O1285" s="48">
        <f t="shared" si="793"/>
        <v>0</v>
      </c>
      <c r="P1285" s="55">
        <f t="shared" si="793"/>
        <v>0</v>
      </c>
      <c r="Q1285" s="48">
        <f t="shared" si="793"/>
        <v>0</v>
      </c>
      <c r="R1285" s="147"/>
      <c r="S1285" s="148"/>
      <c r="T1285" s="125"/>
      <c r="U1285" s="125"/>
      <c r="V1285" s="125"/>
    </row>
    <row r="1286" spans="1:22" ht="15" customHeight="1">
      <c r="A1286" s="127"/>
      <c r="B1286" s="144"/>
      <c r="C1286" s="43" t="s">
        <v>0</v>
      </c>
      <c r="D1286" s="44">
        <f aca="true" t="shared" si="794" ref="D1286:D1291">F1286+H1286+J1286+L1286</f>
        <v>0</v>
      </c>
      <c r="E1286" s="45">
        <f aca="true" t="shared" si="795" ref="E1286:E1291">G1286+I1286+K1286+M1286</f>
        <v>0</v>
      </c>
      <c r="F1286" s="46">
        <v>0</v>
      </c>
      <c r="G1286" s="45"/>
      <c r="H1286" s="46"/>
      <c r="I1286" s="45"/>
      <c r="J1286" s="46"/>
      <c r="K1286" s="45"/>
      <c r="L1286" s="46"/>
      <c r="M1286" s="45"/>
      <c r="N1286" s="46"/>
      <c r="O1286" s="45"/>
      <c r="P1286" s="46"/>
      <c r="Q1286" s="45"/>
      <c r="R1286" s="147"/>
      <c r="S1286" s="148"/>
      <c r="T1286" s="125"/>
      <c r="U1286" s="125"/>
      <c r="V1286" s="125"/>
    </row>
    <row r="1287" spans="1:22" ht="15">
      <c r="A1287" s="127"/>
      <c r="B1287" s="144"/>
      <c r="C1287" s="43" t="s">
        <v>1</v>
      </c>
      <c r="D1287" s="44">
        <f t="shared" si="794"/>
        <v>978.4</v>
      </c>
      <c r="E1287" s="45">
        <f t="shared" si="795"/>
        <v>0</v>
      </c>
      <c r="F1287" s="46">
        <v>978.4</v>
      </c>
      <c r="G1287" s="45"/>
      <c r="H1287" s="46"/>
      <c r="I1287" s="45"/>
      <c r="J1287" s="46"/>
      <c r="K1287" s="45"/>
      <c r="L1287" s="46"/>
      <c r="M1287" s="45"/>
      <c r="N1287" s="46"/>
      <c r="O1287" s="45"/>
      <c r="P1287" s="46"/>
      <c r="Q1287" s="45"/>
      <c r="R1287" s="147"/>
      <c r="S1287" s="148"/>
      <c r="T1287" s="125"/>
      <c r="U1287" s="125"/>
      <c r="V1287" s="125"/>
    </row>
    <row r="1288" spans="1:22" ht="15">
      <c r="A1288" s="127"/>
      <c r="B1288" s="144"/>
      <c r="C1288" s="43" t="s">
        <v>2</v>
      </c>
      <c r="D1288" s="44">
        <f t="shared" si="794"/>
        <v>0</v>
      </c>
      <c r="E1288" s="45">
        <f t="shared" si="795"/>
        <v>0</v>
      </c>
      <c r="F1288" s="46"/>
      <c r="G1288" s="45"/>
      <c r="H1288" s="46"/>
      <c r="I1288" s="45"/>
      <c r="J1288" s="46"/>
      <c r="K1288" s="45"/>
      <c r="L1288" s="46"/>
      <c r="M1288" s="45"/>
      <c r="N1288" s="46"/>
      <c r="O1288" s="45"/>
      <c r="P1288" s="46"/>
      <c r="Q1288" s="45"/>
      <c r="R1288" s="147"/>
      <c r="S1288" s="148"/>
      <c r="T1288" s="125"/>
      <c r="U1288" s="125"/>
      <c r="V1288" s="125"/>
    </row>
    <row r="1289" spans="1:22" ht="15">
      <c r="A1289" s="127"/>
      <c r="B1289" s="144"/>
      <c r="C1289" s="43" t="s">
        <v>211</v>
      </c>
      <c r="D1289" s="44">
        <f t="shared" si="794"/>
        <v>0</v>
      </c>
      <c r="E1289" s="45">
        <f t="shared" si="795"/>
        <v>0</v>
      </c>
      <c r="F1289" s="46"/>
      <c r="G1289" s="45"/>
      <c r="H1289" s="46"/>
      <c r="I1289" s="45"/>
      <c r="J1289" s="46"/>
      <c r="K1289" s="45"/>
      <c r="L1289" s="46"/>
      <c r="M1289" s="45"/>
      <c r="N1289" s="46"/>
      <c r="O1289" s="45"/>
      <c r="P1289" s="46"/>
      <c r="Q1289" s="45"/>
      <c r="R1289" s="147"/>
      <c r="S1289" s="148"/>
      <c r="T1289" s="125"/>
      <c r="U1289" s="125"/>
      <c r="V1289" s="125"/>
    </row>
    <row r="1290" spans="1:22" ht="15">
      <c r="A1290" s="127"/>
      <c r="B1290" s="144"/>
      <c r="C1290" s="43" t="s">
        <v>212</v>
      </c>
      <c r="D1290" s="44">
        <f t="shared" si="794"/>
        <v>0</v>
      </c>
      <c r="E1290" s="45">
        <f t="shared" si="795"/>
        <v>0</v>
      </c>
      <c r="F1290" s="46"/>
      <c r="G1290" s="45"/>
      <c r="H1290" s="46"/>
      <c r="I1290" s="45"/>
      <c r="J1290" s="46"/>
      <c r="K1290" s="45"/>
      <c r="L1290" s="46"/>
      <c r="M1290" s="45"/>
      <c r="N1290" s="46"/>
      <c r="O1290" s="45"/>
      <c r="P1290" s="46"/>
      <c r="Q1290" s="45"/>
      <c r="R1290" s="147"/>
      <c r="S1290" s="148"/>
      <c r="T1290" s="125"/>
      <c r="U1290" s="125"/>
      <c r="V1290" s="125"/>
    </row>
    <row r="1291" spans="1:22" ht="15">
      <c r="A1291" s="127"/>
      <c r="B1291" s="142"/>
      <c r="C1291" s="43" t="s">
        <v>213</v>
      </c>
      <c r="D1291" s="44">
        <f t="shared" si="794"/>
        <v>0</v>
      </c>
      <c r="E1291" s="45">
        <f t="shared" si="795"/>
        <v>0</v>
      </c>
      <c r="F1291" s="46"/>
      <c r="G1291" s="45"/>
      <c r="H1291" s="46"/>
      <c r="I1291" s="45"/>
      <c r="J1291" s="46"/>
      <c r="K1291" s="45"/>
      <c r="L1291" s="46"/>
      <c r="M1291" s="45"/>
      <c r="N1291" s="46"/>
      <c r="O1291" s="45"/>
      <c r="P1291" s="46"/>
      <c r="Q1291" s="45"/>
      <c r="R1291" s="147"/>
      <c r="S1291" s="148"/>
      <c r="T1291" s="125"/>
      <c r="U1291" s="125"/>
      <c r="V1291" s="125"/>
    </row>
    <row r="1292" spans="1:22" s="30" customFormat="1" ht="15">
      <c r="A1292" s="127"/>
      <c r="B1292" s="153" t="s">
        <v>245</v>
      </c>
      <c r="C1292" s="64" t="s">
        <v>14</v>
      </c>
      <c r="D1292" s="62">
        <f aca="true" t="shared" si="796" ref="D1292:Q1292">SUM(D1293:D1298)</f>
        <v>20546.2</v>
      </c>
      <c r="E1292" s="63">
        <f t="shared" si="796"/>
        <v>0</v>
      </c>
      <c r="F1292" s="62">
        <f t="shared" si="796"/>
        <v>4891.96</v>
      </c>
      <c r="G1292" s="63">
        <f t="shared" si="796"/>
        <v>0</v>
      </c>
      <c r="H1292" s="62">
        <f t="shared" si="796"/>
        <v>0</v>
      </c>
      <c r="I1292" s="63">
        <f t="shared" si="796"/>
        <v>0</v>
      </c>
      <c r="J1292" s="62">
        <f t="shared" si="796"/>
        <v>15654.24</v>
      </c>
      <c r="K1292" s="63">
        <f t="shared" si="796"/>
        <v>0</v>
      </c>
      <c r="L1292" s="62">
        <f t="shared" si="796"/>
        <v>0</v>
      </c>
      <c r="M1292" s="63">
        <f t="shared" si="796"/>
        <v>0</v>
      </c>
      <c r="N1292" s="62">
        <f t="shared" si="796"/>
        <v>1087.1</v>
      </c>
      <c r="O1292" s="63">
        <f t="shared" si="796"/>
        <v>0</v>
      </c>
      <c r="P1292" s="62">
        <f t="shared" si="796"/>
        <v>0</v>
      </c>
      <c r="Q1292" s="63">
        <f t="shared" si="796"/>
        <v>0</v>
      </c>
      <c r="R1292" s="147"/>
      <c r="S1292" s="148"/>
      <c r="T1292" s="125"/>
      <c r="U1292" s="125"/>
      <c r="V1292" s="125"/>
    </row>
    <row r="1293" spans="1:22" s="30" customFormat="1" ht="15">
      <c r="A1293" s="127"/>
      <c r="B1293" s="154"/>
      <c r="C1293" s="34" t="s">
        <v>0</v>
      </c>
      <c r="D1293" s="58">
        <f aca="true" t="shared" si="797" ref="D1293:E1298">F1293+H1293+J1293+L1293</f>
        <v>0</v>
      </c>
      <c r="E1293" s="36">
        <f t="shared" si="797"/>
        <v>0</v>
      </c>
      <c r="F1293" s="35">
        <f aca="true" t="shared" si="798" ref="F1293:G1298">F1279+F1286</f>
        <v>0</v>
      </c>
      <c r="G1293" s="36">
        <f t="shared" si="798"/>
        <v>0</v>
      </c>
      <c r="H1293" s="35">
        <f aca="true" t="shared" si="799" ref="H1293:Q1293">H1279+H1286</f>
        <v>0</v>
      </c>
      <c r="I1293" s="36">
        <f t="shared" si="799"/>
        <v>0</v>
      </c>
      <c r="J1293" s="35">
        <f t="shared" si="799"/>
        <v>0</v>
      </c>
      <c r="K1293" s="36">
        <f t="shared" si="799"/>
        <v>0</v>
      </c>
      <c r="L1293" s="35">
        <f t="shared" si="799"/>
        <v>0</v>
      </c>
      <c r="M1293" s="36">
        <f t="shared" si="799"/>
        <v>0</v>
      </c>
      <c r="N1293" s="35">
        <f t="shared" si="799"/>
        <v>0</v>
      </c>
      <c r="O1293" s="36">
        <f t="shared" si="799"/>
        <v>0</v>
      </c>
      <c r="P1293" s="35">
        <f t="shared" si="799"/>
        <v>0</v>
      </c>
      <c r="Q1293" s="36">
        <f t="shared" si="799"/>
        <v>0</v>
      </c>
      <c r="R1293" s="147"/>
      <c r="S1293" s="148"/>
      <c r="T1293" s="125"/>
      <c r="U1293" s="125"/>
      <c r="V1293" s="125"/>
    </row>
    <row r="1294" spans="1:22" s="30" customFormat="1" ht="15">
      <c r="A1294" s="127"/>
      <c r="B1294" s="154"/>
      <c r="C1294" s="34" t="s">
        <v>1</v>
      </c>
      <c r="D1294" s="58">
        <f t="shared" si="797"/>
        <v>20546.2</v>
      </c>
      <c r="E1294" s="36">
        <f t="shared" si="797"/>
        <v>0</v>
      </c>
      <c r="F1294" s="35">
        <f t="shared" si="798"/>
        <v>4891.96</v>
      </c>
      <c r="G1294" s="36">
        <f t="shared" si="798"/>
        <v>0</v>
      </c>
      <c r="H1294" s="35">
        <f aca="true" t="shared" si="800" ref="H1294:Q1294">H1280+H1287</f>
        <v>0</v>
      </c>
      <c r="I1294" s="36">
        <f t="shared" si="800"/>
        <v>0</v>
      </c>
      <c r="J1294" s="35">
        <f t="shared" si="800"/>
        <v>15654.24</v>
      </c>
      <c r="K1294" s="36">
        <f t="shared" si="800"/>
        <v>0</v>
      </c>
      <c r="L1294" s="35">
        <f t="shared" si="800"/>
        <v>0</v>
      </c>
      <c r="M1294" s="36">
        <f t="shared" si="800"/>
        <v>0</v>
      </c>
      <c r="N1294" s="35">
        <f t="shared" si="800"/>
        <v>1087.1</v>
      </c>
      <c r="O1294" s="36">
        <f t="shared" si="800"/>
        <v>0</v>
      </c>
      <c r="P1294" s="35">
        <f t="shared" si="800"/>
        <v>0</v>
      </c>
      <c r="Q1294" s="36">
        <f t="shared" si="800"/>
        <v>0</v>
      </c>
      <c r="R1294" s="147"/>
      <c r="S1294" s="148"/>
      <c r="T1294" s="125"/>
      <c r="U1294" s="125"/>
      <c r="V1294" s="125"/>
    </row>
    <row r="1295" spans="1:22" s="30" customFormat="1" ht="15">
      <c r="A1295" s="127"/>
      <c r="B1295" s="154"/>
      <c r="C1295" s="34" t="s">
        <v>2</v>
      </c>
      <c r="D1295" s="58">
        <f t="shared" si="797"/>
        <v>0</v>
      </c>
      <c r="E1295" s="36">
        <f t="shared" si="797"/>
        <v>0</v>
      </c>
      <c r="F1295" s="35">
        <f t="shared" si="798"/>
        <v>0</v>
      </c>
      <c r="G1295" s="36">
        <f t="shared" si="798"/>
        <v>0</v>
      </c>
      <c r="H1295" s="35">
        <f aca="true" t="shared" si="801" ref="H1295:Q1295">H1281+H1288</f>
        <v>0</v>
      </c>
      <c r="I1295" s="36">
        <f t="shared" si="801"/>
        <v>0</v>
      </c>
      <c r="J1295" s="35">
        <f t="shared" si="801"/>
        <v>0</v>
      </c>
      <c r="K1295" s="36">
        <f t="shared" si="801"/>
        <v>0</v>
      </c>
      <c r="L1295" s="35">
        <f t="shared" si="801"/>
        <v>0</v>
      </c>
      <c r="M1295" s="36">
        <f t="shared" si="801"/>
        <v>0</v>
      </c>
      <c r="N1295" s="35">
        <f t="shared" si="801"/>
        <v>0</v>
      </c>
      <c r="O1295" s="36">
        <f t="shared" si="801"/>
        <v>0</v>
      </c>
      <c r="P1295" s="35">
        <f t="shared" si="801"/>
        <v>0</v>
      </c>
      <c r="Q1295" s="36">
        <f t="shared" si="801"/>
        <v>0</v>
      </c>
      <c r="R1295" s="147"/>
      <c r="S1295" s="148"/>
      <c r="T1295" s="125"/>
      <c r="U1295" s="125"/>
      <c r="V1295" s="125"/>
    </row>
    <row r="1296" spans="1:22" s="30" customFormat="1" ht="15">
      <c r="A1296" s="127"/>
      <c r="B1296" s="154"/>
      <c r="C1296" s="34" t="s">
        <v>211</v>
      </c>
      <c r="D1296" s="58">
        <f t="shared" si="797"/>
        <v>0</v>
      </c>
      <c r="E1296" s="36">
        <f t="shared" si="797"/>
        <v>0</v>
      </c>
      <c r="F1296" s="35">
        <f t="shared" si="798"/>
        <v>0</v>
      </c>
      <c r="G1296" s="36">
        <f t="shared" si="798"/>
        <v>0</v>
      </c>
      <c r="H1296" s="35">
        <f aca="true" t="shared" si="802" ref="H1296:Q1296">H1282+H1289</f>
        <v>0</v>
      </c>
      <c r="I1296" s="36">
        <f t="shared" si="802"/>
        <v>0</v>
      </c>
      <c r="J1296" s="35">
        <f t="shared" si="802"/>
        <v>0</v>
      </c>
      <c r="K1296" s="36">
        <f t="shared" si="802"/>
        <v>0</v>
      </c>
      <c r="L1296" s="35">
        <f t="shared" si="802"/>
        <v>0</v>
      </c>
      <c r="M1296" s="36">
        <f t="shared" si="802"/>
        <v>0</v>
      </c>
      <c r="N1296" s="35">
        <f t="shared" si="802"/>
        <v>0</v>
      </c>
      <c r="O1296" s="36">
        <f t="shared" si="802"/>
        <v>0</v>
      </c>
      <c r="P1296" s="35">
        <f t="shared" si="802"/>
        <v>0</v>
      </c>
      <c r="Q1296" s="36">
        <f t="shared" si="802"/>
        <v>0</v>
      </c>
      <c r="R1296" s="147"/>
      <c r="S1296" s="148"/>
      <c r="T1296" s="125"/>
      <c r="U1296" s="125"/>
      <c r="V1296" s="125"/>
    </row>
    <row r="1297" spans="1:22" s="30" customFormat="1" ht="15">
      <c r="A1297" s="127"/>
      <c r="B1297" s="154"/>
      <c r="C1297" s="34" t="s">
        <v>212</v>
      </c>
      <c r="D1297" s="58">
        <f t="shared" si="797"/>
        <v>0</v>
      </c>
      <c r="E1297" s="36">
        <f t="shared" si="797"/>
        <v>0</v>
      </c>
      <c r="F1297" s="35">
        <f t="shared" si="798"/>
        <v>0</v>
      </c>
      <c r="G1297" s="36">
        <f t="shared" si="798"/>
        <v>0</v>
      </c>
      <c r="H1297" s="35">
        <f aca="true" t="shared" si="803" ref="H1297:Q1297">H1283+H1290</f>
        <v>0</v>
      </c>
      <c r="I1297" s="36">
        <f t="shared" si="803"/>
        <v>0</v>
      </c>
      <c r="J1297" s="35">
        <f t="shared" si="803"/>
        <v>0</v>
      </c>
      <c r="K1297" s="36">
        <f t="shared" si="803"/>
        <v>0</v>
      </c>
      <c r="L1297" s="35">
        <f t="shared" si="803"/>
        <v>0</v>
      </c>
      <c r="M1297" s="36">
        <f t="shared" si="803"/>
        <v>0</v>
      </c>
      <c r="N1297" s="35">
        <f t="shared" si="803"/>
        <v>0</v>
      </c>
      <c r="O1297" s="36">
        <f t="shared" si="803"/>
        <v>0</v>
      </c>
      <c r="P1297" s="35">
        <f t="shared" si="803"/>
        <v>0</v>
      </c>
      <c r="Q1297" s="36">
        <f t="shared" si="803"/>
        <v>0</v>
      </c>
      <c r="R1297" s="147"/>
      <c r="S1297" s="148"/>
      <c r="T1297" s="125"/>
      <c r="U1297" s="125"/>
      <c r="V1297" s="125"/>
    </row>
    <row r="1298" spans="1:22" s="30" customFormat="1" ht="15.75" thickBot="1">
      <c r="A1298" s="127"/>
      <c r="B1298" s="155"/>
      <c r="C1298" s="37" t="s">
        <v>213</v>
      </c>
      <c r="D1298" s="60">
        <f t="shared" si="797"/>
        <v>0</v>
      </c>
      <c r="E1298" s="39">
        <f t="shared" si="797"/>
        <v>0</v>
      </c>
      <c r="F1298" s="38">
        <f t="shared" si="798"/>
        <v>0</v>
      </c>
      <c r="G1298" s="39">
        <f t="shared" si="798"/>
        <v>0</v>
      </c>
      <c r="H1298" s="38">
        <f aca="true" t="shared" si="804" ref="H1298:Q1298">H1284+H1291</f>
        <v>0</v>
      </c>
      <c r="I1298" s="39">
        <f t="shared" si="804"/>
        <v>0</v>
      </c>
      <c r="J1298" s="38">
        <f t="shared" si="804"/>
        <v>0</v>
      </c>
      <c r="K1298" s="39">
        <f t="shared" si="804"/>
        <v>0</v>
      </c>
      <c r="L1298" s="38">
        <f t="shared" si="804"/>
        <v>0</v>
      </c>
      <c r="M1298" s="39">
        <f t="shared" si="804"/>
        <v>0</v>
      </c>
      <c r="N1298" s="38">
        <f t="shared" si="804"/>
        <v>0</v>
      </c>
      <c r="O1298" s="39">
        <f t="shared" si="804"/>
        <v>0</v>
      </c>
      <c r="P1298" s="38">
        <f t="shared" si="804"/>
        <v>0</v>
      </c>
      <c r="Q1298" s="39">
        <f t="shared" si="804"/>
        <v>0</v>
      </c>
      <c r="R1298" s="149"/>
      <c r="S1298" s="145"/>
      <c r="T1298" s="125"/>
      <c r="U1298" s="125"/>
      <c r="V1298" s="125"/>
    </row>
    <row r="1299" spans="1:22" ht="15" customHeight="1">
      <c r="A1299" s="126" t="s">
        <v>174</v>
      </c>
      <c r="B1299" s="143" t="s">
        <v>29</v>
      </c>
      <c r="C1299" s="40" t="s">
        <v>14</v>
      </c>
      <c r="D1299" s="41">
        <f>SUM(D1300:D1305)</f>
        <v>13973.4</v>
      </c>
      <c r="E1299" s="42">
        <f>SUM(E1300:E1305)</f>
        <v>0</v>
      </c>
      <c r="F1299" s="41">
        <f aca="true" t="shared" si="805" ref="F1299:Q1299">SUM(F1300:F1305)</f>
        <v>2794.68</v>
      </c>
      <c r="G1299" s="42">
        <f t="shared" si="805"/>
        <v>0</v>
      </c>
      <c r="H1299" s="41">
        <f t="shared" si="805"/>
        <v>0</v>
      </c>
      <c r="I1299" s="42">
        <f t="shared" si="805"/>
        <v>0</v>
      </c>
      <c r="J1299" s="41">
        <f t="shared" si="805"/>
        <v>11178.72</v>
      </c>
      <c r="K1299" s="42">
        <f t="shared" si="805"/>
        <v>0</v>
      </c>
      <c r="L1299" s="41">
        <f t="shared" si="805"/>
        <v>0</v>
      </c>
      <c r="M1299" s="42">
        <f t="shared" si="805"/>
        <v>0</v>
      </c>
      <c r="N1299" s="41">
        <f t="shared" si="805"/>
        <v>776.3</v>
      </c>
      <c r="O1299" s="42">
        <f t="shared" si="805"/>
        <v>0</v>
      </c>
      <c r="P1299" s="41">
        <f t="shared" si="805"/>
        <v>0</v>
      </c>
      <c r="Q1299" s="42">
        <f t="shared" si="805"/>
        <v>0</v>
      </c>
      <c r="R1299" s="150" t="s">
        <v>19</v>
      </c>
      <c r="S1299" s="151"/>
      <c r="T1299" s="125"/>
      <c r="U1299" s="125"/>
      <c r="V1299" s="125"/>
    </row>
    <row r="1300" spans="1:22" ht="15" customHeight="1">
      <c r="A1300" s="127"/>
      <c r="B1300" s="144"/>
      <c r="C1300" s="43" t="s">
        <v>0</v>
      </c>
      <c r="D1300" s="44">
        <f aca="true" t="shared" si="806" ref="D1300:D1305">F1300+H1300+J1300+L1300</f>
        <v>0</v>
      </c>
      <c r="E1300" s="45">
        <f aca="true" t="shared" si="807" ref="E1300:E1305">G1300+I1300+K1300+M1300</f>
        <v>0</v>
      </c>
      <c r="F1300" s="46"/>
      <c r="G1300" s="45"/>
      <c r="H1300" s="46"/>
      <c r="I1300" s="45"/>
      <c r="J1300" s="46"/>
      <c r="K1300" s="45"/>
      <c r="L1300" s="46"/>
      <c r="M1300" s="45"/>
      <c r="N1300" s="46"/>
      <c r="O1300" s="45"/>
      <c r="P1300" s="46"/>
      <c r="Q1300" s="45"/>
      <c r="R1300" s="147"/>
      <c r="S1300" s="148"/>
      <c r="T1300" s="125"/>
      <c r="U1300" s="125"/>
      <c r="V1300" s="125"/>
    </row>
    <row r="1301" spans="1:22" ht="15">
      <c r="A1301" s="127"/>
      <c r="B1301" s="144"/>
      <c r="C1301" s="43" t="s">
        <v>1</v>
      </c>
      <c r="D1301" s="44">
        <f t="shared" si="806"/>
        <v>13973.4</v>
      </c>
      <c r="E1301" s="45">
        <f t="shared" si="807"/>
        <v>0</v>
      </c>
      <c r="F1301" s="46">
        <v>2794.68</v>
      </c>
      <c r="G1301" s="45"/>
      <c r="H1301" s="46"/>
      <c r="I1301" s="45"/>
      <c r="J1301" s="46">
        <v>11178.72</v>
      </c>
      <c r="K1301" s="45"/>
      <c r="L1301" s="46"/>
      <c r="M1301" s="45"/>
      <c r="N1301" s="46">
        <v>776.3</v>
      </c>
      <c r="O1301" s="45"/>
      <c r="P1301" s="46"/>
      <c r="Q1301" s="45"/>
      <c r="R1301" s="147"/>
      <c r="S1301" s="148"/>
      <c r="T1301" s="125"/>
      <c r="U1301" s="125"/>
      <c r="V1301" s="125"/>
    </row>
    <row r="1302" spans="1:22" ht="15">
      <c r="A1302" s="127"/>
      <c r="B1302" s="144"/>
      <c r="C1302" s="43" t="s">
        <v>2</v>
      </c>
      <c r="D1302" s="44">
        <f t="shared" si="806"/>
        <v>0</v>
      </c>
      <c r="E1302" s="45">
        <f t="shared" si="807"/>
        <v>0</v>
      </c>
      <c r="F1302" s="46"/>
      <c r="G1302" s="45"/>
      <c r="H1302" s="46"/>
      <c r="I1302" s="45"/>
      <c r="J1302" s="46"/>
      <c r="K1302" s="45"/>
      <c r="L1302" s="46"/>
      <c r="M1302" s="45"/>
      <c r="N1302" s="46"/>
      <c r="O1302" s="45"/>
      <c r="P1302" s="46"/>
      <c r="Q1302" s="45"/>
      <c r="R1302" s="147"/>
      <c r="S1302" s="148"/>
      <c r="T1302" s="125"/>
      <c r="U1302" s="125"/>
      <c r="V1302" s="125"/>
    </row>
    <row r="1303" spans="1:22" ht="15">
      <c r="A1303" s="127"/>
      <c r="B1303" s="144"/>
      <c r="C1303" s="43" t="s">
        <v>211</v>
      </c>
      <c r="D1303" s="44">
        <f t="shared" si="806"/>
        <v>0</v>
      </c>
      <c r="E1303" s="45">
        <f t="shared" si="807"/>
        <v>0</v>
      </c>
      <c r="F1303" s="46"/>
      <c r="G1303" s="45"/>
      <c r="H1303" s="46"/>
      <c r="I1303" s="45"/>
      <c r="J1303" s="46"/>
      <c r="K1303" s="45"/>
      <c r="L1303" s="46"/>
      <c r="M1303" s="45"/>
      <c r="N1303" s="46"/>
      <c r="O1303" s="45"/>
      <c r="P1303" s="46"/>
      <c r="Q1303" s="45"/>
      <c r="R1303" s="147"/>
      <c r="S1303" s="148"/>
      <c r="T1303" s="125"/>
      <c r="U1303" s="125"/>
      <c r="V1303" s="125"/>
    </row>
    <row r="1304" spans="1:22" ht="15">
      <c r="A1304" s="127"/>
      <c r="B1304" s="144"/>
      <c r="C1304" s="43" t="s">
        <v>212</v>
      </c>
      <c r="D1304" s="44">
        <f t="shared" si="806"/>
        <v>0</v>
      </c>
      <c r="E1304" s="45">
        <f t="shared" si="807"/>
        <v>0</v>
      </c>
      <c r="F1304" s="46"/>
      <c r="G1304" s="45"/>
      <c r="H1304" s="46"/>
      <c r="I1304" s="45"/>
      <c r="J1304" s="46"/>
      <c r="K1304" s="45"/>
      <c r="L1304" s="46"/>
      <c r="M1304" s="45"/>
      <c r="N1304" s="46"/>
      <c r="O1304" s="45"/>
      <c r="P1304" s="46"/>
      <c r="Q1304" s="45"/>
      <c r="R1304" s="147"/>
      <c r="S1304" s="148"/>
      <c r="T1304" s="125"/>
      <c r="U1304" s="125"/>
      <c r="V1304" s="125"/>
    </row>
    <row r="1305" spans="1:22" ht="15">
      <c r="A1305" s="127"/>
      <c r="B1305" s="142"/>
      <c r="C1305" s="43" t="s">
        <v>213</v>
      </c>
      <c r="D1305" s="44">
        <f t="shared" si="806"/>
        <v>0</v>
      </c>
      <c r="E1305" s="45">
        <f t="shared" si="807"/>
        <v>0</v>
      </c>
      <c r="F1305" s="46"/>
      <c r="G1305" s="45"/>
      <c r="H1305" s="46"/>
      <c r="I1305" s="45"/>
      <c r="J1305" s="46"/>
      <c r="K1305" s="45"/>
      <c r="L1305" s="46"/>
      <c r="M1305" s="45"/>
      <c r="N1305" s="46"/>
      <c r="O1305" s="45"/>
      <c r="P1305" s="46"/>
      <c r="Q1305" s="45"/>
      <c r="R1305" s="147"/>
      <c r="S1305" s="148"/>
      <c r="T1305" s="125"/>
      <c r="U1305" s="125"/>
      <c r="V1305" s="125"/>
    </row>
    <row r="1306" spans="1:22" ht="15" customHeight="1">
      <c r="A1306" s="127"/>
      <c r="B1306" s="146" t="s">
        <v>333</v>
      </c>
      <c r="C1306" s="43" t="s">
        <v>14</v>
      </c>
      <c r="D1306" s="55">
        <f>SUM(D1307:D1312)</f>
        <v>698.7</v>
      </c>
      <c r="E1306" s="48">
        <f>SUM(E1307:E1312)</f>
        <v>0</v>
      </c>
      <c r="F1306" s="55">
        <f aca="true" t="shared" si="808" ref="F1306:Q1306">SUM(F1307:F1312)</f>
        <v>698.7</v>
      </c>
      <c r="G1306" s="48">
        <f t="shared" si="808"/>
        <v>0</v>
      </c>
      <c r="H1306" s="55">
        <f t="shared" si="808"/>
        <v>0</v>
      </c>
      <c r="I1306" s="48">
        <f t="shared" si="808"/>
        <v>0</v>
      </c>
      <c r="J1306" s="55">
        <f t="shared" si="808"/>
        <v>0</v>
      </c>
      <c r="K1306" s="48">
        <f t="shared" si="808"/>
        <v>0</v>
      </c>
      <c r="L1306" s="55">
        <f t="shared" si="808"/>
        <v>0</v>
      </c>
      <c r="M1306" s="48">
        <f t="shared" si="808"/>
        <v>0</v>
      </c>
      <c r="N1306" s="55">
        <f t="shared" si="808"/>
        <v>0</v>
      </c>
      <c r="O1306" s="48">
        <f t="shared" si="808"/>
        <v>0</v>
      </c>
      <c r="P1306" s="55">
        <f t="shared" si="808"/>
        <v>0</v>
      </c>
      <c r="Q1306" s="48">
        <f t="shared" si="808"/>
        <v>0</v>
      </c>
      <c r="R1306" s="147"/>
      <c r="S1306" s="148"/>
      <c r="T1306" s="125"/>
      <c r="U1306" s="125"/>
      <c r="V1306" s="125"/>
    </row>
    <row r="1307" spans="1:22" ht="15" customHeight="1">
      <c r="A1307" s="127"/>
      <c r="B1307" s="144"/>
      <c r="C1307" s="43" t="s">
        <v>0</v>
      </c>
      <c r="D1307" s="44">
        <f aca="true" t="shared" si="809" ref="D1307:D1312">F1307+H1307+J1307+L1307</f>
        <v>0</v>
      </c>
      <c r="E1307" s="45">
        <f aca="true" t="shared" si="810" ref="E1307:E1312">G1307+I1307+K1307+M1307</f>
        <v>0</v>
      </c>
      <c r="F1307" s="46">
        <v>0</v>
      </c>
      <c r="G1307" s="45"/>
      <c r="H1307" s="46"/>
      <c r="I1307" s="45"/>
      <c r="J1307" s="46"/>
      <c r="K1307" s="45"/>
      <c r="L1307" s="46"/>
      <c r="M1307" s="45"/>
      <c r="N1307" s="46"/>
      <c r="O1307" s="45"/>
      <c r="P1307" s="46"/>
      <c r="Q1307" s="45"/>
      <c r="R1307" s="147"/>
      <c r="S1307" s="148"/>
      <c r="T1307" s="125"/>
      <c r="U1307" s="125"/>
      <c r="V1307" s="125"/>
    </row>
    <row r="1308" spans="1:22" ht="15">
      <c r="A1308" s="127"/>
      <c r="B1308" s="144"/>
      <c r="C1308" s="43" t="s">
        <v>1</v>
      </c>
      <c r="D1308" s="44">
        <f t="shared" si="809"/>
        <v>698.7</v>
      </c>
      <c r="E1308" s="45">
        <f t="shared" si="810"/>
        <v>0</v>
      </c>
      <c r="F1308" s="46">
        <v>698.7</v>
      </c>
      <c r="G1308" s="45"/>
      <c r="H1308" s="46"/>
      <c r="I1308" s="45"/>
      <c r="J1308" s="46"/>
      <c r="K1308" s="45"/>
      <c r="L1308" s="46"/>
      <c r="M1308" s="45"/>
      <c r="N1308" s="46"/>
      <c r="O1308" s="45"/>
      <c r="P1308" s="46"/>
      <c r="Q1308" s="45"/>
      <c r="R1308" s="147"/>
      <c r="S1308" s="148"/>
      <c r="T1308" s="125"/>
      <c r="U1308" s="125"/>
      <c r="V1308" s="125"/>
    </row>
    <row r="1309" spans="1:22" ht="15">
      <c r="A1309" s="127"/>
      <c r="B1309" s="144"/>
      <c r="C1309" s="43" t="s">
        <v>2</v>
      </c>
      <c r="D1309" s="44">
        <f t="shared" si="809"/>
        <v>0</v>
      </c>
      <c r="E1309" s="45">
        <f t="shared" si="810"/>
        <v>0</v>
      </c>
      <c r="F1309" s="46"/>
      <c r="G1309" s="45"/>
      <c r="H1309" s="46"/>
      <c r="I1309" s="45"/>
      <c r="J1309" s="46"/>
      <c r="K1309" s="45"/>
      <c r="L1309" s="46"/>
      <c r="M1309" s="45"/>
      <c r="N1309" s="46"/>
      <c r="O1309" s="45"/>
      <c r="P1309" s="46"/>
      <c r="Q1309" s="45"/>
      <c r="R1309" s="147"/>
      <c r="S1309" s="148"/>
      <c r="T1309" s="125"/>
      <c r="U1309" s="125"/>
      <c r="V1309" s="125"/>
    </row>
    <row r="1310" spans="1:22" ht="15">
      <c r="A1310" s="127"/>
      <c r="B1310" s="144"/>
      <c r="C1310" s="43" t="s">
        <v>211</v>
      </c>
      <c r="D1310" s="44">
        <f t="shared" si="809"/>
        <v>0</v>
      </c>
      <c r="E1310" s="45">
        <f t="shared" si="810"/>
        <v>0</v>
      </c>
      <c r="F1310" s="46"/>
      <c r="G1310" s="45"/>
      <c r="H1310" s="46"/>
      <c r="I1310" s="45"/>
      <c r="J1310" s="46"/>
      <c r="K1310" s="45"/>
      <c r="L1310" s="46"/>
      <c r="M1310" s="45"/>
      <c r="N1310" s="46"/>
      <c r="O1310" s="45"/>
      <c r="P1310" s="46"/>
      <c r="Q1310" s="45"/>
      <c r="R1310" s="147"/>
      <c r="S1310" s="148"/>
      <c r="T1310" s="125"/>
      <c r="U1310" s="125"/>
      <c r="V1310" s="125"/>
    </row>
    <row r="1311" spans="1:22" ht="15">
      <c r="A1311" s="127"/>
      <c r="B1311" s="144"/>
      <c r="C1311" s="43" t="s">
        <v>212</v>
      </c>
      <c r="D1311" s="44">
        <f t="shared" si="809"/>
        <v>0</v>
      </c>
      <c r="E1311" s="45">
        <f t="shared" si="810"/>
        <v>0</v>
      </c>
      <c r="F1311" s="46"/>
      <c r="G1311" s="45"/>
      <c r="H1311" s="46"/>
      <c r="I1311" s="45"/>
      <c r="J1311" s="46"/>
      <c r="K1311" s="45"/>
      <c r="L1311" s="46"/>
      <c r="M1311" s="45"/>
      <c r="N1311" s="46"/>
      <c r="O1311" s="45"/>
      <c r="P1311" s="46"/>
      <c r="Q1311" s="45"/>
      <c r="R1311" s="147"/>
      <c r="S1311" s="148"/>
      <c r="T1311" s="125"/>
      <c r="U1311" s="125"/>
      <c r="V1311" s="125"/>
    </row>
    <row r="1312" spans="1:22" ht="15">
      <c r="A1312" s="127"/>
      <c r="B1312" s="142"/>
      <c r="C1312" s="43" t="s">
        <v>213</v>
      </c>
      <c r="D1312" s="44">
        <f t="shared" si="809"/>
        <v>0</v>
      </c>
      <c r="E1312" s="45">
        <f t="shared" si="810"/>
        <v>0</v>
      </c>
      <c r="F1312" s="46"/>
      <c r="G1312" s="45"/>
      <c r="H1312" s="46"/>
      <c r="I1312" s="45"/>
      <c r="J1312" s="46"/>
      <c r="K1312" s="45"/>
      <c r="L1312" s="46"/>
      <c r="M1312" s="45"/>
      <c r="N1312" s="46"/>
      <c r="O1312" s="45"/>
      <c r="P1312" s="46"/>
      <c r="Q1312" s="45"/>
      <c r="R1312" s="147"/>
      <c r="S1312" s="148"/>
      <c r="T1312" s="125"/>
      <c r="U1312" s="125"/>
      <c r="V1312" s="125"/>
    </row>
    <row r="1313" spans="1:22" s="30" customFormat="1" ht="15">
      <c r="A1313" s="127"/>
      <c r="B1313" s="153" t="s">
        <v>245</v>
      </c>
      <c r="C1313" s="64" t="s">
        <v>14</v>
      </c>
      <c r="D1313" s="62">
        <f>SUM(D1314:D1319)</f>
        <v>14672.099999999999</v>
      </c>
      <c r="E1313" s="63">
        <f>SUM(E1314:E1319)</f>
        <v>0</v>
      </c>
      <c r="F1313" s="62">
        <f aca="true" t="shared" si="811" ref="F1313:Q1313">SUM(F1314:F1319)</f>
        <v>3493.38</v>
      </c>
      <c r="G1313" s="63">
        <f t="shared" si="811"/>
        <v>0</v>
      </c>
      <c r="H1313" s="62">
        <f t="shared" si="811"/>
        <v>0</v>
      </c>
      <c r="I1313" s="63">
        <f t="shared" si="811"/>
        <v>0</v>
      </c>
      <c r="J1313" s="62">
        <f t="shared" si="811"/>
        <v>11178.72</v>
      </c>
      <c r="K1313" s="63">
        <f t="shared" si="811"/>
        <v>0</v>
      </c>
      <c r="L1313" s="62">
        <f t="shared" si="811"/>
        <v>0</v>
      </c>
      <c r="M1313" s="63">
        <f t="shared" si="811"/>
        <v>0</v>
      </c>
      <c r="N1313" s="62">
        <f t="shared" si="811"/>
        <v>776.3</v>
      </c>
      <c r="O1313" s="63">
        <f t="shared" si="811"/>
        <v>0</v>
      </c>
      <c r="P1313" s="62">
        <f t="shared" si="811"/>
        <v>0</v>
      </c>
      <c r="Q1313" s="63">
        <f t="shared" si="811"/>
        <v>0</v>
      </c>
      <c r="R1313" s="147"/>
      <c r="S1313" s="148"/>
      <c r="T1313" s="125"/>
      <c r="U1313" s="125"/>
      <c r="V1313" s="125"/>
    </row>
    <row r="1314" spans="1:22" s="30" customFormat="1" ht="15">
      <c r="A1314" s="127"/>
      <c r="B1314" s="154"/>
      <c r="C1314" s="34" t="s">
        <v>0</v>
      </c>
      <c r="D1314" s="58">
        <f aca="true" t="shared" si="812" ref="D1314:E1319">F1314+H1314+J1314+L1314</f>
        <v>0</v>
      </c>
      <c r="E1314" s="36">
        <f t="shared" si="812"/>
        <v>0</v>
      </c>
      <c r="F1314" s="35">
        <f aca="true" t="shared" si="813" ref="F1314:G1319">F1300+F1307</f>
        <v>0</v>
      </c>
      <c r="G1314" s="36">
        <f t="shared" si="813"/>
        <v>0</v>
      </c>
      <c r="H1314" s="35">
        <f aca="true" t="shared" si="814" ref="H1314:Q1314">H1300+H1307</f>
        <v>0</v>
      </c>
      <c r="I1314" s="36">
        <f t="shared" si="814"/>
        <v>0</v>
      </c>
      <c r="J1314" s="35">
        <f t="shared" si="814"/>
        <v>0</v>
      </c>
      <c r="K1314" s="36">
        <f t="shared" si="814"/>
        <v>0</v>
      </c>
      <c r="L1314" s="35">
        <f t="shared" si="814"/>
        <v>0</v>
      </c>
      <c r="M1314" s="36">
        <f t="shared" si="814"/>
        <v>0</v>
      </c>
      <c r="N1314" s="35">
        <f t="shared" si="814"/>
        <v>0</v>
      </c>
      <c r="O1314" s="36">
        <f t="shared" si="814"/>
        <v>0</v>
      </c>
      <c r="P1314" s="35">
        <f t="shared" si="814"/>
        <v>0</v>
      </c>
      <c r="Q1314" s="36">
        <f t="shared" si="814"/>
        <v>0</v>
      </c>
      <c r="R1314" s="147"/>
      <c r="S1314" s="148"/>
      <c r="T1314" s="125"/>
      <c r="U1314" s="125"/>
      <c r="V1314" s="125"/>
    </row>
    <row r="1315" spans="1:22" s="30" customFormat="1" ht="15">
      <c r="A1315" s="127"/>
      <c r="B1315" s="154"/>
      <c r="C1315" s="34" t="s">
        <v>1</v>
      </c>
      <c r="D1315" s="58">
        <f t="shared" si="812"/>
        <v>14672.099999999999</v>
      </c>
      <c r="E1315" s="36">
        <f t="shared" si="812"/>
        <v>0</v>
      </c>
      <c r="F1315" s="35">
        <f t="shared" si="813"/>
        <v>3493.38</v>
      </c>
      <c r="G1315" s="36">
        <f t="shared" si="813"/>
        <v>0</v>
      </c>
      <c r="H1315" s="35">
        <f aca="true" t="shared" si="815" ref="H1315:Q1315">H1301+H1308</f>
        <v>0</v>
      </c>
      <c r="I1315" s="36">
        <f t="shared" si="815"/>
        <v>0</v>
      </c>
      <c r="J1315" s="35">
        <f t="shared" si="815"/>
        <v>11178.72</v>
      </c>
      <c r="K1315" s="36">
        <f t="shared" si="815"/>
        <v>0</v>
      </c>
      <c r="L1315" s="35">
        <f t="shared" si="815"/>
        <v>0</v>
      </c>
      <c r="M1315" s="36">
        <f t="shared" si="815"/>
        <v>0</v>
      </c>
      <c r="N1315" s="35">
        <f t="shared" si="815"/>
        <v>776.3</v>
      </c>
      <c r="O1315" s="36">
        <f t="shared" si="815"/>
        <v>0</v>
      </c>
      <c r="P1315" s="35">
        <f t="shared" si="815"/>
        <v>0</v>
      </c>
      <c r="Q1315" s="36">
        <f t="shared" si="815"/>
        <v>0</v>
      </c>
      <c r="R1315" s="147"/>
      <c r="S1315" s="148"/>
      <c r="T1315" s="125"/>
      <c r="U1315" s="125"/>
      <c r="V1315" s="125"/>
    </row>
    <row r="1316" spans="1:22" s="30" customFormat="1" ht="15">
      <c r="A1316" s="127"/>
      <c r="B1316" s="154"/>
      <c r="C1316" s="34" t="s">
        <v>2</v>
      </c>
      <c r="D1316" s="58">
        <f t="shared" si="812"/>
        <v>0</v>
      </c>
      <c r="E1316" s="36">
        <f t="shared" si="812"/>
        <v>0</v>
      </c>
      <c r="F1316" s="35">
        <f t="shared" si="813"/>
        <v>0</v>
      </c>
      <c r="G1316" s="36">
        <f t="shared" si="813"/>
        <v>0</v>
      </c>
      <c r="H1316" s="35">
        <f aca="true" t="shared" si="816" ref="H1316:Q1316">H1302+H1309</f>
        <v>0</v>
      </c>
      <c r="I1316" s="36">
        <f t="shared" si="816"/>
        <v>0</v>
      </c>
      <c r="J1316" s="35">
        <f t="shared" si="816"/>
        <v>0</v>
      </c>
      <c r="K1316" s="36">
        <f t="shared" si="816"/>
        <v>0</v>
      </c>
      <c r="L1316" s="35">
        <f t="shared" si="816"/>
        <v>0</v>
      </c>
      <c r="M1316" s="36">
        <f t="shared" si="816"/>
        <v>0</v>
      </c>
      <c r="N1316" s="35">
        <f t="shared" si="816"/>
        <v>0</v>
      </c>
      <c r="O1316" s="36">
        <f t="shared" si="816"/>
        <v>0</v>
      </c>
      <c r="P1316" s="35">
        <f t="shared" si="816"/>
        <v>0</v>
      </c>
      <c r="Q1316" s="36">
        <f t="shared" si="816"/>
        <v>0</v>
      </c>
      <c r="R1316" s="147"/>
      <c r="S1316" s="148"/>
      <c r="T1316" s="125"/>
      <c r="U1316" s="125"/>
      <c r="V1316" s="125"/>
    </row>
    <row r="1317" spans="1:22" s="30" customFormat="1" ht="15">
      <c r="A1317" s="127"/>
      <c r="B1317" s="154"/>
      <c r="C1317" s="34" t="s">
        <v>211</v>
      </c>
      <c r="D1317" s="58">
        <f t="shared" si="812"/>
        <v>0</v>
      </c>
      <c r="E1317" s="36">
        <f t="shared" si="812"/>
        <v>0</v>
      </c>
      <c r="F1317" s="35">
        <f t="shared" si="813"/>
        <v>0</v>
      </c>
      <c r="G1317" s="36">
        <f t="shared" si="813"/>
        <v>0</v>
      </c>
      <c r="H1317" s="35">
        <f aca="true" t="shared" si="817" ref="H1317:Q1317">H1303+H1310</f>
        <v>0</v>
      </c>
      <c r="I1317" s="36">
        <f t="shared" si="817"/>
        <v>0</v>
      </c>
      <c r="J1317" s="35">
        <f t="shared" si="817"/>
        <v>0</v>
      </c>
      <c r="K1317" s="36">
        <f t="shared" si="817"/>
        <v>0</v>
      </c>
      <c r="L1317" s="35">
        <f t="shared" si="817"/>
        <v>0</v>
      </c>
      <c r="M1317" s="36">
        <f t="shared" si="817"/>
        <v>0</v>
      </c>
      <c r="N1317" s="35">
        <f t="shared" si="817"/>
        <v>0</v>
      </c>
      <c r="O1317" s="36">
        <f t="shared" si="817"/>
        <v>0</v>
      </c>
      <c r="P1317" s="35">
        <f t="shared" si="817"/>
        <v>0</v>
      </c>
      <c r="Q1317" s="36">
        <f t="shared" si="817"/>
        <v>0</v>
      </c>
      <c r="R1317" s="147"/>
      <c r="S1317" s="148"/>
      <c r="T1317" s="125"/>
      <c r="U1317" s="125"/>
      <c r="V1317" s="125"/>
    </row>
    <row r="1318" spans="1:22" s="30" customFormat="1" ht="15">
      <c r="A1318" s="127"/>
      <c r="B1318" s="154"/>
      <c r="C1318" s="34" t="s">
        <v>212</v>
      </c>
      <c r="D1318" s="58">
        <f t="shared" si="812"/>
        <v>0</v>
      </c>
      <c r="E1318" s="36">
        <f t="shared" si="812"/>
        <v>0</v>
      </c>
      <c r="F1318" s="35">
        <f t="shared" si="813"/>
        <v>0</v>
      </c>
      <c r="G1318" s="36">
        <f t="shared" si="813"/>
        <v>0</v>
      </c>
      <c r="H1318" s="35">
        <f aca="true" t="shared" si="818" ref="H1318:Q1318">H1304+H1311</f>
        <v>0</v>
      </c>
      <c r="I1318" s="36">
        <f t="shared" si="818"/>
        <v>0</v>
      </c>
      <c r="J1318" s="35">
        <f t="shared" si="818"/>
        <v>0</v>
      </c>
      <c r="K1318" s="36">
        <f t="shared" si="818"/>
        <v>0</v>
      </c>
      <c r="L1318" s="35">
        <f t="shared" si="818"/>
        <v>0</v>
      </c>
      <c r="M1318" s="36">
        <f t="shared" si="818"/>
        <v>0</v>
      </c>
      <c r="N1318" s="35">
        <f t="shared" si="818"/>
        <v>0</v>
      </c>
      <c r="O1318" s="36">
        <f t="shared" si="818"/>
        <v>0</v>
      </c>
      <c r="P1318" s="35">
        <f t="shared" si="818"/>
        <v>0</v>
      </c>
      <c r="Q1318" s="36">
        <f t="shared" si="818"/>
        <v>0</v>
      </c>
      <c r="R1318" s="147"/>
      <c r="S1318" s="148"/>
      <c r="T1318" s="125"/>
      <c r="U1318" s="125"/>
      <c r="V1318" s="125"/>
    </row>
    <row r="1319" spans="1:22" s="30" customFormat="1" ht="15.75" thickBot="1">
      <c r="A1319" s="128"/>
      <c r="B1319" s="155"/>
      <c r="C1319" s="37" t="s">
        <v>213</v>
      </c>
      <c r="D1319" s="60">
        <f t="shared" si="812"/>
        <v>0</v>
      </c>
      <c r="E1319" s="39">
        <f t="shared" si="812"/>
        <v>0</v>
      </c>
      <c r="F1319" s="38">
        <f t="shared" si="813"/>
        <v>0</v>
      </c>
      <c r="G1319" s="39">
        <f t="shared" si="813"/>
        <v>0</v>
      </c>
      <c r="H1319" s="38">
        <f aca="true" t="shared" si="819" ref="H1319:Q1319">H1305+H1312</f>
        <v>0</v>
      </c>
      <c r="I1319" s="39">
        <f t="shared" si="819"/>
        <v>0</v>
      </c>
      <c r="J1319" s="38">
        <f t="shared" si="819"/>
        <v>0</v>
      </c>
      <c r="K1319" s="39">
        <f t="shared" si="819"/>
        <v>0</v>
      </c>
      <c r="L1319" s="38">
        <f t="shared" si="819"/>
        <v>0</v>
      </c>
      <c r="M1319" s="39">
        <f t="shared" si="819"/>
        <v>0</v>
      </c>
      <c r="N1319" s="38">
        <f t="shared" si="819"/>
        <v>0</v>
      </c>
      <c r="O1319" s="39">
        <f t="shared" si="819"/>
        <v>0</v>
      </c>
      <c r="P1319" s="38">
        <f t="shared" si="819"/>
        <v>0</v>
      </c>
      <c r="Q1319" s="39">
        <f t="shared" si="819"/>
        <v>0</v>
      </c>
      <c r="R1319" s="149"/>
      <c r="S1319" s="145"/>
      <c r="T1319" s="125"/>
      <c r="U1319" s="125"/>
      <c r="V1319" s="125"/>
    </row>
    <row r="1320" spans="1:22" ht="15" customHeight="1">
      <c r="A1320" s="126" t="s">
        <v>175</v>
      </c>
      <c r="B1320" s="143" t="s">
        <v>33</v>
      </c>
      <c r="C1320" s="40" t="s">
        <v>14</v>
      </c>
      <c r="D1320" s="41">
        <f>SUM(D1321:D1326)</f>
        <v>14932.8</v>
      </c>
      <c r="E1320" s="42">
        <f>SUM(E1321:E1326)</f>
        <v>0</v>
      </c>
      <c r="F1320" s="41">
        <f aca="true" t="shared" si="820" ref="F1320:O1320">SUM(F1321:F1326)</f>
        <v>2986.56</v>
      </c>
      <c r="G1320" s="42">
        <f t="shared" si="820"/>
        <v>0</v>
      </c>
      <c r="H1320" s="41">
        <f t="shared" si="820"/>
        <v>0</v>
      </c>
      <c r="I1320" s="42">
        <f t="shared" si="820"/>
        <v>0</v>
      </c>
      <c r="J1320" s="41">
        <f t="shared" si="820"/>
        <v>11946.24</v>
      </c>
      <c r="K1320" s="42">
        <f t="shared" si="820"/>
        <v>0</v>
      </c>
      <c r="L1320" s="41">
        <f t="shared" si="820"/>
        <v>0</v>
      </c>
      <c r="M1320" s="42">
        <f t="shared" si="820"/>
        <v>0</v>
      </c>
      <c r="N1320" s="41">
        <f t="shared" si="820"/>
        <v>829.6</v>
      </c>
      <c r="O1320" s="42">
        <f t="shared" si="820"/>
        <v>0</v>
      </c>
      <c r="P1320" s="61">
        <f>SUM(P1321:P1323)</f>
        <v>0</v>
      </c>
      <c r="Q1320" s="42">
        <f>SUM(Q1321:Q1323)</f>
        <v>0</v>
      </c>
      <c r="R1320" s="150" t="s">
        <v>19</v>
      </c>
      <c r="S1320" s="151"/>
      <c r="T1320" s="125"/>
      <c r="U1320" s="125"/>
      <c r="V1320" s="125"/>
    </row>
    <row r="1321" spans="1:22" ht="15" customHeight="1">
      <c r="A1321" s="127"/>
      <c r="B1321" s="144"/>
      <c r="C1321" s="43" t="s">
        <v>0</v>
      </c>
      <c r="D1321" s="44">
        <f aca="true" t="shared" si="821" ref="D1321:D1326">F1321+H1321+J1321+L1321</f>
        <v>0</v>
      </c>
      <c r="E1321" s="45">
        <f aca="true" t="shared" si="822" ref="E1321:E1326">G1321+I1321+K1321+M1321</f>
        <v>0</v>
      </c>
      <c r="F1321" s="46"/>
      <c r="G1321" s="45"/>
      <c r="H1321" s="46"/>
      <c r="I1321" s="45"/>
      <c r="J1321" s="46"/>
      <c r="K1321" s="45"/>
      <c r="L1321" s="46"/>
      <c r="M1321" s="45"/>
      <c r="N1321" s="46"/>
      <c r="O1321" s="45"/>
      <c r="P1321" s="46"/>
      <c r="Q1321" s="45"/>
      <c r="R1321" s="147"/>
      <c r="S1321" s="148"/>
      <c r="T1321" s="125"/>
      <c r="U1321" s="125"/>
      <c r="V1321" s="125"/>
    </row>
    <row r="1322" spans="1:22" ht="15">
      <c r="A1322" s="127"/>
      <c r="B1322" s="144"/>
      <c r="C1322" s="43" t="s">
        <v>1</v>
      </c>
      <c r="D1322" s="44">
        <f t="shared" si="821"/>
        <v>0</v>
      </c>
      <c r="E1322" s="45">
        <f t="shared" si="822"/>
        <v>0</v>
      </c>
      <c r="F1322" s="46"/>
      <c r="G1322" s="45"/>
      <c r="H1322" s="46"/>
      <c r="I1322" s="45"/>
      <c r="J1322" s="46"/>
      <c r="K1322" s="45"/>
      <c r="L1322" s="46"/>
      <c r="M1322" s="45"/>
      <c r="N1322" s="46"/>
      <c r="O1322" s="45"/>
      <c r="P1322" s="46"/>
      <c r="Q1322" s="45"/>
      <c r="R1322" s="147"/>
      <c r="S1322" s="148"/>
      <c r="T1322" s="125"/>
      <c r="U1322" s="125"/>
      <c r="V1322" s="125"/>
    </row>
    <row r="1323" spans="1:22" ht="15">
      <c r="A1323" s="127"/>
      <c r="B1323" s="144"/>
      <c r="C1323" s="43" t="s">
        <v>2</v>
      </c>
      <c r="D1323" s="44">
        <f t="shared" si="821"/>
        <v>14932.8</v>
      </c>
      <c r="E1323" s="45">
        <f t="shared" si="822"/>
        <v>0</v>
      </c>
      <c r="F1323" s="46">
        <v>2986.56</v>
      </c>
      <c r="G1323" s="45"/>
      <c r="H1323" s="46"/>
      <c r="I1323" s="45"/>
      <c r="J1323" s="46">
        <v>11946.24</v>
      </c>
      <c r="K1323" s="45"/>
      <c r="L1323" s="46"/>
      <c r="M1323" s="45"/>
      <c r="N1323" s="46">
        <v>829.6</v>
      </c>
      <c r="O1323" s="45"/>
      <c r="P1323" s="46"/>
      <c r="Q1323" s="45"/>
      <c r="R1323" s="147"/>
      <c r="S1323" s="148"/>
      <c r="T1323" s="125"/>
      <c r="U1323" s="125"/>
      <c r="V1323" s="125"/>
    </row>
    <row r="1324" spans="1:22" ht="15">
      <c r="A1324" s="127"/>
      <c r="B1324" s="144"/>
      <c r="C1324" s="43" t="s">
        <v>211</v>
      </c>
      <c r="D1324" s="44">
        <f t="shared" si="821"/>
        <v>0</v>
      </c>
      <c r="E1324" s="45">
        <f t="shared" si="822"/>
        <v>0</v>
      </c>
      <c r="F1324" s="46"/>
      <c r="G1324" s="45"/>
      <c r="H1324" s="46"/>
      <c r="I1324" s="45"/>
      <c r="J1324" s="46"/>
      <c r="K1324" s="45"/>
      <c r="L1324" s="46"/>
      <c r="M1324" s="45"/>
      <c r="N1324" s="46"/>
      <c r="O1324" s="45"/>
      <c r="P1324" s="46"/>
      <c r="Q1324" s="45"/>
      <c r="R1324" s="147"/>
      <c r="S1324" s="148"/>
      <c r="T1324" s="125"/>
      <c r="U1324" s="125"/>
      <c r="V1324" s="125"/>
    </row>
    <row r="1325" spans="1:22" ht="15">
      <c r="A1325" s="127"/>
      <c r="B1325" s="144"/>
      <c r="C1325" s="43" t="s">
        <v>212</v>
      </c>
      <c r="D1325" s="44">
        <f t="shared" si="821"/>
        <v>0</v>
      </c>
      <c r="E1325" s="45">
        <f t="shared" si="822"/>
        <v>0</v>
      </c>
      <c r="F1325" s="46"/>
      <c r="G1325" s="45"/>
      <c r="H1325" s="46"/>
      <c r="I1325" s="45"/>
      <c r="J1325" s="46"/>
      <c r="K1325" s="45"/>
      <c r="L1325" s="46"/>
      <c r="M1325" s="45"/>
      <c r="N1325" s="46"/>
      <c r="O1325" s="45"/>
      <c r="P1325" s="46"/>
      <c r="Q1325" s="45"/>
      <c r="R1325" s="147"/>
      <c r="S1325" s="148"/>
      <c r="T1325" s="125"/>
      <c r="U1325" s="125"/>
      <c r="V1325" s="125"/>
    </row>
    <row r="1326" spans="1:22" ht="15">
      <c r="A1326" s="127"/>
      <c r="B1326" s="142"/>
      <c r="C1326" s="43" t="s">
        <v>213</v>
      </c>
      <c r="D1326" s="44">
        <f t="shared" si="821"/>
        <v>0</v>
      </c>
      <c r="E1326" s="45">
        <f t="shared" si="822"/>
        <v>0</v>
      </c>
      <c r="F1326" s="46"/>
      <c r="G1326" s="45"/>
      <c r="H1326" s="46"/>
      <c r="I1326" s="45"/>
      <c r="J1326" s="46"/>
      <c r="K1326" s="45"/>
      <c r="L1326" s="46"/>
      <c r="M1326" s="45"/>
      <c r="N1326" s="46"/>
      <c r="O1326" s="45"/>
      <c r="P1326" s="46"/>
      <c r="Q1326" s="45"/>
      <c r="R1326" s="147"/>
      <c r="S1326" s="148"/>
      <c r="T1326" s="125"/>
      <c r="U1326" s="125"/>
      <c r="V1326" s="125"/>
    </row>
    <row r="1327" spans="1:22" ht="15" customHeight="1">
      <c r="A1327" s="127"/>
      <c r="B1327" s="146" t="s">
        <v>334</v>
      </c>
      <c r="C1327" s="43" t="s">
        <v>14</v>
      </c>
      <c r="D1327" s="55">
        <f>SUM(D1328:D1333)</f>
        <v>746.64</v>
      </c>
      <c r="E1327" s="48">
        <f>SUM(E1328:E1333)</f>
        <v>0</v>
      </c>
      <c r="F1327" s="55">
        <f aca="true" t="shared" si="823" ref="F1327:Q1327">SUM(F1328:F1333)</f>
        <v>149.328</v>
      </c>
      <c r="G1327" s="48">
        <f t="shared" si="823"/>
        <v>0</v>
      </c>
      <c r="H1327" s="55">
        <f t="shared" si="823"/>
        <v>0</v>
      </c>
      <c r="I1327" s="48">
        <f t="shared" si="823"/>
        <v>0</v>
      </c>
      <c r="J1327" s="55">
        <f t="shared" si="823"/>
        <v>597.312</v>
      </c>
      <c r="K1327" s="48">
        <f t="shared" si="823"/>
        <v>0</v>
      </c>
      <c r="L1327" s="55">
        <f t="shared" si="823"/>
        <v>0</v>
      </c>
      <c r="M1327" s="48">
        <f t="shared" si="823"/>
        <v>0</v>
      </c>
      <c r="N1327" s="55">
        <f t="shared" si="823"/>
        <v>0</v>
      </c>
      <c r="O1327" s="48">
        <f t="shared" si="823"/>
        <v>0</v>
      </c>
      <c r="P1327" s="55">
        <f t="shared" si="823"/>
        <v>0</v>
      </c>
      <c r="Q1327" s="48">
        <f t="shared" si="823"/>
        <v>0</v>
      </c>
      <c r="R1327" s="147"/>
      <c r="S1327" s="148"/>
      <c r="T1327" s="125"/>
      <c r="U1327" s="125"/>
      <c r="V1327" s="125"/>
    </row>
    <row r="1328" spans="1:22" ht="15" customHeight="1">
      <c r="A1328" s="127"/>
      <c r="B1328" s="144"/>
      <c r="C1328" s="43" t="s">
        <v>0</v>
      </c>
      <c r="D1328" s="44">
        <f aca="true" t="shared" si="824" ref="D1328:D1333">F1328+H1328+J1328+L1328</f>
        <v>0</v>
      </c>
      <c r="E1328" s="45">
        <f aca="true" t="shared" si="825" ref="E1328:E1333">G1328+I1328+K1328+M1328</f>
        <v>0</v>
      </c>
      <c r="F1328" s="46"/>
      <c r="G1328" s="45"/>
      <c r="H1328" s="46"/>
      <c r="I1328" s="45"/>
      <c r="J1328" s="46"/>
      <c r="K1328" s="45"/>
      <c r="L1328" s="46"/>
      <c r="M1328" s="45"/>
      <c r="N1328" s="46"/>
      <c r="O1328" s="45"/>
      <c r="P1328" s="46"/>
      <c r="Q1328" s="45"/>
      <c r="R1328" s="147"/>
      <c r="S1328" s="148"/>
      <c r="T1328" s="125"/>
      <c r="U1328" s="125"/>
      <c r="V1328" s="125"/>
    </row>
    <row r="1329" spans="1:22" ht="15">
      <c r="A1329" s="127"/>
      <c r="B1329" s="144"/>
      <c r="C1329" s="43" t="s">
        <v>1</v>
      </c>
      <c r="D1329" s="44">
        <f t="shared" si="824"/>
        <v>746.64</v>
      </c>
      <c r="E1329" s="45">
        <f t="shared" si="825"/>
        <v>0</v>
      </c>
      <c r="F1329" s="46">
        <v>149.328</v>
      </c>
      <c r="G1329" s="45"/>
      <c r="H1329" s="46"/>
      <c r="I1329" s="45"/>
      <c r="J1329" s="46">
        <v>597.312</v>
      </c>
      <c r="K1329" s="45"/>
      <c r="L1329" s="46"/>
      <c r="M1329" s="45"/>
      <c r="N1329" s="46"/>
      <c r="O1329" s="45"/>
      <c r="P1329" s="46"/>
      <c r="Q1329" s="45"/>
      <c r="R1329" s="147"/>
      <c r="S1329" s="148"/>
      <c r="T1329" s="125"/>
      <c r="U1329" s="125"/>
      <c r="V1329" s="125"/>
    </row>
    <row r="1330" spans="1:22" ht="15">
      <c r="A1330" s="127"/>
      <c r="B1330" s="144"/>
      <c r="C1330" s="43" t="s">
        <v>2</v>
      </c>
      <c r="D1330" s="44">
        <f t="shared" si="824"/>
        <v>0</v>
      </c>
      <c r="E1330" s="45">
        <f t="shared" si="825"/>
        <v>0</v>
      </c>
      <c r="F1330" s="46"/>
      <c r="G1330" s="45"/>
      <c r="H1330" s="46"/>
      <c r="I1330" s="45"/>
      <c r="J1330" s="46"/>
      <c r="K1330" s="45"/>
      <c r="L1330" s="46"/>
      <c r="M1330" s="45"/>
      <c r="N1330" s="46"/>
      <c r="O1330" s="45"/>
      <c r="P1330" s="46"/>
      <c r="Q1330" s="45"/>
      <c r="R1330" s="147"/>
      <c r="S1330" s="148"/>
      <c r="T1330" s="125"/>
      <c r="U1330" s="125"/>
      <c r="V1330" s="125"/>
    </row>
    <row r="1331" spans="1:22" ht="15">
      <c r="A1331" s="127"/>
      <c r="B1331" s="144"/>
      <c r="C1331" s="43" t="s">
        <v>211</v>
      </c>
      <c r="D1331" s="44">
        <f t="shared" si="824"/>
        <v>0</v>
      </c>
      <c r="E1331" s="45">
        <f t="shared" si="825"/>
        <v>0</v>
      </c>
      <c r="F1331" s="46"/>
      <c r="G1331" s="45"/>
      <c r="H1331" s="46"/>
      <c r="I1331" s="45"/>
      <c r="J1331" s="46"/>
      <c r="K1331" s="45"/>
      <c r="L1331" s="46"/>
      <c r="M1331" s="45"/>
      <c r="N1331" s="46"/>
      <c r="O1331" s="45"/>
      <c r="P1331" s="46"/>
      <c r="Q1331" s="45"/>
      <c r="R1331" s="147"/>
      <c r="S1331" s="148"/>
      <c r="T1331" s="125"/>
      <c r="U1331" s="125"/>
      <c r="V1331" s="125"/>
    </row>
    <row r="1332" spans="1:22" ht="15">
      <c r="A1332" s="127"/>
      <c r="B1332" s="144"/>
      <c r="C1332" s="43" t="s">
        <v>212</v>
      </c>
      <c r="D1332" s="44">
        <f t="shared" si="824"/>
        <v>0</v>
      </c>
      <c r="E1332" s="45">
        <f t="shared" si="825"/>
        <v>0</v>
      </c>
      <c r="F1332" s="46"/>
      <c r="G1332" s="45"/>
      <c r="H1332" s="46"/>
      <c r="I1332" s="45"/>
      <c r="J1332" s="46"/>
      <c r="K1332" s="45"/>
      <c r="L1332" s="46"/>
      <c r="M1332" s="45"/>
      <c r="N1332" s="46"/>
      <c r="O1332" s="45"/>
      <c r="P1332" s="46"/>
      <c r="Q1332" s="45"/>
      <c r="R1332" s="147"/>
      <c r="S1332" s="148"/>
      <c r="T1332" s="125"/>
      <c r="U1332" s="125"/>
      <c r="V1332" s="125"/>
    </row>
    <row r="1333" spans="1:22" ht="15">
      <c r="A1333" s="127"/>
      <c r="B1333" s="142"/>
      <c r="C1333" s="43" t="s">
        <v>213</v>
      </c>
      <c r="D1333" s="44">
        <f t="shared" si="824"/>
        <v>0</v>
      </c>
      <c r="E1333" s="45">
        <f t="shared" si="825"/>
        <v>0</v>
      </c>
      <c r="F1333" s="46"/>
      <c r="G1333" s="45"/>
      <c r="H1333" s="46"/>
      <c r="I1333" s="45"/>
      <c r="J1333" s="46"/>
      <c r="K1333" s="45"/>
      <c r="L1333" s="46"/>
      <c r="M1333" s="45"/>
      <c r="N1333" s="46"/>
      <c r="O1333" s="45"/>
      <c r="P1333" s="46"/>
      <c r="Q1333" s="45"/>
      <c r="R1333" s="147"/>
      <c r="S1333" s="148"/>
      <c r="T1333" s="125"/>
      <c r="U1333" s="125"/>
      <c r="V1333" s="125"/>
    </row>
    <row r="1334" spans="1:22" s="30" customFormat="1" ht="15">
      <c r="A1334" s="127"/>
      <c r="B1334" s="153" t="s">
        <v>245</v>
      </c>
      <c r="C1334" s="64" t="s">
        <v>14</v>
      </c>
      <c r="D1334" s="62">
        <f>SUM(D1335:D1340)</f>
        <v>15679.439999999999</v>
      </c>
      <c r="E1334" s="63">
        <f>SUM(E1335:E1340)</f>
        <v>0</v>
      </c>
      <c r="F1334" s="62">
        <f>SUM(F1335:F1340)</f>
        <v>3135.888</v>
      </c>
      <c r="G1334" s="63">
        <f>SUM(G1335:G1340)</f>
        <v>0</v>
      </c>
      <c r="H1334" s="62">
        <f aca="true" t="shared" si="826" ref="H1334:Q1334">SUM(H1335:H1340)</f>
        <v>0</v>
      </c>
      <c r="I1334" s="63">
        <f t="shared" si="826"/>
        <v>0</v>
      </c>
      <c r="J1334" s="62">
        <f t="shared" si="826"/>
        <v>12543.552</v>
      </c>
      <c r="K1334" s="63">
        <f t="shared" si="826"/>
        <v>0</v>
      </c>
      <c r="L1334" s="62">
        <f t="shared" si="826"/>
        <v>0</v>
      </c>
      <c r="M1334" s="63">
        <f t="shared" si="826"/>
        <v>0</v>
      </c>
      <c r="N1334" s="62">
        <f t="shared" si="826"/>
        <v>829.6</v>
      </c>
      <c r="O1334" s="63">
        <f t="shared" si="826"/>
        <v>0</v>
      </c>
      <c r="P1334" s="62">
        <f t="shared" si="826"/>
        <v>0</v>
      </c>
      <c r="Q1334" s="63">
        <f t="shared" si="826"/>
        <v>0</v>
      </c>
      <c r="R1334" s="147"/>
      <c r="S1334" s="148"/>
      <c r="T1334" s="125"/>
      <c r="U1334" s="125"/>
      <c r="V1334" s="125"/>
    </row>
    <row r="1335" spans="1:22" s="30" customFormat="1" ht="15">
      <c r="A1335" s="127"/>
      <c r="B1335" s="154"/>
      <c r="C1335" s="34" t="s">
        <v>0</v>
      </c>
      <c r="D1335" s="58">
        <f aca="true" t="shared" si="827" ref="D1335:E1340">F1335+H1335+J1335+L1335</f>
        <v>0</v>
      </c>
      <c r="E1335" s="36">
        <f t="shared" si="827"/>
        <v>0</v>
      </c>
      <c r="F1335" s="35">
        <f aca="true" t="shared" si="828" ref="F1335:G1340">F1321+F1328</f>
        <v>0</v>
      </c>
      <c r="G1335" s="36">
        <f t="shared" si="828"/>
        <v>0</v>
      </c>
      <c r="H1335" s="35">
        <f aca="true" t="shared" si="829" ref="H1335:Q1335">H1321+H1328</f>
        <v>0</v>
      </c>
      <c r="I1335" s="36">
        <f t="shared" si="829"/>
        <v>0</v>
      </c>
      <c r="J1335" s="35">
        <f t="shared" si="829"/>
        <v>0</v>
      </c>
      <c r="K1335" s="36">
        <f t="shared" si="829"/>
        <v>0</v>
      </c>
      <c r="L1335" s="35">
        <f t="shared" si="829"/>
        <v>0</v>
      </c>
      <c r="M1335" s="36">
        <f t="shared" si="829"/>
        <v>0</v>
      </c>
      <c r="N1335" s="35">
        <f t="shared" si="829"/>
        <v>0</v>
      </c>
      <c r="O1335" s="36">
        <f t="shared" si="829"/>
        <v>0</v>
      </c>
      <c r="P1335" s="35">
        <f t="shared" si="829"/>
        <v>0</v>
      </c>
      <c r="Q1335" s="36">
        <f t="shared" si="829"/>
        <v>0</v>
      </c>
      <c r="R1335" s="147"/>
      <c r="S1335" s="148"/>
      <c r="T1335" s="125"/>
      <c r="U1335" s="125"/>
      <c r="V1335" s="125"/>
    </row>
    <row r="1336" spans="1:22" s="30" customFormat="1" ht="15">
      <c r="A1336" s="127"/>
      <c r="B1336" s="154"/>
      <c r="C1336" s="34" t="s">
        <v>1</v>
      </c>
      <c r="D1336" s="58">
        <f t="shared" si="827"/>
        <v>746.64</v>
      </c>
      <c r="E1336" s="36">
        <f t="shared" si="827"/>
        <v>0</v>
      </c>
      <c r="F1336" s="35">
        <f t="shared" si="828"/>
        <v>149.328</v>
      </c>
      <c r="G1336" s="36">
        <f t="shared" si="828"/>
        <v>0</v>
      </c>
      <c r="H1336" s="35">
        <f aca="true" t="shared" si="830" ref="H1336:Q1336">H1322+H1329</f>
        <v>0</v>
      </c>
      <c r="I1336" s="36">
        <f t="shared" si="830"/>
        <v>0</v>
      </c>
      <c r="J1336" s="35">
        <f t="shared" si="830"/>
        <v>597.312</v>
      </c>
      <c r="K1336" s="36">
        <f t="shared" si="830"/>
        <v>0</v>
      </c>
      <c r="L1336" s="35">
        <f t="shared" si="830"/>
        <v>0</v>
      </c>
      <c r="M1336" s="36">
        <f t="shared" si="830"/>
        <v>0</v>
      </c>
      <c r="N1336" s="35">
        <f t="shared" si="830"/>
        <v>0</v>
      </c>
      <c r="O1336" s="36">
        <f t="shared" si="830"/>
        <v>0</v>
      </c>
      <c r="P1336" s="35">
        <f t="shared" si="830"/>
        <v>0</v>
      </c>
      <c r="Q1336" s="36">
        <f t="shared" si="830"/>
        <v>0</v>
      </c>
      <c r="R1336" s="147"/>
      <c r="S1336" s="148"/>
      <c r="T1336" s="125"/>
      <c r="U1336" s="125"/>
      <c r="V1336" s="125"/>
    </row>
    <row r="1337" spans="1:22" s="30" customFormat="1" ht="15">
      <c r="A1337" s="127"/>
      <c r="B1337" s="154"/>
      <c r="C1337" s="34" t="s">
        <v>2</v>
      </c>
      <c r="D1337" s="58">
        <f t="shared" si="827"/>
        <v>14932.8</v>
      </c>
      <c r="E1337" s="36">
        <f t="shared" si="827"/>
        <v>0</v>
      </c>
      <c r="F1337" s="35">
        <f t="shared" si="828"/>
        <v>2986.56</v>
      </c>
      <c r="G1337" s="36">
        <f t="shared" si="828"/>
        <v>0</v>
      </c>
      <c r="H1337" s="35">
        <f aca="true" t="shared" si="831" ref="H1337:Q1337">H1323+H1330</f>
        <v>0</v>
      </c>
      <c r="I1337" s="36">
        <f t="shared" si="831"/>
        <v>0</v>
      </c>
      <c r="J1337" s="35">
        <f t="shared" si="831"/>
        <v>11946.24</v>
      </c>
      <c r="K1337" s="36">
        <f t="shared" si="831"/>
        <v>0</v>
      </c>
      <c r="L1337" s="35">
        <f t="shared" si="831"/>
        <v>0</v>
      </c>
      <c r="M1337" s="36">
        <f t="shared" si="831"/>
        <v>0</v>
      </c>
      <c r="N1337" s="35">
        <f t="shared" si="831"/>
        <v>829.6</v>
      </c>
      <c r="O1337" s="36">
        <f t="shared" si="831"/>
        <v>0</v>
      </c>
      <c r="P1337" s="35">
        <f t="shared" si="831"/>
        <v>0</v>
      </c>
      <c r="Q1337" s="36">
        <f t="shared" si="831"/>
        <v>0</v>
      </c>
      <c r="R1337" s="147"/>
      <c r="S1337" s="148"/>
      <c r="T1337" s="125"/>
      <c r="U1337" s="125"/>
      <c r="V1337" s="125"/>
    </row>
    <row r="1338" spans="1:22" s="30" customFormat="1" ht="15">
      <c r="A1338" s="127"/>
      <c r="B1338" s="154"/>
      <c r="C1338" s="34" t="s">
        <v>211</v>
      </c>
      <c r="D1338" s="58">
        <f t="shared" si="827"/>
        <v>0</v>
      </c>
      <c r="E1338" s="36">
        <f t="shared" si="827"/>
        <v>0</v>
      </c>
      <c r="F1338" s="35">
        <f t="shared" si="828"/>
        <v>0</v>
      </c>
      <c r="G1338" s="36">
        <f t="shared" si="828"/>
        <v>0</v>
      </c>
      <c r="H1338" s="35">
        <f aca="true" t="shared" si="832" ref="H1338:Q1338">H1324+H1331</f>
        <v>0</v>
      </c>
      <c r="I1338" s="36">
        <f t="shared" si="832"/>
        <v>0</v>
      </c>
      <c r="J1338" s="35">
        <f t="shared" si="832"/>
        <v>0</v>
      </c>
      <c r="K1338" s="36">
        <f t="shared" si="832"/>
        <v>0</v>
      </c>
      <c r="L1338" s="35">
        <f t="shared" si="832"/>
        <v>0</v>
      </c>
      <c r="M1338" s="36">
        <f t="shared" si="832"/>
        <v>0</v>
      </c>
      <c r="N1338" s="35">
        <f t="shared" si="832"/>
        <v>0</v>
      </c>
      <c r="O1338" s="36">
        <f t="shared" si="832"/>
        <v>0</v>
      </c>
      <c r="P1338" s="35">
        <f t="shared" si="832"/>
        <v>0</v>
      </c>
      <c r="Q1338" s="36">
        <f t="shared" si="832"/>
        <v>0</v>
      </c>
      <c r="R1338" s="147"/>
      <c r="S1338" s="148"/>
      <c r="T1338" s="125"/>
      <c r="U1338" s="125"/>
      <c r="V1338" s="125"/>
    </row>
    <row r="1339" spans="1:22" s="30" customFormat="1" ht="15">
      <c r="A1339" s="127"/>
      <c r="B1339" s="154"/>
      <c r="C1339" s="34" t="s">
        <v>212</v>
      </c>
      <c r="D1339" s="58">
        <f t="shared" si="827"/>
        <v>0</v>
      </c>
      <c r="E1339" s="36">
        <f t="shared" si="827"/>
        <v>0</v>
      </c>
      <c r="F1339" s="35">
        <f t="shared" si="828"/>
        <v>0</v>
      </c>
      <c r="G1339" s="36">
        <f t="shared" si="828"/>
        <v>0</v>
      </c>
      <c r="H1339" s="35">
        <f aca="true" t="shared" si="833" ref="H1339:Q1339">H1325+H1332</f>
        <v>0</v>
      </c>
      <c r="I1339" s="36">
        <f t="shared" si="833"/>
        <v>0</v>
      </c>
      <c r="J1339" s="35">
        <f t="shared" si="833"/>
        <v>0</v>
      </c>
      <c r="K1339" s="36">
        <f t="shared" si="833"/>
        <v>0</v>
      </c>
      <c r="L1339" s="35">
        <f t="shared" si="833"/>
        <v>0</v>
      </c>
      <c r="M1339" s="36">
        <f t="shared" si="833"/>
        <v>0</v>
      </c>
      <c r="N1339" s="35">
        <f t="shared" si="833"/>
        <v>0</v>
      </c>
      <c r="O1339" s="36">
        <f t="shared" si="833"/>
        <v>0</v>
      </c>
      <c r="P1339" s="35">
        <f t="shared" si="833"/>
        <v>0</v>
      </c>
      <c r="Q1339" s="36">
        <f t="shared" si="833"/>
        <v>0</v>
      </c>
      <c r="R1339" s="147"/>
      <c r="S1339" s="148"/>
      <c r="T1339" s="125"/>
      <c r="U1339" s="125"/>
      <c r="V1339" s="125"/>
    </row>
    <row r="1340" spans="1:22" s="30" customFormat="1" ht="15.75" thickBot="1">
      <c r="A1340" s="128"/>
      <c r="B1340" s="155"/>
      <c r="C1340" s="37" t="s">
        <v>213</v>
      </c>
      <c r="D1340" s="60">
        <f t="shared" si="827"/>
        <v>0</v>
      </c>
      <c r="E1340" s="39">
        <f t="shared" si="827"/>
        <v>0</v>
      </c>
      <c r="F1340" s="38">
        <f t="shared" si="828"/>
        <v>0</v>
      </c>
      <c r="G1340" s="39">
        <f t="shared" si="828"/>
        <v>0</v>
      </c>
      <c r="H1340" s="38">
        <f aca="true" t="shared" si="834" ref="H1340:Q1340">H1326+H1333</f>
        <v>0</v>
      </c>
      <c r="I1340" s="39">
        <f t="shared" si="834"/>
        <v>0</v>
      </c>
      <c r="J1340" s="38">
        <f t="shared" si="834"/>
        <v>0</v>
      </c>
      <c r="K1340" s="39">
        <f t="shared" si="834"/>
        <v>0</v>
      </c>
      <c r="L1340" s="38">
        <f t="shared" si="834"/>
        <v>0</v>
      </c>
      <c r="M1340" s="39">
        <f t="shared" si="834"/>
        <v>0</v>
      </c>
      <c r="N1340" s="38">
        <f t="shared" si="834"/>
        <v>0</v>
      </c>
      <c r="O1340" s="39">
        <f t="shared" si="834"/>
        <v>0</v>
      </c>
      <c r="P1340" s="38">
        <f t="shared" si="834"/>
        <v>0</v>
      </c>
      <c r="Q1340" s="39">
        <f t="shared" si="834"/>
        <v>0</v>
      </c>
      <c r="R1340" s="149"/>
      <c r="S1340" s="145"/>
      <c r="T1340" s="125"/>
      <c r="U1340" s="125"/>
      <c r="V1340" s="125"/>
    </row>
    <row r="1341" spans="1:22" ht="15" customHeight="1">
      <c r="A1341" s="126" t="s">
        <v>176</v>
      </c>
      <c r="B1341" s="143" t="s">
        <v>34</v>
      </c>
      <c r="C1341" s="40" t="s">
        <v>14</v>
      </c>
      <c r="D1341" s="41">
        <f>SUM(D1342:D1347)</f>
        <v>20019.6</v>
      </c>
      <c r="E1341" s="42">
        <f>SUM(E1342:E1347)</f>
        <v>0</v>
      </c>
      <c r="F1341" s="41">
        <f aca="true" t="shared" si="835" ref="F1341:Q1341">SUM(F1342:F1347)</f>
        <v>4003.92</v>
      </c>
      <c r="G1341" s="42">
        <f t="shared" si="835"/>
        <v>0</v>
      </c>
      <c r="H1341" s="41">
        <f t="shared" si="835"/>
        <v>0</v>
      </c>
      <c r="I1341" s="42">
        <f t="shared" si="835"/>
        <v>0</v>
      </c>
      <c r="J1341" s="41">
        <f t="shared" si="835"/>
        <v>16015.68</v>
      </c>
      <c r="K1341" s="42">
        <f t="shared" si="835"/>
        <v>0</v>
      </c>
      <c r="L1341" s="41">
        <f t="shared" si="835"/>
        <v>0</v>
      </c>
      <c r="M1341" s="42">
        <f t="shared" si="835"/>
        <v>0</v>
      </c>
      <c r="N1341" s="41">
        <f t="shared" si="835"/>
        <v>1112.2</v>
      </c>
      <c r="O1341" s="42">
        <f t="shared" si="835"/>
        <v>0</v>
      </c>
      <c r="P1341" s="41">
        <f t="shared" si="835"/>
        <v>0</v>
      </c>
      <c r="Q1341" s="42">
        <f t="shared" si="835"/>
        <v>0</v>
      </c>
      <c r="R1341" s="150" t="s">
        <v>19</v>
      </c>
      <c r="S1341" s="151"/>
      <c r="T1341" s="125"/>
      <c r="U1341" s="125"/>
      <c r="V1341" s="125"/>
    </row>
    <row r="1342" spans="1:22" ht="15" customHeight="1">
      <c r="A1342" s="127"/>
      <c r="B1342" s="144"/>
      <c r="C1342" s="43" t="s">
        <v>0</v>
      </c>
      <c r="D1342" s="44">
        <f aca="true" t="shared" si="836" ref="D1342:D1347">F1342+H1342+J1342+L1342</f>
        <v>0</v>
      </c>
      <c r="E1342" s="45">
        <f aca="true" t="shared" si="837" ref="E1342:E1347">G1342+I1342+K1342+M1342</f>
        <v>0</v>
      </c>
      <c r="F1342" s="46"/>
      <c r="G1342" s="45"/>
      <c r="H1342" s="46"/>
      <c r="I1342" s="45"/>
      <c r="J1342" s="46"/>
      <c r="K1342" s="45"/>
      <c r="L1342" s="46"/>
      <c r="M1342" s="45"/>
      <c r="N1342" s="46"/>
      <c r="O1342" s="45"/>
      <c r="P1342" s="46"/>
      <c r="Q1342" s="45"/>
      <c r="R1342" s="147"/>
      <c r="S1342" s="148"/>
      <c r="T1342" s="125"/>
      <c r="U1342" s="125"/>
      <c r="V1342" s="125"/>
    </row>
    <row r="1343" spans="1:22" ht="15">
      <c r="A1343" s="127"/>
      <c r="B1343" s="144"/>
      <c r="C1343" s="43" t="s">
        <v>1</v>
      </c>
      <c r="D1343" s="44">
        <f t="shared" si="836"/>
        <v>0</v>
      </c>
      <c r="E1343" s="45">
        <f t="shared" si="837"/>
        <v>0</v>
      </c>
      <c r="F1343" s="46"/>
      <c r="G1343" s="45"/>
      <c r="H1343" s="46"/>
      <c r="I1343" s="45"/>
      <c r="J1343" s="46"/>
      <c r="K1343" s="45"/>
      <c r="L1343" s="46"/>
      <c r="M1343" s="45"/>
      <c r="N1343" s="46"/>
      <c r="O1343" s="45"/>
      <c r="P1343" s="46"/>
      <c r="Q1343" s="45"/>
      <c r="R1343" s="147"/>
      <c r="S1343" s="148"/>
      <c r="T1343" s="125"/>
      <c r="U1343" s="125"/>
      <c r="V1343" s="125"/>
    </row>
    <row r="1344" spans="1:22" ht="15">
      <c r="A1344" s="127"/>
      <c r="B1344" s="144"/>
      <c r="C1344" s="43" t="s">
        <v>2</v>
      </c>
      <c r="D1344" s="44">
        <f t="shared" si="836"/>
        <v>20019.6</v>
      </c>
      <c r="E1344" s="45">
        <f t="shared" si="837"/>
        <v>0</v>
      </c>
      <c r="F1344" s="46">
        <v>4003.92</v>
      </c>
      <c r="G1344" s="45"/>
      <c r="H1344" s="46"/>
      <c r="I1344" s="45"/>
      <c r="J1344" s="46">
        <v>16015.68</v>
      </c>
      <c r="K1344" s="45"/>
      <c r="L1344" s="46"/>
      <c r="M1344" s="45"/>
      <c r="N1344" s="46">
        <v>1112.2</v>
      </c>
      <c r="O1344" s="45"/>
      <c r="P1344" s="46"/>
      <c r="Q1344" s="45"/>
      <c r="R1344" s="147"/>
      <c r="S1344" s="148"/>
      <c r="T1344" s="125"/>
      <c r="U1344" s="125"/>
      <c r="V1344" s="125"/>
    </row>
    <row r="1345" spans="1:22" ht="15">
      <c r="A1345" s="127"/>
      <c r="B1345" s="144"/>
      <c r="C1345" s="43" t="s">
        <v>211</v>
      </c>
      <c r="D1345" s="44">
        <f t="shared" si="836"/>
        <v>0</v>
      </c>
      <c r="E1345" s="45">
        <f t="shared" si="837"/>
        <v>0</v>
      </c>
      <c r="F1345" s="46"/>
      <c r="G1345" s="45"/>
      <c r="H1345" s="46"/>
      <c r="I1345" s="45"/>
      <c r="J1345" s="46"/>
      <c r="K1345" s="45"/>
      <c r="L1345" s="46"/>
      <c r="M1345" s="45"/>
      <c r="N1345" s="46"/>
      <c r="O1345" s="45"/>
      <c r="P1345" s="46"/>
      <c r="Q1345" s="45"/>
      <c r="R1345" s="147"/>
      <c r="S1345" s="148"/>
      <c r="T1345" s="125"/>
      <c r="U1345" s="125"/>
      <c r="V1345" s="125"/>
    </row>
    <row r="1346" spans="1:22" ht="15">
      <c r="A1346" s="127"/>
      <c r="B1346" s="144"/>
      <c r="C1346" s="43" t="s">
        <v>212</v>
      </c>
      <c r="D1346" s="44">
        <f t="shared" si="836"/>
        <v>0</v>
      </c>
      <c r="E1346" s="45">
        <f t="shared" si="837"/>
        <v>0</v>
      </c>
      <c r="F1346" s="46"/>
      <c r="G1346" s="45"/>
      <c r="H1346" s="46"/>
      <c r="I1346" s="45"/>
      <c r="J1346" s="46"/>
      <c r="K1346" s="45"/>
      <c r="L1346" s="46"/>
      <c r="M1346" s="45"/>
      <c r="N1346" s="46"/>
      <c r="O1346" s="45"/>
      <c r="P1346" s="46"/>
      <c r="Q1346" s="45"/>
      <c r="R1346" s="147"/>
      <c r="S1346" s="148"/>
      <c r="T1346" s="125"/>
      <c r="U1346" s="125"/>
      <c r="V1346" s="125"/>
    </row>
    <row r="1347" spans="1:22" ht="15">
      <c r="A1347" s="127"/>
      <c r="B1347" s="142"/>
      <c r="C1347" s="43" t="s">
        <v>213</v>
      </c>
      <c r="D1347" s="44">
        <f t="shared" si="836"/>
        <v>0</v>
      </c>
      <c r="E1347" s="45">
        <f t="shared" si="837"/>
        <v>0</v>
      </c>
      <c r="F1347" s="46"/>
      <c r="G1347" s="45"/>
      <c r="H1347" s="46"/>
      <c r="I1347" s="45"/>
      <c r="J1347" s="46"/>
      <c r="K1347" s="45"/>
      <c r="L1347" s="46"/>
      <c r="M1347" s="45"/>
      <c r="N1347" s="46"/>
      <c r="O1347" s="45"/>
      <c r="P1347" s="46"/>
      <c r="Q1347" s="45"/>
      <c r="R1347" s="147"/>
      <c r="S1347" s="148"/>
      <c r="T1347" s="125"/>
      <c r="U1347" s="125"/>
      <c r="V1347" s="125"/>
    </row>
    <row r="1348" spans="1:22" ht="15" customHeight="1">
      <c r="A1348" s="127"/>
      <c r="B1348" s="146" t="s">
        <v>335</v>
      </c>
      <c r="C1348" s="43" t="s">
        <v>14</v>
      </c>
      <c r="D1348" s="55">
        <f>SUM(D1349:D1354)</f>
        <v>1000.9800000000001</v>
      </c>
      <c r="E1348" s="48">
        <f>SUM(E1349:E1354)</f>
        <v>0</v>
      </c>
      <c r="F1348" s="55">
        <f aca="true" t="shared" si="838" ref="F1348:Q1348">SUM(F1349:F1354)</f>
        <v>200.19600000000003</v>
      </c>
      <c r="G1348" s="48">
        <f t="shared" si="838"/>
        <v>0</v>
      </c>
      <c r="H1348" s="55">
        <f t="shared" si="838"/>
        <v>0</v>
      </c>
      <c r="I1348" s="48">
        <f t="shared" si="838"/>
        <v>0</v>
      </c>
      <c r="J1348" s="55">
        <f t="shared" si="838"/>
        <v>800.7840000000001</v>
      </c>
      <c r="K1348" s="48">
        <f t="shared" si="838"/>
        <v>0</v>
      </c>
      <c r="L1348" s="55">
        <f t="shared" si="838"/>
        <v>0</v>
      </c>
      <c r="M1348" s="48">
        <f t="shared" si="838"/>
        <v>0</v>
      </c>
      <c r="N1348" s="55">
        <f t="shared" si="838"/>
        <v>0</v>
      </c>
      <c r="O1348" s="48">
        <f t="shared" si="838"/>
        <v>0</v>
      </c>
      <c r="P1348" s="55">
        <f t="shared" si="838"/>
        <v>0</v>
      </c>
      <c r="Q1348" s="48">
        <f t="shared" si="838"/>
        <v>0</v>
      </c>
      <c r="R1348" s="147"/>
      <c r="S1348" s="148"/>
      <c r="T1348" s="125"/>
      <c r="U1348" s="125"/>
      <c r="V1348" s="125"/>
    </row>
    <row r="1349" spans="1:22" ht="15" customHeight="1">
      <c r="A1349" s="127"/>
      <c r="B1349" s="144"/>
      <c r="C1349" s="43" t="s">
        <v>0</v>
      </c>
      <c r="D1349" s="44">
        <f aca="true" t="shared" si="839" ref="D1349:D1354">F1349+H1349+J1349+L1349</f>
        <v>0</v>
      </c>
      <c r="E1349" s="45">
        <f aca="true" t="shared" si="840" ref="E1349:E1354">G1349+I1349+K1349+M1349</f>
        <v>0</v>
      </c>
      <c r="F1349" s="46"/>
      <c r="G1349" s="45"/>
      <c r="H1349" s="46"/>
      <c r="I1349" s="45"/>
      <c r="J1349" s="46"/>
      <c r="K1349" s="45"/>
      <c r="L1349" s="46"/>
      <c r="M1349" s="45"/>
      <c r="N1349" s="46"/>
      <c r="O1349" s="45"/>
      <c r="P1349" s="46"/>
      <c r="Q1349" s="45"/>
      <c r="R1349" s="147"/>
      <c r="S1349" s="148"/>
      <c r="T1349" s="125"/>
      <c r="U1349" s="125"/>
      <c r="V1349" s="125"/>
    </row>
    <row r="1350" spans="1:22" ht="15">
      <c r="A1350" s="127"/>
      <c r="B1350" s="144"/>
      <c r="C1350" s="43" t="s">
        <v>1</v>
      </c>
      <c r="D1350" s="44">
        <f t="shared" si="839"/>
        <v>1000.9800000000001</v>
      </c>
      <c r="E1350" s="45">
        <f t="shared" si="840"/>
        <v>0</v>
      </c>
      <c r="F1350" s="46">
        <v>200.19600000000003</v>
      </c>
      <c r="G1350" s="45"/>
      <c r="H1350" s="46"/>
      <c r="I1350" s="45"/>
      <c r="J1350" s="46">
        <v>800.7840000000001</v>
      </c>
      <c r="K1350" s="45"/>
      <c r="L1350" s="46"/>
      <c r="M1350" s="45"/>
      <c r="N1350" s="46"/>
      <c r="O1350" s="45"/>
      <c r="P1350" s="46"/>
      <c r="Q1350" s="45"/>
      <c r="R1350" s="147"/>
      <c r="S1350" s="148"/>
      <c r="T1350" s="125"/>
      <c r="U1350" s="125"/>
      <c r="V1350" s="125"/>
    </row>
    <row r="1351" spans="1:22" ht="15">
      <c r="A1351" s="127"/>
      <c r="B1351" s="144"/>
      <c r="C1351" s="43" t="s">
        <v>2</v>
      </c>
      <c r="D1351" s="44">
        <f t="shared" si="839"/>
        <v>0</v>
      </c>
      <c r="E1351" s="45">
        <f t="shared" si="840"/>
        <v>0</v>
      </c>
      <c r="F1351" s="46"/>
      <c r="G1351" s="45"/>
      <c r="H1351" s="46"/>
      <c r="I1351" s="45"/>
      <c r="J1351" s="46"/>
      <c r="K1351" s="45"/>
      <c r="L1351" s="46"/>
      <c r="M1351" s="45"/>
      <c r="N1351" s="46"/>
      <c r="O1351" s="45"/>
      <c r="P1351" s="46"/>
      <c r="Q1351" s="45"/>
      <c r="R1351" s="147"/>
      <c r="S1351" s="148"/>
      <c r="T1351" s="125"/>
      <c r="U1351" s="125"/>
      <c r="V1351" s="125"/>
    </row>
    <row r="1352" spans="1:22" ht="15">
      <c r="A1352" s="127"/>
      <c r="B1352" s="144"/>
      <c r="C1352" s="43" t="s">
        <v>211</v>
      </c>
      <c r="D1352" s="44">
        <f t="shared" si="839"/>
        <v>0</v>
      </c>
      <c r="E1352" s="45">
        <f t="shared" si="840"/>
        <v>0</v>
      </c>
      <c r="F1352" s="46"/>
      <c r="G1352" s="45"/>
      <c r="H1352" s="46"/>
      <c r="I1352" s="45"/>
      <c r="J1352" s="46"/>
      <c r="K1352" s="45"/>
      <c r="L1352" s="46"/>
      <c r="M1352" s="45"/>
      <c r="N1352" s="46"/>
      <c r="O1352" s="45"/>
      <c r="P1352" s="46"/>
      <c r="Q1352" s="45"/>
      <c r="R1352" s="147"/>
      <c r="S1352" s="148"/>
      <c r="T1352" s="125"/>
      <c r="U1352" s="125"/>
      <c r="V1352" s="125"/>
    </row>
    <row r="1353" spans="1:22" ht="15">
      <c r="A1353" s="127"/>
      <c r="B1353" s="144"/>
      <c r="C1353" s="43" t="s">
        <v>212</v>
      </c>
      <c r="D1353" s="44">
        <f t="shared" si="839"/>
        <v>0</v>
      </c>
      <c r="E1353" s="45">
        <f t="shared" si="840"/>
        <v>0</v>
      </c>
      <c r="F1353" s="46"/>
      <c r="G1353" s="45"/>
      <c r="H1353" s="46"/>
      <c r="I1353" s="45"/>
      <c r="J1353" s="46"/>
      <c r="K1353" s="45"/>
      <c r="L1353" s="46"/>
      <c r="M1353" s="45"/>
      <c r="N1353" s="46"/>
      <c r="O1353" s="45"/>
      <c r="P1353" s="46"/>
      <c r="Q1353" s="45"/>
      <c r="R1353" s="147"/>
      <c r="S1353" s="148"/>
      <c r="T1353" s="125"/>
      <c r="U1353" s="125"/>
      <c r="V1353" s="125"/>
    </row>
    <row r="1354" spans="1:22" ht="15">
      <c r="A1354" s="127"/>
      <c r="B1354" s="142"/>
      <c r="C1354" s="43" t="s">
        <v>213</v>
      </c>
      <c r="D1354" s="44">
        <f t="shared" si="839"/>
        <v>0</v>
      </c>
      <c r="E1354" s="45">
        <f t="shared" si="840"/>
        <v>0</v>
      </c>
      <c r="F1354" s="46"/>
      <c r="G1354" s="45"/>
      <c r="H1354" s="46"/>
      <c r="I1354" s="45"/>
      <c r="J1354" s="46"/>
      <c r="K1354" s="45"/>
      <c r="L1354" s="46"/>
      <c r="M1354" s="45"/>
      <c r="N1354" s="46"/>
      <c r="O1354" s="45"/>
      <c r="P1354" s="46"/>
      <c r="Q1354" s="45"/>
      <c r="R1354" s="147"/>
      <c r="S1354" s="148"/>
      <c r="T1354" s="125"/>
      <c r="U1354" s="125"/>
      <c r="V1354" s="125"/>
    </row>
    <row r="1355" spans="1:22" s="30" customFormat="1" ht="15">
      <c r="A1355" s="127"/>
      <c r="B1355" s="153" t="s">
        <v>245</v>
      </c>
      <c r="C1355" s="64" t="s">
        <v>14</v>
      </c>
      <c r="D1355" s="62">
        <f>SUM(D1356:D1361)</f>
        <v>21020.579999999998</v>
      </c>
      <c r="E1355" s="63">
        <f>SUM(E1356:E1361)</f>
        <v>0</v>
      </c>
      <c r="F1355" s="62">
        <f aca="true" t="shared" si="841" ref="F1355:Q1355">SUM(F1356:F1361)</f>
        <v>4204.116</v>
      </c>
      <c r="G1355" s="63">
        <f t="shared" si="841"/>
        <v>0</v>
      </c>
      <c r="H1355" s="62">
        <f t="shared" si="841"/>
        <v>0</v>
      </c>
      <c r="I1355" s="63">
        <f t="shared" si="841"/>
        <v>0</v>
      </c>
      <c r="J1355" s="62">
        <f t="shared" si="841"/>
        <v>16816.464</v>
      </c>
      <c r="K1355" s="63">
        <f t="shared" si="841"/>
        <v>0</v>
      </c>
      <c r="L1355" s="62">
        <f t="shared" si="841"/>
        <v>0</v>
      </c>
      <c r="M1355" s="63">
        <f t="shared" si="841"/>
        <v>0</v>
      </c>
      <c r="N1355" s="62">
        <f t="shared" si="841"/>
        <v>1112.2</v>
      </c>
      <c r="O1355" s="63">
        <f t="shared" si="841"/>
        <v>0</v>
      </c>
      <c r="P1355" s="62">
        <f t="shared" si="841"/>
        <v>0</v>
      </c>
      <c r="Q1355" s="63">
        <f t="shared" si="841"/>
        <v>0</v>
      </c>
      <c r="R1355" s="147"/>
      <c r="S1355" s="148"/>
      <c r="T1355" s="125"/>
      <c r="U1355" s="125"/>
      <c r="V1355" s="125"/>
    </row>
    <row r="1356" spans="1:22" s="30" customFormat="1" ht="15">
      <c r="A1356" s="127"/>
      <c r="B1356" s="154"/>
      <c r="C1356" s="34" t="s">
        <v>0</v>
      </c>
      <c r="D1356" s="58">
        <f aca="true" t="shared" si="842" ref="D1356:E1361">F1356+H1356+J1356+L1356</f>
        <v>0</v>
      </c>
      <c r="E1356" s="36">
        <f t="shared" si="842"/>
        <v>0</v>
      </c>
      <c r="F1356" s="35">
        <f aca="true" t="shared" si="843" ref="F1356:G1361">F1342+F1349</f>
        <v>0</v>
      </c>
      <c r="G1356" s="36">
        <f t="shared" si="843"/>
        <v>0</v>
      </c>
      <c r="H1356" s="35">
        <f aca="true" t="shared" si="844" ref="H1356:Q1356">H1342+H1349</f>
        <v>0</v>
      </c>
      <c r="I1356" s="36">
        <f t="shared" si="844"/>
        <v>0</v>
      </c>
      <c r="J1356" s="35">
        <f t="shared" si="844"/>
        <v>0</v>
      </c>
      <c r="K1356" s="36">
        <f t="shared" si="844"/>
        <v>0</v>
      </c>
      <c r="L1356" s="35">
        <f t="shared" si="844"/>
        <v>0</v>
      </c>
      <c r="M1356" s="36">
        <f t="shared" si="844"/>
        <v>0</v>
      </c>
      <c r="N1356" s="35">
        <f t="shared" si="844"/>
        <v>0</v>
      </c>
      <c r="O1356" s="36">
        <f t="shared" si="844"/>
        <v>0</v>
      </c>
      <c r="P1356" s="35">
        <f t="shared" si="844"/>
        <v>0</v>
      </c>
      <c r="Q1356" s="36">
        <f t="shared" si="844"/>
        <v>0</v>
      </c>
      <c r="R1356" s="147"/>
      <c r="S1356" s="148"/>
      <c r="T1356" s="125"/>
      <c r="U1356" s="125"/>
      <c r="V1356" s="125"/>
    </row>
    <row r="1357" spans="1:22" s="30" customFormat="1" ht="15">
      <c r="A1357" s="127"/>
      <c r="B1357" s="154"/>
      <c r="C1357" s="34" t="s">
        <v>1</v>
      </c>
      <c r="D1357" s="58">
        <f t="shared" si="842"/>
        <v>1000.9800000000001</v>
      </c>
      <c r="E1357" s="36">
        <f t="shared" si="842"/>
        <v>0</v>
      </c>
      <c r="F1357" s="35">
        <f t="shared" si="843"/>
        <v>200.19600000000003</v>
      </c>
      <c r="G1357" s="36">
        <f t="shared" si="843"/>
        <v>0</v>
      </c>
      <c r="H1357" s="35">
        <f aca="true" t="shared" si="845" ref="H1357:Q1357">H1343+H1350</f>
        <v>0</v>
      </c>
      <c r="I1357" s="36">
        <f t="shared" si="845"/>
        <v>0</v>
      </c>
      <c r="J1357" s="35">
        <f t="shared" si="845"/>
        <v>800.7840000000001</v>
      </c>
      <c r="K1357" s="36">
        <f t="shared" si="845"/>
        <v>0</v>
      </c>
      <c r="L1357" s="35">
        <f t="shared" si="845"/>
        <v>0</v>
      </c>
      <c r="M1357" s="36">
        <f t="shared" si="845"/>
        <v>0</v>
      </c>
      <c r="N1357" s="35">
        <f t="shared" si="845"/>
        <v>0</v>
      </c>
      <c r="O1357" s="36">
        <f t="shared" si="845"/>
        <v>0</v>
      </c>
      <c r="P1357" s="35">
        <f t="shared" si="845"/>
        <v>0</v>
      </c>
      <c r="Q1357" s="36">
        <f t="shared" si="845"/>
        <v>0</v>
      </c>
      <c r="R1357" s="147"/>
      <c r="S1357" s="148"/>
      <c r="T1357" s="125"/>
      <c r="U1357" s="125"/>
      <c r="V1357" s="125"/>
    </row>
    <row r="1358" spans="1:22" s="30" customFormat="1" ht="15">
      <c r="A1358" s="127"/>
      <c r="B1358" s="154"/>
      <c r="C1358" s="34" t="s">
        <v>2</v>
      </c>
      <c r="D1358" s="58">
        <f t="shared" si="842"/>
        <v>20019.6</v>
      </c>
      <c r="E1358" s="36">
        <f t="shared" si="842"/>
        <v>0</v>
      </c>
      <c r="F1358" s="35">
        <f t="shared" si="843"/>
        <v>4003.92</v>
      </c>
      <c r="G1358" s="36">
        <f t="shared" si="843"/>
        <v>0</v>
      </c>
      <c r="H1358" s="35">
        <f aca="true" t="shared" si="846" ref="H1358:Q1358">H1344+H1351</f>
        <v>0</v>
      </c>
      <c r="I1358" s="36">
        <f t="shared" si="846"/>
        <v>0</v>
      </c>
      <c r="J1358" s="35">
        <f t="shared" si="846"/>
        <v>16015.68</v>
      </c>
      <c r="K1358" s="36">
        <f t="shared" si="846"/>
        <v>0</v>
      </c>
      <c r="L1358" s="35">
        <f t="shared" si="846"/>
        <v>0</v>
      </c>
      <c r="M1358" s="36">
        <f t="shared" si="846"/>
        <v>0</v>
      </c>
      <c r="N1358" s="35">
        <f t="shared" si="846"/>
        <v>1112.2</v>
      </c>
      <c r="O1358" s="36">
        <f t="shared" si="846"/>
        <v>0</v>
      </c>
      <c r="P1358" s="35">
        <f t="shared" si="846"/>
        <v>0</v>
      </c>
      <c r="Q1358" s="36">
        <f t="shared" si="846"/>
        <v>0</v>
      </c>
      <c r="R1358" s="147"/>
      <c r="S1358" s="148"/>
      <c r="T1358" s="125"/>
      <c r="U1358" s="125"/>
      <c r="V1358" s="125"/>
    </row>
    <row r="1359" spans="1:22" s="30" customFormat="1" ht="15">
      <c r="A1359" s="127"/>
      <c r="B1359" s="154"/>
      <c r="C1359" s="34" t="s">
        <v>211</v>
      </c>
      <c r="D1359" s="58">
        <f t="shared" si="842"/>
        <v>0</v>
      </c>
      <c r="E1359" s="36">
        <f t="shared" si="842"/>
        <v>0</v>
      </c>
      <c r="F1359" s="35">
        <f t="shared" si="843"/>
        <v>0</v>
      </c>
      <c r="G1359" s="36">
        <f t="shared" si="843"/>
        <v>0</v>
      </c>
      <c r="H1359" s="35">
        <f aca="true" t="shared" si="847" ref="H1359:Q1359">H1345+H1352</f>
        <v>0</v>
      </c>
      <c r="I1359" s="36">
        <f t="shared" si="847"/>
        <v>0</v>
      </c>
      <c r="J1359" s="35">
        <f t="shared" si="847"/>
        <v>0</v>
      </c>
      <c r="K1359" s="36">
        <f t="shared" si="847"/>
        <v>0</v>
      </c>
      <c r="L1359" s="35">
        <f t="shared" si="847"/>
        <v>0</v>
      </c>
      <c r="M1359" s="36">
        <f t="shared" si="847"/>
        <v>0</v>
      </c>
      <c r="N1359" s="35">
        <f t="shared" si="847"/>
        <v>0</v>
      </c>
      <c r="O1359" s="36">
        <f t="shared" si="847"/>
        <v>0</v>
      </c>
      <c r="P1359" s="35">
        <f t="shared" si="847"/>
        <v>0</v>
      </c>
      <c r="Q1359" s="36">
        <f t="shared" si="847"/>
        <v>0</v>
      </c>
      <c r="R1359" s="147"/>
      <c r="S1359" s="148"/>
      <c r="T1359" s="125"/>
      <c r="U1359" s="125"/>
      <c r="V1359" s="125"/>
    </row>
    <row r="1360" spans="1:22" s="30" customFormat="1" ht="15">
      <c r="A1360" s="127"/>
      <c r="B1360" s="154"/>
      <c r="C1360" s="34" t="s">
        <v>212</v>
      </c>
      <c r="D1360" s="58">
        <f t="shared" si="842"/>
        <v>0</v>
      </c>
      <c r="E1360" s="36">
        <f t="shared" si="842"/>
        <v>0</v>
      </c>
      <c r="F1360" s="35">
        <f t="shared" si="843"/>
        <v>0</v>
      </c>
      <c r="G1360" s="36">
        <f t="shared" si="843"/>
        <v>0</v>
      </c>
      <c r="H1360" s="35">
        <f aca="true" t="shared" si="848" ref="H1360:Q1360">H1346+H1353</f>
        <v>0</v>
      </c>
      <c r="I1360" s="36">
        <f t="shared" si="848"/>
        <v>0</v>
      </c>
      <c r="J1360" s="35">
        <f t="shared" si="848"/>
        <v>0</v>
      </c>
      <c r="K1360" s="36">
        <f t="shared" si="848"/>
        <v>0</v>
      </c>
      <c r="L1360" s="35">
        <f t="shared" si="848"/>
        <v>0</v>
      </c>
      <c r="M1360" s="36">
        <f t="shared" si="848"/>
        <v>0</v>
      </c>
      <c r="N1360" s="35">
        <f t="shared" si="848"/>
        <v>0</v>
      </c>
      <c r="O1360" s="36">
        <f t="shared" si="848"/>
        <v>0</v>
      </c>
      <c r="P1360" s="35">
        <f t="shared" si="848"/>
        <v>0</v>
      </c>
      <c r="Q1360" s="36">
        <f t="shared" si="848"/>
        <v>0</v>
      </c>
      <c r="R1360" s="147"/>
      <c r="S1360" s="148"/>
      <c r="T1360" s="125"/>
      <c r="U1360" s="125"/>
      <c r="V1360" s="125"/>
    </row>
    <row r="1361" spans="1:22" s="30" customFormat="1" ht="15.75" thickBot="1">
      <c r="A1361" s="128"/>
      <c r="B1361" s="155"/>
      <c r="C1361" s="37" t="s">
        <v>213</v>
      </c>
      <c r="D1361" s="60">
        <f t="shared" si="842"/>
        <v>0</v>
      </c>
      <c r="E1361" s="39">
        <f t="shared" si="842"/>
        <v>0</v>
      </c>
      <c r="F1361" s="38">
        <f t="shared" si="843"/>
        <v>0</v>
      </c>
      <c r="G1361" s="39">
        <f t="shared" si="843"/>
        <v>0</v>
      </c>
      <c r="H1361" s="38">
        <f aca="true" t="shared" si="849" ref="H1361:Q1361">H1347+H1354</f>
        <v>0</v>
      </c>
      <c r="I1361" s="39">
        <f t="shared" si="849"/>
        <v>0</v>
      </c>
      <c r="J1361" s="38">
        <f t="shared" si="849"/>
        <v>0</v>
      </c>
      <c r="K1361" s="39">
        <f t="shared" si="849"/>
        <v>0</v>
      </c>
      <c r="L1361" s="38">
        <f t="shared" si="849"/>
        <v>0</v>
      </c>
      <c r="M1361" s="39">
        <f t="shared" si="849"/>
        <v>0</v>
      </c>
      <c r="N1361" s="38">
        <f t="shared" si="849"/>
        <v>0</v>
      </c>
      <c r="O1361" s="39">
        <f t="shared" si="849"/>
        <v>0</v>
      </c>
      <c r="P1361" s="38">
        <f t="shared" si="849"/>
        <v>0</v>
      </c>
      <c r="Q1361" s="39">
        <f t="shared" si="849"/>
        <v>0</v>
      </c>
      <c r="R1361" s="149"/>
      <c r="S1361" s="145"/>
      <c r="T1361" s="125"/>
      <c r="U1361" s="125"/>
      <c r="V1361" s="125"/>
    </row>
    <row r="1362" spans="1:22" ht="15" customHeight="1">
      <c r="A1362" s="126" t="s">
        <v>264</v>
      </c>
      <c r="B1362" s="143" t="s">
        <v>35</v>
      </c>
      <c r="C1362" s="40" t="s">
        <v>14</v>
      </c>
      <c r="D1362" s="41">
        <f>SUM(D1363:D1368)</f>
        <v>12051</v>
      </c>
      <c r="E1362" s="42">
        <f>SUM(E1363:E1368)</f>
        <v>0</v>
      </c>
      <c r="F1362" s="41">
        <f aca="true" t="shared" si="850" ref="F1362:Q1362">SUM(F1363:F1368)</f>
        <v>2410.2</v>
      </c>
      <c r="G1362" s="42">
        <f t="shared" si="850"/>
        <v>0</v>
      </c>
      <c r="H1362" s="41">
        <f t="shared" si="850"/>
        <v>0</v>
      </c>
      <c r="I1362" s="42">
        <f t="shared" si="850"/>
        <v>0</v>
      </c>
      <c r="J1362" s="41">
        <f t="shared" si="850"/>
        <v>9640.8</v>
      </c>
      <c r="K1362" s="42">
        <f t="shared" si="850"/>
        <v>0</v>
      </c>
      <c r="L1362" s="41">
        <f t="shared" si="850"/>
        <v>0</v>
      </c>
      <c r="M1362" s="42">
        <f t="shared" si="850"/>
        <v>0</v>
      </c>
      <c r="N1362" s="41">
        <f t="shared" si="850"/>
        <v>669.5</v>
      </c>
      <c r="O1362" s="42">
        <f t="shared" si="850"/>
        <v>0</v>
      </c>
      <c r="P1362" s="41">
        <f t="shared" si="850"/>
        <v>0</v>
      </c>
      <c r="Q1362" s="42">
        <f t="shared" si="850"/>
        <v>0</v>
      </c>
      <c r="R1362" s="150" t="s">
        <v>19</v>
      </c>
      <c r="S1362" s="151"/>
      <c r="T1362" s="125"/>
      <c r="U1362" s="125"/>
      <c r="V1362" s="125"/>
    </row>
    <row r="1363" spans="1:22" ht="15" customHeight="1">
      <c r="A1363" s="127"/>
      <c r="B1363" s="144"/>
      <c r="C1363" s="43" t="s">
        <v>0</v>
      </c>
      <c r="D1363" s="44">
        <f aca="true" t="shared" si="851" ref="D1363:D1368">F1363+H1363+J1363+L1363</f>
        <v>0</v>
      </c>
      <c r="E1363" s="45">
        <f aca="true" t="shared" si="852" ref="E1363:E1368">G1363+I1363+K1363+M1363</f>
        <v>0</v>
      </c>
      <c r="F1363" s="46"/>
      <c r="G1363" s="45"/>
      <c r="H1363" s="46"/>
      <c r="I1363" s="45"/>
      <c r="J1363" s="46"/>
      <c r="K1363" s="45"/>
      <c r="L1363" s="46"/>
      <c r="M1363" s="45"/>
      <c r="N1363" s="46"/>
      <c r="O1363" s="45"/>
      <c r="P1363" s="46"/>
      <c r="Q1363" s="45"/>
      <c r="R1363" s="147"/>
      <c r="S1363" s="148"/>
      <c r="T1363" s="125"/>
      <c r="U1363" s="125"/>
      <c r="V1363" s="125"/>
    </row>
    <row r="1364" spans="1:22" ht="15">
      <c r="A1364" s="127"/>
      <c r="B1364" s="144"/>
      <c r="C1364" s="43" t="s">
        <v>1</v>
      </c>
      <c r="D1364" s="44">
        <f t="shared" si="851"/>
        <v>0</v>
      </c>
      <c r="E1364" s="45">
        <f t="shared" si="852"/>
        <v>0</v>
      </c>
      <c r="F1364" s="46"/>
      <c r="G1364" s="45"/>
      <c r="H1364" s="46"/>
      <c r="I1364" s="45"/>
      <c r="J1364" s="46"/>
      <c r="K1364" s="45"/>
      <c r="L1364" s="46"/>
      <c r="M1364" s="45"/>
      <c r="N1364" s="46"/>
      <c r="O1364" s="45"/>
      <c r="P1364" s="46"/>
      <c r="Q1364" s="45"/>
      <c r="R1364" s="147"/>
      <c r="S1364" s="148"/>
      <c r="T1364" s="125"/>
      <c r="U1364" s="125"/>
      <c r="V1364" s="125"/>
    </row>
    <row r="1365" spans="1:22" ht="15">
      <c r="A1365" s="127"/>
      <c r="B1365" s="144"/>
      <c r="C1365" s="43" t="s">
        <v>2</v>
      </c>
      <c r="D1365" s="44">
        <f t="shared" si="851"/>
        <v>12051</v>
      </c>
      <c r="E1365" s="45">
        <f t="shared" si="852"/>
        <v>0</v>
      </c>
      <c r="F1365" s="46">
        <v>2410.2</v>
      </c>
      <c r="G1365" s="45"/>
      <c r="H1365" s="46"/>
      <c r="I1365" s="45"/>
      <c r="J1365" s="46">
        <v>9640.8</v>
      </c>
      <c r="K1365" s="45"/>
      <c r="L1365" s="46"/>
      <c r="M1365" s="45"/>
      <c r="N1365" s="46">
        <v>669.5</v>
      </c>
      <c r="O1365" s="45"/>
      <c r="P1365" s="46"/>
      <c r="Q1365" s="45"/>
      <c r="R1365" s="147"/>
      <c r="S1365" s="148"/>
      <c r="T1365" s="125"/>
      <c r="U1365" s="125"/>
      <c r="V1365" s="125"/>
    </row>
    <row r="1366" spans="1:22" ht="15">
      <c r="A1366" s="127"/>
      <c r="B1366" s="144"/>
      <c r="C1366" s="43" t="s">
        <v>211</v>
      </c>
      <c r="D1366" s="44">
        <f t="shared" si="851"/>
        <v>0</v>
      </c>
      <c r="E1366" s="45">
        <f t="shared" si="852"/>
        <v>0</v>
      </c>
      <c r="F1366" s="46"/>
      <c r="G1366" s="45"/>
      <c r="H1366" s="46"/>
      <c r="I1366" s="45"/>
      <c r="J1366" s="46"/>
      <c r="K1366" s="45"/>
      <c r="L1366" s="46"/>
      <c r="M1366" s="45"/>
      <c r="N1366" s="46"/>
      <c r="O1366" s="45"/>
      <c r="P1366" s="46"/>
      <c r="Q1366" s="45"/>
      <c r="R1366" s="147"/>
      <c r="S1366" s="148"/>
      <c r="T1366" s="125"/>
      <c r="U1366" s="125"/>
      <c r="V1366" s="125"/>
    </row>
    <row r="1367" spans="1:22" ht="15">
      <c r="A1367" s="127"/>
      <c r="B1367" s="144"/>
      <c r="C1367" s="43" t="s">
        <v>212</v>
      </c>
      <c r="D1367" s="44">
        <f t="shared" si="851"/>
        <v>0</v>
      </c>
      <c r="E1367" s="45">
        <f t="shared" si="852"/>
        <v>0</v>
      </c>
      <c r="F1367" s="46"/>
      <c r="G1367" s="45"/>
      <c r="H1367" s="46"/>
      <c r="I1367" s="45"/>
      <c r="J1367" s="46"/>
      <c r="K1367" s="45"/>
      <c r="L1367" s="46"/>
      <c r="M1367" s="45"/>
      <c r="N1367" s="46"/>
      <c r="O1367" s="45"/>
      <c r="P1367" s="46"/>
      <c r="Q1367" s="45"/>
      <c r="R1367" s="147"/>
      <c r="S1367" s="148"/>
      <c r="T1367" s="125"/>
      <c r="U1367" s="125"/>
      <c r="V1367" s="125"/>
    </row>
    <row r="1368" spans="1:22" ht="15">
      <c r="A1368" s="127"/>
      <c r="B1368" s="142"/>
      <c r="C1368" s="43" t="s">
        <v>213</v>
      </c>
      <c r="D1368" s="44">
        <f t="shared" si="851"/>
        <v>0</v>
      </c>
      <c r="E1368" s="45">
        <f t="shared" si="852"/>
        <v>0</v>
      </c>
      <c r="F1368" s="46"/>
      <c r="G1368" s="45"/>
      <c r="H1368" s="46"/>
      <c r="I1368" s="45"/>
      <c r="J1368" s="46"/>
      <c r="K1368" s="45"/>
      <c r="L1368" s="46"/>
      <c r="M1368" s="45"/>
      <c r="N1368" s="46"/>
      <c r="O1368" s="45"/>
      <c r="P1368" s="46"/>
      <c r="Q1368" s="45"/>
      <c r="R1368" s="147"/>
      <c r="S1368" s="148"/>
      <c r="T1368" s="125"/>
      <c r="U1368" s="125"/>
      <c r="V1368" s="125"/>
    </row>
    <row r="1369" spans="1:22" ht="15" customHeight="1">
      <c r="A1369" s="127"/>
      <c r="B1369" s="146" t="s">
        <v>336</v>
      </c>
      <c r="C1369" s="43" t="s">
        <v>14</v>
      </c>
      <c r="D1369" s="55">
        <f>SUM(D1370:D1375)</f>
        <v>602.5500000000001</v>
      </c>
      <c r="E1369" s="48">
        <f>SUM(E1370:E1375)</f>
        <v>0</v>
      </c>
      <c r="F1369" s="55">
        <f aca="true" t="shared" si="853" ref="F1369:Q1369">SUM(F1370:F1375)</f>
        <v>120.51</v>
      </c>
      <c r="G1369" s="48">
        <f t="shared" si="853"/>
        <v>0</v>
      </c>
      <c r="H1369" s="55">
        <f t="shared" si="853"/>
        <v>0</v>
      </c>
      <c r="I1369" s="48">
        <f t="shared" si="853"/>
        <v>0</v>
      </c>
      <c r="J1369" s="55">
        <f t="shared" si="853"/>
        <v>482.04</v>
      </c>
      <c r="K1369" s="48">
        <f t="shared" si="853"/>
        <v>0</v>
      </c>
      <c r="L1369" s="55">
        <f t="shared" si="853"/>
        <v>0</v>
      </c>
      <c r="M1369" s="48">
        <f t="shared" si="853"/>
        <v>0</v>
      </c>
      <c r="N1369" s="55">
        <f t="shared" si="853"/>
        <v>0</v>
      </c>
      <c r="O1369" s="48">
        <f t="shared" si="853"/>
        <v>0</v>
      </c>
      <c r="P1369" s="55">
        <f t="shared" si="853"/>
        <v>0</v>
      </c>
      <c r="Q1369" s="48">
        <f t="shared" si="853"/>
        <v>0</v>
      </c>
      <c r="R1369" s="147"/>
      <c r="S1369" s="148"/>
      <c r="T1369" s="125"/>
      <c r="U1369" s="125"/>
      <c r="V1369" s="125"/>
    </row>
    <row r="1370" spans="1:22" ht="15" customHeight="1">
      <c r="A1370" s="127"/>
      <c r="B1370" s="144"/>
      <c r="C1370" s="43" t="s">
        <v>0</v>
      </c>
      <c r="D1370" s="44">
        <f aca="true" t="shared" si="854" ref="D1370:D1375">F1370+H1370+J1370+L1370</f>
        <v>0</v>
      </c>
      <c r="E1370" s="45">
        <f aca="true" t="shared" si="855" ref="E1370:E1375">G1370+I1370+K1370+M1370</f>
        <v>0</v>
      </c>
      <c r="F1370" s="46"/>
      <c r="G1370" s="45"/>
      <c r="H1370" s="46"/>
      <c r="I1370" s="45"/>
      <c r="J1370" s="46"/>
      <c r="K1370" s="45"/>
      <c r="L1370" s="46"/>
      <c r="M1370" s="45"/>
      <c r="N1370" s="46"/>
      <c r="O1370" s="45"/>
      <c r="P1370" s="46"/>
      <c r="Q1370" s="45"/>
      <c r="R1370" s="147"/>
      <c r="S1370" s="148"/>
      <c r="T1370" s="125"/>
      <c r="U1370" s="125"/>
      <c r="V1370" s="125"/>
    </row>
    <row r="1371" spans="1:22" ht="15">
      <c r="A1371" s="127"/>
      <c r="B1371" s="144"/>
      <c r="C1371" s="43" t="s">
        <v>1</v>
      </c>
      <c r="D1371" s="44">
        <f t="shared" si="854"/>
        <v>602.5500000000001</v>
      </c>
      <c r="E1371" s="45">
        <f t="shared" si="855"/>
        <v>0</v>
      </c>
      <c r="F1371" s="46">
        <v>120.51</v>
      </c>
      <c r="G1371" s="45"/>
      <c r="H1371" s="46"/>
      <c r="I1371" s="45"/>
      <c r="J1371" s="46">
        <f>482.04</f>
        <v>482.04</v>
      </c>
      <c r="K1371" s="45"/>
      <c r="L1371" s="46"/>
      <c r="M1371" s="45"/>
      <c r="N1371" s="46"/>
      <c r="O1371" s="45"/>
      <c r="P1371" s="46"/>
      <c r="Q1371" s="45"/>
      <c r="R1371" s="147"/>
      <c r="S1371" s="148"/>
      <c r="T1371" s="125"/>
      <c r="U1371" s="125"/>
      <c r="V1371" s="125"/>
    </row>
    <row r="1372" spans="1:22" ht="15">
      <c r="A1372" s="127"/>
      <c r="B1372" s="144"/>
      <c r="C1372" s="43" t="s">
        <v>2</v>
      </c>
      <c r="D1372" s="44">
        <f t="shared" si="854"/>
        <v>0</v>
      </c>
      <c r="E1372" s="45">
        <f t="shared" si="855"/>
        <v>0</v>
      </c>
      <c r="F1372" s="46"/>
      <c r="G1372" s="45"/>
      <c r="H1372" s="46"/>
      <c r="I1372" s="45"/>
      <c r="J1372" s="46"/>
      <c r="K1372" s="45"/>
      <c r="L1372" s="46"/>
      <c r="M1372" s="45"/>
      <c r="N1372" s="46"/>
      <c r="O1372" s="45"/>
      <c r="P1372" s="46"/>
      <c r="Q1372" s="45"/>
      <c r="R1372" s="147"/>
      <c r="S1372" s="148"/>
      <c r="T1372" s="125"/>
      <c r="U1372" s="125"/>
      <c r="V1372" s="125"/>
    </row>
    <row r="1373" spans="1:22" ht="15">
      <c r="A1373" s="127"/>
      <c r="B1373" s="144"/>
      <c r="C1373" s="43" t="s">
        <v>211</v>
      </c>
      <c r="D1373" s="44">
        <f t="shared" si="854"/>
        <v>0</v>
      </c>
      <c r="E1373" s="45">
        <f t="shared" si="855"/>
        <v>0</v>
      </c>
      <c r="F1373" s="46"/>
      <c r="G1373" s="45"/>
      <c r="H1373" s="46"/>
      <c r="I1373" s="45"/>
      <c r="J1373" s="46"/>
      <c r="K1373" s="45"/>
      <c r="L1373" s="46"/>
      <c r="M1373" s="45"/>
      <c r="N1373" s="46"/>
      <c r="O1373" s="45"/>
      <c r="P1373" s="46"/>
      <c r="Q1373" s="45"/>
      <c r="R1373" s="147"/>
      <c r="S1373" s="148"/>
      <c r="T1373" s="125"/>
      <c r="U1373" s="125"/>
      <c r="V1373" s="125"/>
    </row>
    <row r="1374" spans="1:22" ht="15">
      <c r="A1374" s="127"/>
      <c r="B1374" s="144"/>
      <c r="C1374" s="43" t="s">
        <v>212</v>
      </c>
      <c r="D1374" s="44">
        <f t="shared" si="854"/>
        <v>0</v>
      </c>
      <c r="E1374" s="45">
        <f t="shared" si="855"/>
        <v>0</v>
      </c>
      <c r="F1374" s="46"/>
      <c r="G1374" s="45"/>
      <c r="H1374" s="46"/>
      <c r="I1374" s="45"/>
      <c r="J1374" s="46"/>
      <c r="K1374" s="45"/>
      <c r="L1374" s="46"/>
      <c r="M1374" s="45"/>
      <c r="N1374" s="46"/>
      <c r="O1374" s="45"/>
      <c r="P1374" s="46"/>
      <c r="Q1374" s="45"/>
      <c r="R1374" s="147"/>
      <c r="S1374" s="148"/>
      <c r="T1374" s="125"/>
      <c r="U1374" s="125"/>
      <c r="V1374" s="125"/>
    </row>
    <row r="1375" spans="1:22" ht="15">
      <c r="A1375" s="127"/>
      <c r="B1375" s="142"/>
      <c r="C1375" s="43" t="s">
        <v>213</v>
      </c>
      <c r="D1375" s="44">
        <f t="shared" si="854"/>
        <v>0</v>
      </c>
      <c r="E1375" s="45">
        <f t="shared" si="855"/>
        <v>0</v>
      </c>
      <c r="F1375" s="46"/>
      <c r="G1375" s="45"/>
      <c r="H1375" s="46"/>
      <c r="I1375" s="45"/>
      <c r="J1375" s="46"/>
      <c r="K1375" s="45"/>
      <c r="L1375" s="46"/>
      <c r="M1375" s="45"/>
      <c r="N1375" s="46"/>
      <c r="O1375" s="45"/>
      <c r="P1375" s="46"/>
      <c r="Q1375" s="45"/>
      <c r="R1375" s="147"/>
      <c r="S1375" s="148"/>
      <c r="T1375" s="125"/>
      <c r="U1375" s="125"/>
      <c r="V1375" s="125"/>
    </row>
    <row r="1376" spans="1:22" s="30" customFormat="1" ht="15">
      <c r="A1376" s="127"/>
      <c r="B1376" s="153" t="s">
        <v>245</v>
      </c>
      <c r="C1376" s="64" t="s">
        <v>14</v>
      </c>
      <c r="D1376" s="62">
        <f>SUM(D1377:D1382)</f>
        <v>12653.55</v>
      </c>
      <c r="E1376" s="63">
        <f>SUM(E1377:E1382)</f>
        <v>0</v>
      </c>
      <c r="F1376" s="62">
        <f aca="true" t="shared" si="856" ref="F1376:Q1376">SUM(F1377:F1382)</f>
        <v>2530.71</v>
      </c>
      <c r="G1376" s="63">
        <f t="shared" si="856"/>
        <v>0</v>
      </c>
      <c r="H1376" s="62">
        <f t="shared" si="856"/>
        <v>0</v>
      </c>
      <c r="I1376" s="63">
        <f t="shared" si="856"/>
        <v>0</v>
      </c>
      <c r="J1376" s="62">
        <f t="shared" si="856"/>
        <v>10122.84</v>
      </c>
      <c r="K1376" s="63">
        <f t="shared" si="856"/>
        <v>0</v>
      </c>
      <c r="L1376" s="62">
        <f t="shared" si="856"/>
        <v>0</v>
      </c>
      <c r="M1376" s="63">
        <f t="shared" si="856"/>
        <v>0</v>
      </c>
      <c r="N1376" s="62">
        <f t="shared" si="856"/>
        <v>669.5</v>
      </c>
      <c r="O1376" s="63">
        <f t="shared" si="856"/>
        <v>0</v>
      </c>
      <c r="P1376" s="62">
        <f t="shared" si="856"/>
        <v>0</v>
      </c>
      <c r="Q1376" s="63">
        <f t="shared" si="856"/>
        <v>0</v>
      </c>
      <c r="R1376" s="147"/>
      <c r="S1376" s="148"/>
      <c r="T1376" s="125"/>
      <c r="U1376" s="125"/>
      <c r="V1376" s="125"/>
    </row>
    <row r="1377" spans="1:22" s="30" customFormat="1" ht="15">
      <c r="A1377" s="127"/>
      <c r="B1377" s="154"/>
      <c r="C1377" s="34" t="s">
        <v>0</v>
      </c>
      <c r="D1377" s="58">
        <f aca="true" t="shared" si="857" ref="D1377:E1382">F1377+H1377+J1377+L1377</f>
        <v>0</v>
      </c>
      <c r="E1377" s="36">
        <f t="shared" si="857"/>
        <v>0</v>
      </c>
      <c r="F1377" s="35">
        <f aca="true" t="shared" si="858" ref="F1377:G1382">F1363+F1370</f>
        <v>0</v>
      </c>
      <c r="G1377" s="36">
        <f t="shared" si="858"/>
        <v>0</v>
      </c>
      <c r="H1377" s="35">
        <f aca="true" t="shared" si="859" ref="H1377:Q1377">H1363+H1370</f>
        <v>0</v>
      </c>
      <c r="I1377" s="36">
        <f t="shared" si="859"/>
        <v>0</v>
      </c>
      <c r="J1377" s="35">
        <f t="shared" si="859"/>
        <v>0</v>
      </c>
      <c r="K1377" s="36">
        <f t="shared" si="859"/>
        <v>0</v>
      </c>
      <c r="L1377" s="35">
        <f t="shared" si="859"/>
        <v>0</v>
      </c>
      <c r="M1377" s="36">
        <f t="shared" si="859"/>
        <v>0</v>
      </c>
      <c r="N1377" s="35">
        <f t="shared" si="859"/>
        <v>0</v>
      </c>
      <c r="O1377" s="36">
        <f t="shared" si="859"/>
        <v>0</v>
      </c>
      <c r="P1377" s="35">
        <f t="shared" si="859"/>
        <v>0</v>
      </c>
      <c r="Q1377" s="36">
        <f t="shared" si="859"/>
        <v>0</v>
      </c>
      <c r="R1377" s="147"/>
      <c r="S1377" s="148"/>
      <c r="T1377" s="125"/>
      <c r="U1377" s="125"/>
      <c r="V1377" s="125"/>
    </row>
    <row r="1378" spans="1:22" s="30" customFormat="1" ht="15">
      <c r="A1378" s="127"/>
      <c r="B1378" s="154"/>
      <c r="C1378" s="34" t="s">
        <v>1</v>
      </c>
      <c r="D1378" s="58">
        <f t="shared" si="857"/>
        <v>602.5500000000001</v>
      </c>
      <c r="E1378" s="36">
        <f t="shared" si="857"/>
        <v>0</v>
      </c>
      <c r="F1378" s="35">
        <f t="shared" si="858"/>
        <v>120.51</v>
      </c>
      <c r="G1378" s="36">
        <f t="shared" si="858"/>
        <v>0</v>
      </c>
      <c r="H1378" s="35">
        <f aca="true" t="shared" si="860" ref="H1378:Q1378">H1364+H1371</f>
        <v>0</v>
      </c>
      <c r="I1378" s="36">
        <f t="shared" si="860"/>
        <v>0</v>
      </c>
      <c r="J1378" s="35">
        <f t="shared" si="860"/>
        <v>482.04</v>
      </c>
      <c r="K1378" s="36">
        <f t="shared" si="860"/>
        <v>0</v>
      </c>
      <c r="L1378" s="35">
        <f t="shared" si="860"/>
        <v>0</v>
      </c>
      <c r="M1378" s="36">
        <f t="shared" si="860"/>
        <v>0</v>
      </c>
      <c r="N1378" s="35">
        <f t="shared" si="860"/>
        <v>0</v>
      </c>
      <c r="O1378" s="36">
        <f t="shared" si="860"/>
        <v>0</v>
      </c>
      <c r="P1378" s="35">
        <f t="shared" si="860"/>
        <v>0</v>
      </c>
      <c r="Q1378" s="36">
        <f t="shared" si="860"/>
        <v>0</v>
      </c>
      <c r="R1378" s="147"/>
      <c r="S1378" s="148"/>
      <c r="T1378" s="125"/>
      <c r="U1378" s="125"/>
      <c r="V1378" s="125"/>
    </row>
    <row r="1379" spans="1:22" s="30" customFormat="1" ht="15">
      <c r="A1379" s="127"/>
      <c r="B1379" s="154"/>
      <c r="C1379" s="34" t="s">
        <v>2</v>
      </c>
      <c r="D1379" s="58">
        <f t="shared" si="857"/>
        <v>12051</v>
      </c>
      <c r="E1379" s="36">
        <f t="shared" si="857"/>
        <v>0</v>
      </c>
      <c r="F1379" s="35">
        <f t="shared" si="858"/>
        <v>2410.2</v>
      </c>
      <c r="G1379" s="36">
        <f t="shared" si="858"/>
        <v>0</v>
      </c>
      <c r="H1379" s="35">
        <f aca="true" t="shared" si="861" ref="H1379:Q1379">H1365+H1372</f>
        <v>0</v>
      </c>
      <c r="I1379" s="36">
        <f t="shared" si="861"/>
        <v>0</v>
      </c>
      <c r="J1379" s="35">
        <f t="shared" si="861"/>
        <v>9640.8</v>
      </c>
      <c r="K1379" s="36">
        <f t="shared" si="861"/>
        <v>0</v>
      </c>
      <c r="L1379" s="35">
        <f t="shared" si="861"/>
        <v>0</v>
      </c>
      <c r="M1379" s="36">
        <f t="shared" si="861"/>
        <v>0</v>
      </c>
      <c r="N1379" s="35">
        <f t="shared" si="861"/>
        <v>669.5</v>
      </c>
      <c r="O1379" s="36">
        <f t="shared" si="861"/>
        <v>0</v>
      </c>
      <c r="P1379" s="35">
        <f t="shared" si="861"/>
        <v>0</v>
      </c>
      <c r="Q1379" s="36">
        <f t="shared" si="861"/>
        <v>0</v>
      </c>
      <c r="R1379" s="147"/>
      <c r="S1379" s="148"/>
      <c r="T1379" s="125"/>
      <c r="U1379" s="125"/>
      <c r="V1379" s="125"/>
    </row>
    <row r="1380" spans="1:22" s="30" customFormat="1" ht="15">
      <c r="A1380" s="127"/>
      <c r="B1380" s="154"/>
      <c r="C1380" s="34" t="s">
        <v>211</v>
      </c>
      <c r="D1380" s="58">
        <f t="shared" si="857"/>
        <v>0</v>
      </c>
      <c r="E1380" s="36">
        <f t="shared" si="857"/>
        <v>0</v>
      </c>
      <c r="F1380" s="35">
        <f t="shared" si="858"/>
        <v>0</v>
      </c>
      <c r="G1380" s="36">
        <f t="shared" si="858"/>
        <v>0</v>
      </c>
      <c r="H1380" s="35">
        <f aca="true" t="shared" si="862" ref="H1380:Q1380">H1366+H1373</f>
        <v>0</v>
      </c>
      <c r="I1380" s="36">
        <f t="shared" si="862"/>
        <v>0</v>
      </c>
      <c r="J1380" s="35">
        <f t="shared" si="862"/>
        <v>0</v>
      </c>
      <c r="K1380" s="36">
        <f t="shared" si="862"/>
        <v>0</v>
      </c>
      <c r="L1380" s="35">
        <f t="shared" si="862"/>
        <v>0</v>
      </c>
      <c r="M1380" s="36">
        <f t="shared" si="862"/>
        <v>0</v>
      </c>
      <c r="N1380" s="35">
        <f t="shared" si="862"/>
        <v>0</v>
      </c>
      <c r="O1380" s="36">
        <f t="shared" si="862"/>
        <v>0</v>
      </c>
      <c r="P1380" s="35">
        <f t="shared" si="862"/>
        <v>0</v>
      </c>
      <c r="Q1380" s="36">
        <f t="shared" si="862"/>
        <v>0</v>
      </c>
      <c r="R1380" s="147"/>
      <c r="S1380" s="148"/>
      <c r="T1380" s="125"/>
      <c r="U1380" s="125"/>
      <c r="V1380" s="125"/>
    </row>
    <row r="1381" spans="1:22" s="30" customFormat="1" ht="15">
      <c r="A1381" s="127"/>
      <c r="B1381" s="154"/>
      <c r="C1381" s="34" t="s">
        <v>212</v>
      </c>
      <c r="D1381" s="58">
        <f t="shared" si="857"/>
        <v>0</v>
      </c>
      <c r="E1381" s="36">
        <f t="shared" si="857"/>
        <v>0</v>
      </c>
      <c r="F1381" s="35">
        <f t="shared" si="858"/>
        <v>0</v>
      </c>
      <c r="G1381" s="36">
        <f t="shared" si="858"/>
        <v>0</v>
      </c>
      <c r="H1381" s="35">
        <f aca="true" t="shared" si="863" ref="H1381:Q1381">H1367+H1374</f>
        <v>0</v>
      </c>
      <c r="I1381" s="36">
        <f t="shared" si="863"/>
        <v>0</v>
      </c>
      <c r="J1381" s="35">
        <f t="shared" si="863"/>
        <v>0</v>
      </c>
      <c r="K1381" s="36">
        <f t="shared" si="863"/>
        <v>0</v>
      </c>
      <c r="L1381" s="35">
        <f t="shared" si="863"/>
        <v>0</v>
      </c>
      <c r="M1381" s="36">
        <f t="shared" si="863"/>
        <v>0</v>
      </c>
      <c r="N1381" s="35">
        <f t="shared" si="863"/>
        <v>0</v>
      </c>
      <c r="O1381" s="36">
        <f t="shared" si="863"/>
        <v>0</v>
      </c>
      <c r="P1381" s="35">
        <f t="shared" si="863"/>
        <v>0</v>
      </c>
      <c r="Q1381" s="36">
        <f t="shared" si="863"/>
        <v>0</v>
      </c>
      <c r="R1381" s="147"/>
      <c r="S1381" s="148"/>
      <c r="T1381" s="125"/>
      <c r="U1381" s="125"/>
      <c r="V1381" s="125"/>
    </row>
    <row r="1382" spans="1:22" s="30" customFormat="1" ht="15.75" thickBot="1">
      <c r="A1382" s="128"/>
      <c r="B1382" s="155"/>
      <c r="C1382" s="37" t="s">
        <v>213</v>
      </c>
      <c r="D1382" s="60">
        <f t="shared" si="857"/>
        <v>0</v>
      </c>
      <c r="E1382" s="39">
        <f t="shared" si="857"/>
        <v>0</v>
      </c>
      <c r="F1382" s="38">
        <f t="shared" si="858"/>
        <v>0</v>
      </c>
      <c r="G1382" s="39">
        <f t="shared" si="858"/>
        <v>0</v>
      </c>
      <c r="H1382" s="38">
        <f aca="true" t="shared" si="864" ref="H1382:Q1382">H1368+H1375</f>
        <v>0</v>
      </c>
      <c r="I1382" s="39">
        <f t="shared" si="864"/>
        <v>0</v>
      </c>
      <c r="J1382" s="38">
        <f t="shared" si="864"/>
        <v>0</v>
      </c>
      <c r="K1382" s="39">
        <f t="shared" si="864"/>
        <v>0</v>
      </c>
      <c r="L1382" s="38">
        <f t="shared" si="864"/>
        <v>0</v>
      </c>
      <c r="M1382" s="39">
        <f t="shared" si="864"/>
        <v>0</v>
      </c>
      <c r="N1382" s="38">
        <f t="shared" si="864"/>
        <v>0</v>
      </c>
      <c r="O1382" s="39">
        <f t="shared" si="864"/>
        <v>0</v>
      </c>
      <c r="P1382" s="38">
        <f t="shared" si="864"/>
        <v>0</v>
      </c>
      <c r="Q1382" s="39">
        <f t="shared" si="864"/>
        <v>0</v>
      </c>
      <c r="R1382" s="149"/>
      <c r="S1382" s="145"/>
      <c r="T1382" s="125"/>
      <c r="U1382" s="125"/>
      <c r="V1382" s="125"/>
    </row>
    <row r="1383" spans="1:22" s="30" customFormat="1" ht="15" customHeight="1">
      <c r="A1383" s="135" t="s">
        <v>56</v>
      </c>
      <c r="B1383" s="132" t="s">
        <v>158</v>
      </c>
      <c r="C1383" s="93" t="s">
        <v>14</v>
      </c>
      <c r="D1383" s="57">
        <f>SUM(D1384:D1389)</f>
        <v>52628.46000000001</v>
      </c>
      <c r="E1383" s="33">
        <f>SUM(E1384:E1389)</f>
        <v>0</v>
      </c>
      <c r="F1383" s="32">
        <f>SUM(F1384:F1389)</f>
        <v>12714.612000000001</v>
      </c>
      <c r="G1383" s="33">
        <f>SUM(G1384:G1389)</f>
        <v>0</v>
      </c>
      <c r="H1383" s="32">
        <f aca="true" t="shared" si="865" ref="H1383:Q1383">SUM(H1384:H1389)</f>
        <v>0</v>
      </c>
      <c r="I1383" s="33">
        <f t="shared" si="865"/>
        <v>0</v>
      </c>
      <c r="J1383" s="32">
        <f t="shared" si="865"/>
        <v>39913.848</v>
      </c>
      <c r="K1383" s="33">
        <f t="shared" si="865"/>
        <v>0</v>
      </c>
      <c r="L1383" s="32">
        <f t="shared" si="865"/>
        <v>0</v>
      </c>
      <c r="M1383" s="33">
        <f t="shared" si="865"/>
        <v>0</v>
      </c>
      <c r="N1383" s="32">
        <f t="shared" si="865"/>
        <v>2571.8</v>
      </c>
      <c r="O1383" s="33">
        <f t="shared" si="865"/>
        <v>0</v>
      </c>
      <c r="P1383" s="32">
        <f t="shared" si="865"/>
        <v>0</v>
      </c>
      <c r="Q1383" s="33">
        <f t="shared" si="865"/>
        <v>0</v>
      </c>
      <c r="R1383" s="157" t="s">
        <v>19</v>
      </c>
      <c r="S1383" s="158"/>
      <c r="T1383" s="125"/>
      <c r="U1383" s="125"/>
      <c r="V1383" s="125"/>
    </row>
    <row r="1384" spans="1:22" s="30" customFormat="1" ht="15">
      <c r="A1384" s="136"/>
      <c r="B1384" s="133"/>
      <c r="C1384" s="67" t="s">
        <v>0</v>
      </c>
      <c r="D1384" s="58">
        <f aca="true" t="shared" si="866" ref="D1384:D1389">F1384+H1384+J1384+L1384</f>
        <v>0</v>
      </c>
      <c r="E1384" s="36">
        <f aca="true" t="shared" si="867" ref="E1384:E1389">G1384+I1384+K1384+M1384</f>
        <v>0</v>
      </c>
      <c r="F1384" s="35">
        <f aca="true" t="shared" si="868" ref="F1384:G1389">F1405+F1426+F1447+F1468+F1489</f>
        <v>0</v>
      </c>
      <c r="G1384" s="36">
        <f t="shared" si="868"/>
        <v>0</v>
      </c>
      <c r="H1384" s="35">
        <f aca="true" t="shared" si="869" ref="H1384:Q1384">H1405+H1426+H1447+H1468+H1489</f>
        <v>0</v>
      </c>
      <c r="I1384" s="36">
        <f t="shared" si="869"/>
        <v>0</v>
      </c>
      <c r="J1384" s="35">
        <f t="shared" si="869"/>
        <v>0</v>
      </c>
      <c r="K1384" s="36">
        <f t="shared" si="869"/>
        <v>0</v>
      </c>
      <c r="L1384" s="35">
        <f t="shared" si="869"/>
        <v>0</v>
      </c>
      <c r="M1384" s="36">
        <f t="shared" si="869"/>
        <v>0</v>
      </c>
      <c r="N1384" s="35">
        <f t="shared" si="869"/>
        <v>0</v>
      </c>
      <c r="O1384" s="36">
        <f t="shared" si="869"/>
        <v>0</v>
      </c>
      <c r="P1384" s="35">
        <f t="shared" si="869"/>
        <v>0</v>
      </c>
      <c r="Q1384" s="36">
        <f t="shared" si="869"/>
        <v>0</v>
      </c>
      <c r="R1384" s="159"/>
      <c r="S1384" s="160"/>
      <c r="T1384" s="125"/>
      <c r="U1384" s="125"/>
      <c r="V1384" s="125"/>
    </row>
    <row r="1385" spans="1:22" s="30" customFormat="1" ht="15">
      <c r="A1385" s="136"/>
      <c r="B1385" s="133"/>
      <c r="C1385" s="67" t="s">
        <v>1</v>
      </c>
      <c r="D1385" s="58">
        <f t="shared" si="866"/>
        <v>33010.26</v>
      </c>
      <c r="E1385" s="36">
        <f t="shared" si="867"/>
        <v>0</v>
      </c>
      <c r="F1385" s="35">
        <f t="shared" si="868"/>
        <v>8790.972000000002</v>
      </c>
      <c r="G1385" s="36">
        <f t="shared" si="868"/>
        <v>0</v>
      </c>
      <c r="H1385" s="35">
        <f aca="true" t="shared" si="870" ref="H1385:Q1385">H1406+H1427+H1448+H1469+H1490</f>
        <v>0</v>
      </c>
      <c r="I1385" s="36">
        <f t="shared" si="870"/>
        <v>0</v>
      </c>
      <c r="J1385" s="35">
        <f t="shared" si="870"/>
        <v>24219.288</v>
      </c>
      <c r="K1385" s="36">
        <f t="shared" si="870"/>
        <v>0</v>
      </c>
      <c r="L1385" s="35">
        <f t="shared" si="870"/>
        <v>0</v>
      </c>
      <c r="M1385" s="36">
        <f t="shared" si="870"/>
        <v>0</v>
      </c>
      <c r="N1385" s="35">
        <f t="shared" si="870"/>
        <v>1481.9</v>
      </c>
      <c r="O1385" s="36">
        <f t="shared" si="870"/>
        <v>0</v>
      </c>
      <c r="P1385" s="35">
        <f t="shared" si="870"/>
        <v>0</v>
      </c>
      <c r="Q1385" s="36">
        <f t="shared" si="870"/>
        <v>0</v>
      </c>
      <c r="R1385" s="159"/>
      <c r="S1385" s="160"/>
      <c r="T1385" s="125"/>
      <c r="U1385" s="125"/>
      <c r="V1385" s="125"/>
    </row>
    <row r="1386" spans="1:22" s="30" customFormat="1" ht="15">
      <c r="A1386" s="136"/>
      <c r="B1386" s="133"/>
      <c r="C1386" s="67" t="s">
        <v>2</v>
      </c>
      <c r="D1386" s="58">
        <f t="shared" si="866"/>
        <v>19618.2</v>
      </c>
      <c r="E1386" s="36">
        <f t="shared" si="867"/>
        <v>0</v>
      </c>
      <c r="F1386" s="35">
        <f t="shared" si="868"/>
        <v>3923.6400000000003</v>
      </c>
      <c r="G1386" s="36">
        <f t="shared" si="868"/>
        <v>0</v>
      </c>
      <c r="H1386" s="35">
        <f aca="true" t="shared" si="871" ref="H1386:Q1386">H1407+H1428+H1449+H1470+H1491</f>
        <v>0</v>
      </c>
      <c r="I1386" s="36">
        <f t="shared" si="871"/>
        <v>0</v>
      </c>
      <c r="J1386" s="35">
        <f t="shared" si="871"/>
        <v>15694.560000000001</v>
      </c>
      <c r="K1386" s="36">
        <f t="shared" si="871"/>
        <v>0</v>
      </c>
      <c r="L1386" s="35">
        <f t="shared" si="871"/>
        <v>0</v>
      </c>
      <c r="M1386" s="36">
        <f t="shared" si="871"/>
        <v>0</v>
      </c>
      <c r="N1386" s="35">
        <f t="shared" si="871"/>
        <v>1089.9</v>
      </c>
      <c r="O1386" s="36">
        <f t="shared" si="871"/>
        <v>0</v>
      </c>
      <c r="P1386" s="35">
        <f t="shared" si="871"/>
        <v>0</v>
      </c>
      <c r="Q1386" s="36">
        <f t="shared" si="871"/>
        <v>0</v>
      </c>
      <c r="R1386" s="159"/>
      <c r="S1386" s="160"/>
      <c r="T1386" s="125"/>
      <c r="U1386" s="125"/>
      <c r="V1386" s="125"/>
    </row>
    <row r="1387" spans="1:22" s="30" customFormat="1" ht="15">
      <c r="A1387" s="136"/>
      <c r="B1387" s="133"/>
      <c r="C1387" s="67" t="s">
        <v>211</v>
      </c>
      <c r="D1387" s="58">
        <f t="shared" si="866"/>
        <v>0</v>
      </c>
      <c r="E1387" s="36">
        <f t="shared" si="867"/>
        <v>0</v>
      </c>
      <c r="F1387" s="35">
        <f t="shared" si="868"/>
        <v>0</v>
      </c>
      <c r="G1387" s="36">
        <f t="shared" si="868"/>
        <v>0</v>
      </c>
      <c r="H1387" s="35">
        <f aca="true" t="shared" si="872" ref="H1387:Q1387">H1408+H1429+H1450+H1471+H1492</f>
        <v>0</v>
      </c>
      <c r="I1387" s="36">
        <f t="shared" si="872"/>
        <v>0</v>
      </c>
      <c r="J1387" s="35">
        <f t="shared" si="872"/>
        <v>0</v>
      </c>
      <c r="K1387" s="36">
        <f t="shared" si="872"/>
        <v>0</v>
      </c>
      <c r="L1387" s="35">
        <f t="shared" si="872"/>
        <v>0</v>
      </c>
      <c r="M1387" s="36">
        <f t="shared" si="872"/>
        <v>0</v>
      </c>
      <c r="N1387" s="35">
        <f t="shared" si="872"/>
        <v>0</v>
      </c>
      <c r="O1387" s="36">
        <f t="shared" si="872"/>
        <v>0</v>
      </c>
      <c r="P1387" s="35">
        <f t="shared" si="872"/>
        <v>0</v>
      </c>
      <c r="Q1387" s="36">
        <f t="shared" si="872"/>
        <v>0</v>
      </c>
      <c r="R1387" s="159"/>
      <c r="S1387" s="160"/>
      <c r="T1387" s="125"/>
      <c r="U1387" s="125"/>
      <c r="V1387" s="125"/>
    </row>
    <row r="1388" spans="1:22" s="30" customFormat="1" ht="15">
      <c r="A1388" s="136"/>
      <c r="B1388" s="133"/>
      <c r="C1388" s="67" t="s">
        <v>212</v>
      </c>
      <c r="D1388" s="58">
        <f t="shared" si="866"/>
        <v>0</v>
      </c>
      <c r="E1388" s="36">
        <f t="shared" si="867"/>
        <v>0</v>
      </c>
      <c r="F1388" s="35">
        <f t="shared" si="868"/>
        <v>0</v>
      </c>
      <c r="G1388" s="36">
        <f t="shared" si="868"/>
        <v>0</v>
      </c>
      <c r="H1388" s="35">
        <f aca="true" t="shared" si="873" ref="H1388:Q1388">H1409+H1430+H1451+H1472+H1493</f>
        <v>0</v>
      </c>
      <c r="I1388" s="36">
        <f t="shared" si="873"/>
        <v>0</v>
      </c>
      <c r="J1388" s="35">
        <f t="shared" si="873"/>
        <v>0</v>
      </c>
      <c r="K1388" s="36">
        <f t="shared" si="873"/>
        <v>0</v>
      </c>
      <c r="L1388" s="35">
        <f t="shared" si="873"/>
        <v>0</v>
      </c>
      <c r="M1388" s="36">
        <f t="shared" si="873"/>
        <v>0</v>
      </c>
      <c r="N1388" s="35">
        <f t="shared" si="873"/>
        <v>0</v>
      </c>
      <c r="O1388" s="36">
        <f t="shared" si="873"/>
        <v>0</v>
      </c>
      <c r="P1388" s="35">
        <f t="shared" si="873"/>
        <v>0</v>
      </c>
      <c r="Q1388" s="36">
        <f t="shared" si="873"/>
        <v>0</v>
      </c>
      <c r="R1388" s="159"/>
      <c r="S1388" s="160"/>
      <c r="T1388" s="125"/>
      <c r="U1388" s="125"/>
      <c r="V1388" s="125"/>
    </row>
    <row r="1389" spans="1:22" s="30" customFormat="1" ht="15.75" thickBot="1">
      <c r="A1389" s="137"/>
      <c r="B1389" s="134"/>
      <c r="C1389" s="67" t="s">
        <v>213</v>
      </c>
      <c r="D1389" s="82">
        <f t="shared" si="866"/>
        <v>0</v>
      </c>
      <c r="E1389" s="83">
        <f t="shared" si="867"/>
        <v>0</v>
      </c>
      <c r="F1389" s="84">
        <f t="shared" si="868"/>
        <v>0</v>
      </c>
      <c r="G1389" s="83">
        <f t="shared" si="868"/>
        <v>0</v>
      </c>
      <c r="H1389" s="84">
        <f aca="true" t="shared" si="874" ref="H1389:Q1389">H1410+H1431+H1452+H1473+H1494</f>
        <v>0</v>
      </c>
      <c r="I1389" s="83">
        <f t="shared" si="874"/>
        <v>0</v>
      </c>
      <c r="J1389" s="84">
        <f t="shared" si="874"/>
        <v>0</v>
      </c>
      <c r="K1389" s="83">
        <f t="shared" si="874"/>
        <v>0</v>
      </c>
      <c r="L1389" s="84">
        <f t="shared" si="874"/>
        <v>0</v>
      </c>
      <c r="M1389" s="83">
        <f t="shared" si="874"/>
        <v>0</v>
      </c>
      <c r="N1389" s="84">
        <f t="shared" si="874"/>
        <v>0</v>
      </c>
      <c r="O1389" s="83">
        <f t="shared" si="874"/>
        <v>0</v>
      </c>
      <c r="P1389" s="84">
        <f t="shared" si="874"/>
        <v>0</v>
      </c>
      <c r="Q1389" s="83">
        <f t="shared" si="874"/>
        <v>0</v>
      </c>
      <c r="R1389" s="161"/>
      <c r="S1389" s="162"/>
      <c r="T1389" s="125"/>
      <c r="U1389" s="125"/>
      <c r="V1389" s="125"/>
    </row>
    <row r="1390" spans="1:22" ht="15">
      <c r="A1390" s="126" t="s">
        <v>177</v>
      </c>
      <c r="B1390" s="143" t="s">
        <v>242</v>
      </c>
      <c r="C1390" s="40" t="s">
        <v>14</v>
      </c>
      <c r="D1390" s="41">
        <f>SUM(D1391:D1396)</f>
        <v>20737.800000000003</v>
      </c>
      <c r="E1390" s="42">
        <f>SUM(E1391:E1396)</f>
        <v>0</v>
      </c>
      <c r="F1390" s="41">
        <f aca="true" t="shared" si="875" ref="F1390:Q1390">SUM(F1391:F1396)</f>
        <v>4147.56</v>
      </c>
      <c r="G1390" s="42">
        <f t="shared" si="875"/>
        <v>0</v>
      </c>
      <c r="H1390" s="41">
        <f t="shared" si="875"/>
        <v>0</v>
      </c>
      <c r="I1390" s="42">
        <f t="shared" si="875"/>
        <v>0</v>
      </c>
      <c r="J1390" s="41">
        <f t="shared" si="875"/>
        <v>16590.24</v>
      </c>
      <c r="K1390" s="42">
        <f t="shared" si="875"/>
        <v>0</v>
      </c>
      <c r="L1390" s="41">
        <f t="shared" si="875"/>
        <v>0</v>
      </c>
      <c r="M1390" s="42">
        <f t="shared" si="875"/>
        <v>0</v>
      </c>
      <c r="N1390" s="41">
        <f t="shared" si="875"/>
        <v>437</v>
      </c>
      <c r="O1390" s="42">
        <f t="shared" si="875"/>
        <v>0</v>
      </c>
      <c r="P1390" s="41">
        <f t="shared" si="875"/>
        <v>0</v>
      </c>
      <c r="Q1390" s="42">
        <f t="shared" si="875"/>
        <v>0</v>
      </c>
      <c r="R1390" s="150" t="s">
        <v>19</v>
      </c>
      <c r="S1390" s="151"/>
      <c r="T1390" s="125"/>
      <c r="U1390" s="125"/>
      <c r="V1390" s="125"/>
    </row>
    <row r="1391" spans="1:22" ht="15">
      <c r="A1391" s="127"/>
      <c r="B1391" s="144"/>
      <c r="C1391" s="43" t="s">
        <v>0</v>
      </c>
      <c r="D1391" s="44">
        <f aca="true" t="shared" si="876" ref="D1391:D1396">F1391+H1391+J1391+L1391</f>
        <v>0</v>
      </c>
      <c r="E1391" s="45">
        <f aca="true" t="shared" si="877" ref="E1391:E1396">G1391+I1391+K1391+M1391</f>
        <v>0</v>
      </c>
      <c r="F1391" s="46"/>
      <c r="G1391" s="45"/>
      <c r="H1391" s="46"/>
      <c r="I1391" s="45"/>
      <c r="J1391" s="46"/>
      <c r="K1391" s="45"/>
      <c r="L1391" s="46"/>
      <c r="M1391" s="45"/>
      <c r="N1391" s="46"/>
      <c r="O1391" s="45"/>
      <c r="P1391" s="46"/>
      <c r="Q1391" s="45"/>
      <c r="R1391" s="147"/>
      <c r="S1391" s="148"/>
      <c r="T1391" s="125"/>
      <c r="U1391" s="125"/>
      <c r="V1391" s="125"/>
    </row>
    <row r="1392" spans="1:22" ht="15">
      <c r="A1392" s="127"/>
      <c r="B1392" s="144"/>
      <c r="C1392" s="43" t="s">
        <v>1</v>
      </c>
      <c r="D1392" s="44">
        <f t="shared" si="876"/>
        <v>20737.800000000003</v>
      </c>
      <c r="E1392" s="45">
        <f t="shared" si="877"/>
        <v>0</v>
      </c>
      <c r="F1392" s="46">
        <v>4147.56</v>
      </c>
      <c r="G1392" s="45"/>
      <c r="H1392" s="46"/>
      <c r="I1392" s="45"/>
      <c r="J1392" s="46">
        <v>16590.24</v>
      </c>
      <c r="K1392" s="45"/>
      <c r="L1392" s="46"/>
      <c r="M1392" s="45"/>
      <c r="N1392" s="46">
        <v>437</v>
      </c>
      <c r="O1392" s="45"/>
      <c r="P1392" s="46"/>
      <c r="Q1392" s="45"/>
      <c r="R1392" s="147"/>
      <c r="S1392" s="148"/>
      <c r="T1392" s="125"/>
      <c r="U1392" s="125"/>
      <c r="V1392" s="125"/>
    </row>
    <row r="1393" spans="1:22" ht="15">
      <c r="A1393" s="127"/>
      <c r="B1393" s="144"/>
      <c r="C1393" s="43" t="s">
        <v>2</v>
      </c>
      <c r="D1393" s="44">
        <f t="shared" si="876"/>
        <v>0</v>
      </c>
      <c r="E1393" s="45">
        <f t="shared" si="877"/>
        <v>0</v>
      </c>
      <c r="F1393" s="46"/>
      <c r="G1393" s="45"/>
      <c r="H1393" s="46"/>
      <c r="I1393" s="45"/>
      <c r="J1393" s="46"/>
      <c r="K1393" s="45"/>
      <c r="L1393" s="46"/>
      <c r="M1393" s="45"/>
      <c r="N1393" s="46"/>
      <c r="O1393" s="45"/>
      <c r="P1393" s="46"/>
      <c r="Q1393" s="45"/>
      <c r="R1393" s="147"/>
      <c r="S1393" s="148"/>
      <c r="T1393" s="125"/>
      <c r="U1393" s="125"/>
      <c r="V1393" s="125"/>
    </row>
    <row r="1394" spans="1:22" ht="15">
      <c r="A1394" s="127"/>
      <c r="B1394" s="144"/>
      <c r="C1394" s="43" t="s">
        <v>211</v>
      </c>
      <c r="D1394" s="44">
        <f t="shared" si="876"/>
        <v>0</v>
      </c>
      <c r="E1394" s="45">
        <f t="shared" si="877"/>
        <v>0</v>
      </c>
      <c r="F1394" s="46"/>
      <c r="G1394" s="45"/>
      <c r="H1394" s="46"/>
      <c r="I1394" s="45"/>
      <c r="J1394" s="46"/>
      <c r="K1394" s="45"/>
      <c r="L1394" s="46"/>
      <c r="M1394" s="45"/>
      <c r="N1394" s="46"/>
      <c r="O1394" s="45"/>
      <c r="P1394" s="46"/>
      <c r="Q1394" s="45"/>
      <c r="R1394" s="147"/>
      <c r="S1394" s="148"/>
      <c r="T1394" s="125"/>
      <c r="U1394" s="125"/>
      <c r="V1394" s="125"/>
    </row>
    <row r="1395" spans="1:22" ht="15">
      <c r="A1395" s="127"/>
      <c r="B1395" s="144"/>
      <c r="C1395" s="43" t="s">
        <v>212</v>
      </c>
      <c r="D1395" s="44">
        <f t="shared" si="876"/>
        <v>0</v>
      </c>
      <c r="E1395" s="45">
        <f t="shared" si="877"/>
        <v>0</v>
      </c>
      <c r="F1395" s="46"/>
      <c r="G1395" s="45"/>
      <c r="H1395" s="46"/>
      <c r="I1395" s="45"/>
      <c r="J1395" s="46"/>
      <c r="K1395" s="45"/>
      <c r="L1395" s="46"/>
      <c r="M1395" s="45"/>
      <c r="N1395" s="46"/>
      <c r="O1395" s="45"/>
      <c r="P1395" s="46"/>
      <c r="Q1395" s="45"/>
      <c r="R1395" s="147"/>
      <c r="S1395" s="148"/>
      <c r="T1395" s="125"/>
      <c r="U1395" s="125"/>
      <c r="V1395" s="125"/>
    </row>
    <row r="1396" spans="1:22" ht="15">
      <c r="A1396" s="127"/>
      <c r="B1396" s="142"/>
      <c r="C1396" s="43" t="s">
        <v>213</v>
      </c>
      <c r="D1396" s="44">
        <f t="shared" si="876"/>
        <v>0</v>
      </c>
      <c r="E1396" s="45">
        <f t="shared" si="877"/>
        <v>0</v>
      </c>
      <c r="F1396" s="46"/>
      <c r="G1396" s="45"/>
      <c r="H1396" s="46"/>
      <c r="I1396" s="45"/>
      <c r="J1396" s="46"/>
      <c r="K1396" s="45"/>
      <c r="L1396" s="46"/>
      <c r="M1396" s="45"/>
      <c r="N1396" s="46"/>
      <c r="O1396" s="45"/>
      <c r="P1396" s="46"/>
      <c r="Q1396" s="45"/>
      <c r="R1396" s="147"/>
      <c r="S1396" s="148"/>
      <c r="T1396" s="125"/>
      <c r="U1396" s="125"/>
      <c r="V1396" s="125"/>
    </row>
    <row r="1397" spans="1:22" ht="15">
      <c r="A1397" s="127"/>
      <c r="B1397" s="146" t="s">
        <v>337</v>
      </c>
      <c r="C1397" s="43" t="s">
        <v>14</v>
      </c>
      <c r="D1397" s="55">
        <f>SUM(D1398:D1403)</f>
        <v>1462.15</v>
      </c>
      <c r="E1397" s="48">
        <f>SUM(E1398:E1403)</f>
        <v>0</v>
      </c>
      <c r="F1397" s="55">
        <f aca="true" t="shared" si="878" ref="F1397:Q1397">SUM(F1398:F1403)</f>
        <v>1462.15</v>
      </c>
      <c r="G1397" s="48">
        <f t="shared" si="878"/>
        <v>0</v>
      </c>
      <c r="H1397" s="55">
        <f t="shared" si="878"/>
        <v>0</v>
      </c>
      <c r="I1397" s="48">
        <f t="shared" si="878"/>
        <v>0</v>
      </c>
      <c r="J1397" s="55">
        <f t="shared" si="878"/>
        <v>0</v>
      </c>
      <c r="K1397" s="48">
        <f t="shared" si="878"/>
        <v>0</v>
      </c>
      <c r="L1397" s="55">
        <f t="shared" si="878"/>
        <v>0</v>
      </c>
      <c r="M1397" s="48">
        <f t="shared" si="878"/>
        <v>0</v>
      </c>
      <c r="N1397" s="55">
        <f t="shared" si="878"/>
        <v>0</v>
      </c>
      <c r="O1397" s="48">
        <f t="shared" si="878"/>
        <v>0</v>
      </c>
      <c r="P1397" s="55">
        <f t="shared" si="878"/>
        <v>0</v>
      </c>
      <c r="Q1397" s="48">
        <f t="shared" si="878"/>
        <v>0</v>
      </c>
      <c r="R1397" s="147"/>
      <c r="S1397" s="148"/>
      <c r="T1397" s="125"/>
      <c r="U1397" s="125"/>
      <c r="V1397" s="125"/>
    </row>
    <row r="1398" spans="1:22" ht="15">
      <c r="A1398" s="127"/>
      <c r="B1398" s="144"/>
      <c r="C1398" s="43" t="s">
        <v>0</v>
      </c>
      <c r="D1398" s="44">
        <f aca="true" t="shared" si="879" ref="D1398:D1403">F1398+H1398+J1398+L1398</f>
        <v>0</v>
      </c>
      <c r="E1398" s="45">
        <f aca="true" t="shared" si="880" ref="E1398:E1403">G1398+I1398+K1398+M1398</f>
        <v>0</v>
      </c>
      <c r="F1398" s="46">
        <v>0</v>
      </c>
      <c r="G1398" s="45"/>
      <c r="H1398" s="46"/>
      <c r="I1398" s="45"/>
      <c r="J1398" s="46"/>
      <c r="K1398" s="45"/>
      <c r="L1398" s="46"/>
      <c r="M1398" s="45"/>
      <c r="N1398" s="46"/>
      <c r="O1398" s="45"/>
      <c r="P1398" s="46"/>
      <c r="Q1398" s="45"/>
      <c r="R1398" s="147"/>
      <c r="S1398" s="148"/>
      <c r="T1398" s="125"/>
      <c r="U1398" s="125"/>
      <c r="V1398" s="125"/>
    </row>
    <row r="1399" spans="1:22" ht="15">
      <c r="A1399" s="127"/>
      <c r="B1399" s="144"/>
      <c r="C1399" s="43" t="s">
        <v>1</v>
      </c>
      <c r="D1399" s="44">
        <f t="shared" si="879"/>
        <v>1462.15</v>
      </c>
      <c r="E1399" s="45">
        <f t="shared" si="880"/>
        <v>0</v>
      </c>
      <c r="F1399" s="46">
        <v>1462.15</v>
      </c>
      <c r="G1399" s="45"/>
      <c r="H1399" s="46"/>
      <c r="I1399" s="45"/>
      <c r="J1399" s="46"/>
      <c r="K1399" s="45"/>
      <c r="L1399" s="46"/>
      <c r="M1399" s="45"/>
      <c r="N1399" s="46"/>
      <c r="O1399" s="45"/>
      <c r="P1399" s="46"/>
      <c r="Q1399" s="45"/>
      <c r="R1399" s="147"/>
      <c r="S1399" s="148"/>
      <c r="T1399" s="125"/>
      <c r="U1399" s="125"/>
      <c r="V1399" s="125"/>
    </row>
    <row r="1400" spans="1:22" ht="15">
      <c r="A1400" s="127"/>
      <c r="B1400" s="144"/>
      <c r="C1400" s="43" t="s">
        <v>2</v>
      </c>
      <c r="D1400" s="44">
        <f t="shared" si="879"/>
        <v>0</v>
      </c>
      <c r="E1400" s="45">
        <f t="shared" si="880"/>
        <v>0</v>
      </c>
      <c r="F1400" s="46"/>
      <c r="G1400" s="45"/>
      <c r="H1400" s="46"/>
      <c r="I1400" s="45"/>
      <c r="J1400" s="46"/>
      <c r="K1400" s="45"/>
      <c r="L1400" s="46"/>
      <c r="M1400" s="45"/>
      <c r="N1400" s="46"/>
      <c r="O1400" s="45"/>
      <c r="P1400" s="46"/>
      <c r="Q1400" s="45"/>
      <c r="R1400" s="147"/>
      <c r="S1400" s="148"/>
      <c r="T1400" s="125"/>
      <c r="U1400" s="125"/>
      <c r="V1400" s="125"/>
    </row>
    <row r="1401" spans="1:22" ht="15">
      <c r="A1401" s="127"/>
      <c r="B1401" s="144"/>
      <c r="C1401" s="43" t="s">
        <v>211</v>
      </c>
      <c r="D1401" s="44">
        <f t="shared" si="879"/>
        <v>0</v>
      </c>
      <c r="E1401" s="45">
        <f t="shared" si="880"/>
        <v>0</v>
      </c>
      <c r="F1401" s="46"/>
      <c r="G1401" s="45"/>
      <c r="H1401" s="46"/>
      <c r="I1401" s="45"/>
      <c r="J1401" s="46"/>
      <c r="K1401" s="45"/>
      <c r="L1401" s="46"/>
      <c r="M1401" s="45"/>
      <c r="N1401" s="46"/>
      <c r="O1401" s="45"/>
      <c r="P1401" s="46"/>
      <c r="Q1401" s="45"/>
      <c r="R1401" s="147"/>
      <c r="S1401" s="148"/>
      <c r="T1401" s="125"/>
      <c r="U1401" s="125"/>
      <c r="V1401" s="125"/>
    </row>
    <row r="1402" spans="1:22" ht="15">
      <c r="A1402" s="127"/>
      <c r="B1402" s="144"/>
      <c r="C1402" s="43" t="s">
        <v>212</v>
      </c>
      <c r="D1402" s="44">
        <f t="shared" si="879"/>
        <v>0</v>
      </c>
      <c r="E1402" s="45">
        <f t="shared" si="880"/>
        <v>0</v>
      </c>
      <c r="F1402" s="46"/>
      <c r="G1402" s="45"/>
      <c r="H1402" s="46"/>
      <c r="I1402" s="45"/>
      <c r="J1402" s="46"/>
      <c r="K1402" s="45"/>
      <c r="L1402" s="46"/>
      <c r="M1402" s="45"/>
      <c r="N1402" s="46"/>
      <c r="O1402" s="45"/>
      <c r="P1402" s="46"/>
      <c r="Q1402" s="45"/>
      <c r="R1402" s="147"/>
      <c r="S1402" s="148"/>
      <c r="T1402" s="125"/>
      <c r="U1402" s="125"/>
      <c r="V1402" s="125"/>
    </row>
    <row r="1403" spans="1:22" ht="15">
      <c r="A1403" s="127"/>
      <c r="B1403" s="142"/>
      <c r="C1403" s="43" t="s">
        <v>213</v>
      </c>
      <c r="D1403" s="44">
        <f t="shared" si="879"/>
        <v>0</v>
      </c>
      <c r="E1403" s="45">
        <f t="shared" si="880"/>
        <v>0</v>
      </c>
      <c r="F1403" s="46"/>
      <c r="G1403" s="45"/>
      <c r="H1403" s="46"/>
      <c r="I1403" s="45"/>
      <c r="J1403" s="46"/>
      <c r="K1403" s="45"/>
      <c r="L1403" s="46"/>
      <c r="M1403" s="45"/>
      <c r="N1403" s="46"/>
      <c r="O1403" s="45"/>
      <c r="P1403" s="46"/>
      <c r="Q1403" s="45"/>
      <c r="R1403" s="147"/>
      <c r="S1403" s="148"/>
      <c r="T1403" s="125"/>
      <c r="U1403" s="125"/>
      <c r="V1403" s="125"/>
    </row>
    <row r="1404" spans="1:22" s="30" customFormat="1" ht="15">
      <c r="A1404" s="127"/>
      <c r="B1404" s="153" t="s">
        <v>245</v>
      </c>
      <c r="C1404" s="64" t="s">
        <v>14</v>
      </c>
      <c r="D1404" s="62">
        <f>SUM(D1405:D1410)</f>
        <v>22199.950000000004</v>
      </c>
      <c r="E1404" s="63">
        <f>SUM(E1405:E1410)</f>
        <v>0</v>
      </c>
      <c r="F1404" s="62">
        <f aca="true" t="shared" si="881" ref="F1404:Q1404">SUM(F1405:F1410)</f>
        <v>5609.710000000001</v>
      </c>
      <c r="G1404" s="63">
        <f t="shared" si="881"/>
        <v>0</v>
      </c>
      <c r="H1404" s="62">
        <f t="shared" si="881"/>
        <v>0</v>
      </c>
      <c r="I1404" s="63">
        <f t="shared" si="881"/>
        <v>0</v>
      </c>
      <c r="J1404" s="62">
        <f t="shared" si="881"/>
        <v>16590.24</v>
      </c>
      <c r="K1404" s="63">
        <f t="shared" si="881"/>
        <v>0</v>
      </c>
      <c r="L1404" s="62">
        <f t="shared" si="881"/>
        <v>0</v>
      </c>
      <c r="M1404" s="63">
        <f t="shared" si="881"/>
        <v>0</v>
      </c>
      <c r="N1404" s="62">
        <f t="shared" si="881"/>
        <v>437</v>
      </c>
      <c r="O1404" s="63">
        <f t="shared" si="881"/>
        <v>0</v>
      </c>
      <c r="P1404" s="62">
        <f t="shared" si="881"/>
        <v>0</v>
      </c>
      <c r="Q1404" s="63">
        <f t="shared" si="881"/>
        <v>0</v>
      </c>
      <c r="R1404" s="147"/>
      <c r="S1404" s="148"/>
      <c r="T1404" s="125"/>
      <c r="U1404" s="125"/>
      <c r="V1404" s="125"/>
    </row>
    <row r="1405" spans="1:22" s="30" customFormat="1" ht="15">
      <c r="A1405" s="127"/>
      <c r="B1405" s="154"/>
      <c r="C1405" s="34" t="s">
        <v>0</v>
      </c>
      <c r="D1405" s="58">
        <f aca="true" t="shared" si="882" ref="D1405:E1410">F1405+H1405+J1405+L1405</f>
        <v>0</v>
      </c>
      <c r="E1405" s="36">
        <f t="shared" si="882"/>
        <v>0</v>
      </c>
      <c r="F1405" s="35">
        <f aca="true" t="shared" si="883" ref="F1405:G1410">F1391+F1398</f>
        <v>0</v>
      </c>
      <c r="G1405" s="36">
        <f t="shared" si="883"/>
        <v>0</v>
      </c>
      <c r="H1405" s="35">
        <f aca="true" t="shared" si="884" ref="H1405:Q1405">H1391+H1398</f>
        <v>0</v>
      </c>
      <c r="I1405" s="36">
        <f t="shared" si="884"/>
        <v>0</v>
      </c>
      <c r="J1405" s="35">
        <f t="shared" si="884"/>
        <v>0</v>
      </c>
      <c r="K1405" s="36">
        <f t="shared" si="884"/>
        <v>0</v>
      </c>
      <c r="L1405" s="35">
        <f t="shared" si="884"/>
        <v>0</v>
      </c>
      <c r="M1405" s="36">
        <f t="shared" si="884"/>
        <v>0</v>
      </c>
      <c r="N1405" s="35">
        <f t="shared" si="884"/>
        <v>0</v>
      </c>
      <c r="O1405" s="36">
        <f t="shared" si="884"/>
        <v>0</v>
      </c>
      <c r="P1405" s="35">
        <f t="shared" si="884"/>
        <v>0</v>
      </c>
      <c r="Q1405" s="36">
        <f t="shared" si="884"/>
        <v>0</v>
      </c>
      <c r="R1405" s="147"/>
      <c r="S1405" s="148"/>
      <c r="T1405" s="125"/>
      <c r="U1405" s="125"/>
      <c r="V1405" s="125"/>
    </row>
    <row r="1406" spans="1:22" s="30" customFormat="1" ht="15">
      <c r="A1406" s="127"/>
      <c r="B1406" s="154"/>
      <c r="C1406" s="34" t="s">
        <v>1</v>
      </c>
      <c r="D1406" s="58">
        <f t="shared" si="882"/>
        <v>22199.950000000004</v>
      </c>
      <c r="E1406" s="36">
        <f t="shared" si="882"/>
        <v>0</v>
      </c>
      <c r="F1406" s="35">
        <f t="shared" si="883"/>
        <v>5609.710000000001</v>
      </c>
      <c r="G1406" s="36">
        <f t="shared" si="883"/>
        <v>0</v>
      </c>
      <c r="H1406" s="35">
        <f aca="true" t="shared" si="885" ref="H1406:Q1406">H1392+H1399</f>
        <v>0</v>
      </c>
      <c r="I1406" s="36">
        <f t="shared" si="885"/>
        <v>0</v>
      </c>
      <c r="J1406" s="35">
        <f t="shared" si="885"/>
        <v>16590.24</v>
      </c>
      <c r="K1406" s="36">
        <f t="shared" si="885"/>
        <v>0</v>
      </c>
      <c r="L1406" s="35">
        <f t="shared" si="885"/>
        <v>0</v>
      </c>
      <c r="M1406" s="36">
        <f t="shared" si="885"/>
        <v>0</v>
      </c>
      <c r="N1406" s="35">
        <f t="shared" si="885"/>
        <v>437</v>
      </c>
      <c r="O1406" s="36">
        <f t="shared" si="885"/>
        <v>0</v>
      </c>
      <c r="P1406" s="35">
        <f t="shared" si="885"/>
        <v>0</v>
      </c>
      <c r="Q1406" s="36">
        <f t="shared" si="885"/>
        <v>0</v>
      </c>
      <c r="R1406" s="147"/>
      <c r="S1406" s="148"/>
      <c r="T1406" s="125"/>
      <c r="U1406" s="125"/>
      <c r="V1406" s="125"/>
    </row>
    <row r="1407" spans="1:22" s="30" customFormat="1" ht="15">
      <c r="A1407" s="127"/>
      <c r="B1407" s="154"/>
      <c r="C1407" s="34" t="s">
        <v>2</v>
      </c>
      <c r="D1407" s="58">
        <f t="shared" si="882"/>
        <v>0</v>
      </c>
      <c r="E1407" s="36">
        <f t="shared" si="882"/>
        <v>0</v>
      </c>
      <c r="F1407" s="35">
        <f t="shared" si="883"/>
        <v>0</v>
      </c>
      <c r="G1407" s="36">
        <f t="shared" si="883"/>
        <v>0</v>
      </c>
      <c r="H1407" s="35">
        <f aca="true" t="shared" si="886" ref="H1407:Q1407">H1393+H1400</f>
        <v>0</v>
      </c>
      <c r="I1407" s="36">
        <f t="shared" si="886"/>
        <v>0</v>
      </c>
      <c r="J1407" s="35">
        <f t="shared" si="886"/>
        <v>0</v>
      </c>
      <c r="K1407" s="36">
        <f t="shared" si="886"/>
        <v>0</v>
      </c>
      <c r="L1407" s="35">
        <f t="shared" si="886"/>
        <v>0</v>
      </c>
      <c r="M1407" s="36">
        <f t="shared" si="886"/>
        <v>0</v>
      </c>
      <c r="N1407" s="35">
        <f t="shared" si="886"/>
        <v>0</v>
      </c>
      <c r="O1407" s="36">
        <f t="shared" si="886"/>
        <v>0</v>
      </c>
      <c r="P1407" s="35">
        <f t="shared" si="886"/>
        <v>0</v>
      </c>
      <c r="Q1407" s="36">
        <f t="shared" si="886"/>
        <v>0</v>
      </c>
      <c r="R1407" s="147"/>
      <c r="S1407" s="148"/>
      <c r="T1407" s="125"/>
      <c r="U1407" s="125"/>
      <c r="V1407" s="125"/>
    </row>
    <row r="1408" spans="1:22" s="30" customFormat="1" ht="15">
      <c r="A1408" s="127"/>
      <c r="B1408" s="154"/>
      <c r="C1408" s="34" t="s">
        <v>211</v>
      </c>
      <c r="D1408" s="58">
        <f t="shared" si="882"/>
        <v>0</v>
      </c>
      <c r="E1408" s="36">
        <f t="shared" si="882"/>
        <v>0</v>
      </c>
      <c r="F1408" s="35">
        <f t="shared" si="883"/>
        <v>0</v>
      </c>
      <c r="G1408" s="36">
        <f t="shared" si="883"/>
        <v>0</v>
      </c>
      <c r="H1408" s="35">
        <f aca="true" t="shared" si="887" ref="H1408:Q1408">H1394+H1401</f>
        <v>0</v>
      </c>
      <c r="I1408" s="36">
        <f t="shared" si="887"/>
        <v>0</v>
      </c>
      <c r="J1408" s="35">
        <f t="shared" si="887"/>
        <v>0</v>
      </c>
      <c r="K1408" s="36">
        <f t="shared" si="887"/>
        <v>0</v>
      </c>
      <c r="L1408" s="35">
        <f t="shared" si="887"/>
        <v>0</v>
      </c>
      <c r="M1408" s="36">
        <f t="shared" si="887"/>
        <v>0</v>
      </c>
      <c r="N1408" s="35">
        <f t="shared" si="887"/>
        <v>0</v>
      </c>
      <c r="O1408" s="36">
        <f t="shared" si="887"/>
        <v>0</v>
      </c>
      <c r="P1408" s="35">
        <f t="shared" si="887"/>
        <v>0</v>
      </c>
      <c r="Q1408" s="36">
        <f t="shared" si="887"/>
        <v>0</v>
      </c>
      <c r="R1408" s="147"/>
      <c r="S1408" s="148"/>
      <c r="T1408" s="125"/>
      <c r="U1408" s="125"/>
      <c r="V1408" s="125"/>
    </row>
    <row r="1409" spans="1:22" s="30" customFormat="1" ht="15">
      <c r="A1409" s="127"/>
      <c r="B1409" s="154"/>
      <c r="C1409" s="34" t="s">
        <v>212</v>
      </c>
      <c r="D1409" s="58">
        <f t="shared" si="882"/>
        <v>0</v>
      </c>
      <c r="E1409" s="36">
        <f t="shared" si="882"/>
        <v>0</v>
      </c>
      <c r="F1409" s="35">
        <f t="shared" si="883"/>
        <v>0</v>
      </c>
      <c r="G1409" s="36">
        <f t="shared" si="883"/>
        <v>0</v>
      </c>
      <c r="H1409" s="35">
        <f aca="true" t="shared" si="888" ref="H1409:Q1409">H1395+H1402</f>
        <v>0</v>
      </c>
      <c r="I1409" s="36">
        <f t="shared" si="888"/>
        <v>0</v>
      </c>
      <c r="J1409" s="35">
        <f t="shared" si="888"/>
        <v>0</v>
      </c>
      <c r="K1409" s="36">
        <f t="shared" si="888"/>
        <v>0</v>
      </c>
      <c r="L1409" s="35">
        <f t="shared" si="888"/>
        <v>0</v>
      </c>
      <c r="M1409" s="36">
        <f t="shared" si="888"/>
        <v>0</v>
      </c>
      <c r="N1409" s="35">
        <f t="shared" si="888"/>
        <v>0</v>
      </c>
      <c r="O1409" s="36">
        <f t="shared" si="888"/>
        <v>0</v>
      </c>
      <c r="P1409" s="35">
        <f t="shared" si="888"/>
        <v>0</v>
      </c>
      <c r="Q1409" s="36">
        <f t="shared" si="888"/>
        <v>0</v>
      </c>
      <c r="R1409" s="147"/>
      <c r="S1409" s="148"/>
      <c r="T1409" s="125"/>
      <c r="U1409" s="125"/>
      <c r="V1409" s="125"/>
    </row>
    <row r="1410" spans="1:22" s="30" customFormat="1" ht="15.75" thickBot="1">
      <c r="A1410" s="128"/>
      <c r="B1410" s="155"/>
      <c r="C1410" s="37" t="s">
        <v>213</v>
      </c>
      <c r="D1410" s="60">
        <f t="shared" si="882"/>
        <v>0</v>
      </c>
      <c r="E1410" s="39">
        <f t="shared" si="882"/>
        <v>0</v>
      </c>
      <c r="F1410" s="38">
        <f t="shared" si="883"/>
        <v>0</v>
      </c>
      <c r="G1410" s="39">
        <f t="shared" si="883"/>
        <v>0</v>
      </c>
      <c r="H1410" s="38">
        <f aca="true" t="shared" si="889" ref="H1410:Q1410">H1396+H1403</f>
        <v>0</v>
      </c>
      <c r="I1410" s="39">
        <f t="shared" si="889"/>
        <v>0</v>
      </c>
      <c r="J1410" s="38">
        <f t="shared" si="889"/>
        <v>0</v>
      </c>
      <c r="K1410" s="39">
        <f t="shared" si="889"/>
        <v>0</v>
      </c>
      <c r="L1410" s="38">
        <f t="shared" si="889"/>
        <v>0</v>
      </c>
      <c r="M1410" s="39">
        <f t="shared" si="889"/>
        <v>0</v>
      </c>
      <c r="N1410" s="38">
        <f t="shared" si="889"/>
        <v>0</v>
      </c>
      <c r="O1410" s="39">
        <f t="shared" si="889"/>
        <v>0</v>
      </c>
      <c r="P1410" s="38">
        <f t="shared" si="889"/>
        <v>0</v>
      </c>
      <c r="Q1410" s="39">
        <f t="shared" si="889"/>
        <v>0</v>
      </c>
      <c r="R1410" s="149"/>
      <c r="S1410" s="145"/>
      <c r="T1410" s="125"/>
      <c r="U1410" s="125"/>
      <c r="V1410" s="125"/>
    </row>
    <row r="1411" spans="1:22" ht="15" customHeight="1">
      <c r="A1411" s="126" t="s">
        <v>178</v>
      </c>
      <c r="B1411" s="143" t="s">
        <v>30</v>
      </c>
      <c r="C1411" s="40" t="s">
        <v>14</v>
      </c>
      <c r="D1411" s="41">
        <f>SUM(D1412:D1417)</f>
        <v>8555.4</v>
      </c>
      <c r="E1411" s="42">
        <f>SUM(E1412:E1417)</f>
        <v>0</v>
      </c>
      <c r="F1411" s="41">
        <f aca="true" t="shared" si="890" ref="F1411:Q1411">SUM(F1412:F1417)</f>
        <v>1711.08</v>
      </c>
      <c r="G1411" s="42">
        <f t="shared" si="890"/>
        <v>0</v>
      </c>
      <c r="H1411" s="41">
        <f t="shared" si="890"/>
        <v>0</v>
      </c>
      <c r="I1411" s="42">
        <f t="shared" si="890"/>
        <v>0</v>
      </c>
      <c r="J1411" s="41">
        <f t="shared" si="890"/>
        <v>6844.32</v>
      </c>
      <c r="K1411" s="42">
        <f t="shared" si="890"/>
        <v>0</v>
      </c>
      <c r="L1411" s="41">
        <f t="shared" si="890"/>
        <v>0</v>
      </c>
      <c r="M1411" s="42">
        <f t="shared" si="890"/>
        <v>0</v>
      </c>
      <c r="N1411" s="41">
        <f t="shared" si="890"/>
        <v>475.3</v>
      </c>
      <c r="O1411" s="42">
        <f t="shared" si="890"/>
        <v>0</v>
      </c>
      <c r="P1411" s="41">
        <f t="shared" si="890"/>
        <v>0</v>
      </c>
      <c r="Q1411" s="42">
        <f t="shared" si="890"/>
        <v>0</v>
      </c>
      <c r="R1411" s="150" t="s">
        <v>19</v>
      </c>
      <c r="S1411" s="151"/>
      <c r="T1411" s="125"/>
      <c r="U1411" s="125"/>
      <c r="V1411" s="125"/>
    </row>
    <row r="1412" spans="1:22" ht="15" customHeight="1">
      <c r="A1412" s="127"/>
      <c r="B1412" s="144"/>
      <c r="C1412" s="43" t="s">
        <v>0</v>
      </c>
      <c r="D1412" s="44">
        <f aca="true" t="shared" si="891" ref="D1412:D1417">F1412+H1412+J1412+L1412</f>
        <v>0</v>
      </c>
      <c r="E1412" s="45">
        <f aca="true" t="shared" si="892" ref="E1412:E1417">G1412+I1412+K1412+M1412</f>
        <v>0</v>
      </c>
      <c r="F1412" s="46"/>
      <c r="G1412" s="45"/>
      <c r="H1412" s="46"/>
      <c r="I1412" s="45"/>
      <c r="J1412" s="46"/>
      <c r="K1412" s="45"/>
      <c r="L1412" s="46"/>
      <c r="M1412" s="45"/>
      <c r="N1412" s="46"/>
      <c r="O1412" s="45"/>
      <c r="P1412" s="46"/>
      <c r="Q1412" s="45"/>
      <c r="R1412" s="147"/>
      <c r="S1412" s="148"/>
      <c r="T1412" s="125"/>
      <c r="U1412" s="125"/>
      <c r="V1412" s="125"/>
    </row>
    <row r="1413" spans="1:22" ht="15">
      <c r="A1413" s="127"/>
      <c r="B1413" s="144"/>
      <c r="C1413" s="43" t="s">
        <v>1</v>
      </c>
      <c r="D1413" s="44">
        <f t="shared" si="891"/>
        <v>8555.4</v>
      </c>
      <c r="E1413" s="45">
        <f t="shared" si="892"/>
        <v>0</v>
      </c>
      <c r="F1413" s="46">
        <v>1711.08</v>
      </c>
      <c r="G1413" s="45"/>
      <c r="H1413" s="46"/>
      <c r="I1413" s="45"/>
      <c r="J1413" s="46">
        <v>6844.32</v>
      </c>
      <c r="K1413" s="45"/>
      <c r="L1413" s="46"/>
      <c r="M1413" s="45"/>
      <c r="N1413" s="46">
        <v>475.3</v>
      </c>
      <c r="O1413" s="45"/>
      <c r="P1413" s="46"/>
      <c r="Q1413" s="45"/>
      <c r="R1413" s="147"/>
      <c r="S1413" s="148"/>
      <c r="T1413" s="125"/>
      <c r="U1413" s="125"/>
      <c r="V1413" s="125"/>
    </row>
    <row r="1414" spans="1:22" ht="15">
      <c r="A1414" s="127"/>
      <c r="B1414" s="144"/>
      <c r="C1414" s="43" t="s">
        <v>2</v>
      </c>
      <c r="D1414" s="44">
        <f t="shared" si="891"/>
        <v>0</v>
      </c>
      <c r="E1414" s="45">
        <f t="shared" si="892"/>
        <v>0</v>
      </c>
      <c r="F1414" s="46"/>
      <c r="G1414" s="45"/>
      <c r="H1414" s="46"/>
      <c r="I1414" s="45"/>
      <c r="J1414" s="46"/>
      <c r="K1414" s="45"/>
      <c r="L1414" s="46"/>
      <c r="M1414" s="45"/>
      <c r="N1414" s="46"/>
      <c r="O1414" s="45"/>
      <c r="P1414" s="46"/>
      <c r="Q1414" s="45"/>
      <c r="R1414" s="147"/>
      <c r="S1414" s="148"/>
      <c r="T1414" s="125"/>
      <c r="U1414" s="125"/>
      <c r="V1414" s="125"/>
    </row>
    <row r="1415" spans="1:22" ht="15">
      <c r="A1415" s="127"/>
      <c r="B1415" s="144"/>
      <c r="C1415" s="43" t="s">
        <v>211</v>
      </c>
      <c r="D1415" s="44">
        <f t="shared" si="891"/>
        <v>0</v>
      </c>
      <c r="E1415" s="45">
        <f t="shared" si="892"/>
        <v>0</v>
      </c>
      <c r="F1415" s="46"/>
      <c r="G1415" s="45"/>
      <c r="H1415" s="46"/>
      <c r="I1415" s="45"/>
      <c r="J1415" s="46"/>
      <c r="K1415" s="45"/>
      <c r="L1415" s="46"/>
      <c r="M1415" s="45"/>
      <c r="N1415" s="46"/>
      <c r="O1415" s="45"/>
      <c r="P1415" s="46"/>
      <c r="Q1415" s="45"/>
      <c r="R1415" s="147"/>
      <c r="S1415" s="148"/>
      <c r="T1415" s="125"/>
      <c r="U1415" s="125"/>
      <c r="V1415" s="125"/>
    </row>
    <row r="1416" spans="1:22" ht="15">
      <c r="A1416" s="127"/>
      <c r="B1416" s="144"/>
      <c r="C1416" s="43" t="s">
        <v>212</v>
      </c>
      <c r="D1416" s="44">
        <f t="shared" si="891"/>
        <v>0</v>
      </c>
      <c r="E1416" s="45">
        <f t="shared" si="892"/>
        <v>0</v>
      </c>
      <c r="F1416" s="46"/>
      <c r="G1416" s="45"/>
      <c r="H1416" s="46"/>
      <c r="I1416" s="45"/>
      <c r="J1416" s="46"/>
      <c r="K1416" s="45"/>
      <c r="L1416" s="46"/>
      <c r="M1416" s="45"/>
      <c r="N1416" s="46"/>
      <c r="O1416" s="45"/>
      <c r="P1416" s="46"/>
      <c r="Q1416" s="45"/>
      <c r="R1416" s="147"/>
      <c r="S1416" s="148"/>
      <c r="T1416" s="125"/>
      <c r="U1416" s="125"/>
      <c r="V1416" s="125"/>
    </row>
    <row r="1417" spans="1:22" ht="15">
      <c r="A1417" s="127"/>
      <c r="B1417" s="142"/>
      <c r="C1417" s="43" t="s">
        <v>213</v>
      </c>
      <c r="D1417" s="44">
        <f t="shared" si="891"/>
        <v>0</v>
      </c>
      <c r="E1417" s="45">
        <f t="shared" si="892"/>
        <v>0</v>
      </c>
      <c r="F1417" s="46"/>
      <c r="G1417" s="45"/>
      <c r="H1417" s="46"/>
      <c r="I1417" s="45"/>
      <c r="J1417" s="46"/>
      <c r="K1417" s="45"/>
      <c r="L1417" s="46"/>
      <c r="M1417" s="45"/>
      <c r="N1417" s="46"/>
      <c r="O1417" s="45"/>
      <c r="P1417" s="46"/>
      <c r="Q1417" s="45"/>
      <c r="R1417" s="147"/>
      <c r="S1417" s="148"/>
      <c r="T1417" s="125"/>
      <c r="U1417" s="125"/>
      <c r="V1417" s="125"/>
    </row>
    <row r="1418" spans="1:22" ht="15" customHeight="1">
      <c r="A1418" s="127"/>
      <c r="B1418" s="146" t="s">
        <v>338</v>
      </c>
      <c r="C1418" s="43" t="s">
        <v>14</v>
      </c>
      <c r="D1418" s="55">
        <f>SUM(D1419:D1424)</f>
        <v>427.8</v>
      </c>
      <c r="E1418" s="48">
        <f>SUM(E1419:E1424)</f>
        <v>0</v>
      </c>
      <c r="F1418" s="55">
        <f aca="true" t="shared" si="893" ref="F1418:Q1418">SUM(F1419:F1424)</f>
        <v>427.8</v>
      </c>
      <c r="G1418" s="48">
        <f t="shared" si="893"/>
        <v>0</v>
      </c>
      <c r="H1418" s="55">
        <f t="shared" si="893"/>
        <v>0</v>
      </c>
      <c r="I1418" s="48">
        <f t="shared" si="893"/>
        <v>0</v>
      </c>
      <c r="J1418" s="55">
        <f t="shared" si="893"/>
        <v>0</v>
      </c>
      <c r="K1418" s="48">
        <f t="shared" si="893"/>
        <v>0</v>
      </c>
      <c r="L1418" s="55">
        <f t="shared" si="893"/>
        <v>0</v>
      </c>
      <c r="M1418" s="48">
        <f t="shared" si="893"/>
        <v>0</v>
      </c>
      <c r="N1418" s="55">
        <f t="shared" si="893"/>
        <v>0</v>
      </c>
      <c r="O1418" s="48">
        <f t="shared" si="893"/>
        <v>0</v>
      </c>
      <c r="P1418" s="55">
        <f t="shared" si="893"/>
        <v>0</v>
      </c>
      <c r="Q1418" s="48">
        <f t="shared" si="893"/>
        <v>0</v>
      </c>
      <c r="R1418" s="147"/>
      <c r="S1418" s="148"/>
      <c r="T1418" s="125"/>
      <c r="U1418" s="125"/>
      <c r="V1418" s="125"/>
    </row>
    <row r="1419" spans="1:22" ht="15" customHeight="1">
      <c r="A1419" s="127"/>
      <c r="B1419" s="144"/>
      <c r="C1419" s="43" t="s">
        <v>0</v>
      </c>
      <c r="D1419" s="44">
        <f aca="true" t="shared" si="894" ref="D1419:D1424">F1419+H1419+J1419+L1419</f>
        <v>0</v>
      </c>
      <c r="E1419" s="45">
        <f aca="true" t="shared" si="895" ref="E1419:E1424">G1419+I1419+K1419+M1419</f>
        <v>0</v>
      </c>
      <c r="F1419" s="46">
        <v>0</v>
      </c>
      <c r="G1419" s="45"/>
      <c r="H1419" s="46"/>
      <c r="I1419" s="45"/>
      <c r="J1419" s="46"/>
      <c r="K1419" s="45"/>
      <c r="L1419" s="46"/>
      <c r="M1419" s="45"/>
      <c r="N1419" s="46"/>
      <c r="O1419" s="45"/>
      <c r="P1419" s="46"/>
      <c r="Q1419" s="45"/>
      <c r="R1419" s="147"/>
      <c r="S1419" s="148"/>
      <c r="T1419" s="125"/>
      <c r="U1419" s="125"/>
      <c r="V1419" s="125"/>
    </row>
    <row r="1420" spans="1:22" ht="15">
      <c r="A1420" s="127"/>
      <c r="B1420" s="144"/>
      <c r="C1420" s="43" t="s">
        <v>1</v>
      </c>
      <c r="D1420" s="44">
        <f t="shared" si="894"/>
        <v>427.8</v>
      </c>
      <c r="E1420" s="45">
        <f t="shared" si="895"/>
        <v>0</v>
      </c>
      <c r="F1420" s="46">
        <v>427.8</v>
      </c>
      <c r="G1420" s="45"/>
      <c r="H1420" s="46"/>
      <c r="I1420" s="45"/>
      <c r="J1420" s="46"/>
      <c r="K1420" s="45"/>
      <c r="L1420" s="46"/>
      <c r="M1420" s="45"/>
      <c r="N1420" s="46"/>
      <c r="O1420" s="45"/>
      <c r="P1420" s="46"/>
      <c r="Q1420" s="45"/>
      <c r="R1420" s="147"/>
      <c r="S1420" s="148"/>
      <c r="T1420" s="125"/>
      <c r="U1420" s="125"/>
      <c r="V1420" s="125"/>
    </row>
    <row r="1421" spans="1:22" ht="15">
      <c r="A1421" s="127"/>
      <c r="B1421" s="144"/>
      <c r="C1421" s="43" t="s">
        <v>2</v>
      </c>
      <c r="D1421" s="44">
        <f t="shared" si="894"/>
        <v>0</v>
      </c>
      <c r="E1421" s="45">
        <f t="shared" si="895"/>
        <v>0</v>
      </c>
      <c r="F1421" s="46"/>
      <c r="G1421" s="45"/>
      <c r="H1421" s="46"/>
      <c r="I1421" s="45"/>
      <c r="J1421" s="46"/>
      <c r="K1421" s="45"/>
      <c r="L1421" s="46"/>
      <c r="M1421" s="45"/>
      <c r="N1421" s="46"/>
      <c r="O1421" s="45"/>
      <c r="P1421" s="46"/>
      <c r="Q1421" s="45"/>
      <c r="R1421" s="147"/>
      <c r="S1421" s="148"/>
      <c r="T1421" s="125"/>
      <c r="U1421" s="125"/>
      <c r="V1421" s="125"/>
    </row>
    <row r="1422" spans="1:22" ht="15">
      <c r="A1422" s="127"/>
      <c r="B1422" s="144"/>
      <c r="C1422" s="43" t="s">
        <v>211</v>
      </c>
      <c r="D1422" s="44">
        <f t="shared" si="894"/>
        <v>0</v>
      </c>
      <c r="E1422" s="45">
        <f t="shared" si="895"/>
        <v>0</v>
      </c>
      <c r="F1422" s="46"/>
      <c r="G1422" s="45"/>
      <c r="H1422" s="46"/>
      <c r="I1422" s="45"/>
      <c r="J1422" s="46"/>
      <c r="K1422" s="45"/>
      <c r="L1422" s="46"/>
      <c r="M1422" s="45"/>
      <c r="N1422" s="46"/>
      <c r="O1422" s="45"/>
      <c r="P1422" s="46"/>
      <c r="Q1422" s="45"/>
      <c r="R1422" s="147"/>
      <c r="S1422" s="148"/>
      <c r="T1422" s="125"/>
      <c r="U1422" s="125"/>
      <c r="V1422" s="125"/>
    </row>
    <row r="1423" spans="1:22" ht="15">
      <c r="A1423" s="127"/>
      <c r="B1423" s="144"/>
      <c r="C1423" s="43" t="s">
        <v>212</v>
      </c>
      <c r="D1423" s="44">
        <f t="shared" si="894"/>
        <v>0</v>
      </c>
      <c r="E1423" s="45">
        <f t="shared" si="895"/>
        <v>0</v>
      </c>
      <c r="F1423" s="46"/>
      <c r="G1423" s="45"/>
      <c r="H1423" s="46"/>
      <c r="I1423" s="45"/>
      <c r="J1423" s="46"/>
      <c r="K1423" s="45"/>
      <c r="L1423" s="46"/>
      <c r="M1423" s="45"/>
      <c r="N1423" s="46"/>
      <c r="O1423" s="45"/>
      <c r="P1423" s="46"/>
      <c r="Q1423" s="45"/>
      <c r="R1423" s="147"/>
      <c r="S1423" s="148"/>
      <c r="T1423" s="125"/>
      <c r="U1423" s="125"/>
      <c r="V1423" s="125"/>
    </row>
    <row r="1424" spans="1:22" ht="15">
      <c r="A1424" s="127"/>
      <c r="B1424" s="142"/>
      <c r="C1424" s="43" t="s">
        <v>213</v>
      </c>
      <c r="D1424" s="44">
        <f t="shared" si="894"/>
        <v>0</v>
      </c>
      <c r="E1424" s="45">
        <f t="shared" si="895"/>
        <v>0</v>
      </c>
      <c r="F1424" s="46"/>
      <c r="G1424" s="45"/>
      <c r="H1424" s="46"/>
      <c r="I1424" s="45"/>
      <c r="J1424" s="46"/>
      <c r="K1424" s="45"/>
      <c r="L1424" s="46"/>
      <c r="M1424" s="45"/>
      <c r="N1424" s="46"/>
      <c r="O1424" s="45"/>
      <c r="P1424" s="46"/>
      <c r="Q1424" s="45"/>
      <c r="R1424" s="147"/>
      <c r="S1424" s="148"/>
      <c r="T1424" s="125"/>
      <c r="U1424" s="125"/>
      <c r="V1424" s="125"/>
    </row>
    <row r="1425" spans="1:22" s="30" customFormat="1" ht="15">
      <c r="A1425" s="127"/>
      <c r="B1425" s="153" t="s">
        <v>245</v>
      </c>
      <c r="C1425" s="64" t="s">
        <v>14</v>
      </c>
      <c r="D1425" s="62">
        <f>SUM(D1426:D1431)</f>
        <v>8983.2</v>
      </c>
      <c r="E1425" s="63">
        <f>SUM(E1426:E1431)</f>
        <v>0</v>
      </c>
      <c r="F1425" s="62">
        <f aca="true" t="shared" si="896" ref="F1425:Q1425">SUM(F1426:F1431)</f>
        <v>2138.88</v>
      </c>
      <c r="G1425" s="63">
        <f t="shared" si="896"/>
        <v>0</v>
      </c>
      <c r="H1425" s="62">
        <f t="shared" si="896"/>
        <v>0</v>
      </c>
      <c r="I1425" s="63">
        <f t="shared" si="896"/>
        <v>0</v>
      </c>
      <c r="J1425" s="62">
        <f t="shared" si="896"/>
        <v>6844.32</v>
      </c>
      <c r="K1425" s="63">
        <f t="shared" si="896"/>
        <v>0</v>
      </c>
      <c r="L1425" s="62">
        <f t="shared" si="896"/>
        <v>0</v>
      </c>
      <c r="M1425" s="63">
        <f t="shared" si="896"/>
        <v>0</v>
      </c>
      <c r="N1425" s="62">
        <f t="shared" si="896"/>
        <v>475.3</v>
      </c>
      <c r="O1425" s="63">
        <f t="shared" si="896"/>
        <v>0</v>
      </c>
      <c r="P1425" s="62">
        <f t="shared" si="896"/>
        <v>0</v>
      </c>
      <c r="Q1425" s="63">
        <f t="shared" si="896"/>
        <v>0</v>
      </c>
      <c r="R1425" s="147"/>
      <c r="S1425" s="148"/>
      <c r="T1425" s="125"/>
      <c r="U1425" s="125"/>
      <c r="V1425" s="125"/>
    </row>
    <row r="1426" spans="1:22" s="30" customFormat="1" ht="15">
      <c r="A1426" s="127"/>
      <c r="B1426" s="154"/>
      <c r="C1426" s="34" t="s">
        <v>0</v>
      </c>
      <c r="D1426" s="58">
        <f aca="true" t="shared" si="897" ref="D1426:E1431">F1426+H1426+J1426+L1426</f>
        <v>0</v>
      </c>
      <c r="E1426" s="36">
        <f t="shared" si="897"/>
        <v>0</v>
      </c>
      <c r="F1426" s="35">
        <f aca="true" t="shared" si="898" ref="F1426:G1431">F1412+F1419</f>
        <v>0</v>
      </c>
      <c r="G1426" s="36">
        <f t="shared" si="898"/>
        <v>0</v>
      </c>
      <c r="H1426" s="35">
        <f aca="true" t="shared" si="899" ref="H1426:Q1426">H1412+H1419</f>
        <v>0</v>
      </c>
      <c r="I1426" s="36">
        <f t="shared" si="899"/>
        <v>0</v>
      </c>
      <c r="J1426" s="35">
        <f t="shared" si="899"/>
        <v>0</v>
      </c>
      <c r="K1426" s="36">
        <f t="shared" si="899"/>
        <v>0</v>
      </c>
      <c r="L1426" s="35">
        <f t="shared" si="899"/>
        <v>0</v>
      </c>
      <c r="M1426" s="36">
        <f t="shared" si="899"/>
        <v>0</v>
      </c>
      <c r="N1426" s="35">
        <f t="shared" si="899"/>
        <v>0</v>
      </c>
      <c r="O1426" s="36">
        <f t="shared" si="899"/>
        <v>0</v>
      </c>
      <c r="P1426" s="35">
        <f t="shared" si="899"/>
        <v>0</v>
      </c>
      <c r="Q1426" s="36">
        <f t="shared" si="899"/>
        <v>0</v>
      </c>
      <c r="R1426" s="147"/>
      <c r="S1426" s="148"/>
      <c r="T1426" s="125"/>
      <c r="U1426" s="125"/>
      <c r="V1426" s="125"/>
    </row>
    <row r="1427" spans="1:22" s="30" customFormat="1" ht="15">
      <c r="A1427" s="127"/>
      <c r="B1427" s="154"/>
      <c r="C1427" s="34" t="s">
        <v>1</v>
      </c>
      <c r="D1427" s="58">
        <f t="shared" si="897"/>
        <v>8983.2</v>
      </c>
      <c r="E1427" s="36">
        <f t="shared" si="897"/>
        <v>0</v>
      </c>
      <c r="F1427" s="35">
        <f t="shared" si="898"/>
        <v>2138.88</v>
      </c>
      <c r="G1427" s="36">
        <f t="shared" si="898"/>
        <v>0</v>
      </c>
      <c r="H1427" s="35">
        <f aca="true" t="shared" si="900" ref="H1427:Q1427">H1413+H1420</f>
        <v>0</v>
      </c>
      <c r="I1427" s="36">
        <f t="shared" si="900"/>
        <v>0</v>
      </c>
      <c r="J1427" s="35">
        <f t="shared" si="900"/>
        <v>6844.32</v>
      </c>
      <c r="K1427" s="36">
        <f t="shared" si="900"/>
        <v>0</v>
      </c>
      <c r="L1427" s="35">
        <f t="shared" si="900"/>
        <v>0</v>
      </c>
      <c r="M1427" s="36">
        <f t="shared" si="900"/>
        <v>0</v>
      </c>
      <c r="N1427" s="35">
        <f t="shared" si="900"/>
        <v>475.3</v>
      </c>
      <c r="O1427" s="36">
        <f t="shared" si="900"/>
        <v>0</v>
      </c>
      <c r="P1427" s="35">
        <f t="shared" si="900"/>
        <v>0</v>
      </c>
      <c r="Q1427" s="36">
        <f t="shared" si="900"/>
        <v>0</v>
      </c>
      <c r="R1427" s="147"/>
      <c r="S1427" s="148"/>
      <c r="T1427" s="125"/>
      <c r="U1427" s="125"/>
      <c r="V1427" s="125"/>
    </row>
    <row r="1428" spans="1:22" s="30" customFormat="1" ht="15">
      <c r="A1428" s="127"/>
      <c r="B1428" s="154"/>
      <c r="C1428" s="34" t="s">
        <v>2</v>
      </c>
      <c r="D1428" s="58">
        <f t="shared" si="897"/>
        <v>0</v>
      </c>
      <c r="E1428" s="36">
        <f t="shared" si="897"/>
        <v>0</v>
      </c>
      <c r="F1428" s="35">
        <f t="shared" si="898"/>
        <v>0</v>
      </c>
      <c r="G1428" s="36">
        <f t="shared" si="898"/>
        <v>0</v>
      </c>
      <c r="H1428" s="35">
        <f aca="true" t="shared" si="901" ref="H1428:Q1428">H1414+H1421</f>
        <v>0</v>
      </c>
      <c r="I1428" s="36">
        <f t="shared" si="901"/>
        <v>0</v>
      </c>
      <c r="J1428" s="35">
        <f t="shared" si="901"/>
        <v>0</v>
      </c>
      <c r="K1428" s="36">
        <f t="shared" si="901"/>
        <v>0</v>
      </c>
      <c r="L1428" s="35">
        <f t="shared" si="901"/>
        <v>0</v>
      </c>
      <c r="M1428" s="36">
        <f t="shared" si="901"/>
        <v>0</v>
      </c>
      <c r="N1428" s="35">
        <f t="shared" si="901"/>
        <v>0</v>
      </c>
      <c r="O1428" s="36">
        <f t="shared" si="901"/>
        <v>0</v>
      </c>
      <c r="P1428" s="35">
        <f t="shared" si="901"/>
        <v>0</v>
      </c>
      <c r="Q1428" s="36">
        <f t="shared" si="901"/>
        <v>0</v>
      </c>
      <c r="R1428" s="147"/>
      <c r="S1428" s="148"/>
      <c r="T1428" s="125"/>
      <c r="U1428" s="125"/>
      <c r="V1428" s="125"/>
    </row>
    <row r="1429" spans="1:22" s="30" customFormat="1" ht="15">
      <c r="A1429" s="127"/>
      <c r="B1429" s="154"/>
      <c r="C1429" s="34" t="s">
        <v>211</v>
      </c>
      <c r="D1429" s="58">
        <f t="shared" si="897"/>
        <v>0</v>
      </c>
      <c r="E1429" s="36">
        <f t="shared" si="897"/>
        <v>0</v>
      </c>
      <c r="F1429" s="35">
        <f t="shared" si="898"/>
        <v>0</v>
      </c>
      <c r="G1429" s="36">
        <f t="shared" si="898"/>
        <v>0</v>
      </c>
      <c r="H1429" s="35">
        <f aca="true" t="shared" si="902" ref="H1429:Q1429">H1415+H1422</f>
        <v>0</v>
      </c>
      <c r="I1429" s="36">
        <f t="shared" si="902"/>
        <v>0</v>
      </c>
      <c r="J1429" s="35">
        <f t="shared" si="902"/>
        <v>0</v>
      </c>
      <c r="K1429" s="36">
        <f t="shared" si="902"/>
        <v>0</v>
      </c>
      <c r="L1429" s="35">
        <f t="shared" si="902"/>
        <v>0</v>
      </c>
      <c r="M1429" s="36">
        <f t="shared" si="902"/>
        <v>0</v>
      </c>
      <c r="N1429" s="35">
        <f t="shared" si="902"/>
        <v>0</v>
      </c>
      <c r="O1429" s="36">
        <f t="shared" si="902"/>
        <v>0</v>
      </c>
      <c r="P1429" s="35">
        <f t="shared" si="902"/>
        <v>0</v>
      </c>
      <c r="Q1429" s="36">
        <f t="shared" si="902"/>
        <v>0</v>
      </c>
      <c r="R1429" s="147"/>
      <c r="S1429" s="148"/>
      <c r="T1429" s="125"/>
      <c r="U1429" s="125"/>
      <c r="V1429" s="125"/>
    </row>
    <row r="1430" spans="1:22" s="30" customFormat="1" ht="15">
      <c r="A1430" s="127"/>
      <c r="B1430" s="154"/>
      <c r="C1430" s="34" t="s">
        <v>212</v>
      </c>
      <c r="D1430" s="58">
        <f t="shared" si="897"/>
        <v>0</v>
      </c>
      <c r="E1430" s="36">
        <f t="shared" si="897"/>
        <v>0</v>
      </c>
      <c r="F1430" s="35">
        <f t="shared" si="898"/>
        <v>0</v>
      </c>
      <c r="G1430" s="36">
        <f t="shared" si="898"/>
        <v>0</v>
      </c>
      <c r="H1430" s="35">
        <f aca="true" t="shared" si="903" ref="H1430:Q1430">H1416+H1423</f>
        <v>0</v>
      </c>
      <c r="I1430" s="36">
        <f t="shared" si="903"/>
        <v>0</v>
      </c>
      <c r="J1430" s="35">
        <f t="shared" si="903"/>
        <v>0</v>
      </c>
      <c r="K1430" s="36">
        <f t="shared" si="903"/>
        <v>0</v>
      </c>
      <c r="L1430" s="35">
        <f t="shared" si="903"/>
        <v>0</v>
      </c>
      <c r="M1430" s="36">
        <f t="shared" si="903"/>
        <v>0</v>
      </c>
      <c r="N1430" s="35">
        <f t="shared" si="903"/>
        <v>0</v>
      </c>
      <c r="O1430" s="36">
        <f t="shared" si="903"/>
        <v>0</v>
      </c>
      <c r="P1430" s="35">
        <f t="shared" si="903"/>
        <v>0</v>
      </c>
      <c r="Q1430" s="36">
        <f t="shared" si="903"/>
        <v>0</v>
      </c>
      <c r="R1430" s="147"/>
      <c r="S1430" s="148"/>
      <c r="T1430" s="125"/>
      <c r="U1430" s="125"/>
      <c r="V1430" s="125"/>
    </row>
    <row r="1431" spans="1:22" s="30" customFormat="1" ht="15.75" thickBot="1">
      <c r="A1431" s="128"/>
      <c r="B1431" s="155"/>
      <c r="C1431" s="37" t="s">
        <v>213</v>
      </c>
      <c r="D1431" s="60">
        <f t="shared" si="897"/>
        <v>0</v>
      </c>
      <c r="E1431" s="39">
        <f t="shared" si="897"/>
        <v>0</v>
      </c>
      <c r="F1431" s="38">
        <f t="shared" si="898"/>
        <v>0</v>
      </c>
      <c r="G1431" s="39">
        <f t="shared" si="898"/>
        <v>0</v>
      </c>
      <c r="H1431" s="38">
        <f aca="true" t="shared" si="904" ref="H1431:Q1431">H1417+H1424</f>
        <v>0</v>
      </c>
      <c r="I1431" s="39">
        <f t="shared" si="904"/>
        <v>0</v>
      </c>
      <c r="J1431" s="38">
        <f t="shared" si="904"/>
        <v>0</v>
      </c>
      <c r="K1431" s="39">
        <f t="shared" si="904"/>
        <v>0</v>
      </c>
      <c r="L1431" s="38">
        <f t="shared" si="904"/>
        <v>0</v>
      </c>
      <c r="M1431" s="39">
        <f t="shared" si="904"/>
        <v>0</v>
      </c>
      <c r="N1431" s="38">
        <f t="shared" si="904"/>
        <v>0</v>
      </c>
      <c r="O1431" s="39">
        <f t="shared" si="904"/>
        <v>0</v>
      </c>
      <c r="P1431" s="38">
        <f t="shared" si="904"/>
        <v>0</v>
      </c>
      <c r="Q1431" s="39">
        <f t="shared" si="904"/>
        <v>0</v>
      </c>
      <c r="R1431" s="149"/>
      <c r="S1431" s="145"/>
      <c r="T1431" s="125"/>
      <c r="U1431" s="125"/>
      <c r="V1431" s="125"/>
    </row>
    <row r="1432" spans="1:22" ht="15" customHeight="1">
      <c r="A1432" s="126" t="s">
        <v>179</v>
      </c>
      <c r="B1432" s="143" t="s">
        <v>36</v>
      </c>
      <c r="C1432" s="40" t="s">
        <v>14</v>
      </c>
      <c r="D1432" s="41">
        <f>SUM(D1433:D1438)</f>
        <v>15892.2</v>
      </c>
      <c r="E1432" s="42">
        <f>SUM(E1433:E1438)</f>
        <v>0</v>
      </c>
      <c r="F1432" s="41">
        <f aca="true" t="shared" si="905" ref="F1432:Q1432">SUM(F1433:F1438)</f>
        <v>3178.44</v>
      </c>
      <c r="G1432" s="42">
        <f t="shared" si="905"/>
        <v>0</v>
      </c>
      <c r="H1432" s="41">
        <f t="shared" si="905"/>
        <v>0</v>
      </c>
      <c r="I1432" s="42">
        <f t="shared" si="905"/>
        <v>0</v>
      </c>
      <c r="J1432" s="41">
        <f t="shared" si="905"/>
        <v>12713.76</v>
      </c>
      <c r="K1432" s="42">
        <f t="shared" si="905"/>
        <v>0</v>
      </c>
      <c r="L1432" s="41">
        <f t="shared" si="905"/>
        <v>0</v>
      </c>
      <c r="M1432" s="42">
        <f t="shared" si="905"/>
        <v>0</v>
      </c>
      <c r="N1432" s="41">
        <f t="shared" si="905"/>
        <v>880</v>
      </c>
      <c r="O1432" s="42">
        <f t="shared" si="905"/>
        <v>0</v>
      </c>
      <c r="P1432" s="41">
        <f t="shared" si="905"/>
        <v>0</v>
      </c>
      <c r="Q1432" s="42">
        <f t="shared" si="905"/>
        <v>0</v>
      </c>
      <c r="R1432" s="150" t="s">
        <v>19</v>
      </c>
      <c r="S1432" s="151"/>
      <c r="T1432" s="125"/>
      <c r="U1432" s="125"/>
      <c r="V1432" s="125"/>
    </row>
    <row r="1433" spans="1:22" ht="15" customHeight="1">
      <c r="A1433" s="127"/>
      <c r="B1433" s="144"/>
      <c r="C1433" s="43" t="s">
        <v>0</v>
      </c>
      <c r="D1433" s="44">
        <f aca="true" t="shared" si="906" ref="D1433:D1438">F1433+H1433+J1433+L1433</f>
        <v>0</v>
      </c>
      <c r="E1433" s="45">
        <f aca="true" t="shared" si="907" ref="E1433:E1438">G1433+I1433+K1433+M1433</f>
        <v>0</v>
      </c>
      <c r="F1433" s="46"/>
      <c r="G1433" s="45"/>
      <c r="H1433" s="46"/>
      <c r="I1433" s="45"/>
      <c r="J1433" s="46"/>
      <c r="K1433" s="45"/>
      <c r="L1433" s="46"/>
      <c r="M1433" s="45"/>
      <c r="N1433" s="46"/>
      <c r="O1433" s="45"/>
      <c r="P1433" s="46"/>
      <c r="Q1433" s="45"/>
      <c r="R1433" s="147"/>
      <c r="S1433" s="148"/>
      <c r="T1433" s="125"/>
      <c r="U1433" s="125"/>
      <c r="V1433" s="125"/>
    </row>
    <row r="1434" spans="1:22" ht="15">
      <c r="A1434" s="127"/>
      <c r="B1434" s="144"/>
      <c r="C1434" s="43" t="s">
        <v>1</v>
      </c>
      <c r="D1434" s="44">
        <f t="shared" si="906"/>
        <v>0</v>
      </c>
      <c r="E1434" s="45">
        <f t="shared" si="907"/>
        <v>0</v>
      </c>
      <c r="F1434" s="46"/>
      <c r="G1434" s="45"/>
      <c r="H1434" s="46"/>
      <c r="I1434" s="45"/>
      <c r="J1434" s="46"/>
      <c r="K1434" s="45"/>
      <c r="L1434" s="46"/>
      <c r="M1434" s="45"/>
      <c r="N1434" s="46"/>
      <c r="O1434" s="45"/>
      <c r="P1434" s="46"/>
      <c r="Q1434" s="45"/>
      <c r="R1434" s="147"/>
      <c r="S1434" s="148"/>
      <c r="T1434" s="125"/>
      <c r="U1434" s="125"/>
      <c r="V1434" s="125"/>
    </row>
    <row r="1435" spans="1:22" ht="15">
      <c r="A1435" s="127"/>
      <c r="B1435" s="144"/>
      <c r="C1435" s="43" t="s">
        <v>2</v>
      </c>
      <c r="D1435" s="44">
        <f t="shared" si="906"/>
        <v>15892.2</v>
      </c>
      <c r="E1435" s="45">
        <f t="shared" si="907"/>
        <v>0</v>
      </c>
      <c r="F1435" s="46">
        <v>3178.44</v>
      </c>
      <c r="G1435" s="45"/>
      <c r="H1435" s="46"/>
      <c r="I1435" s="45"/>
      <c r="J1435" s="46">
        <v>12713.76</v>
      </c>
      <c r="K1435" s="45"/>
      <c r="L1435" s="46"/>
      <c r="M1435" s="45"/>
      <c r="N1435" s="46">
        <v>880</v>
      </c>
      <c r="O1435" s="45"/>
      <c r="P1435" s="46"/>
      <c r="Q1435" s="45"/>
      <c r="R1435" s="147"/>
      <c r="S1435" s="148"/>
      <c r="T1435" s="125"/>
      <c r="U1435" s="125"/>
      <c r="V1435" s="125"/>
    </row>
    <row r="1436" spans="1:22" ht="15">
      <c r="A1436" s="127"/>
      <c r="B1436" s="144"/>
      <c r="C1436" s="43" t="s">
        <v>211</v>
      </c>
      <c r="D1436" s="44">
        <f t="shared" si="906"/>
        <v>0</v>
      </c>
      <c r="E1436" s="45">
        <f t="shared" si="907"/>
        <v>0</v>
      </c>
      <c r="F1436" s="46"/>
      <c r="G1436" s="45"/>
      <c r="H1436" s="46"/>
      <c r="I1436" s="45"/>
      <c r="J1436" s="46"/>
      <c r="K1436" s="45"/>
      <c r="L1436" s="46"/>
      <c r="M1436" s="45"/>
      <c r="N1436" s="46"/>
      <c r="O1436" s="45"/>
      <c r="P1436" s="46"/>
      <c r="Q1436" s="45"/>
      <c r="R1436" s="147"/>
      <c r="S1436" s="148"/>
      <c r="T1436" s="125"/>
      <c r="U1436" s="125"/>
      <c r="V1436" s="125"/>
    </row>
    <row r="1437" spans="1:22" ht="15">
      <c r="A1437" s="127"/>
      <c r="B1437" s="144"/>
      <c r="C1437" s="43" t="s">
        <v>212</v>
      </c>
      <c r="D1437" s="44">
        <f t="shared" si="906"/>
        <v>0</v>
      </c>
      <c r="E1437" s="45">
        <f t="shared" si="907"/>
        <v>0</v>
      </c>
      <c r="F1437" s="46"/>
      <c r="G1437" s="45"/>
      <c r="H1437" s="46"/>
      <c r="I1437" s="45"/>
      <c r="J1437" s="46"/>
      <c r="K1437" s="45"/>
      <c r="L1437" s="46"/>
      <c r="M1437" s="45"/>
      <c r="N1437" s="46"/>
      <c r="O1437" s="45"/>
      <c r="P1437" s="46"/>
      <c r="Q1437" s="45"/>
      <c r="R1437" s="147"/>
      <c r="S1437" s="148"/>
      <c r="T1437" s="125"/>
      <c r="U1437" s="125"/>
      <c r="V1437" s="125"/>
    </row>
    <row r="1438" spans="1:22" ht="15">
      <c r="A1438" s="127"/>
      <c r="B1438" s="142"/>
      <c r="C1438" s="43" t="s">
        <v>213</v>
      </c>
      <c r="D1438" s="44">
        <f t="shared" si="906"/>
        <v>0</v>
      </c>
      <c r="E1438" s="45">
        <f t="shared" si="907"/>
        <v>0</v>
      </c>
      <c r="F1438" s="46"/>
      <c r="G1438" s="45"/>
      <c r="H1438" s="46"/>
      <c r="I1438" s="45"/>
      <c r="J1438" s="46"/>
      <c r="K1438" s="45"/>
      <c r="L1438" s="46"/>
      <c r="M1438" s="45"/>
      <c r="N1438" s="46"/>
      <c r="O1438" s="45"/>
      <c r="P1438" s="46"/>
      <c r="Q1438" s="45"/>
      <c r="R1438" s="147"/>
      <c r="S1438" s="148"/>
      <c r="T1438" s="125"/>
      <c r="U1438" s="125"/>
      <c r="V1438" s="125"/>
    </row>
    <row r="1439" spans="1:22" ht="15" customHeight="1">
      <c r="A1439" s="127"/>
      <c r="B1439" s="146" t="s">
        <v>339</v>
      </c>
      <c r="C1439" s="43" t="s">
        <v>14</v>
      </c>
      <c r="D1439" s="55">
        <f>SUM(D1440:D1445)</f>
        <v>794.6100000000001</v>
      </c>
      <c r="E1439" s="48">
        <f>SUM(E1440:E1445)</f>
        <v>0</v>
      </c>
      <c r="F1439" s="55">
        <f aca="true" t="shared" si="908" ref="F1439:Q1439">SUM(F1440:F1445)</f>
        <v>158.92200000000003</v>
      </c>
      <c r="G1439" s="48">
        <f t="shared" si="908"/>
        <v>0</v>
      </c>
      <c r="H1439" s="55">
        <f t="shared" si="908"/>
        <v>0</v>
      </c>
      <c r="I1439" s="48">
        <f t="shared" si="908"/>
        <v>0</v>
      </c>
      <c r="J1439" s="55">
        <f t="shared" si="908"/>
        <v>635.6880000000001</v>
      </c>
      <c r="K1439" s="48">
        <f t="shared" si="908"/>
        <v>0</v>
      </c>
      <c r="L1439" s="55">
        <f t="shared" si="908"/>
        <v>0</v>
      </c>
      <c r="M1439" s="48">
        <f t="shared" si="908"/>
        <v>0</v>
      </c>
      <c r="N1439" s="55">
        <f t="shared" si="908"/>
        <v>0</v>
      </c>
      <c r="O1439" s="48">
        <f t="shared" si="908"/>
        <v>0</v>
      </c>
      <c r="P1439" s="55">
        <f t="shared" si="908"/>
        <v>0</v>
      </c>
      <c r="Q1439" s="48">
        <f t="shared" si="908"/>
        <v>0</v>
      </c>
      <c r="R1439" s="147"/>
      <c r="S1439" s="148"/>
      <c r="T1439" s="125"/>
      <c r="U1439" s="125"/>
      <c r="V1439" s="125"/>
    </row>
    <row r="1440" spans="1:22" ht="15" customHeight="1">
      <c r="A1440" s="127"/>
      <c r="B1440" s="144"/>
      <c r="C1440" s="43" t="s">
        <v>0</v>
      </c>
      <c r="D1440" s="44">
        <f aca="true" t="shared" si="909" ref="D1440:D1445">F1440+H1440+J1440+L1440</f>
        <v>0</v>
      </c>
      <c r="E1440" s="45">
        <f aca="true" t="shared" si="910" ref="E1440:E1445">G1440+I1440+K1440+M1440</f>
        <v>0</v>
      </c>
      <c r="F1440" s="46"/>
      <c r="G1440" s="45"/>
      <c r="H1440" s="46"/>
      <c r="I1440" s="45"/>
      <c r="J1440" s="46"/>
      <c r="K1440" s="45"/>
      <c r="L1440" s="46"/>
      <c r="M1440" s="45"/>
      <c r="N1440" s="46"/>
      <c r="O1440" s="45"/>
      <c r="P1440" s="46"/>
      <c r="Q1440" s="45"/>
      <c r="R1440" s="147"/>
      <c r="S1440" s="148"/>
      <c r="T1440" s="125"/>
      <c r="U1440" s="125"/>
      <c r="V1440" s="125"/>
    </row>
    <row r="1441" spans="1:22" ht="15">
      <c r="A1441" s="127"/>
      <c r="B1441" s="144"/>
      <c r="C1441" s="43" t="s">
        <v>1</v>
      </c>
      <c r="D1441" s="44">
        <f t="shared" si="909"/>
        <v>794.6100000000001</v>
      </c>
      <c r="E1441" s="45">
        <f t="shared" si="910"/>
        <v>0</v>
      </c>
      <c r="F1441" s="46">
        <v>158.92200000000003</v>
      </c>
      <c r="G1441" s="45"/>
      <c r="H1441" s="46"/>
      <c r="I1441" s="45"/>
      <c r="J1441" s="46">
        <v>635.6880000000001</v>
      </c>
      <c r="K1441" s="45"/>
      <c r="L1441" s="46"/>
      <c r="M1441" s="45"/>
      <c r="N1441" s="46"/>
      <c r="O1441" s="45"/>
      <c r="P1441" s="46"/>
      <c r="Q1441" s="45"/>
      <c r="R1441" s="147"/>
      <c r="S1441" s="148"/>
      <c r="T1441" s="125"/>
      <c r="U1441" s="125"/>
      <c r="V1441" s="125"/>
    </row>
    <row r="1442" spans="1:22" ht="15">
      <c r="A1442" s="127"/>
      <c r="B1442" s="144"/>
      <c r="C1442" s="43" t="s">
        <v>2</v>
      </c>
      <c r="D1442" s="44">
        <f t="shared" si="909"/>
        <v>0</v>
      </c>
      <c r="E1442" s="45">
        <f t="shared" si="910"/>
        <v>0</v>
      </c>
      <c r="F1442" s="46"/>
      <c r="G1442" s="45"/>
      <c r="H1442" s="46"/>
      <c r="I1442" s="45"/>
      <c r="J1442" s="46"/>
      <c r="K1442" s="45"/>
      <c r="L1442" s="46"/>
      <c r="M1442" s="45"/>
      <c r="N1442" s="46"/>
      <c r="O1442" s="45"/>
      <c r="P1442" s="46"/>
      <c r="Q1442" s="45"/>
      <c r="R1442" s="147"/>
      <c r="S1442" s="148"/>
      <c r="T1442" s="125"/>
      <c r="U1442" s="125"/>
      <c r="V1442" s="125"/>
    </row>
    <row r="1443" spans="1:22" ht="15">
      <c r="A1443" s="127"/>
      <c r="B1443" s="144"/>
      <c r="C1443" s="43" t="s">
        <v>211</v>
      </c>
      <c r="D1443" s="44">
        <f t="shared" si="909"/>
        <v>0</v>
      </c>
      <c r="E1443" s="45">
        <f t="shared" si="910"/>
        <v>0</v>
      </c>
      <c r="F1443" s="46"/>
      <c r="G1443" s="45"/>
      <c r="H1443" s="46"/>
      <c r="I1443" s="45"/>
      <c r="J1443" s="46"/>
      <c r="K1443" s="45"/>
      <c r="L1443" s="46"/>
      <c r="M1443" s="45"/>
      <c r="N1443" s="46"/>
      <c r="O1443" s="45"/>
      <c r="P1443" s="46"/>
      <c r="Q1443" s="45"/>
      <c r="R1443" s="147"/>
      <c r="S1443" s="148"/>
      <c r="T1443" s="125"/>
      <c r="U1443" s="125"/>
      <c r="V1443" s="125"/>
    </row>
    <row r="1444" spans="1:22" ht="15">
      <c r="A1444" s="127"/>
      <c r="B1444" s="144"/>
      <c r="C1444" s="43" t="s">
        <v>212</v>
      </c>
      <c r="D1444" s="44">
        <f t="shared" si="909"/>
        <v>0</v>
      </c>
      <c r="E1444" s="45">
        <f t="shared" si="910"/>
        <v>0</v>
      </c>
      <c r="F1444" s="46"/>
      <c r="G1444" s="45"/>
      <c r="H1444" s="46"/>
      <c r="I1444" s="45"/>
      <c r="J1444" s="46"/>
      <c r="K1444" s="45"/>
      <c r="L1444" s="46"/>
      <c r="M1444" s="45"/>
      <c r="N1444" s="46"/>
      <c r="O1444" s="45"/>
      <c r="P1444" s="46"/>
      <c r="Q1444" s="45"/>
      <c r="R1444" s="147"/>
      <c r="S1444" s="148"/>
      <c r="T1444" s="125"/>
      <c r="U1444" s="125"/>
      <c r="V1444" s="125"/>
    </row>
    <row r="1445" spans="1:22" ht="15">
      <c r="A1445" s="127"/>
      <c r="B1445" s="142"/>
      <c r="C1445" s="43" t="s">
        <v>213</v>
      </c>
      <c r="D1445" s="44">
        <f t="shared" si="909"/>
        <v>0</v>
      </c>
      <c r="E1445" s="45">
        <f t="shared" si="910"/>
        <v>0</v>
      </c>
      <c r="F1445" s="46"/>
      <c r="G1445" s="45"/>
      <c r="H1445" s="46"/>
      <c r="I1445" s="45"/>
      <c r="J1445" s="46"/>
      <c r="K1445" s="45"/>
      <c r="L1445" s="46"/>
      <c r="M1445" s="45"/>
      <c r="N1445" s="46"/>
      <c r="O1445" s="45"/>
      <c r="P1445" s="46"/>
      <c r="Q1445" s="45"/>
      <c r="R1445" s="147"/>
      <c r="S1445" s="148"/>
      <c r="T1445" s="125"/>
      <c r="U1445" s="125"/>
      <c r="V1445" s="125"/>
    </row>
    <row r="1446" spans="1:22" s="30" customFormat="1" ht="15">
      <c r="A1446" s="127"/>
      <c r="B1446" s="153" t="s">
        <v>245</v>
      </c>
      <c r="C1446" s="64" t="s">
        <v>14</v>
      </c>
      <c r="D1446" s="62">
        <f>SUM(D1447:D1452)</f>
        <v>16686.81</v>
      </c>
      <c r="E1446" s="63">
        <f>SUM(E1447:E1452)</f>
        <v>0</v>
      </c>
      <c r="F1446" s="62">
        <f aca="true" t="shared" si="911" ref="F1446:Q1446">SUM(F1447:F1452)</f>
        <v>3337.362</v>
      </c>
      <c r="G1446" s="63">
        <f t="shared" si="911"/>
        <v>0</v>
      </c>
      <c r="H1446" s="62">
        <f t="shared" si="911"/>
        <v>0</v>
      </c>
      <c r="I1446" s="63">
        <f t="shared" si="911"/>
        <v>0</v>
      </c>
      <c r="J1446" s="62">
        <f t="shared" si="911"/>
        <v>13349.448</v>
      </c>
      <c r="K1446" s="63">
        <f t="shared" si="911"/>
        <v>0</v>
      </c>
      <c r="L1446" s="62">
        <f t="shared" si="911"/>
        <v>0</v>
      </c>
      <c r="M1446" s="63">
        <f t="shared" si="911"/>
        <v>0</v>
      </c>
      <c r="N1446" s="62">
        <f t="shared" si="911"/>
        <v>880</v>
      </c>
      <c r="O1446" s="63">
        <f t="shared" si="911"/>
        <v>0</v>
      </c>
      <c r="P1446" s="62">
        <f t="shared" si="911"/>
        <v>0</v>
      </c>
      <c r="Q1446" s="63">
        <f t="shared" si="911"/>
        <v>0</v>
      </c>
      <c r="R1446" s="147"/>
      <c r="S1446" s="148"/>
      <c r="T1446" s="125"/>
      <c r="U1446" s="125"/>
      <c r="V1446" s="125"/>
    </row>
    <row r="1447" spans="1:22" s="30" customFormat="1" ht="15">
      <c r="A1447" s="127"/>
      <c r="B1447" s="154"/>
      <c r="C1447" s="34" t="s">
        <v>0</v>
      </c>
      <c r="D1447" s="58">
        <f aca="true" t="shared" si="912" ref="D1447:E1452">F1447+H1447+J1447+L1447</f>
        <v>0</v>
      </c>
      <c r="E1447" s="36">
        <f t="shared" si="912"/>
        <v>0</v>
      </c>
      <c r="F1447" s="35">
        <f aca="true" t="shared" si="913" ref="F1447:G1452">F1433+F1440</f>
        <v>0</v>
      </c>
      <c r="G1447" s="36">
        <f t="shared" si="913"/>
        <v>0</v>
      </c>
      <c r="H1447" s="35">
        <f aca="true" t="shared" si="914" ref="H1447:Q1447">H1433+H1440</f>
        <v>0</v>
      </c>
      <c r="I1447" s="36">
        <f t="shared" si="914"/>
        <v>0</v>
      </c>
      <c r="J1447" s="35">
        <f t="shared" si="914"/>
        <v>0</v>
      </c>
      <c r="K1447" s="36">
        <f t="shared" si="914"/>
        <v>0</v>
      </c>
      <c r="L1447" s="35">
        <f t="shared" si="914"/>
        <v>0</v>
      </c>
      <c r="M1447" s="36">
        <f t="shared" si="914"/>
        <v>0</v>
      </c>
      <c r="N1447" s="35">
        <f t="shared" si="914"/>
        <v>0</v>
      </c>
      <c r="O1447" s="36">
        <f t="shared" si="914"/>
        <v>0</v>
      </c>
      <c r="P1447" s="35">
        <f t="shared" si="914"/>
        <v>0</v>
      </c>
      <c r="Q1447" s="36">
        <f t="shared" si="914"/>
        <v>0</v>
      </c>
      <c r="R1447" s="147"/>
      <c r="S1447" s="148"/>
      <c r="T1447" s="125"/>
      <c r="U1447" s="125"/>
      <c r="V1447" s="125"/>
    </row>
    <row r="1448" spans="1:22" s="30" customFormat="1" ht="15">
      <c r="A1448" s="127"/>
      <c r="B1448" s="154"/>
      <c r="C1448" s="34" t="s">
        <v>1</v>
      </c>
      <c r="D1448" s="58">
        <f t="shared" si="912"/>
        <v>794.6100000000001</v>
      </c>
      <c r="E1448" s="36">
        <f t="shared" si="912"/>
        <v>0</v>
      </c>
      <c r="F1448" s="35">
        <f t="shared" si="913"/>
        <v>158.92200000000003</v>
      </c>
      <c r="G1448" s="36">
        <f t="shared" si="913"/>
        <v>0</v>
      </c>
      <c r="H1448" s="35">
        <f aca="true" t="shared" si="915" ref="H1448:Q1448">H1434+H1441</f>
        <v>0</v>
      </c>
      <c r="I1448" s="36">
        <f t="shared" si="915"/>
        <v>0</v>
      </c>
      <c r="J1448" s="35">
        <f t="shared" si="915"/>
        <v>635.6880000000001</v>
      </c>
      <c r="K1448" s="36">
        <f t="shared" si="915"/>
        <v>0</v>
      </c>
      <c r="L1448" s="35">
        <f t="shared" si="915"/>
        <v>0</v>
      </c>
      <c r="M1448" s="36">
        <f t="shared" si="915"/>
        <v>0</v>
      </c>
      <c r="N1448" s="35">
        <f t="shared" si="915"/>
        <v>0</v>
      </c>
      <c r="O1448" s="36">
        <f t="shared" si="915"/>
        <v>0</v>
      </c>
      <c r="P1448" s="35">
        <f t="shared" si="915"/>
        <v>0</v>
      </c>
      <c r="Q1448" s="36">
        <f t="shared" si="915"/>
        <v>0</v>
      </c>
      <c r="R1448" s="147"/>
      <c r="S1448" s="148"/>
      <c r="T1448" s="125"/>
      <c r="U1448" s="125"/>
      <c r="V1448" s="125"/>
    </row>
    <row r="1449" spans="1:22" s="30" customFormat="1" ht="15">
      <c r="A1449" s="127"/>
      <c r="B1449" s="154"/>
      <c r="C1449" s="34" t="s">
        <v>2</v>
      </c>
      <c r="D1449" s="58">
        <f t="shared" si="912"/>
        <v>15892.2</v>
      </c>
      <c r="E1449" s="36">
        <f t="shared" si="912"/>
        <v>0</v>
      </c>
      <c r="F1449" s="35">
        <f t="shared" si="913"/>
        <v>3178.44</v>
      </c>
      <c r="G1449" s="36">
        <f t="shared" si="913"/>
        <v>0</v>
      </c>
      <c r="H1449" s="35">
        <f aca="true" t="shared" si="916" ref="H1449:Q1449">H1435+H1442</f>
        <v>0</v>
      </c>
      <c r="I1449" s="36">
        <f t="shared" si="916"/>
        <v>0</v>
      </c>
      <c r="J1449" s="35">
        <f t="shared" si="916"/>
        <v>12713.76</v>
      </c>
      <c r="K1449" s="36">
        <f t="shared" si="916"/>
        <v>0</v>
      </c>
      <c r="L1449" s="35">
        <f t="shared" si="916"/>
        <v>0</v>
      </c>
      <c r="M1449" s="36">
        <f t="shared" si="916"/>
        <v>0</v>
      </c>
      <c r="N1449" s="35">
        <f t="shared" si="916"/>
        <v>880</v>
      </c>
      <c r="O1449" s="36">
        <f t="shared" si="916"/>
        <v>0</v>
      </c>
      <c r="P1449" s="35">
        <f t="shared" si="916"/>
        <v>0</v>
      </c>
      <c r="Q1449" s="36">
        <f t="shared" si="916"/>
        <v>0</v>
      </c>
      <c r="R1449" s="147"/>
      <c r="S1449" s="148"/>
      <c r="T1449" s="125"/>
      <c r="U1449" s="125"/>
      <c r="V1449" s="125"/>
    </row>
    <row r="1450" spans="1:22" s="30" customFormat="1" ht="15">
      <c r="A1450" s="127"/>
      <c r="B1450" s="154"/>
      <c r="C1450" s="34" t="s">
        <v>211</v>
      </c>
      <c r="D1450" s="58">
        <f t="shared" si="912"/>
        <v>0</v>
      </c>
      <c r="E1450" s="36">
        <f t="shared" si="912"/>
        <v>0</v>
      </c>
      <c r="F1450" s="35">
        <f t="shared" si="913"/>
        <v>0</v>
      </c>
      <c r="G1450" s="36">
        <f t="shared" si="913"/>
        <v>0</v>
      </c>
      <c r="H1450" s="35">
        <f aca="true" t="shared" si="917" ref="H1450:Q1450">H1436+H1443</f>
        <v>0</v>
      </c>
      <c r="I1450" s="36">
        <f t="shared" si="917"/>
        <v>0</v>
      </c>
      <c r="J1450" s="35">
        <f t="shared" si="917"/>
        <v>0</v>
      </c>
      <c r="K1450" s="36">
        <f t="shared" si="917"/>
        <v>0</v>
      </c>
      <c r="L1450" s="35">
        <f t="shared" si="917"/>
        <v>0</v>
      </c>
      <c r="M1450" s="36">
        <f t="shared" si="917"/>
        <v>0</v>
      </c>
      <c r="N1450" s="35">
        <f t="shared" si="917"/>
        <v>0</v>
      </c>
      <c r="O1450" s="36">
        <f t="shared" si="917"/>
        <v>0</v>
      </c>
      <c r="P1450" s="35">
        <f t="shared" si="917"/>
        <v>0</v>
      </c>
      <c r="Q1450" s="36">
        <f t="shared" si="917"/>
        <v>0</v>
      </c>
      <c r="R1450" s="147"/>
      <c r="S1450" s="148"/>
      <c r="T1450" s="125"/>
      <c r="U1450" s="125"/>
      <c r="V1450" s="125"/>
    </row>
    <row r="1451" spans="1:22" s="30" customFormat="1" ht="15">
      <c r="A1451" s="127"/>
      <c r="B1451" s="154"/>
      <c r="C1451" s="34" t="s">
        <v>212</v>
      </c>
      <c r="D1451" s="58">
        <f t="shared" si="912"/>
        <v>0</v>
      </c>
      <c r="E1451" s="36">
        <f t="shared" si="912"/>
        <v>0</v>
      </c>
      <c r="F1451" s="35">
        <f t="shared" si="913"/>
        <v>0</v>
      </c>
      <c r="G1451" s="36">
        <f t="shared" si="913"/>
        <v>0</v>
      </c>
      <c r="H1451" s="35">
        <f aca="true" t="shared" si="918" ref="H1451:Q1451">H1437+H1444</f>
        <v>0</v>
      </c>
      <c r="I1451" s="36">
        <f t="shared" si="918"/>
        <v>0</v>
      </c>
      <c r="J1451" s="35">
        <f t="shared" si="918"/>
        <v>0</v>
      </c>
      <c r="K1451" s="36">
        <f t="shared" si="918"/>
        <v>0</v>
      </c>
      <c r="L1451" s="35">
        <f t="shared" si="918"/>
        <v>0</v>
      </c>
      <c r="M1451" s="36">
        <f t="shared" si="918"/>
        <v>0</v>
      </c>
      <c r="N1451" s="35">
        <f t="shared" si="918"/>
        <v>0</v>
      </c>
      <c r="O1451" s="36">
        <f t="shared" si="918"/>
        <v>0</v>
      </c>
      <c r="P1451" s="35">
        <f t="shared" si="918"/>
        <v>0</v>
      </c>
      <c r="Q1451" s="36">
        <f t="shared" si="918"/>
        <v>0</v>
      </c>
      <c r="R1451" s="147"/>
      <c r="S1451" s="148"/>
      <c r="T1451" s="125"/>
      <c r="U1451" s="125"/>
      <c r="V1451" s="125"/>
    </row>
    <row r="1452" spans="1:22" s="30" customFormat="1" ht="15.75" thickBot="1">
      <c r="A1452" s="128"/>
      <c r="B1452" s="155"/>
      <c r="C1452" s="37" t="s">
        <v>213</v>
      </c>
      <c r="D1452" s="60">
        <f t="shared" si="912"/>
        <v>0</v>
      </c>
      <c r="E1452" s="39">
        <f t="shared" si="912"/>
        <v>0</v>
      </c>
      <c r="F1452" s="38">
        <f t="shared" si="913"/>
        <v>0</v>
      </c>
      <c r="G1452" s="39">
        <f t="shared" si="913"/>
        <v>0</v>
      </c>
      <c r="H1452" s="38">
        <f aca="true" t="shared" si="919" ref="H1452:Q1452">H1438+H1445</f>
        <v>0</v>
      </c>
      <c r="I1452" s="39">
        <f t="shared" si="919"/>
        <v>0</v>
      </c>
      <c r="J1452" s="38">
        <f t="shared" si="919"/>
        <v>0</v>
      </c>
      <c r="K1452" s="39">
        <f t="shared" si="919"/>
        <v>0</v>
      </c>
      <c r="L1452" s="38">
        <f t="shared" si="919"/>
        <v>0</v>
      </c>
      <c r="M1452" s="39">
        <f t="shared" si="919"/>
        <v>0</v>
      </c>
      <c r="N1452" s="38">
        <f t="shared" si="919"/>
        <v>0</v>
      </c>
      <c r="O1452" s="39">
        <f t="shared" si="919"/>
        <v>0</v>
      </c>
      <c r="P1452" s="38">
        <f t="shared" si="919"/>
        <v>0</v>
      </c>
      <c r="Q1452" s="39">
        <f t="shared" si="919"/>
        <v>0</v>
      </c>
      <c r="R1452" s="149"/>
      <c r="S1452" s="145"/>
      <c r="T1452" s="125"/>
      <c r="U1452" s="125"/>
      <c r="V1452" s="125"/>
    </row>
    <row r="1453" spans="1:22" ht="15" customHeight="1">
      <c r="A1453" s="126" t="s">
        <v>180</v>
      </c>
      <c r="B1453" s="143" t="s">
        <v>37</v>
      </c>
      <c r="C1453" s="40" t="s">
        <v>14</v>
      </c>
      <c r="D1453" s="41">
        <f>SUM(D1454:D1459)</f>
        <v>3726</v>
      </c>
      <c r="E1453" s="42">
        <f>SUM(E1454:E1459)</f>
        <v>0</v>
      </c>
      <c r="F1453" s="41">
        <f aca="true" t="shared" si="920" ref="F1453:Q1453">SUM(F1454:F1459)</f>
        <v>745.2</v>
      </c>
      <c r="G1453" s="42">
        <f t="shared" si="920"/>
        <v>0</v>
      </c>
      <c r="H1453" s="41">
        <f t="shared" si="920"/>
        <v>0</v>
      </c>
      <c r="I1453" s="42">
        <f t="shared" si="920"/>
        <v>0</v>
      </c>
      <c r="J1453" s="41">
        <f t="shared" si="920"/>
        <v>2980.8</v>
      </c>
      <c r="K1453" s="42">
        <f t="shared" si="920"/>
        <v>0</v>
      </c>
      <c r="L1453" s="41">
        <f t="shared" si="920"/>
        <v>0</v>
      </c>
      <c r="M1453" s="42">
        <f t="shared" si="920"/>
        <v>0</v>
      </c>
      <c r="N1453" s="41">
        <f t="shared" si="920"/>
        <v>209.9</v>
      </c>
      <c r="O1453" s="42">
        <f t="shared" si="920"/>
        <v>0</v>
      </c>
      <c r="P1453" s="41">
        <f t="shared" si="920"/>
        <v>0</v>
      </c>
      <c r="Q1453" s="42">
        <f t="shared" si="920"/>
        <v>0</v>
      </c>
      <c r="R1453" s="150" t="s">
        <v>19</v>
      </c>
      <c r="S1453" s="151"/>
      <c r="T1453" s="125"/>
      <c r="U1453" s="125"/>
      <c r="V1453" s="125"/>
    </row>
    <row r="1454" spans="1:22" ht="15" customHeight="1">
      <c r="A1454" s="127"/>
      <c r="B1454" s="144"/>
      <c r="C1454" s="43" t="s">
        <v>0</v>
      </c>
      <c r="D1454" s="44">
        <f aca="true" t="shared" si="921" ref="D1454:D1459">F1454+H1454+J1454+L1454</f>
        <v>0</v>
      </c>
      <c r="E1454" s="45">
        <f aca="true" t="shared" si="922" ref="E1454:E1459">G1454+I1454+K1454+M1454</f>
        <v>0</v>
      </c>
      <c r="F1454" s="46"/>
      <c r="G1454" s="45"/>
      <c r="H1454" s="46"/>
      <c r="I1454" s="45"/>
      <c r="J1454" s="46"/>
      <c r="K1454" s="45"/>
      <c r="L1454" s="46"/>
      <c r="M1454" s="45"/>
      <c r="N1454" s="46"/>
      <c r="O1454" s="45"/>
      <c r="P1454" s="46"/>
      <c r="Q1454" s="45"/>
      <c r="R1454" s="147"/>
      <c r="S1454" s="148"/>
      <c r="T1454" s="125"/>
      <c r="U1454" s="125"/>
      <c r="V1454" s="125"/>
    </row>
    <row r="1455" spans="1:22" ht="15">
      <c r="A1455" s="127"/>
      <c r="B1455" s="144"/>
      <c r="C1455" s="43" t="s">
        <v>1</v>
      </c>
      <c r="D1455" s="44">
        <f t="shared" si="921"/>
        <v>0</v>
      </c>
      <c r="E1455" s="45">
        <f t="shared" si="922"/>
        <v>0</v>
      </c>
      <c r="F1455" s="46"/>
      <c r="G1455" s="45"/>
      <c r="H1455" s="46"/>
      <c r="I1455" s="45"/>
      <c r="J1455" s="46"/>
      <c r="K1455" s="45"/>
      <c r="L1455" s="46"/>
      <c r="M1455" s="45"/>
      <c r="N1455" s="46"/>
      <c r="O1455" s="45"/>
      <c r="P1455" s="46"/>
      <c r="Q1455" s="45"/>
      <c r="R1455" s="147"/>
      <c r="S1455" s="148"/>
      <c r="T1455" s="125"/>
      <c r="U1455" s="125"/>
      <c r="V1455" s="125"/>
    </row>
    <row r="1456" spans="1:22" ht="15">
      <c r="A1456" s="127"/>
      <c r="B1456" s="144"/>
      <c r="C1456" s="43" t="s">
        <v>2</v>
      </c>
      <c r="D1456" s="44">
        <f t="shared" si="921"/>
        <v>3726</v>
      </c>
      <c r="E1456" s="45">
        <f t="shared" si="922"/>
        <v>0</v>
      </c>
      <c r="F1456" s="46">
        <v>745.2</v>
      </c>
      <c r="G1456" s="45"/>
      <c r="H1456" s="46"/>
      <c r="I1456" s="45"/>
      <c r="J1456" s="46">
        <v>2980.8</v>
      </c>
      <c r="K1456" s="45"/>
      <c r="L1456" s="46"/>
      <c r="M1456" s="45"/>
      <c r="N1456" s="46">
        <v>209.9</v>
      </c>
      <c r="O1456" s="45"/>
      <c r="P1456" s="46"/>
      <c r="Q1456" s="45"/>
      <c r="R1456" s="147"/>
      <c r="S1456" s="148"/>
      <c r="T1456" s="125"/>
      <c r="U1456" s="125"/>
      <c r="V1456" s="125"/>
    </row>
    <row r="1457" spans="1:22" ht="15">
      <c r="A1457" s="127"/>
      <c r="B1457" s="144"/>
      <c r="C1457" s="43" t="s">
        <v>211</v>
      </c>
      <c r="D1457" s="44">
        <f t="shared" si="921"/>
        <v>0</v>
      </c>
      <c r="E1457" s="45">
        <f t="shared" si="922"/>
        <v>0</v>
      </c>
      <c r="F1457" s="46"/>
      <c r="G1457" s="45"/>
      <c r="H1457" s="46"/>
      <c r="I1457" s="45"/>
      <c r="J1457" s="46"/>
      <c r="K1457" s="45"/>
      <c r="L1457" s="46"/>
      <c r="M1457" s="45"/>
      <c r="N1457" s="46"/>
      <c r="O1457" s="45"/>
      <c r="P1457" s="46"/>
      <c r="Q1457" s="45"/>
      <c r="R1457" s="147"/>
      <c r="S1457" s="148"/>
      <c r="T1457" s="125"/>
      <c r="U1457" s="125"/>
      <c r="V1457" s="125"/>
    </row>
    <row r="1458" spans="1:22" ht="15">
      <c r="A1458" s="127"/>
      <c r="B1458" s="144"/>
      <c r="C1458" s="43" t="s">
        <v>212</v>
      </c>
      <c r="D1458" s="44">
        <f t="shared" si="921"/>
        <v>0</v>
      </c>
      <c r="E1458" s="45">
        <f t="shared" si="922"/>
        <v>0</v>
      </c>
      <c r="F1458" s="46"/>
      <c r="G1458" s="45"/>
      <c r="H1458" s="46"/>
      <c r="I1458" s="45"/>
      <c r="J1458" s="46"/>
      <c r="K1458" s="45"/>
      <c r="L1458" s="46"/>
      <c r="M1458" s="45"/>
      <c r="N1458" s="46"/>
      <c r="O1458" s="45"/>
      <c r="P1458" s="46"/>
      <c r="Q1458" s="45"/>
      <c r="R1458" s="147"/>
      <c r="S1458" s="148"/>
      <c r="T1458" s="125"/>
      <c r="U1458" s="125"/>
      <c r="V1458" s="125"/>
    </row>
    <row r="1459" spans="1:22" ht="15">
      <c r="A1459" s="127"/>
      <c r="B1459" s="142"/>
      <c r="C1459" s="43" t="s">
        <v>213</v>
      </c>
      <c r="D1459" s="44">
        <f t="shared" si="921"/>
        <v>0</v>
      </c>
      <c r="E1459" s="45">
        <f t="shared" si="922"/>
        <v>0</v>
      </c>
      <c r="F1459" s="46"/>
      <c r="G1459" s="45"/>
      <c r="H1459" s="46"/>
      <c r="I1459" s="45"/>
      <c r="J1459" s="46"/>
      <c r="K1459" s="45"/>
      <c r="L1459" s="46"/>
      <c r="M1459" s="45"/>
      <c r="N1459" s="46"/>
      <c r="O1459" s="45"/>
      <c r="P1459" s="46"/>
      <c r="Q1459" s="45"/>
      <c r="R1459" s="147"/>
      <c r="S1459" s="148"/>
      <c r="T1459" s="125"/>
      <c r="U1459" s="125"/>
      <c r="V1459" s="125"/>
    </row>
    <row r="1460" spans="1:22" ht="15" customHeight="1">
      <c r="A1460" s="127"/>
      <c r="B1460" s="146" t="s">
        <v>340</v>
      </c>
      <c r="C1460" s="43" t="s">
        <v>14</v>
      </c>
      <c r="D1460" s="55">
        <f>SUM(D1461:D1466)</f>
        <v>186.29999999999998</v>
      </c>
      <c r="E1460" s="48">
        <f>SUM(E1461:E1466)</f>
        <v>0</v>
      </c>
      <c r="F1460" s="55">
        <f aca="true" t="shared" si="923" ref="F1460:Q1460">SUM(F1461:F1466)</f>
        <v>37.26</v>
      </c>
      <c r="G1460" s="48">
        <f t="shared" si="923"/>
        <v>0</v>
      </c>
      <c r="H1460" s="55">
        <f t="shared" si="923"/>
        <v>0</v>
      </c>
      <c r="I1460" s="48">
        <f t="shared" si="923"/>
        <v>0</v>
      </c>
      <c r="J1460" s="55">
        <f t="shared" si="923"/>
        <v>149.04</v>
      </c>
      <c r="K1460" s="48">
        <f t="shared" si="923"/>
        <v>0</v>
      </c>
      <c r="L1460" s="55">
        <f t="shared" si="923"/>
        <v>0</v>
      </c>
      <c r="M1460" s="48">
        <f t="shared" si="923"/>
        <v>0</v>
      </c>
      <c r="N1460" s="55">
        <f t="shared" si="923"/>
        <v>0</v>
      </c>
      <c r="O1460" s="48">
        <f t="shared" si="923"/>
        <v>0</v>
      </c>
      <c r="P1460" s="55">
        <f t="shared" si="923"/>
        <v>0</v>
      </c>
      <c r="Q1460" s="48">
        <f t="shared" si="923"/>
        <v>0</v>
      </c>
      <c r="R1460" s="147"/>
      <c r="S1460" s="148"/>
      <c r="T1460" s="125"/>
      <c r="U1460" s="125"/>
      <c r="V1460" s="125"/>
    </row>
    <row r="1461" spans="1:22" ht="15" customHeight="1">
      <c r="A1461" s="127"/>
      <c r="B1461" s="144"/>
      <c r="C1461" s="43" t="s">
        <v>0</v>
      </c>
      <c r="D1461" s="44">
        <f aca="true" t="shared" si="924" ref="D1461:D1466">F1461+H1461+J1461+L1461</f>
        <v>0</v>
      </c>
      <c r="E1461" s="45">
        <f aca="true" t="shared" si="925" ref="E1461:E1466">G1461+I1461+K1461+M1461</f>
        <v>0</v>
      </c>
      <c r="F1461" s="46"/>
      <c r="G1461" s="45"/>
      <c r="H1461" s="46"/>
      <c r="I1461" s="45"/>
      <c r="J1461" s="46"/>
      <c r="K1461" s="45"/>
      <c r="L1461" s="46"/>
      <c r="M1461" s="45"/>
      <c r="N1461" s="46"/>
      <c r="O1461" s="45"/>
      <c r="P1461" s="46"/>
      <c r="Q1461" s="45"/>
      <c r="R1461" s="147"/>
      <c r="S1461" s="148"/>
      <c r="T1461" s="125"/>
      <c r="U1461" s="125"/>
      <c r="V1461" s="125"/>
    </row>
    <row r="1462" spans="1:22" ht="15">
      <c r="A1462" s="127"/>
      <c r="B1462" s="144"/>
      <c r="C1462" s="43" t="s">
        <v>1</v>
      </c>
      <c r="D1462" s="44">
        <f t="shared" si="924"/>
        <v>186.29999999999998</v>
      </c>
      <c r="E1462" s="45">
        <f t="shared" si="925"/>
        <v>0</v>
      </c>
      <c r="F1462" s="46">
        <v>37.26</v>
      </c>
      <c r="G1462" s="45"/>
      <c r="H1462" s="46"/>
      <c r="I1462" s="45"/>
      <c r="J1462" s="46">
        <v>149.04</v>
      </c>
      <c r="K1462" s="45"/>
      <c r="L1462" s="46"/>
      <c r="M1462" s="45"/>
      <c r="N1462" s="46"/>
      <c r="O1462" s="45"/>
      <c r="P1462" s="46"/>
      <c r="Q1462" s="45"/>
      <c r="R1462" s="147"/>
      <c r="S1462" s="148"/>
      <c r="T1462" s="125"/>
      <c r="U1462" s="125"/>
      <c r="V1462" s="125"/>
    </row>
    <row r="1463" spans="1:22" ht="15">
      <c r="A1463" s="127"/>
      <c r="B1463" s="144"/>
      <c r="C1463" s="43" t="s">
        <v>2</v>
      </c>
      <c r="D1463" s="44">
        <f t="shared" si="924"/>
        <v>0</v>
      </c>
      <c r="E1463" s="45">
        <f t="shared" si="925"/>
        <v>0</v>
      </c>
      <c r="F1463" s="46"/>
      <c r="G1463" s="45"/>
      <c r="H1463" s="46"/>
      <c r="I1463" s="45"/>
      <c r="J1463" s="46"/>
      <c r="K1463" s="45"/>
      <c r="L1463" s="46"/>
      <c r="M1463" s="45"/>
      <c r="N1463" s="46"/>
      <c r="O1463" s="45"/>
      <c r="P1463" s="46"/>
      <c r="Q1463" s="45"/>
      <c r="R1463" s="147"/>
      <c r="S1463" s="148"/>
      <c r="T1463" s="125"/>
      <c r="U1463" s="125"/>
      <c r="V1463" s="125"/>
    </row>
    <row r="1464" spans="1:22" ht="15">
      <c r="A1464" s="127"/>
      <c r="B1464" s="144"/>
      <c r="C1464" s="43" t="s">
        <v>211</v>
      </c>
      <c r="D1464" s="44">
        <f t="shared" si="924"/>
        <v>0</v>
      </c>
      <c r="E1464" s="45">
        <f t="shared" si="925"/>
        <v>0</v>
      </c>
      <c r="F1464" s="46"/>
      <c r="G1464" s="45"/>
      <c r="H1464" s="46"/>
      <c r="I1464" s="45"/>
      <c r="J1464" s="46"/>
      <c r="K1464" s="45"/>
      <c r="L1464" s="46"/>
      <c r="M1464" s="45"/>
      <c r="N1464" s="46"/>
      <c r="O1464" s="45"/>
      <c r="P1464" s="46"/>
      <c r="Q1464" s="45"/>
      <c r="R1464" s="147"/>
      <c r="S1464" s="148"/>
      <c r="T1464" s="125"/>
      <c r="U1464" s="125"/>
      <c r="V1464" s="125"/>
    </row>
    <row r="1465" spans="1:22" ht="15">
      <c r="A1465" s="127"/>
      <c r="B1465" s="144"/>
      <c r="C1465" s="43" t="s">
        <v>212</v>
      </c>
      <c r="D1465" s="44">
        <f t="shared" si="924"/>
        <v>0</v>
      </c>
      <c r="E1465" s="45">
        <f t="shared" si="925"/>
        <v>0</v>
      </c>
      <c r="F1465" s="46"/>
      <c r="G1465" s="45"/>
      <c r="H1465" s="46"/>
      <c r="I1465" s="45"/>
      <c r="J1465" s="46"/>
      <c r="K1465" s="45"/>
      <c r="L1465" s="46"/>
      <c r="M1465" s="45"/>
      <c r="N1465" s="46"/>
      <c r="O1465" s="45"/>
      <c r="P1465" s="46"/>
      <c r="Q1465" s="45"/>
      <c r="R1465" s="147"/>
      <c r="S1465" s="148"/>
      <c r="T1465" s="125"/>
      <c r="U1465" s="125"/>
      <c r="V1465" s="125"/>
    </row>
    <row r="1466" spans="1:22" ht="15">
      <c r="A1466" s="127"/>
      <c r="B1466" s="142"/>
      <c r="C1466" s="43" t="s">
        <v>213</v>
      </c>
      <c r="D1466" s="44">
        <f t="shared" si="924"/>
        <v>0</v>
      </c>
      <c r="E1466" s="45">
        <f t="shared" si="925"/>
        <v>0</v>
      </c>
      <c r="F1466" s="46"/>
      <c r="G1466" s="45"/>
      <c r="H1466" s="46"/>
      <c r="I1466" s="45"/>
      <c r="J1466" s="46"/>
      <c r="K1466" s="45"/>
      <c r="L1466" s="46"/>
      <c r="M1466" s="45"/>
      <c r="N1466" s="46"/>
      <c r="O1466" s="45"/>
      <c r="P1466" s="46"/>
      <c r="Q1466" s="45"/>
      <c r="R1466" s="147"/>
      <c r="S1466" s="148"/>
      <c r="T1466" s="125"/>
      <c r="U1466" s="125"/>
      <c r="V1466" s="125"/>
    </row>
    <row r="1467" spans="1:22" s="30" customFormat="1" ht="15">
      <c r="A1467" s="127"/>
      <c r="B1467" s="153" t="s">
        <v>245</v>
      </c>
      <c r="C1467" s="64" t="s">
        <v>14</v>
      </c>
      <c r="D1467" s="62">
        <f>SUM(D1468:D1473)</f>
        <v>3912.3</v>
      </c>
      <c r="E1467" s="63">
        <f>SUM(E1468:E1473)</f>
        <v>0</v>
      </c>
      <c r="F1467" s="62">
        <f aca="true" t="shared" si="926" ref="F1467:Q1467">SUM(F1468:F1473)</f>
        <v>782.46</v>
      </c>
      <c r="G1467" s="63">
        <f t="shared" si="926"/>
        <v>0</v>
      </c>
      <c r="H1467" s="62">
        <f t="shared" si="926"/>
        <v>0</v>
      </c>
      <c r="I1467" s="63">
        <f t="shared" si="926"/>
        <v>0</v>
      </c>
      <c r="J1467" s="62">
        <f t="shared" si="926"/>
        <v>3129.84</v>
      </c>
      <c r="K1467" s="63">
        <f t="shared" si="926"/>
        <v>0</v>
      </c>
      <c r="L1467" s="62">
        <f t="shared" si="926"/>
        <v>0</v>
      </c>
      <c r="M1467" s="63">
        <f t="shared" si="926"/>
        <v>0</v>
      </c>
      <c r="N1467" s="62">
        <f t="shared" si="926"/>
        <v>209.9</v>
      </c>
      <c r="O1467" s="63">
        <f t="shared" si="926"/>
        <v>0</v>
      </c>
      <c r="P1467" s="62">
        <f t="shared" si="926"/>
        <v>0</v>
      </c>
      <c r="Q1467" s="63">
        <f t="shared" si="926"/>
        <v>0</v>
      </c>
      <c r="R1467" s="147"/>
      <c r="S1467" s="148"/>
      <c r="T1467" s="125"/>
      <c r="U1467" s="125"/>
      <c r="V1467" s="125"/>
    </row>
    <row r="1468" spans="1:22" s="30" customFormat="1" ht="15">
      <c r="A1468" s="127"/>
      <c r="B1468" s="154"/>
      <c r="C1468" s="34" t="s">
        <v>0</v>
      </c>
      <c r="D1468" s="58">
        <f aca="true" t="shared" si="927" ref="D1468:E1473">F1468+H1468+J1468+L1468</f>
        <v>0</v>
      </c>
      <c r="E1468" s="36">
        <f t="shared" si="927"/>
        <v>0</v>
      </c>
      <c r="F1468" s="35">
        <f aca="true" t="shared" si="928" ref="F1468:G1473">F1454+F1461</f>
        <v>0</v>
      </c>
      <c r="G1468" s="36">
        <f t="shared" si="928"/>
        <v>0</v>
      </c>
      <c r="H1468" s="35">
        <f aca="true" t="shared" si="929" ref="H1468:Q1468">H1454+H1461</f>
        <v>0</v>
      </c>
      <c r="I1468" s="36">
        <f t="shared" si="929"/>
        <v>0</v>
      </c>
      <c r="J1468" s="35">
        <f t="shared" si="929"/>
        <v>0</v>
      </c>
      <c r="K1468" s="36">
        <f t="shared" si="929"/>
        <v>0</v>
      </c>
      <c r="L1468" s="35">
        <f t="shared" si="929"/>
        <v>0</v>
      </c>
      <c r="M1468" s="36">
        <f t="shared" si="929"/>
        <v>0</v>
      </c>
      <c r="N1468" s="35">
        <f t="shared" si="929"/>
        <v>0</v>
      </c>
      <c r="O1468" s="36">
        <f t="shared" si="929"/>
        <v>0</v>
      </c>
      <c r="P1468" s="35">
        <f t="shared" si="929"/>
        <v>0</v>
      </c>
      <c r="Q1468" s="36">
        <f t="shared" si="929"/>
        <v>0</v>
      </c>
      <c r="R1468" s="147"/>
      <c r="S1468" s="148"/>
      <c r="T1468" s="125"/>
      <c r="U1468" s="125"/>
      <c r="V1468" s="125"/>
    </row>
    <row r="1469" spans="1:22" s="30" customFormat="1" ht="15">
      <c r="A1469" s="127"/>
      <c r="B1469" s="154"/>
      <c r="C1469" s="34" t="s">
        <v>1</v>
      </c>
      <c r="D1469" s="58">
        <f t="shared" si="927"/>
        <v>186.29999999999998</v>
      </c>
      <c r="E1469" s="36">
        <f t="shared" si="927"/>
        <v>0</v>
      </c>
      <c r="F1469" s="35">
        <f t="shared" si="928"/>
        <v>37.26</v>
      </c>
      <c r="G1469" s="36">
        <f t="shared" si="928"/>
        <v>0</v>
      </c>
      <c r="H1469" s="35">
        <f aca="true" t="shared" si="930" ref="H1469:Q1469">H1455+H1462</f>
        <v>0</v>
      </c>
      <c r="I1469" s="36">
        <f t="shared" si="930"/>
        <v>0</v>
      </c>
      <c r="J1469" s="35">
        <f t="shared" si="930"/>
        <v>149.04</v>
      </c>
      <c r="K1469" s="36">
        <f t="shared" si="930"/>
        <v>0</v>
      </c>
      <c r="L1469" s="35">
        <f t="shared" si="930"/>
        <v>0</v>
      </c>
      <c r="M1469" s="36">
        <f t="shared" si="930"/>
        <v>0</v>
      </c>
      <c r="N1469" s="35">
        <f t="shared" si="930"/>
        <v>0</v>
      </c>
      <c r="O1469" s="36">
        <f t="shared" si="930"/>
        <v>0</v>
      </c>
      <c r="P1469" s="35">
        <f t="shared" si="930"/>
        <v>0</v>
      </c>
      <c r="Q1469" s="36">
        <f t="shared" si="930"/>
        <v>0</v>
      </c>
      <c r="R1469" s="147"/>
      <c r="S1469" s="148"/>
      <c r="T1469" s="125"/>
      <c r="U1469" s="125"/>
      <c r="V1469" s="125"/>
    </row>
    <row r="1470" spans="1:22" s="30" customFormat="1" ht="15">
      <c r="A1470" s="127"/>
      <c r="B1470" s="154"/>
      <c r="C1470" s="34" t="s">
        <v>2</v>
      </c>
      <c r="D1470" s="58">
        <f t="shared" si="927"/>
        <v>3726</v>
      </c>
      <c r="E1470" s="36">
        <f t="shared" si="927"/>
        <v>0</v>
      </c>
      <c r="F1470" s="35">
        <f t="shared" si="928"/>
        <v>745.2</v>
      </c>
      <c r="G1470" s="36">
        <f t="shared" si="928"/>
        <v>0</v>
      </c>
      <c r="H1470" s="35">
        <f aca="true" t="shared" si="931" ref="H1470:Q1470">H1456+H1463</f>
        <v>0</v>
      </c>
      <c r="I1470" s="36">
        <f t="shared" si="931"/>
        <v>0</v>
      </c>
      <c r="J1470" s="35">
        <f t="shared" si="931"/>
        <v>2980.8</v>
      </c>
      <c r="K1470" s="36">
        <f t="shared" si="931"/>
        <v>0</v>
      </c>
      <c r="L1470" s="35">
        <f t="shared" si="931"/>
        <v>0</v>
      </c>
      <c r="M1470" s="36">
        <f t="shared" si="931"/>
        <v>0</v>
      </c>
      <c r="N1470" s="35">
        <f t="shared" si="931"/>
        <v>209.9</v>
      </c>
      <c r="O1470" s="36">
        <f t="shared" si="931"/>
        <v>0</v>
      </c>
      <c r="P1470" s="35">
        <f t="shared" si="931"/>
        <v>0</v>
      </c>
      <c r="Q1470" s="36">
        <f t="shared" si="931"/>
        <v>0</v>
      </c>
      <c r="R1470" s="147"/>
      <c r="S1470" s="148"/>
      <c r="T1470" s="125"/>
      <c r="U1470" s="125"/>
      <c r="V1470" s="125"/>
    </row>
    <row r="1471" spans="1:22" s="30" customFormat="1" ht="15">
      <c r="A1471" s="127"/>
      <c r="B1471" s="154"/>
      <c r="C1471" s="34" t="s">
        <v>211</v>
      </c>
      <c r="D1471" s="58">
        <f t="shared" si="927"/>
        <v>0</v>
      </c>
      <c r="E1471" s="36">
        <f t="shared" si="927"/>
        <v>0</v>
      </c>
      <c r="F1471" s="35">
        <f t="shared" si="928"/>
        <v>0</v>
      </c>
      <c r="G1471" s="36">
        <f t="shared" si="928"/>
        <v>0</v>
      </c>
      <c r="H1471" s="35">
        <f aca="true" t="shared" si="932" ref="H1471:Q1471">H1457+H1464</f>
        <v>0</v>
      </c>
      <c r="I1471" s="36">
        <f t="shared" si="932"/>
        <v>0</v>
      </c>
      <c r="J1471" s="35">
        <f t="shared" si="932"/>
        <v>0</v>
      </c>
      <c r="K1471" s="36">
        <f t="shared" si="932"/>
        <v>0</v>
      </c>
      <c r="L1471" s="35">
        <f t="shared" si="932"/>
        <v>0</v>
      </c>
      <c r="M1471" s="36">
        <f t="shared" si="932"/>
        <v>0</v>
      </c>
      <c r="N1471" s="35">
        <f t="shared" si="932"/>
        <v>0</v>
      </c>
      <c r="O1471" s="36">
        <f t="shared" si="932"/>
        <v>0</v>
      </c>
      <c r="P1471" s="35">
        <f t="shared" si="932"/>
        <v>0</v>
      </c>
      <c r="Q1471" s="36">
        <f t="shared" si="932"/>
        <v>0</v>
      </c>
      <c r="R1471" s="147"/>
      <c r="S1471" s="148"/>
      <c r="T1471" s="125"/>
      <c r="U1471" s="125"/>
      <c r="V1471" s="125"/>
    </row>
    <row r="1472" spans="1:22" s="30" customFormat="1" ht="15">
      <c r="A1472" s="127"/>
      <c r="B1472" s="154"/>
      <c r="C1472" s="34" t="s">
        <v>212</v>
      </c>
      <c r="D1472" s="58">
        <f t="shared" si="927"/>
        <v>0</v>
      </c>
      <c r="E1472" s="36">
        <f t="shared" si="927"/>
        <v>0</v>
      </c>
      <c r="F1472" s="35">
        <f t="shared" si="928"/>
        <v>0</v>
      </c>
      <c r="G1472" s="36">
        <f t="shared" si="928"/>
        <v>0</v>
      </c>
      <c r="H1472" s="35">
        <f aca="true" t="shared" si="933" ref="H1472:Q1472">H1458+H1465</f>
        <v>0</v>
      </c>
      <c r="I1472" s="36">
        <f t="shared" si="933"/>
        <v>0</v>
      </c>
      <c r="J1472" s="35">
        <f t="shared" si="933"/>
        <v>0</v>
      </c>
      <c r="K1472" s="36">
        <f t="shared" si="933"/>
        <v>0</v>
      </c>
      <c r="L1472" s="35">
        <f t="shared" si="933"/>
        <v>0</v>
      </c>
      <c r="M1472" s="36">
        <f t="shared" si="933"/>
        <v>0</v>
      </c>
      <c r="N1472" s="35">
        <f t="shared" si="933"/>
        <v>0</v>
      </c>
      <c r="O1472" s="36">
        <f t="shared" si="933"/>
        <v>0</v>
      </c>
      <c r="P1472" s="35">
        <f t="shared" si="933"/>
        <v>0</v>
      </c>
      <c r="Q1472" s="36">
        <f t="shared" si="933"/>
        <v>0</v>
      </c>
      <c r="R1472" s="147"/>
      <c r="S1472" s="148"/>
      <c r="T1472" s="125"/>
      <c r="U1472" s="125"/>
      <c r="V1472" s="125"/>
    </row>
    <row r="1473" spans="1:22" s="30" customFormat="1" ht="15.75" thickBot="1">
      <c r="A1473" s="128"/>
      <c r="B1473" s="155"/>
      <c r="C1473" s="37" t="s">
        <v>213</v>
      </c>
      <c r="D1473" s="60">
        <f t="shared" si="927"/>
        <v>0</v>
      </c>
      <c r="E1473" s="39">
        <f t="shared" si="927"/>
        <v>0</v>
      </c>
      <c r="F1473" s="38">
        <f t="shared" si="928"/>
        <v>0</v>
      </c>
      <c r="G1473" s="39">
        <f t="shared" si="928"/>
        <v>0</v>
      </c>
      <c r="H1473" s="38">
        <f aca="true" t="shared" si="934" ref="H1473:Q1473">H1459+H1466</f>
        <v>0</v>
      </c>
      <c r="I1473" s="39">
        <f t="shared" si="934"/>
        <v>0</v>
      </c>
      <c r="J1473" s="38">
        <f t="shared" si="934"/>
        <v>0</v>
      </c>
      <c r="K1473" s="39">
        <f t="shared" si="934"/>
        <v>0</v>
      </c>
      <c r="L1473" s="38">
        <f t="shared" si="934"/>
        <v>0</v>
      </c>
      <c r="M1473" s="39">
        <f t="shared" si="934"/>
        <v>0</v>
      </c>
      <c r="N1473" s="38">
        <f t="shared" si="934"/>
        <v>0</v>
      </c>
      <c r="O1473" s="39">
        <f t="shared" si="934"/>
        <v>0</v>
      </c>
      <c r="P1473" s="38">
        <f t="shared" si="934"/>
        <v>0</v>
      </c>
      <c r="Q1473" s="39">
        <f t="shared" si="934"/>
        <v>0</v>
      </c>
      <c r="R1473" s="149"/>
      <c r="S1473" s="145"/>
      <c r="T1473" s="125"/>
      <c r="U1473" s="125"/>
      <c r="V1473" s="125"/>
    </row>
    <row r="1474" spans="1:22" ht="15" customHeight="1">
      <c r="A1474" s="126" t="s">
        <v>243</v>
      </c>
      <c r="B1474" s="143" t="s">
        <v>244</v>
      </c>
      <c r="C1474" s="40" t="s">
        <v>14</v>
      </c>
      <c r="D1474" s="41">
        <f>SUM(D1475:D1480)</f>
        <v>0</v>
      </c>
      <c r="E1474" s="42">
        <f>SUM(E1475:E1480)</f>
        <v>0</v>
      </c>
      <c r="F1474" s="41">
        <f aca="true" t="shared" si="935" ref="F1474:Q1474">SUM(F1475:F1480)</f>
        <v>0</v>
      </c>
      <c r="G1474" s="42">
        <f t="shared" si="935"/>
        <v>0</v>
      </c>
      <c r="H1474" s="41">
        <f t="shared" si="935"/>
        <v>0</v>
      </c>
      <c r="I1474" s="42">
        <f t="shared" si="935"/>
        <v>0</v>
      </c>
      <c r="J1474" s="41">
        <f t="shared" si="935"/>
        <v>0</v>
      </c>
      <c r="K1474" s="42">
        <f t="shared" si="935"/>
        <v>0</v>
      </c>
      <c r="L1474" s="41">
        <f t="shared" si="935"/>
        <v>0</v>
      </c>
      <c r="M1474" s="42">
        <f t="shared" si="935"/>
        <v>0</v>
      </c>
      <c r="N1474" s="41">
        <f t="shared" si="935"/>
        <v>569.6</v>
      </c>
      <c r="O1474" s="42">
        <f t="shared" si="935"/>
        <v>0</v>
      </c>
      <c r="P1474" s="41">
        <f t="shared" si="935"/>
        <v>0</v>
      </c>
      <c r="Q1474" s="42">
        <f t="shared" si="935"/>
        <v>0</v>
      </c>
      <c r="R1474" s="150" t="s">
        <v>19</v>
      </c>
      <c r="S1474" s="151"/>
      <c r="T1474" s="125"/>
      <c r="U1474" s="125"/>
      <c r="V1474" s="125"/>
    </row>
    <row r="1475" spans="1:22" ht="15">
      <c r="A1475" s="127"/>
      <c r="B1475" s="144"/>
      <c r="C1475" s="43" t="s">
        <v>0</v>
      </c>
      <c r="D1475" s="44">
        <f aca="true" t="shared" si="936" ref="D1475:D1480">F1475+H1475+J1475+L1475</f>
        <v>0</v>
      </c>
      <c r="E1475" s="45">
        <f aca="true" t="shared" si="937" ref="E1475:E1480">G1475+I1475+K1475+M1475</f>
        <v>0</v>
      </c>
      <c r="F1475" s="46"/>
      <c r="G1475" s="45"/>
      <c r="H1475" s="46"/>
      <c r="I1475" s="45"/>
      <c r="J1475" s="46"/>
      <c r="K1475" s="45"/>
      <c r="L1475" s="46"/>
      <c r="M1475" s="45"/>
      <c r="N1475" s="46"/>
      <c r="O1475" s="45"/>
      <c r="P1475" s="46"/>
      <c r="Q1475" s="45"/>
      <c r="R1475" s="147"/>
      <c r="S1475" s="148"/>
      <c r="T1475" s="125"/>
      <c r="U1475" s="125"/>
      <c r="V1475" s="125"/>
    </row>
    <row r="1476" spans="1:22" ht="15">
      <c r="A1476" s="127"/>
      <c r="B1476" s="144"/>
      <c r="C1476" s="43" t="s">
        <v>1</v>
      </c>
      <c r="D1476" s="44">
        <f t="shared" si="936"/>
        <v>0</v>
      </c>
      <c r="E1476" s="45">
        <f t="shared" si="937"/>
        <v>0</v>
      </c>
      <c r="F1476" s="46"/>
      <c r="G1476" s="45"/>
      <c r="H1476" s="46"/>
      <c r="I1476" s="45"/>
      <c r="J1476" s="46"/>
      <c r="K1476" s="45"/>
      <c r="L1476" s="46"/>
      <c r="M1476" s="45"/>
      <c r="N1476" s="46">
        <v>569.6</v>
      </c>
      <c r="O1476" s="45"/>
      <c r="P1476" s="46"/>
      <c r="Q1476" s="45"/>
      <c r="R1476" s="147"/>
      <c r="S1476" s="148"/>
      <c r="T1476" s="125"/>
      <c r="U1476" s="125"/>
      <c r="V1476" s="125"/>
    </row>
    <row r="1477" spans="1:22" ht="15">
      <c r="A1477" s="127"/>
      <c r="B1477" s="144"/>
      <c r="C1477" s="43" t="s">
        <v>2</v>
      </c>
      <c r="D1477" s="44">
        <f t="shared" si="936"/>
        <v>0</v>
      </c>
      <c r="E1477" s="45">
        <f t="shared" si="937"/>
        <v>0</v>
      </c>
      <c r="F1477" s="46"/>
      <c r="G1477" s="45"/>
      <c r="H1477" s="46"/>
      <c r="I1477" s="45"/>
      <c r="J1477" s="46"/>
      <c r="K1477" s="45"/>
      <c r="L1477" s="46"/>
      <c r="M1477" s="45"/>
      <c r="N1477" s="46"/>
      <c r="O1477" s="45"/>
      <c r="P1477" s="46"/>
      <c r="Q1477" s="45"/>
      <c r="R1477" s="147"/>
      <c r="S1477" s="148"/>
      <c r="T1477" s="125"/>
      <c r="U1477" s="125"/>
      <c r="V1477" s="125"/>
    </row>
    <row r="1478" spans="1:22" ht="15">
      <c r="A1478" s="127"/>
      <c r="B1478" s="144"/>
      <c r="C1478" s="43" t="s">
        <v>211</v>
      </c>
      <c r="D1478" s="44">
        <f t="shared" si="936"/>
        <v>0</v>
      </c>
      <c r="E1478" s="45">
        <f t="shared" si="937"/>
        <v>0</v>
      </c>
      <c r="F1478" s="46"/>
      <c r="G1478" s="45"/>
      <c r="H1478" s="46"/>
      <c r="I1478" s="45"/>
      <c r="J1478" s="46"/>
      <c r="K1478" s="45"/>
      <c r="L1478" s="46"/>
      <c r="M1478" s="45"/>
      <c r="N1478" s="46"/>
      <c r="O1478" s="45"/>
      <c r="P1478" s="46"/>
      <c r="Q1478" s="45"/>
      <c r="R1478" s="147"/>
      <c r="S1478" s="148"/>
      <c r="T1478" s="125"/>
      <c r="U1478" s="125"/>
      <c r="V1478" s="125"/>
    </row>
    <row r="1479" spans="1:22" ht="15">
      <c r="A1479" s="127"/>
      <c r="B1479" s="144"/>
      <c r="C1479" s="43" t="s">
        <v>212</v>
      </c>
      <c r="D1479" s="44">
        <f t="shared" si="936"/>
        <v>0</v>
      </c>
      <c r="E1479" s="45">
        <f t="shared" si="937"/>
        <v>0</v>
      </c>
      <c r="F1479" s="46"/>
      <c r="G1479" s="45"/>
      <c r="H1479" s="46"/>
      <c r="I1479" s="45"/>
      <c r="J1479" s="46"/>
      <c r="K1479" s="45"/>
      <c r="L1479" s="46"/>
      <c r="M1479" s="45"/>
      <c r="N1479" s="46"/>
      <c r="O1479" s="45"/>
      <c r="P1479" s="46"/>
      <c r="Q1479" s="45"/>
      <c r="R1479" s="147"/>
      <c r="S1479" s="148"/>
      <c r="T1479" s="125"/>
      <c r="U1479" s="125"/>
      <c r="V1479" s="125"/>
    </row>
    <row r="1480" spans="1:22" ht="15">
      <c r="A1480" s="127"/>
      <c r="B1480" s="142"/>
      <c r="C1480" s="43" t="s">
        <v>213</v>
      </c>
      <c r="D1480" s="44">
        <f t="shared" si="936"/>
        <v>0</v>
      </c>
      <c r="E1480" s="45">
        <f t="shared" si="937"/>
        <v>0</v>
      </c>
      <c r="F1480" s="46"/>
      <c r="G1480" s="45"/>
      <c r="H1480" s="46"/>
      <c r="I1480" s="45"/>
      <c r="J1480" s="46"/>
      <c r="K1480" s="45"/>
      <c r="L1480" s="46"/>
      <c r="M1480" s="45"/>
      <c r="N1480" s="46"/>
      <c r="O1480" s="45"/>
      <c r="P1480" s="46"/>
      <c r="Q1480" s="45"/>
      <c r="R1480" s="147"/>
      <c r="S1480" s="148"/>
      <c r="T1480" s="125"/>
      <c r="U1480" s="125"/>
      <c r="V1480" s="125"/>
    </row>
    <row r="1481" spans="1:22" ht="15" customHeight="1">
      <c r="A1481" s="127"/>
      <c r="B1481" s="146" t="s">
        <v>341</v>
      </c>
      <c r="C1481" s="43" t="s">
        <v>14</v>
      </c>
      <c r="D1481" s="55">
        <f>SUM(D1482:D1487)</f>
        <v>846.2</v>
      </c>
      <c r="E1481" s="48">
        <f>SUM(E1482:E1487)</f>
        <v>0</v>
      </c>
      <c r="F1481" s="55">
        <f aca="true" t="shared" si="938" ref="F1481:Q1481">SUM(F1482:F1487)</f>
        <v>846.2</v>
      </c>
      <c r="G1481" s="48">
        <f t="shared" si="938"/>
        <v>0</v>
      </c>
      <c r="H1481" s="55">
        <f t="shared" si="938"/>
        <v>0</v>
      </c>
      <c r="I1481" s="48">
        <f t="shared" si="938"/>
        <v>0</v>
      </c>
      <c r="J1481" s="55">
        <f t="shared" si="938"/>
        <v>0</v>
      </c>
      <c r="K1481" s="48">
        <f t="shared" si="938"/>
        <v>0</v>
      </c>
      <c r="L1481" s="55">
        <f t="shared" si="938"/>
        <v>0</v>
      </c>
      <c r="M1481" s="48">
        <f t="shared" si="938"/>
        <v>0</v>
      </c>
      <c r="N1481" s="55">
        <f t="shared" si="938"/>
        <v>0</v>
      </c>
      <c r="O1481" s="48">
        <f t="shared" si="938"/>
        <v>0</v>
      </c>
      <c r="P1481" s="55">
        <f t="shared" si="938"/>
        <v>0</v>
      </c>
      <c r="Q1481" s="48">
        <f t="shared" si="938"/>
        <v>0</v>
      </c>
      <c r="R1481" s="147"/>
      <c r="S1481" s="148"/>
      <c r="T1481" s="125"/>
      <c r="U1481" s="125"/>
      <c r="V1481" s="125"/>
    </row>
    <row r="1482" spans="1:22" ht="15">
      <c r="A1482" s="127"/>
      <c r="B1482" s="144"/>
      <c r="C1482" s="43" t="s">
        <v>0</v>
      </c>
      <c r="D1482" s="44">
        <f aca="true" t="shared" si="939" ref="D1482:D1487">F1482+H1482+J1482+L1482</f>
        <v>0</v>
      </c>
      <c r="E1482" s="45">
        <f aca="true" t="shared" si="940" ref="E1482:E1487">G1482+I1482+K1482+M1482</f>
        <v>0</v>
      </c>
      <c r="F1482" s="46"/>
      <c r="G1482" s="45"/>
      <c r="H1482" s="46"/>
      <c r="I1482" s="45"/>
      <c r="J1482" s="46"/>
      <c r="K1482" s="45"/>
      <c r="L1482" s="46"/>
      <c r="M1482" s="45"/>
      <c r="N1482" s="46"/>
      <c r="O1482" s="45"/>
      <c r="P1482" s="46"/>
      <c r="Q1482" s="45"/>
      <c r="R1482" s="147"/>
      <c r="S1482" s="148"/>
      <c r="T1482" s="125"/>
      <c r="U1482" s="125"/>
      <c r="V1482" s="125"/>
    </row>
    <row r="1483" spans="1:22" ht="15">
      <c r="A1483" s="127"/>
      <c r="B1483" s="144"/>
      <c r="C1483" s="43" t="s">
        <v>1</v>
      </c>
      <c r="D1483" s="44">
        <f t="shared" si="939"/>
        <v>846.2</v>
      </c>
      <c r="E1483" s="45">
        <f t="shared" si="940"/>
        <v>0</v>
      </c>
      <c r="F1483" s="46">
        <v>846.2</v>
      </c>
      <c r="G1483" s="45"/>
      <c r="H1483" s="46"/>
      <c r="I1483" s="45"/>
      <c r="J1483" s="46"/>
      <c r="K1483" s="45"/>
      <c r="L1483" s="46"/>
      <c r="M1483" s="45"/>
      <c r="N1483" s="46"/>
      <c r="O1483" s="45"/>
      <c r="P1483" s="46"/>
      <c r="Q1483" s="45"/>
      <c r="R1483" s="147"/>
      <c r="S1483" s="148"/>
      <c r="T1483" s="125"/>
      <c r="U1483" s="125"/>
      <c r="V1483" s="125"/>
    </row>
    <row r="1484" spans="1:22" ht="15">
      <c r="A1484" s="127"/>
      <c r="B1484" s="144"/>
      <c r="C1484" s="43" t="s">
        <v>2</v>
      </c>
      <c r="D1484" s="44">
        <f t="shared" si="939"/>
        <v>0</v>
      </c>
      <c r="E1484" s="45">
        <f t="shared" si="940"/>
        <v>0</v>
      </c>
      <c r="F1484" s="46"/>
      <c r="G1484" s="45"/>
      <c r="H1484" s="46"/>
      <c r="I1484" s="45"/>
      <c r="J1484" s="46"/>
      <c r="K1484" s="45"/>
      <c r="L1484" s="46"/>
      <c r="M1484" s="45"/>
      <c r="N1484" s="46"/>
      <c r="O1484" s="45"/>
      <c r="P1484" s="46"/>
      <c r="Q1484" s="45"/>
      <c r="R1484" s="147"/>
      <c r="S1484" s="148"/>
      <c r="T1484" s="125"/>
      <c r="U1484" s="125"/>
      <c r="V1484" s="125"/>
    </row>
    <row r="1485" spans="1:22" ht="15">
      <c r="A1485" s="127"/>
      <c r="B1485" s="144"/>
      <c r="C1485" s="43" t="s">
        <v>211</v>
      </c>
      <c r="D1485" s="44">
        <f t="shared" si="939"/>
        <v>0</v>
      </c>
      <c r="E1485" s="45">
        <f t="shared" si="940"/>
        <v>0</v>
      </c>
      <c r="F1485" s="46"/>
      <c r="G1485" s="45"/>
      <c r="H1485" s="46"/>
      <c r="I1485" s="45"/>
      <c r="J1485" s="46"/>
      <c r="K1485" s="45"/>
      <c r="L1485" s="46"/>
      <c r="M1485" s="45"/>
      <c r="N1485" s="46"/>
      <c r="O1485" s="45"/>
      <c r="P1485" s="46"/>
      <c r="Q1485" s="45"/>
      <c r="R1485" s="147"/>
      <c r="S1485" s="148"/>
      <c r="T1485" s="125"/>
      <c r="U1485" s="125"/>
      <c r="V1485" s="125"/>
    </row>
    <row r="1486" spans="1:22" ht="15">
      <c r="A1486" s="127"/>
      <c r="B1486" s="144"/>
      <c r="C1486" s="43" t="s">
        <v>212</v>
      </c>
      <c r="D1486" s="44">
        <f t="shared" si="939"/>
        <v>0</v>
      </c>
      <c r="E1486" s="45">
        <f t="shared" si="940"/>
        <v>0</v>
      </c>
      <c r="F1486" s="46"/>
      <c r="G1486" s="45"/>
      <c r="H1486" s="46"/>
      <c r="I1486" s="45"/>
      <c r="J1486" s="46"/>
      <c r="K1486" s="45"/>
      <c r="L1486" s="46"/>
      <c r="M1486" s="45"/>
      <c r="N1486" s="46"/>
      <c r="O1486" s="45"/>
      <c r="P1486" s="46"/>
      <c r="Q1486" s="45"/>
      <c r="R1486" s="147"/>
      <c r="S1486" s="148"/>
      <c r="T1486" s="125"/>
      <c r="U1486" s="125"/>
      <c r="V1486" s="125"/>
    </row>
    <row r="1487" spans="1:22" ht="15">
      <c r="A1487" s="127"/>
      <c r="B1487" s="142"/>
      <c r="C1487" s="43" t="s">
        <v>213</v>
      </c>
      <c r="D1487" s="44">
        <f t="shared" si="939"/>
        <v>0</v>
      </c>
      <c r="E1487" s="45">
        <f t="shared" si="940"/>
        <v>0</v>
      </c>
      <c r="F1487" s="46"/>
      <c r="G1487" s="45"/>
      <c r="H1487" s="46"/>
      <c r="I1487" s="45"/>
      <c r="J1487" s="46"/>
      <c r="K1487" s="45"/>
      <c r="L1487" s="46"/>
      <c r="M1487" s="45"/>
      <c r="N1487" s="46"/>
      <c r="O1487" s="45"/>
      <c r="P1487" s="46"/>
      <c r="Q1487" s="45"/>
      <c r="R1487" s="147"/>
      <c r="S1487" s="148"/>
      <c r="T1487" s="125"/>
      <c r="U1487" s="125"/>
      <c r="V1487" s="125"/>
    </row>
    <row r="1488" spans="1:22" s="30" customFormat="1" ht="15">
      <c r="A1488" s="127"/>
      <c r="B1488" s="153" t="s">
        <v>245</v>
      </c>
      <c r="C1488" s="64" t="s">
        <v>14</v>
      </c>
      <c r="D1488" s="62">
        <f>SUM(D1489:D1494)</f>
        <v>846.2</v>
      </c>
      <c r="E1488" s="63">
        <f>SUM(E1489:E1494)</f>
        <v>0</v>
      </c>
      <c r="F1488" s="62">
        <f aca="true" t="shared" si="941" ref="F1488:Q1488">SUM(F1489:F1494)</f>
        <v>846.2</v>
      </c>
      <c r="G1488" s="63">
        <f t="shared" si="941"/>
        <v>0</v>
      </c>
      <c r="H1488" s="62">
        <f t="shared" si="941"/>
        <v>0</v>
      </c>
      <c r="I1488" s="63">
        <f t="shared" si="941"/>
        <v>0</v>
      </c>
      <c r="J1488" s="62">
        <f t="shared" si="941"/>
        <v>0</v>
      </c>
      <c r="K1488" s="63">
        <f t="shared" si="941"/>
        <v>0</v>
      </c>
      <c r="L1488" s="62">
        <f t="shared" si="941"/>
        <v>0</v>
      </c>
      <c r="M1488" s="63">
        <f t="shared" si="941"/>
        <v>0</v>
      </c>
      <c r="N1488" s="62">
        <f t="shared" si="941"/>
        <v>569.6</v>
      </c>
      <c r="O1488" s="63">
        <f t="shared" si="941"/>
        <v>0</v>
      </c>
      <c r="P1488" s="62">
        <f t="shared" si="941"/>
        <v>0</v>
      </c>
      <c r="Q1488" s="63">
        <f t="shared" si="941"/>
        <v>0</v>
      </c>
      <c r="R1488" s="147"/>
      <c r="S1488" s="148"/>
      <c r="T1488" s="125"/>
      <c r="U1488" s="125"/>
      <c r="V1488" s="125"/>
    </row>
    <row r="1489" spans="1:22" s="30" customFormat="1" ht="15">
      <c r="A1489" s="127"/>
      <c r="B1489" s="154"/>
      <c r="C1489" s="34" t="s">
        <v>0</v>
      </c>
      <c r="D1489" s="58">
        <f aca="true" t="shared" si="942" ref="D1489:E1494">F1489+H1489+J1489+L1489</f>
        <v>0</v>
      </c>
      <c r="E1489" s="36">
        <f t="shared" si="942"/>
        <v>0</v>
      </c>
      <c r="F1489" s="35">
        <f aca="true" t="shared" si="943" ref="F1489:G1494">F1475+F1482</f>
        <v>0</v>
      </c>
      <c r="G1489" s="36">
        <f t="shared" si="943"/>
        <v>0</v>
      </c>
      <c r="H1489" s="35">
        <f aca="true" t="shared" si="944" ref="H1489:Q1489">H1475+H1482</f>
        <v>0</v>
      </c>
      <c r="I1489" s="36">
        <f t="shared" si="944"/>
        <v>0</v>
      </c>
      <c r="J1489" s="35">
        <f t="shared" si="944"/>
        <v>0</v>
      </c>
      <c r="K1489" s="36">
        <f t="shared" si="944"/>
        <v>0</v>
      </c>
      <c r="L1489" s="35">
        <f t="shared" si="944"/>
        <v>0</v>
      </c>
      <c r="M1489" s="36">
        <f t="shared" si="944"/>
        <v>0</v>
      </c>
      <c r="N1489" s="35">
        <f t="shared" si="944"/>
        <v>0</v>
      </c>
      <c r="O1489" s="36">
        <f t="shared" si="944"/>
        <v>0</v>
      </c>
      <c r="P1489" s="35">
        <f t="shared" si="944"/>
        <v>0</v>
      </c>
      <c r="Q1489" s="36">
        <f t="shared" si="944"/>
        <v>0</v>
      </c>
      <c r="R1489" s="147"/>
      <c r="S1489" s="148"/>
      <c r="T1489" s="125"/>
      <c r="U1489" s="125"/>
      <c r="V1489" s="125"/>
    </row>
    <row r="1490" spans="1:22" s="30" customFormat="1" ht="15">
      <c r="A1490" s="127"/>
      <c r="B1490" s="154"/>
      <c r="C1490" s="34" t="s">
        <v>1</v>
      </c>
      <c r="D1490" s="58">
        <f t="shared" si="942"/>
        <v>846.2</v>
      </c>
      <c r="E1490" s="36">
        <f t="shared" si="942"/>
        <v>0</v>
      </c>
      <c r="F1490" s="35">
        <f t="shared" si="943"/>
        <v>846.2</v>
      </c>
      <c r="G1490" s="36">
        <f t="shared" si="943"/>
        <v>0</v>
      </c>
      <c r="H1490" s="35">
        <f aca="true" t="shared" si="945" ref="H1490:Q1490">H1476+H1483</f>
        <v>0</v>
      </c>
      <c r="I1490" s="36">
        <f t="shared" si="945"/>
        <v>0</v>
      </c>
      <c r="J1490" s="35">
        <f t="shared" si="945"/>
        <v>0</v>
      </c>
      <c r="K1490" s="36">
        <f t="shared" si="945"/>
        <v>0</v>
      </c>
      <c r="L1490" s="35">
        <f t="shared" si="945"/>
        <v>0</v>
      </c>
      <c r="M1490" s="36">
        <f t="shared" si="945"/>
        <v>0</v>
      </c>
      <c r="N1490" s="35">
        <f t="shared" si="945"/>
        <v>569.6</v>
      </c>
      <c r="O1490" s="36">
        <f t="shared" si="945"/>
        <v>0</v>
      </c>
      <c r="P1490" s="35">
        <f t="shared" si="945"/>
        <v>0</v>
      </c>
      <c r="Q1490" s="36">
        <f t="shared" si="945"/>
        <v>0</v>
      </c>
      <c r="R1490" s="147"/>
      <c r="S1490" s="148"/>
      <c r="T1490" s="125"/>
      <c r="U1490" s="125"/>
      <c r="V1490" s="125"/>
    </row>
    <row r="1491" spans="1:22" s="30" customFormat="1" ht="15">
      <c r="A1491" s="127"/>
      <c r="B1491" s="154"/>
      <c r="C1491" s="34" t="s">
        <v>2</v>
      </c>
      <c r="D1491" s="58">
        <f t="shared" si="942"/>
        <v>0</v>
      </c>
      <c r="E1491" s="36">
        <f t="shared" si="942"/>
        <v>0</v>
      </c>
      <c r="F1491" s="35">
        <f t="shared" si="943"/>
        <v>0</v>
      </c>
      <c r="G1491" s="36">
        <f t="shared" si="943"/>
        <v>0</v>
      </c>
      <c r="H1491" s="35">
        <f aca="true" t="shared" si="946" ref="H1491:Q1491">H1477+H1484</f>
        <v>0</v>
      </c>
      <c r="I1491" s="36">
        <f t="shared" si="946"/>
        <v>0</v>
      </c>
      <c r="J1491" s="35">
        <f t="shared" si="946"/>
        <v>0</v>
      </c>
      <c r="K1491" s="36">
        <f t="shared" si="946"/>
        <v>0</v>
      </c>
      <c r="L1491" s="35">
        <f t="shared" si="946"/>
        <v>0</v>
      </c>
      <c r="M1491" s="36">
        <f t="shared" si="946"/>
        <v>0</v>
      </c>
      <c r="N1491" s="35">
        <f t="shared" si="946"/>
        <v>0</v>
      </c>
      <c r="O1491" s="36">
        <f t="shared" si="946"/>
        <v>0</v>
      </c>
      <c r="P1491" s="35">
        <f t="shared" si="946"/>
        <v>0</v>
      </c>
      <c r="Q1491" s="36">
        <f t="shared" si="946"/>
        <v>0</v>
      </c>
      <c r="R1491" s="147"/>
      <c r="S1491" s="148"/>
      <c r="T1491" s="125"/>
      <c r="U1491" s="125"/>
      <c r="V1491" s="125"/>
    </row>
    <row r="1492" spans="1:22" s="30" customFormat="1" ht="15">
      <c r="A1492" s="127"/>
      <c r="B1492" s="154"/>
      <c r="C1492" s="34" t="s">
        <v>211</v>
      </c>
      <c r="D1492" s="58">
        <f t="shared" si="942"/>
        <v>0</v>
      </c>
      <c r="E1492" s="36">
        <f t="shared" si="942"/>
        <v>0</v>
      </c>
      <c r="F1492" s="35">
        <f t="shared" si="943"/>
        <v>0</v>
      </c>
      <c r="G1492" s="36">
        <f t="shared" si="943"/>
        <v>0</v>
      </c>
      <c r="H1492" s="35">
        <f aca="true" t="shared" si="947" ref="H1492:Q1492">H1478+H1485</f>
        <v>0</v>
      </c>
      <c r="I1492" s="36">
        <f t="shared" si="947"/>
        <v>0</v>
      </c>
      <c r="J1492" s="35">
        <f t="shared" si="947"/>
        <v>0</v>
      </c>
      <c r="K1492" s="36">
        <f t="shared" si="947"/>
        <v>0</v>
      </c>
      <c r="L1492" s="35">
        <f t="shared" si="947"/>
        <v>0</v>
      </c>
      <c r="M1492" s="36">
        <f t="shared" si="947"/>
        <v>0</v>
      </c>
      <c r="N1492" s="35">
        <f t="shared" si="947"/>
        <v>0</v>
      </c>
      <c r="O1492" s="36">
        <f t="shared" si="947"/>
        <v>0</v>
      </c>
      <c r="P1492" s="35">
        <f t="shared" si="947"/>
        <v>0</v>
      </c>
      <c r="Q1492" s="36">
        <f t="shared" si="947"/>
        <v>0</v>
      </c>
      <c r="R1492" s="147"/>
      <c r="S1492" s="148"/>
      <c r="T1492" s="125"/>
      <c r="U1492" s="125"/>
      <c r="V1492" s="125"/>
    </row>
    <row r="1493" spans="1:22" s="30" customFormat="1" ht="15">
      <c r="A1493" s="127"/>
      <c r="B1493" s="154"/>
      <c r="C1493" s="34" t="s">
        <v>212</v>
      </c>
      <c r="D1493" s="58">
        <f t="shared" si="942"/>
        <v>0</v>
      </c>
      <c r="E1493" s="36">
        <f t="shared" si="942"/>
        <v>0</v>
      </c>
      <c r="F1493" s="35">
        <f t="shared" si="943"/>
        <v>0</v>
      </c>
      <c r="G1493" s="36">
        <f t="shared" si="943"/>
        <v>0</v>
      </c>
      <c r="H1493" s="35">
        <f aca="true" t="shared" si="948" ref="H1493:Q1493">H1479+H1486</f>
        <v>0</v>
      </c>
      <c r="I1493" s="36">
        <f t="shared" si="948"/>
        <v>0</v>
      </c>
      <c r="J1493" s="35">
        <f t="shared" si="948"/>
        <v>0</v>
      </c>
      <c r="K1493" s="36">
        <f t="shared" si="948"/>
        <v>0</v>
      </c>
      <c r="L1493" s="35">
        <f t="shared" si="948"/>
        <v>0</v>
      </c>
      <c r="M1493" s="36">
        <f t="shared" si="948"/>
        <v>0</v>
      </c>
      <c r="N1493" s="35">
        <f t="shared" si="948"/>
        <v>0</v>
      </c>
      <c r="O1493" s="36">
        <f t="shared" si="948"/>
        <v>0</v>
      </c>
      <c r="P1493" s="35">
        <f t="shared" si="948"/>
        <v>0</v>
      </c>
      <c r="Q1493" s="36">
        <f t="shared" si="948"/>
        <v>0</v>
      </c>
      <c r="R1493" s="147"/>
      <c r="S1493" s="148"/>
      <c r="T1493" s="125"/>
      <c r="U1493" s="125"/>
      <c r="V1493" s="125"/>
    </row>
    <row r="1494" spans="1:22" s="30" customFormat="1" ht="15.75" thickBot="1">
      <c r="A1494" s="128"/>
      <c r="B1494" s="155"/>
      <c r="C1494" s="37" t="s">
        <v>213</v>
      </c>
      <c r="D1494" s="60">
        <f t="shared" si="942"/>
        <v>0</v>
      </c>
      <c r="E1494" s="39">
        <f t="shared" si="942"/>
        <v>0</v>
      </c>
      <c r="F1494" s="38">
        <f t="shared" si="943"/>
        <v>0</v>
      </c>
      <c r="G1494" s="39">
        <f t="shared" si="943"/>
        <v>0</v>
      </c>
      <c r="H1494" s="38">
        <f aca="true" t="shared" si="949" ref="H1494:Q1494">H1480+H1487</f>
        <v>0</v>
      </c>
      <c r="I1494" s="39">
        <f t="shared" si="949"/>
        <v>0</v>
      </c>
      <c r="J1494" s="38">
        <f t="shared" si="949"/>
        <v>0</v>
      </c>
      <c r="K1494" s="39">
        <f t="shared" si="949"/>
        <v>0</v>
      </c>
      <c r="L1494" s="38">
        <f t="shared" si="949"/>
        <v>0</v>
      </c>
      <c r="M1494" s="39">
        <f t="shared" si="949"/>
        <v>0</v>
      </c>
      <c r="N1494" s="38">
        <f t="shared" si="949"/>
        <v>0</v>
      </c>
      <c r="O1494" s="39">
        <f t="shared" si="949"/>
        <v>0</v>
      </c>
      <c r="P1494" s="38">
        <f t="shared" si="949"/>
        <v>0</v>
      </c>
      <c r="Q1494" s="39">
        <f t="shared" si="949"/>
        <v>0</v>
      </c>
      <c r="R1494" s="149"/>
      <c r="S1494" s="145"/>
      <c r="T1494" s="125"/>
      <c r="U1494" s="125"/>
      <c r="V1494" s="125"/>
    </row>
    <row r="1495" spans="1:22" s="30" customFormat="1" ht="15" customHeight="1">
      <c r="A1495" s="135" t="s">
        <v>96</v>
      </c>
      <c r="B1495" s="186" t="s">
        <v>159</v>
      </c>
      <c r="C1495" s="93" t="s">
        <v>14</v>
      </c>
      <c r="D1495" s="57">
        <f>SUM(D1496:D1501)</f>
        <v>398</v>
      </c>
      <c r="E1495" s="33">
        <f>SUM(E1496:E1501)</f>
        <v>398</v>
      </c>
      <c r="F1495" s="32">
        <f>SUM(F1496:F1501)</f>
        <v>398</v>
      </c>
      <c r="G1495" s="33">
        <f>SUM(G1496:G1501)</f>
        <v>398</v>
      </c>
      <c r="H1495" s="32">
        <f aca="true" t="shared" si="950" ref="H1495:Q1495">SUM(H1496:H1501)</f>
        <v>0</v>
      </c>
      <c r="I1495" s="33">
        <f t="shared" si="950"/>
        <v>0</v>
      </c>
      <c r="J1495" s="32">
        <f t="shared" si="950"/>
        <v>0</v>
      </c>
      <c r="K1495" s="33">
        <f t="shared" si="950"/>
        <v>0</v>
      </c>
      <c r="L1495" s="32">
        <f t="shared" si="950"/>
        <v>0</v>
      </c>
      <c r="M1495" s="33">
        <f t="shared" si="950"/>
        <v>0</v>
      </c>
      <c r="N1495" s="32">
        <f t="shared" si="950"/>
        <v>0</v>
      </c>
      <c r="O1495" s="33">
        <f t="shared" si="950"/>
        <v>0</v>
      </c>
      <c r="P1495" s="32">
        <f t="shared" si="950"/>
        <v>0</v>
      </c>
      <c r="Q1495" s="33">
        <f t="shared" si="950"/>
        <v>0</v>
      </c>
      <c r="R1495" s="157" t="s">
        <v>19</v>
      </c>
      <c r="S1495" s="158"/>
      <c r="T1495" s="125"/>
      <c r="U1495" s="125"/>
      <c r="V1495" s="125"/>
    </row>
    <row r="1496" spans="1:22" s="30" customFormat="1" ht="15">
      <c r="A1496" s="136"/>
      <c r="B1496" s="188"/>
      <c r="C1496" s="67" t="s">
        <v>0</v>
      </c>
      <c r="D1496" s="58">
        <f aca="true" t="shared" si="951" ref="D1496:D1501">F1496+H1496+J1496+L1496</f>
        <v>398</v>
      </c>
      <c r="E1496" s="36">
        <f aca="true" t="shared" si="952" ref="E1496:E1501">G1496+I1496+K1496+M1496</f>
        <v>398</v>
      </c>
      <c r="F1496" s="35">
        <f aca="true" t="shared" si="953" ref="F1496:G1501">F1517</f>
        <v>398</v>
      </c>
      <c r="G1496" s="36">
        <f t="shared" si="953"/>
        <v>398</v>
      </c>
      <c r="H1496" s="35">
        <f aca="true" t="shared" si="954" ref="H1496:Q1496">H1517</f>
        <v>0</v>
      </c>
      <c r="I1496" s="36">
        <f t="shared" si="954"/>
        <v>0</v>
      </c>
      <c r="J1496" s="35">
        <f t="shared" si="954"/>
        <v>0</v>
      </c>
      <c r="K1496" s="36">
        <f t="shared" si="954"/>
        <v>0</v>
      </c>
      <c r="L1496" s="35">
        <f t="shared" si="954"/>
        <v>0</v>
      </c>
      <c r="M1496" s="36">
        <f t="shared" si="954"/>
        <v>0</v>
      </c>
      <c r="N1496" s="35">
        <f t="shared" si="954"/>
        <v>0</v>
      </c>
      <c r="O1496" s="36">
        <f t="shared" si="954"/>
        <v>0</v>
      </c>
      <c r="P1496" s="35">
        <f t="shared" si="954"/>
        <v>0</v>
      </c>
      <c r="Q1496" s="36">
        <f t="shared" si="954"/>
        <v>0</v>
      </c>
      <c r="R1496" s="159"/>
      <c r="S1496" s="160"/>
      <c r="T1496" s="125"/>
      <c r="U1496" s="125"/>
      <c r="V1496" s="125"/>
    </row>
    <row r="1497" spans="1:22" s="30" customFormat="1" ht="15">
      <c r="A1497" s="136"/>
      <c r="B1497" s="188"/>
      <c r="C1497" s="67" t="s">
        <v>1</v>
      </c>
      <c r="D1497" s="58">
        <f t="shared" si="951"/>
        <v>0</v>
      </c>
      <c r="E1497" s="36">
        <f t="shared" si="952"/>
        <v>0</v>
      </c>
      <c r="F1497" s="35">
        <f t="shared" si="953"/>
        <v>0</v>
      </c>
      <c r="G1497" s="36">
        <f t="shared" si="953"/>
        <v>0</v>
      </c>
      <c r="H1497" s="35">
        <f aca="true" t="shared" si="955" ref="H1497:Q1497">H1518</f>
        <v>0</v>
      </c>
      <c r="I1497" s="36">
        <f t="shared" si="955"/>
        <v>0</v>
      </c>
      <c r="J1497" s="35">
        <f t="shared" si="955"/>
        <v>0</v>
      </c>
      <c r="K1497" s="36">
        <f t="shared" si="955"/>
        <v>0</v>
      </c>
      <c r="L1497" s="35">
        <f t="shared" si="955"/>
        <v>0</v>
      </c>
      <c r="M1497" s="36">
        <f t="shared" si="955"/>
        <v>0</v>
      </c>
      <c r="N1497" s="35">
        <f t="shared" si="955"/>
        <v>0</v>
      </c>
      <c r="O1497" s="36">
        <f t="shared" si="955"/>
        <v>0</v>
      </c>
      <c r="P1497" s="35">
        <f t="shared" si="955"/>
        <v>0</v>
      </c>
      <c r="Q1497" s="36">
        <f t="shared" si="955"/>
        <v>0</v>
      </c>
      <c r="R1497" s="159"/>
      <c r="S1497" s="160"/>
      <c r="T1497" s="125"/>
      <c r="U1497" s="125"/>
      <c r="V1497" s="125"/>
    </row>
    <row r="1498" spans="1:22" s="30" customFormat="1" ht="15">
      <c r="A1498" s="136"/>
      <c r="B1498" s="188"/>
      <c r="C1498" s="67" t="s">
        <v>2</v>
      </c>
      <c r="D1498" s="58">
        <f t="shared" si="951"/>
        <v>0</v>
      </c>
      <c r="E1498" s="36">
        <f t="shared" si="952"/>
        <v>0</v>
      </c>
      <c r="F1498" s="35">
        <f t="shared" si="953"/>
        <v>0</v>
      </c>
      <c r="G1498" s="36">
        <f t="shared" si="953"/>
        <v>0</v>
      </c>
      <c r="H1498" s="35">
        <f aca="true" t="shared" si="956" ref="H1498:Q1498">H1519</f>
        <v>0</v>
      </c>
      <c r="I1498" s="36">
        <f t="shared" si="956"/>
        <v>0</v>
      </c>
      <c r="J1498" s="35">
        <f t="shared" si="956"/>
        <v>0</v>
      </c>
      <c r="K1498" s="36">
        <f t="shared" si="956"/>
        <v>0</v>
      </c>
      <c r="L1498" s="35">
        <f t="shared" si="956"/>
        <v>0</v>
      </c>
      <c r="M1498" s="36">
        <f t="shared" si="956"/>
        <v>0</v>
      </c>
      <c r="N1498" s="35">
        <f t="shared" si="956"/>
        <v>0</v>
      </c>
      <c r="O1498" s="36">
        <f t="shared" si="956"/>
        <v>0</v>
      </c>
      <c r="P1498" s="35">
        <f t="shared" si="956"/>
        <v>0</v>
      </c>
      <c r="Q1498" s="36">
        <f t="shared" si="956"/>
        <v>0</v>
      </c>
      <c r="R1498" s="159"/>
      <c r="S1498" s="160"/>
      <c r="T1498" s="125"/>
      <c r="U1498" s="125"/>
      <c r="V1498" s="125"/>
    </row>
    <row r="1499" spans="1:22" s="30" customFormat="1" ht="15">
      <c r="A1499" s="136"/>
      <c r="B1499" s="188"/>
      <c r="C1499" s="67" t="s">
        <v>211</v>
      </c>
      <c r="D1499" s="58">
        <f t="shared" si="951"/>
        <v>0</v>
      </c>
      <c r="E1499" s="36">
        <f t="shared" si="952"/>
        <v>0</v>
      </c>
      <c r="F1499" s="35">
        <f t="shared" si="953"/>
        <v>0</v>
      </c>
      <c r="G1499" s="36">
        <f t="shared" si="953"/>
        <v>0</v>
      </c>
      <c r="H1499" s="35">
        <f aca="true" t="shared" si="957" ref="H1499:Q1499">H1520</f>
        <v>0</v>
      </c>
      <c r="I1499" s="36">
        <f t="shared" si="957"/>
        <v>0</v>
      </c>
      <c r="J1499" s="35">
        <f t="shared" si="957"/>
        <v>0</v>
      </c>
      <c r="K1499" s="36">
        <f t="shared" si="957"/>
        <v>0</v>
      </c>
      <c r="L1499" s="35">
        <f t="shared" si="957"/>
        <v>0</v>
      </c>
      <c r="M1499" s="36">
        <f t="shared" si="957"/>
        <v>0</v>
      </c>
      <c r="N1499" s="35">
        <f t="shared" si="957"/>
        <v>0</v>
      </c>
      <c r="O1499" s="36">
        <f t="shared" si="957"/>
        <v>0</v>
      </c>
      <c r="P1499" s="35">
        <f t="shared" si="957"/>
        <v>0</v>
      </c>
      <c r="Q1499" s="36">
        <f t="shared" si="957"/>
        <v>0</v>
      </c>
      <c r="R1499" s="159"/>
      <c r="S1499" s="160"/>
      <c r="T1499" s="125"/>
      <c r="U1499" s="125"/>
      <c r="V1499" s="125"/>
    </row>
    <row r="1500" spans="1:22" s="30" customFormat="1" ht="15">
      <c r="A1500" s="136"/>
      <c r="B1500" s="188"/>
      <c r="C1500" s="67" t="s">
        <v>212</v>
      </c>
      <c r="D1500" s="62">
        <f t="shared" si="951"/>
        <v>0</v>
      </c>
      <c r="E1500" s="63">
        <f t="shared" si="952"/>
        <v>0</v>
      </c>
      <c r="F1500" s="65">
        <f t="shared" si="953"/>
        <v>0</v>
      </c>
      <c r="G1500" s="63">
        <f t="shared" si="953"/>
        <v>0</v>
      </c>
      <c r="H1500" s="65">
        <f aca="true" t="shared" si="958" ref="H1500:Q1500">H1521</f>
        <v>0</v>
      </c>
      <c r="I1500" s="63">
        <f t="shared" si="958"/>
        <v>0</v>
      </c>
      <c r="J1500" s="65">
        <f t="shared" si="958"/>
        <v>0</v>
      </c>
      <c r="K1500" s="63">
        <f t="shared" si="958"/>
        <v>0</v>
      </c>
      <c r="L1500" s="65">
        <f t="shared" si="958"/>
        <v>0</v>
      </c>
      <c r="M1500" s="63">
        <f t="shared" si="958"/>
        <v>0</v>
      </c>
      <c r="N1500" s="65">
        <f t="shared" si="958"/>
        <v>0</v>
      </c>
      <c r="O1500" s="63">
        <f t="shared" si="958"/>
        <v>0</v>
      </c>
      <c r="P1500" s="65">
        <f t="shared" si="958"/>
        <v>0</v>
      </c>
      <c r="Q1500" s="63">
        <f t="shared" si="958"/>
        <v>0</v>
      </c>
      <c r="R1500" s="159"/>
      <c r="S1500" s="160"/>
      <c r="T1500" s="125"/>
      <c r="U1500" s="125"/>
      <c r="V1500" s="125"/>
    </row>
    <row r="1501" spans="1:22" s="30" customFormat="1" ht="15.75" thickBot="1">
      <c r="A1501" s="137"/>
      <c r="B1501" s="189"/>
      <c r="C1501" s="67" t="s">
        <v>213</v>
      </c>
      <c r="D1501" s="82">
        <f t="shared" si="951"/>
        <v>0</v>
      </c>
      <c r="E1501" s="83">
        <f t="shared" si="952"/>
        <v>0</v>
      </c>
      <c r="F1501" s="84">
        <f t="shared" si="953"/>
        <v>0</v>
      </c>
      <c r="G1501" s="83">
        <f t="shared" si="953"/>
        <v>0</v>
      </c>
      <c r="H1501" s="84">
        <f aca="true" t="shared" si="959" ref="H1501:Q1501">H1522</f>
        <v>0</v>
      </c>
      <c r="I1501" s="83">
        <f t="shared" si="959"/>
        <v>0</v>
      </c>
      <c r="J1501" s="84">
        <f t="shared" si="959"/>
        <v>0</v>
      </c>
      <c r="K1501" s="83">
        <f t="shared" si="959"/>
        <v>0</v>
      </c>
      <c r="L1501" s="84">
        <f t="shared" si="959"/>
        <v>0</v>
      </c>
      <c r="M1501" s="83">
        <f t="shared" si="959"/>
        <v>0</v>
      </c>
      <c r="N1501" s="84">
        <f t="shared" si="959"/>
        <v>0</v>
      </c>
      <c r="O1501" s="83">
        <f t="shared" si="959"/>
        <v>0</v>
      </c>
      <c r="P1501" s="84">
        <f t="shared" si="959"/>
        <v>0</v>
      </c>
      <c r="Q1501" s="83">
        <f t="shared" si="959"/>
        <v>0</v>
      </c>
      <c r="R1501" s="161"/>
      <c r="S1501" s="162"/>
      <c r="T1501" s="125"/>
      <c r="U1501" s="125"/>
      <c r="V1501" s="125"/>
    </row>
    <row r="1502" spans="1:22" s="116" customFormat="1" ht="20.25" customHeight="1">
      <c r="A1502" s="222" t="s">
        <v>160</v>
      </c>
      <c r="B1502" s="223" t="s">
        <v>80</v>
      </c>
      <c r="C1502" s="224" t="s">
        <v>14</v>
      </c>
      <c r="D1502" s="225">
        <f>SUM(D1503:D1508)</f>
        <v>0</v>
      </c>
      <c r="E1502" s="226">
        <f>SUM(E1503:E1508)</f>
        <v>0</v>
      </c>
      <c r="F1502" s="225">
        <f>SUM(F1503:F1508)</f>
        <v>0</v>
      </c>
      <c r="G1502" s="226">
        <f aca="true" t="shared" si="960" ref="G1502:Q1502">SUM(G1503:G1508)</f>
        <v>0</v>
      </c>
      <c r="H1502" s="225">
        <f t="shared" si="960"/>
        <v>0</v>
      </c>
      <c r="I1502" s="226">
        <f t="shared" si="960"/>
        <v>0</v>
      </c>
      <c r="J1502" s="225">
        <f t="shared" si="960"/>
        <v>0</v>
      </c>
      <c r="K1502" s="226">
        <f t="shared" si="960"/>
        <v>0</v>
      </c>
      <c r="L1502" s="225">
        <f t="shared" si="960"/>
        <v>0</v>
      </c>
      <c r="M1502" s="226">
        <f t="shared" si="960"/>
        <v>0</v>
      </c>
      <c r="N1502" s="225">
        <f t="shared" si="960"/>
        <v>0</v>
      </c>
      <c r="O1502" s="226">
        <f t="shared" si="960"/>
        <v>0</v>
      </c>
      <c r="P1502" s="225">
        <f t="shared" si="960"/>
        <v>0</v>
      </c>
      <c r="Q1502" s="226">
        <f t="shared" si="960"/>
        <v>0</v>
      </c>
      <c r="R1502" s="268" t="s">
        <v>19</v>
      </c>
      <c r="S1502" s="258"/>
      <c r="T1502" s="125"/>
      <c r="U1502" s="125"/>
      <c r="V1502" s="125"/>
    </row>
    <row r="1503" spans="1:22" s="116" customFormat="1" ht="20.25" customHeight="1">
      <c r="A1503" s="227"/>
      <c r="B1503" s="228"/>
      <c r="C1503" s="229" t="s">
        <v>0</v>
      </c>
      <c r="D1503" s="230">
        <f aca="true" t="shared" si="961" ref="D1503:D1508">F1503+H1503+J1503+L1503</f>
        <v>0</v>
      </c>
      <c r="E1503" s="231">
        <f aca="true" t="shared" si="962" ref="E1503:E1508">G1503+I1503+K1503+M1503</f>
        <v>0</v>
      </c>
      <c r="F1503" s="232">
        <v>0</v>
      </c>
      <c r="G1503" s="231">
        <f>4100-4100</f>
        <v>0</v>
      </c>
      <c r="H1503" s="232"/>
      <c r="I1503" s="231"/>
      <c r="J1503" s="232"/>
      <c r="K1503" s="231"/>
      <c r="L1503" s="232"/>
      <c r="M1503" s="231"/>
      <c r="N1503" s="232">
        <v>0</v>
      </c>
      <c r="O1503" s="231">
        <v>0</v>
      </c>
      <c r="P1503" s="232"/>
      <c r="Q1503" s="231"/>
      <c r="R1503" s="269"/>
      <c r="S1503" s="260"/>
      <c r="T1503" s="125"/>
      <c r="U1503" s="125"/>
      <c r="V1503" s="125"/>
    </row>
    <row r="1504" spans="1:22" s="116" customFormat="1" ht="20.25" customHeight="1">
      <c r="A1504" s="227"/>
      <c r="B1504" s="228"/>
      <c r="C1504" s="229" t="s">
        <v>1</v>
      </c>
      <c r="D1504" s="230">
        <f t="shared" si="961"/>
        <v>0</v>
      </c>
      <c r="E1504" s="231">
        <f t="shared" si="962"/>
        <v>0</v>
      </c>
      <c r="F1504" s="232"/>
      <c r="G1504" s="231"/>
      <c r="H1504" s="232"/>
      <c r="I1504" s="231"/>
      <c r="J1504" s="232"/>
      <c r="K1504" s="231"/>
      <c r="L1504" s="232"/>
      <c r="M1504" s="231"/>
      <c r="N1504" s="232"/>
      <c r="O1504" s="231"/>
      <c r="P1504" s="232"/>
      <c r="Q1504" s="231"/>
      <c r="R1504" s="269"/>
      <c r="S1504" s="260"/>
      <c r="T1504" s="125"/>
      <c r="U1504" s="125"/>
      <c r="V1504" s="125"/>
    </row>
    <row r="1505" spans="1:22" s="116" customFormat="1" ht="20.25" customHeight="1">
      <c r="A1505" s="227"/>
      <c r="B1505" s="228"/>
      <c r="C1505" s="229" t="s">
        <v>2</v>
      </c>
      <c r="D1505" s="230">
        <f t="shared" si="961"/>
        <v>0</v>
      </c>
      <c r="E1505" s="231">
        <f t="shared" si="962"/>
        <v>0</v>
      </c>
      <c r="F1505" s="232"/>
      <c r="G1505" s="231"/>
      <c r="H1505" s="232"/>
      <c r="I1505" s="231"/>
      <c r="J1505" s="232"/>
      <c r="K1505" s="231"/>
      <c r="L1505" s="232"/>
      <c r="M1505" s="231"/>
      <c r="N1505" s="232"/>
      <c r="O1505" s="231"/>
      <c r="P1505" s="232"/>
      <c r="Q1505" s="231"/>
      <c r="R1505" s="269"/>
      <c r="S1505" s="260"/>
      <c r="T1505" s="125"/>
      <c r="U1505" s="125"/>
      <c r="V1505" s="125"/>
    </row>
    <row r="1506" spans="1:22" s="116" customFormat="1" ht="15">
      <c r="A1506" s="227"/>
      <c r="B1506" s="228"/>
      <c r="C1506" s="229" t="s">
        <v>211</v>
      </c>
      <c r="D1506" s="230">
        <f t="shared" si="961"/>
        <v>0</v>
      </c>
      <c r="E1506" s="231">
        <f t="shared" si="962"/>
        <v>0</v>
      </c>
      <c r="F1506" s="232"/>
      <c r="G1506" s="231"/>
      <c r="H1506" s="232"/>
      <c r="I1506" s="231"/>
      <c r="J1506" s="232"/>
      <c r="K1506" s="231"/>
      <c r="L1506" s="232"/>
      <c r="M1506" s="231"/>
      <c r="N1506" s="232"/>
      <c r="O1506" s="231"/>
      <c r="P1506" s="232"/>
      <c r="Q1506" s="231"/>
      <c r="R1506" s="269"/>
      <c r="S1506" s="260"/>
      <c r="T1506" s="125"/>
      <c r="U1506" s="125"/>
      <c r="V1506" s="125"/>
    </row>
    <row r="1507" spans="1:22" s="116" customFormat="1" ht="15">
      <c r="A1507" s="227"/>
      <c r="B1507" s="228"/>
      <c r="C1507" s="229" t="s">
        <v>212</v>
      </c>
      <c r="D1507" s="230">
        <f t="shared" si="961"/>
        <v>0</v>
      </c>
      <c r="E1507" s="231">
        <f t="shared" si="962"/>
        <v>0</v>
      </c>
      <c r="F1507" s="232"/>
      <c r="G1507" s="231"/>
      <c r="H1507" s="232"/>
      <c r="I1507" s="231"/>
      <c r="J1507" s="232"/>
      <c r="K1507" s="231"/>
      <c r="L1507" s="232"/>
      <c r="M1507" s="231"/>
      <c r="N1507" s="232"/>
      <c r="O1507" s="231"/>
      <c r="P1507" s="232"/>
      <c r="Q1507" s="231"/>
      <c r="R1507" s="269"/>
      <c r="S1507" s="260"/>
      <c r="T1507" s="125"/>
      <c r="U1507" s="125"/>
      <c r="V1507" s="125"/>
    </row>
    <row r="1508" spans="1:22" s="116" customFormat="1" ht="15">
      <c r="A1508" s="227"/>
      <c r="B1508" s="358"/>
      <c r="C1508" s="229" t="s">
        <v>213</v>
      </c>
      <c r="D1508" s="230">
        <f t="shared" si="961"/>
        <v>0</v>
      </c>
      <c r="E1508" s="231">
        <f t="shared" si="962"/>
        <v>0</v>
      </c>
      <c r="F1508" s="232"/>
      <c r="G1508" s="231"/>
      <c r="H1508" s="232"/>
      <c r="I1508" s="231"/>
      <c r="J1508" s="232"/>
      <c r="K1508" s="231"/>
      <c r="L1508" s="232"/>
      <c r="M1508" s="231"/>
      <c r="N1508" s="232"/>
      <c r="O1508" s="231"/>
      <c r="P1508" s="232"/>
      <c r="Q1508" s="231"/>
      <c r="R1508" s="269"/>
      <c r="S1508" s="260"/>
      <c r="T1508" s="125"/>
      <c r="U1508" s="125"/>
      <c r="V1508" s="125"/>
    </row>
    <row r="1509" spans="1:22" s="116" customFormat="1" ht="20.25" customHeight="1">
      <c r="A1509" s="227"/>
      <c r="B1509" s="357" t="s">
        <v>81</v>
      </c>
      <c r="C1509" s="229" t="s">
        <v>14</v>
      </c>
      <c r="D1509" s="256">
        <f>SUM(D1510:D1515)</f>
        <v>398</v>
      </c>
      <c r="E1509" s="235">
        <f>SUM(E1510:E1515)</f>
        <v>398</v>
      </c>
      <c r="F1509" s="256">
        <f>SUM(F1510:F1515)</f>
        <v>398</v>
      </c>
      <c r="G1509" s="235">
        <f aca="true" t="shared" si="963" ref="G1509:Q1509">SUM(G1510:G1515)</f>
        <v>398</v>
      </c>
      <c r="H1509" s="256">
        <f t="shared" si="963"/>
        <v>0</v>
      </c>
      <c r="I1509" s="235">
        <f t="shared" si="963"/>
        <v>0</v>
      </c>
      <c r="J1509" s="256">
        <f t="shared" si="963"/>
        <v>0</v>
      </c>
      <c r="K1509" s="235">
        <f t="shared" si="963"/>
        <v>0</v>
      </c>
      <c r="L1509" s="256">
        <f t="shared" si="963"/>
        <v>0</v>
      </c>
      <c r="M1509" s="235">
        <f t="shared" si="963"/>
        <v>0</v>
      </c>
      <c r="N1509" s="256">
        <f t="shared" si="963"/>
        <v>0</v>
      </c>
      <c r="O1509" s="235">
        <f t="shared" si="963"/>
        <v>0</v>
      </c>
      <c r="P1509" s="256">
        <f t="shared" si="963"/>
        <v>0</v>
      </c>
      <c r="Q1509" s="235">
        <f t="shared" si="963"/>
        <v>0</v>
      </c>
      <c r="R1509" s="269"/>
      <c r="S1509" s="260"/>
      <c r="T1509" s="125"/>
      <c r="U1509" s="125"/>
      <c r="V1509" s="125"/>
    </row>
    <row r="1510" spans="1:22" s="116" customFormat="1" ht="20.25" customHeight="1">
      <c r="A1510" s="227"/>
      <c r="B1510" s="228"/>
      <c r="C1510" s="229" t="s">
        <v>0</v>
      </c>
      <c r="D1510" s="230">
        <f aca="true" t="shared" si="964" ref="D1510:D1515">F1510+H1510+J1510+L1510</f>
        <v>398</v>
      </c>
      <c r="E1510" s="231">
        <f aca="true" t="shared" si="965" ref="E1510:E1515">G1510+I1510+K1510+M1510</f>
        <v>398</v>
      </c>
      <c r="F1510" s="232">
        <f>400-2</f>
        <v>398</v>
      </c>
      <c r="G1510" s="231">
        <f>400-2</f>
        <v>398</v>
      </c>
      <c r="H1510" s="232"/>
      <c r="I1510" s="231"/>
      <c r="J1510" s="232"/>
      <c r="K1510" s="231"/>
      <c r="L1510" s="232"/>
      <c r="M1510" s="231"/>
      <c r="N1510" s="232"/>
      <c r="O1510" s="231"/>
      <c r="P1510" s="232"/>
      <c r="Q1510" s="231"/>
      <c r="R1510" s="269"/>
      <c r="S1510" s="260"/>
      <c r="T1510" s="125"/>
      <c r="U1510" s="125"/>
      <c r="V1510" s="125"/>
    </row>
    <row r="1511" spans="1:22" s="116" customFormat="1" ht="20.25" customHeight="1">
      <c r="A1511" s="227"/>
      <c r="B1511" s="228"/>
      <c r="C1511" s="229" t="s">
        <v>1</v>
      </c>
      <c r="D1511" s="230">
        <f t="shared" si="964"/>
        <v>0</v>
      </c>
      <c r="E1511" s="231">
        <f t="shared" si="965"/>
        <v>0</v>
      </c>
      <c r="F1511" s="232"/>
      <c r="G1511" s="231"/>
      <c r="H1511" s="232"/>
      <c r="I1511" s="231"/>
      <c r="J1511" s="232"/>
      <c r="K1511" s="231"/>
      <c r="L1511" s="232"/>
      <c r="M1511" s="231"/>
      <c r="N1511" s="232"/>
      <c r="O1511" s="231"/>
      <c r="P1511" s="232"/>
      <c r="Q1511" s="231"/>
      <c r="R1511" s="269"/>
      <c r="S1511" s="260"/>
      <c r="T1511" s="125"/>
      <c r="U1511" s="125"/>
      <c r="V1511" s="125"/>
    </row>
    <row r="1512" spans="1:22" s="116" customFormat="1" ht="20.25" customHeight="1">
      <c r="A1512" s="227"/>
      <c r="B1512" s="228"/>
      <c r="C1512" s="229" t="s">
        <v>2</v>
      </c>
      <c r="D1512" s="230">
        <f t="shared" si="964"/>
        <v>0</v>
      </c>
      <c r="E1512" s="231">
        <f t="shared" si="965"/>
        <v>0</v>
      </c>
      <c r="F1512" s="232"/>
      <c r="G1512" s="231"/>
      <c r="H1512" s="232"/>
      <c r="I1512" s="231"/>
      <c r="J1512" s="232"/>
      <c r="K1512" s="231"/>
      <c r="L1512" s="232"/>
      <c r="M1512" s="231"/>
      <c r="N1512" s="232"/>
      <c r="O1512" s="231"/>
      <c r="P1512" s="232"/>
      <c r="Q1512" s="231"/>
      <c r="R1512" s="269"/>
      <c r="S1512" s="260"/>
      <c r="T1512" s="125"/>
      <c r="U1512" s="125"/>
      <c r="V1512" s="125"/>
    </row>
    <row r="1513" spans="1:22" s="116" customFormat="1" ht="15">
      <c r="A1513" s="227"/>
      <c r="B1513" s="228"/>
      <c r="C1513" s="229" t="s">
        <v>211</v>
      </c>
      <c r="D1513" s="230">
        <f t="shared" si="964"/>
        <v>0</v>
      </c>
      <c r="E1513" s="231">
        <f t="shared" si="965"/>
        <v>0</v>
      </c>
      <c r="F1513" s="232"/>
      <c r="G1513" s="231"/>
      <c r="H1513" s="232"/>
      <c r="I1513" s="231"/>
      <c r="J1513" s="232"/>
      <c r="K1513" s="231"/>
      <c r="L1513" s="232"/>
      <c r="M1513" s="231"/>
      <c r="N1513" s="232"/>
      <c r="O1513" s="231"/>
      <c r="P1513" s="232"/>
      <c r="Q1513" s="231"/>
      <c r="R1513" s="269"/>
      <c r="S1513" s="260"/>
      <c r="T1513" s="125"/>
      <c r="U1513" s="125"/>
      <c r="V1513" s="125"/>
    </row>
    <row r="1514" spans="1:22" s="116" customFormat="1" ht="15">
      <c r="A1514" s="227"/>
      <c r="B1514" s="228"/>
      <c r="C1514" s="229" t="s">
        <v>212</v>
      </c>
      <c r="D1514" s="230">
        <f t="shared" si="964"/>
        <v>0</v>
      </c>
      <c r="E1514" s="231">
        <f t="shared" si="965"/>
        <v>0</v>
      </c>
      <c r="F1514" s="232"/>
      <c r="G1514" s="231"/>
      <c r="H1514" s="232"/>
      <c r="I1514" s="231"/>
      <c r="J1514" s="232"/>
      <c r="K1514" s="231"/>
      <c r="L1514" s="232"/>
      <c r="M1514" s="231"/>
      <c r="N1514" s="232"/>
      <c r="O1514" s="231"/>
      <c r="P1514" s="232"/>
      <c r="Q1514" s="231"/>
      <c r="R1514" s="269"/>
      <c r="S1514" s="260"/>
      <c r="T1514" s="125"/>
      <c r="U1514" s="125"/>
      <c r="V1514" s="125"/>
    </row>
    <row r="1515" spans="1:22" s="116" customFormat="1" ht="15">
      <c r="A1515" s="227"/>
      <c r="B1515" s="358"/>
      <c r="C1515" s="229" t="s">
        <v>213</v>
      </c>
      <c r="D1515" s="230">
        <f t="shared" si="964"/>
        <v>0</v>
      </c>
      <c r="E1515" s="231">
        <f t="shared" si="965"/>
        <v>0</v>
      </c>
      <c r="F1515" s="232"/>
      <c r="G1515" s="231"/>
      <c r="H1515" s="232"/>
      <c r="I1515" s="231"/>
      <c r="J1515" s="232"/>
      <c r="K1515" s="231"/>
      <c r="L1515" s="232"/>
      <c r="M1515" s="231"/>
      <c r="N1515" s="232"/>
      <c r="O1515" s="231"/>
      <c r="P1515" s="232"/>
      <c r="Q1515" s="231"/>
      <c r="R1515" s="269"/>
      <c r="S1515" s="260"/>
      <c r="T1515" s="125"/>
      <c r="U1515" s="125"/>
      <c r="V1515" s="125"/>
    </row>
    <row r="1516" spans="1:22" s="118" customFormat="1" ht="15">
      <c r="A1516" s="227"/>
      <c r="B1516" s="359" t="s">
        <v>245</v>
      </c>
      <c r="C1516" s="381" t="s">
        <v>14</v>
      </c>
      <c r="D1516" s="320">
        <f>SUM(D1517:D1522)</f>
        <v>398</v>
      </c>
      <c r="E1516" s="321">
        <f>SUM(E1517:E1522)</f>
        <v>398</v>
      </c>
      <c r="F1516" s="320">
        <f>SUM(F1517:F1522)</f>
        <v>398</v>
      </c>
      <c r="G1516" s="321">
        <f aca="true" t="shared" si="966" ref="G1516:Q1516">SUM(G1517:G1522)</f>
        <v>398</v>
      </c>
      <c r="H1516" s="320">
        <f t="shared" si="966"/>
        <v>0</v>
      </c>
      <c r="I1516" s="321">
        <f t="shared" si="966"/>
        <v>0</v>
      </c>
      <c r="J1516" s="320">
        <f t="shared" si="966"/>
        <v>0</v>
      </c>
      <c r="K1516" s="321">
        <f t="shared" si="966"/>
        <v>0</v>
      </c>
      <c r="L1516" s="320">
        <f t="shared" si="966"/>
        <v>0</v>
      </c>
      <c r="M1516" s="321">
        <f t="shared" si="966"/>
        <v>0</v>
      </c>
      <c r="N1516" s="320">
        <f t="shared" si="966"/>
        <v>0</v>
      </c>
      <c r="O1516" s="321">
        <f t="shared" si="966"/>
        <v>0</v>
      </c>
      <c r="P1516" s="320">
        <f t="shared" si="966"/>
        <v>0</v>
      </c>
      <c r="Q1516" s="321">
        <f t="shared" si="966"/>
        <v>0</v>
      </c>
      <c r="R1516" s="269"/>
      <c r="S1516" s="260"/>
      <c r="T1516" s="125"/>
      <c r="U1516" s="125"/>
      <c r="V1516" s="125"/>
    </row>
    <row r="1517" spans="1:22" s="118" customFormat="1" ht="15">
      <c r="A1517" s="227"/>
      <c r="B1517" s="360"/>
      <c r="C1517" s="295" t="s">
        <v>0</v>
      </c>
      <c r="D1517" s="296">
        <f aca="true" t="shared" si="967" ref="D1517:E1522">F1517+H1517+J1517+L1517</f>
        <v>398</v>
      </c>
      <c r="E1517" s="221">
        <f t="shared" si="967"/>
        <v>398</v>
      </c>
      <c r="F1517" s="361">
        <f aca="true" t="shared" si="968" ref="F1517:G1522">F1503+F1510</f>
        <v>398</v>
      </c>
      <c r="G1517" s="221">
        <f t="shared" si="968"/>
        <v>398</v>
      </c>
      <c r="H1517" s="361">
        <f aca="true" t="shared" si="969" ref="H1517:Q1517">H1503+H1510</f>
        <v>0</v>
      </c>
      <c r="I1517" s="221">
        <f t="shared" si="969"/>
        <v>0</v>
      </c>
      <c r="J1517" s="361">
        <f t="shared" si="969"/>
        <v>0</v>
      </c>
      <c r="K1517" s="221">
        <f t="shared" si="969"/>
        <v>0</v>
      </c>
      <c r="L1517" s="361">
        <f t="shared" si="969"/>
        <v>0</v>
      </c>
      <c r="M1517" s="221">
        <f t="shared" si="969"/>
        <v>0</v>
      </c>
      <c r="N1517" s="361">
        <f t="shared" si="969"/>
        <v>0</v>
      </c>
      <c r="O1517" s="221">
        <f t="shared" si="969"/>
        <v>0</v>
      </c>
      <c r="P1517" s="361">
        <f t="shared" si="969"/>
        <v>0</v>
      </c>
      <c r="Q1517" s="221">
        <f t="shared" si="969"/>
        <v>0</v>
      </c>
      <c r="R1517" s="269"/>
      <c r="S1517" s="260"/>
      <c r="T1517" s="125"/>
      <c r="U1517" s="125"/>
      <c r="V1517" s="125"/>
    </row>
    <row r="1518" spans="1:22" s="118" customFormat="1" ht="15">
      <c r="A1518" s="227"/>
      <c r="B1518" s="360"/>
      <c r="C1518" s="295" t="s">
        <v>1</v>
      </c>
      <c r="D1518" s="296">
        <f t="shared" si="967"/>
        <v>0</v>
      </c>
      <c r="E1518" s="221">
        <f t="shared" si="967"/>
        <v>0</v>
      </c>
      <c r="F1518" s="361">
        <f t="shared" si="968"/>
        <v>0</v>
      </c>
      <c r="G1518" s="221">
        <f t="shared" si="968"/>
        <v>0</v>
      </c>
      <c r="H1518" s="361">
        <f aca="true" t="shared" si="970" ref="H1518:Q1518">H1504+H1511</f>
        <v>0</v>
      </c>
      <c r="I1518" s="221">
        <f t="shared" si="970"/>
        <v>0</v>
      </c>
      <c r="J1518" s="361">
        <f t="shared" si="970"/>
        <v>0</v>
      </c>
      <c r="K1518" s="221">
        <f t="shared" si="970"/>
        <v>0</v>
      </c>
      <c r="L1518" s="361">
        <f t="shared" si="970"/>
        <v>0</v>
      </c>
      <c r="M1518" s="221">
        <f t="shared" si="970"/>
        <v>0</v>
      </c>
      <c r="N1518" s="361">
        <f t="shared" si="970"/>
        <v>0</v>
      </c>
      <c r="O1518" s="221">
        <f t="shared" si="970"/>
        <v>0</v>
      </c>
      <c r="P1518" s="361">
        <f t="shared" si="970"/>
        <v>0</v>
      </c>
      <c r="Q1518" s="221">
        <f t="shared" si="970"/>
        <v>0</v>
      </c>
      <c r="R1518" s="269"/>
      <c r="S1518" s="260"/>
      <c r="T1518" s="125"/>
      <c r="U1518" s="125"/>
      <c r="V1518" s="125"/>
    </row>
    <row r="1519" spans="1:22" s="118" customFormat="1" ht="15">
      <c r="A1519" s="227"/>
      <c r="B1519" s="360"/>
      <c r="C1519" s="295" t="s">
        <v>2</v>
      </c>
      <c r="D1519" s="296">
        <f t="shared" si="967"/>
        <v>0</v>
      </c>
      <c r="E1519" s="221">
        <f t="shared" si="967"/>
        <v>0</v>
      </c>
      <c r="F1519" s="361">
        <f t="shared" si="968"/>
        <v>0</v>
      </c>
      <c r="G1519" s="221">
        <f t="shared" si="968"/>
        <v>0</v>
      </c>
      <c r="H1519" s="361">
        <f aca="true" t="shared" si="971" ref="H1519:Q1519">H1505+H1512</f>
        <v>0</v>
      </c>
      <c r="I1519" s="221">
        <f t="shared" si="971"/>
        <v>0</v>
      </c>
      <c r="J1519" s="361">
        <f t="shared" si="971"/>
        <v>0</v>
      </c>
      <c r="K1519" s="221">
        <f t="shared" si="971"/>
        <v>0</v>
      </c>
      <c r="L1519" s="361">
        <f t="shared" si="971"/>
        <v>0</v>
      </c>
      <c r="M1519" s="221">
        <f t="shared" si="971"/>
        <v>0</v>
      </c>
      <c r="N1519" s="361">
        <f t="shared" si="971"/>
        <v>0</v>
      </c>
      <c r="O1519" s="221">
        <f t="shared" si="971"/>
        <v>0</v>
      </c>
      <c r="P1519" s="361">
        <f t="shared" si="971"/>
        <v>0</v>
      </c>
      <c r="Q1519" s="221">
        <f t="shared" si="971"/>
        <v>0</v>
      </c>
      <c r="R1519" s="269"/>
      <c r="S1519" s="260"/>
      <c r="T1519" s="125"/>
      <c r="U1519" s="125"/>
      <c r="V1519" s="125"/>
    </row>
    <row r="1520" spans="1:22" s="118" customFormat="1" ht="15">
      <c r="A1520" s="227"/>
      <c r="B1520" s="360"/>
      <c r="C1520" s="295" t="s">
        <v>211</v>
      </c>
      <c r="D1520" s="296">
        <f t="shared" si="967"/>
        <v>0</v>
      </c>
      <c r="E1520" s="221">
        <f t="shared" si="967"/>
        <v>0</v>
      </c>
      <c r="F1520" s="361">
        <f t="shared" si="968"/>
        <v>0</v>
      </c>
      <c r="G1520" s="221">
        <f t="shared" si="968"/>
        <v>0</v>
      </c>
      <c r="H1520" s="361">
        <f aca="true" t="shared" si="972" ref="H1520:Q1520">H1506+H1513</f>
        <v>0</v>
      </c>
      <c r="I1520" s="221">
        <f t="shared" si="972"/>
        <v>0</v>
      </c>
      <c r="J1520" s="361">
        <f t="shared" si="972"/>
        <v>0</v>
      </c>
      <c r="K1520" s="221">
        <f t="shared" si="972"/>
        <v>0</v>
      </c>
      <c r="L1520" s="361">
        <f t="shared" si="972"/>
        <v>0</v>
      </c>
      <c r="M1520" s="221">
        <f t="shared" si="972"/>
        <v>0</v>
      </c>
      <c r="N1520" s="361">
        <f t="shared" si="972"/>
        <v>0</v>
      </c>
      <c r="O1520" s="221">
        <f t="shared" si="972"/>
        <v>0</v>
      </c>
      <c r="P1520" s="361">
        <f t="shared" si="972"/>
        <v>0</v>
      </c>
      <c r="Q1520" s="221">
        <f t="shared" si="972"/>
        <v>0</v>
      </c>
      <c r="R1520" s="269"/>
      <c r="S1520" s="260"/>
      <c r="T1520" s="125"/>
      <c r="U1520" s="125"/>
      <c r="V1520" s="125"/>
    </row>
    <row r="1521" spans="1:22" s="118" customFormat="1" ht="15">
      <c r="A1521" s="227"/>
      <c r="B1521" s="360"/>
      <c r="C1521" s="295" t="s">
        <v>212</v>
      </c>
      <c r="D1521" s="296">
        <f t="shared" si="967"/>
        <v>0</v>
      </c>
      <c r="E1521" s="221">
        <f t="shared" si="967"/>
        <v>0</v>
      </c>
      <c r="F1521" s="361">
        <f t="shared" si="968"/>
        <v>0</v>
      </c>
      <c r="G1521" s="221">
        <f t="shared" si="968"/>
        <v>0</v>
      </c>
      <c r="H1521" s="361">
        <f aca="true" t="shared" si="973" ref="H1521:Q1521">H1507+H1514</f>
        <v>0</v>
      </c>
      <c r="I1521" s="221">
        <f t="shared" si="973"/>
        <v>0</v>
      </c>
      <c r="J1521" s="361">
        <f t="shared" si="973"/>
        <v>0</v>
      </c>
      <c r="K1521" s="221">
        <f t="shared" si="973"/>
        <v>0</v>
      </c>
      <c r="L1521" s="361">
        <f t="shared" si="973"/>
        <v>0</v>
      </c>
      <c r="M1521" s="221">
        <f t="shared" si="973"/>
        <v>0</v>
      </c>
      <c r="N1521" s="361">
        <f t="shared" si="973"/>
        <v>0</v>
      </c>
      <c r="O1521" s="221">
        <f t="shared" si="973"/>
        <v>0</v>
      </c>
      <c r="P1521" s="361">
        <f t="shared" si="973"/>
        <v>0</v>
      </c>
      <c r="Q1521" s="221">
        <f t="shared" si="973"/>
        <v>0</v>
      </c>
      <c r="R1521" s="269"/>
      <c r="S1521" s="260"/>
      <c r="T1521" s="125"/>
      <c r="U1521" s="125"/>
      <c r="V1521" s="125"/>
    </row>
    <row r="1522" spans="1:22" s="118" customFormat="1" ht="15.75" thickBot="1">
      <c r="A1522" s="237"/>
      <c r="B1522" s="364"/>
      <c r="C1522" s="330" t="s">
        <v>213</v>
      </c>
      <c r="D1522" s="309">
        <f t="shared" si="967"/>
        <v>0</v>
      </c>
      <c r="E1522" s="310">
        <f t="shared" si="967"/>
        <v>0</v>
      </c>
      <c r="F1522" s="365">
        <f t="shared" si="968"/>
        <v>0</v>
      </c>
      <c r="G1522" s="310">
        <f t="shared" si="968"/>
        <v>0</v>
      </c>
      <c r="H1522" s="365">
        <f aca="true" t="shared" si="974" ref="H1522:Q1522">H1508+H1515</f>
        <v>0</v>
      </c>
      <c r="I1522" s="310">
        <f t="shared" si="974"/>
        <v>0</v>
      </c>
      <c r="J1522" s="365">
        <f t="shared" si="974"/>
        <v>0</v>
      </c>
      <c r="K1522" s="310">
        <f t="shared" si="974"/>
        <v>0</v>
      </c>
      <c r="L1522" s="365">
        <f t="shared" si="974"/>
        <v>0</v>
      </c>
      <c r="M1522" s="310">
        <f t="shared" si="974"/>
        <v>0</v>
      </c>
      <c r="N1522" s="365">
        <f t="shared" si="974"/>
        <v>0</v>
      </c>
      <c r="O1522" s="310">
        <f t="shared" si="974"/>
        <v>0</v>
      </c>
      <c r="P1522" s="365">
        <f t="shared" si="974"/>
        <v>0</v>
      </c>
      <c r="Q1522" s="310">
        <f t="shared" si="974"/>
        <v>0</v>
      </c>
      <c r="R1522" s="274"/>
      <c r="S1522" s="275"/>
      <c r="T1522" s="125"/>
      <c r="U1522" s="125"/>
      <c r="V1522" s="125"/>
    </row>
    <row r="1523" spans="1:22" s="30" customFormat="1" ht="15" customHeight="1">
      <c r="A1523" s="135"/>
      <c r="B1523" s="132" t="s">
        <v>17</v>
      </c>
      <c r="C1523" s="31" t="s">
        <v>14</v>
      </c>
      <c r="D1523" s="57">
        <f>SUM(D1524:D1529)</f>
        <v>1293455.4</v>
      </c>
      <c r="E1523" s="33">
        <f aca="true" t="shared" si="975" ref="E1523:Q1523">SUM(E1524:E1529)</f>
        <v>440029.10000000003</v>
      </c>
      <c r="F1523" s="32">
        <f t="shared" si="975"/>
        <v>761191.2</v>
      </c>
      <c r="G1523" s="33">
        <f t="shared" si="975"/>
        <v>440029.10000000003</v>
      </c>
      <c r="H1523" s="32">
        <f t="shared" si="975"/>
        <v>0</v>
      </c>
      <c r="I1523" s="33">
        <f t="shared" si="975"/>
        <v>0</v>
      </c>
      <c r="J1523" s="32">
        <f t="shared" si="975"/>
        <v>532264.2</v>
      </c>
      <c r="K1523" s="33">
        <f t="shared" si="975"/>
        <v>0</v>
      </c>
      <c r="L1523" s="32">
        <f t="shared" si="975"/>
        <v>0</v>
      </c>
      <c r="M1523" s="33">
        <f t="shared" si="975"/>
        <v>0</v>
      </c>
      <c r="N1523" s="32">
        <f t="shared" si="975"/>
        <v>32893.1</v>
      </c>
      <c r="O1523" s="33">
        <f t="shared" si="975"/>
        <v>9279.8</v>
      </c>
      <c r="P1523" s="32">
        <f t="shared" si="975"/>
        <v>0</v>
      </c>
      <c r="Q1523" s="33">
        <f t="shared" si="975"/>
        <v>0</v>
      </c>
      <c r="R1523" s="157"/>
      <c r="S1523" s="158"/>
      <c r="T1523" s="125"/>
      <c r="U1523" s="125"/>
      <c r="V1523" s="125"/>
    </row>
    <row r="1524" spans="1:22" s="30" customFormat="1" ht="15">
      <c r="A1524" s="136"/>
      <c r="B1524" s="133"/>
      <c r="C1524" s="34" t="s">
        <v>0</v>
      </c>
      <c r="D1524" s="58">
        <f aca="true" t="shared" si="976" ref="D1524:D1529">F1524+H1524+J1524+L1524</f>
        <v>8028.4</v>
      </c>
      <c r="E1524" s="36">
        <f aca="true" t="shared" si="977" ref="E1524:E1529">G1524+I1524+K1524+M1524</f>
        <v>8028.4</v>
      </c>
      <c r="F1524" s="35">
        <f aca="true" t="shared" si="978" ref="F1524:K1529">ROUND(F817+F845+F873+F894+F1251+F1384+F1496,1)</f>
        <v>8028.4</v>
      </c>
      <c r="G1524" s="36">
        <f t="shared" si="978"/>
        <v>8028.4</v>
      </c>
      <c r="H1524" s="35">
        <f t="shared" si="978"/>
        <v>0</v>
      </c>
      <c r="I1524" s="36">
        <f t="shared" si="978"/>
        <v>0</v>
      </c>
      <c r="J1524" s="35">
        <f t="shared" si="978"/>
        <v>0</v>
      </c>
      <c r="K1524" s="36">
        <f t="shared" si="978"/>
        <v>0</v>
      </c>
      <c r="L1524" s="35">
        <f aca="true" t="shared" si="979" ref="L1524:Q1524">L817+L845+L873+L894+L1251+L1384+L1496</f>
        <v>0</v>
      </c>
      <c r="M1524" s="36">
        <f t="shared" si="979"/>
        <v>0</v>
      </c>
      <c r="N1524" s="35">
        <f t="shared" si="979"/>
        <v>0</v>
      </c>
      <c r="O1524" s="36">
        <f t="shared" si="979"/>
        <v>0</v>
      </c>
      <c r="P1524" s="35">
        <f t="shared" si="979"/>
        <v>0</v>
      </c>
      <c r="Q1524" s="36">
        <f t="shared" si="979"/>
        <v>0</v>
      </c>
      <c r="R1524" s="159"/>
      <c r="S1524" s="160"/>
      <c r="T1524" s="125"/>
      <c r="U1524" s="125"/>
      <c r="V1524" s="125"/>
    </row>
    <row r="1525" spans="1:22" s="30" customFormat="1" ht="15">
      <c r="A1525" s="136"/>
      <c r="B1525" s="133"/>
      <c r="C1525" s="34" t="s">
        <v>1</v>
      </c>
      <c r="D1525" s="58">
        <f t="shared" si="976"/>
        <v>564444.9</v>
      </c>
      <c r="E1525" s="36">
        <f t="shared" si="977"/>
        <v>34262</v>
      </c>
      <c r="F1525" s="35">
        <f t="shared" si="978"/>
        <v>245009</v>
      </c>
      <c r="G1525" s="36">
        <f t="shared" si="978"/>
        <v>34262</v>
      </c>
      <c r="H1525" s="35">
        <f t="shared" si="978"/>
        <v>0</v>
      </c>
      <c r="I1525" s="36">
        <f t="shared" si="978"/>
        <v>0</v>
      </c>
      <c r="J1525" s="35">
        <f t="shared" si="978"/>
        <v>319435.9</v>
      </c>
      <c r="K1525" s="36">
        <f t="shared" si="978"/>
        <v>0</v>
      </c>
      <c r="L1525" s="35">
        <f aca="true" t="shared" si="980" ref="L1525:Q1525">L818+L846+L874+L895+L1252+L1385+L1497</f>
        <v>0</v>
      </c>
      <c r="M1525" s="36">
        <f t="shared" si="980"/>
        <v>0</v>
      </c>
      <c r="N1525" s="35">
        <f t="shared" si="980"/>
        <v>18795.2</v>
      </c>
      <c r="O1525" s="36">
        <f t="shared" si="980"/>
        <v>3835</v>
      </c>
      <c r="P1525" s="35">
        <f t="shared" si="980"/>
        <v>0</v>
      </c>
      <c r="Q1525" s="36">
        <f t="shared" si="980"/>
        <v>0</v>
      </c>
      <c r="R1525" s="159"/>
      <c r="S1525" s="160"/>
      <c r="T1525" s="125"/>
      <c r="U1525" s="125"/>
      <c r="V1525" s="125"/>
    </row>
    <row r="1526" spans="1:22" s="30" customFormat="1" ht="15">
      <c r="A1526" s="136"/>
      <c r="B1526" s="133"/>
      <c r="C1526" s="34" t="s">
        <v>2</v>
      </c>
      <c r="D1526" s="58">
        <f t="shared" si="976"/>
        <v>676435.1</v>
      </c>
      <c r="E1526" s="36">
        <f t="shared" si="977"/>
        <v>397738.7</v>
      </c>
      <c r="F1526" s="35">
        <f t="shared" si="978"/>
        <v>463606.8</v>
      </c>
      <c r="G1526" s="36">
        <f t="shared" si="978"/>
        <v>397738.7</v>
      </c>
      <c r="H1526" s="35">
        <f t="shared" si="978"/>
        <v>0</v>
      </c>
      <c r="I1526" s="36">
        <f t="shared" si="978"/>
        <v>0</v>
      </c>
      <c r="J1526" s="35">
        <f t="shared" si="978"/>
        <v>212828.3</v>
      </c>
      <c r="K1526" s="36">
        <f t="shared" si="978"/>
        <v>0</v>
      </c>
      <c r="L1526" s="35">
        <f aca="true" t="shared" si="981" ref="L1526:Q1526">L819+L847+L875+L896+L1253+L1386+L1498</f>
        <v>0</v>
      </c>
      <c r="M1526" s="36">
        <f t="shared" si="981"/>
        <v>0</v>
      </c>
      <c r="N1526" s="35">
        <f t="shared" si="981"/>
        <v>14097.9</v>
      </c>
      <c r="O1526" s="36">
        <f t="shared" si="981"/>
        <v>5444.8</v>
      </c>
      <c r="P1526" s="35">
        <f t="shared" si="981"/>
        <v>0</v>
      </c>
      <c r="Q1526" s="36">
        <f t="shared" si="981"/>
        <v>0</v>
      </c>
      <c r="R1526" s="159"/>
      <c r="S1526" s="160"/>
      <c r="T1526" s="125"/>
      <c r="U1526" s="125"/>
      <c r="V1526" s="125"/>
    </row>
    <row r="1527" spans="1:22" s="30" customFormat="1" ht="15">
      <c r="A1527" s="136"/>
      <c r="B1527" s="133"/>
      <c r="C1527" s="64" t="s">
        <v>211</v>
      </c>
      <c r="D1527" s="58">
        <f t="shared" si="976"/>
        <v>44547</v>
      </c>
      <c r="E1527" s="36">
        <f t="shared" si="977"/>
        <v>0</v>
      </c>
      <c r="F1527" s="35">
        <f t="shared" si="978"/>
        <v>44547</v>
      </c>
      <c r="G1527" s="36">
        <f t="shared" si="978"/>
        <v>0</v>
      </c>
      <c r="H1527" s="35">
        <f t="shared" si="978"/>
        <v>0</v>
      </c>
      <c r="I1527" s="36">
        <f t="shared" si="978"/>
        <v>0</v>
      </c>
      <c r="J1527" s="35">
        <f t="shared" si="978"/>
        <v>0</v>
      </c>
      <c r="K1527" s="36">
        <f t="shared" si="978"/>
        <v>0</v>
      </c>
      <c r="L1527" s="65">
        <f aca="true" t="shared" si="982" ref="L1527:Q1527">L820+L848+L876+L897+L1254+L1387+L1499</f>
        <v>0</v>
      </c>
      <c r="M1527" s="63">
        <f t="shared" si="982"/>
        <v>0</v>
      </c>
      <c r="N1527" s="65">
        <f t="shared" si="982"/>
        <v>0</v>
      </c>
      <c r="O1527" s="63">
        <f t="shared" si="982"/>
        <v>0</v>
      </c>
      <c r="P1527" s="65">
        <f t="shared" si="982"/>
        <v>0</v>
      </c>
      <c r="Q1527" s="63">
        <f t="shared" si="982"/>
        <v>0</v>
      </c>
      <c r="R1527" s="159"/>
      <c r="S1527" s="160"/>
      <c r="T1527" s="125"/>
      <c r="U1527" s="125"/>
      <c r="V1527" s="125"/>
    </row>
    <row r="1528" spans="1:22" s="30" customFormat="1" ht="15">
      <c r="A1528" s="136"/>
      <c r="B1528" s="133"/>
      <c r="C1528" s="64" t="s">
        <v>212</v>
      </c>
      <c r="D1528" s="62">
        <f t="shared" si="976"/>
        <v>0</v>
      </c>
      <c r="E1528" s="63">
        <f t="shared" si="977"/>
        <v>0</v>
      </c>
      <c r="F1528" s="35">
        <f t="shared" si="978"/>
        <v>0</v>
      </c>
      <c r="G1528" s="36">
        <f t="shared" si="978"/>
        <v>0</v>
      </c>
      <c r="H1528" s="35">
        <f t="shared" si="978"/>
        <v>0</v>
      </c>
      <c r="I1528" s="36">
        <f t="shared" si="978"/>
        <v>0</v>
      </c>
      <c r="J1528" s="35">
        <f t="shared" si="978"/>
        <v>0</v>
      </c>
      <c r="K1528" s="36">
        <f t="shared" si="978"/>
        <v>0</v>
      </c>
      <c r="L1528" s="65">
        <f aca="true" t="shared" si="983" ref="L1528:Q1528">L821+L849+L877+L898+L1255+L1388+L1500</f>
        <v>0</v>
      </c>
      <c r="M1528" s="63">
        <f t="shared" si="983"/>
        <v>0</v>
      </c>
      <c r="N1528" s="65">
        <f t="shared" si="983"/>
        <v>0</v>
      </c>
      <c r="O1528" s="63">
        <f t="shared" si="983"/>
        <v>0</v>
      </c>
      <c r="P1528" s="65">
        <f t="shared" si="983"/>
        <v>0</v>
      </c>
      <c r="Q1528" s="63">
        <f t="shared" si="983"/>
        <v>0</v>
      </c>
      <c r="R1528" s="159"/>
      <c r="S1528" s="160"/>
      <c r="T1528" s="125"/>
      <c r="U1528" s="125"/>
      <c r="V1528" s="125"/>
    </row>
    <row r="1529" spans="1:22" s="30" customFormat="1" ht="15.75" thickBot="1">
      <c r="A1529" s="137"/>
      <c r="B1529" s="134"/>
      <c r="C1529" s="81" t="s">
        <v>213</v>
      </c>
      <c r="D1529" s="82">
        <f t="shared" si="976"/>
        <v>0</v>
      </c>
      <c r="E1529" s="83">
        <f t="shared" si="977"/>
        <v>0</v>
      </c>
      <c r="F1529" s="35">
        <f t="shared" si="978"/>
        <v>0</v>
      </c>
      <c r="G1529" s="36">
        <f t="shared" si="978"/>
        <v>0</v>
      </c>
      <c r="H1529" s="35">
        <f t="shared" si="978"/>
        <v>0</v>
      </c>
      <c r="I1529" s="36">
        <f t="shared" si="978"/>
        <v>0</v>
      </c>
      <c r="J1529" s="35">
        <f t="shared" si="978"/>
        <v>0</v>
      </c>
      <c r="K1529" s="36">
        <f t="shared" si="978"/>
        <v>0</v>
      </c>
      <c r="L1529" s="84">
        <f aca="true" t="shared" si="984" ref="L1529:Q1529">L822+L850+L878+L899+L1256+L1389+L1501</f>
        <v>0</v>
      </c>
      <c r="M1529" s="83">
        <f t="shared" si="984"/>
        <v>0</v>
      </c>
      <c r="N1529" s="84">
        <f t="shared" si="984"/>
        <v>0</v>
      </c>
      <c r="O1529" s="83">
        <f t="shared" si="984"/>
        <v>0</v>
      </c>
      <c r="P1529" s="84">
        <f t="shared" si="984"/>
        <v>0</v>
      </c>
      <c r="Q1529" s="83">
        <f t="shared" si="984"/>
        <v>0</v>
      </c>
      <c r="R1529" s="161"/>
      <c r="S1529" s="162"/>
      <c r="T1529" s="125"/>
      <c r="U1529" s="125"/>
      <c r="V1529" s="125"/>
    </row>
    <row r="1530" spans="1:22" s="30" customFormat="1" ht="15">
      <c r="A1530" s="157"/>
      <c r="B1530" s="192" t="s">
        <v>40</v>
      </c>
      <c r="C1530" s="31" t="s">
        <v>14</v>
      </c>
      <c r="D1530" s="57">
        <f>SUM(D1531:D1536)</f>
        <v>6692495.4</v>
      </c>
      <c r="E1530" s="33">
        <f>SUM(E1531:E1536)</f>
        <v>2983265.3</v>
      </c>
      <c r="F1530" s="32">
        <f aca="true" t="shared" si="985" ref="F1530:Q1530">SUM(F1531:F1536)</f>
        <v>2075213.1999999997</v>
      </c>
      <c r="G1530" s="33">
        <f t="shared" si="985"/>
        <v>1134454.5</v>
      </c>
      <c r="H1530" s="32">
        <f t="shared" si="985"/>
        <v>59063.1</v>
      </c>
      <c r="I1530" s="33">
        <f t="shared" si="985"/>
        <v>59063.1</v>
      </c>
      <c r="J1530" s="32">
        <f t="shared" si="985"/>
        <v>4558219.100000001</v>
      </c>
      <c r="K1530" s="33">
        <f t="shared" si="985"/>
        <v>1789747.7</v>
      </c>
      <c r="L1530" s="32">
        <f t="shared" si="985"/>
        <v>0</v>
      </c>
      <c r="M1530" s="33">
        <f t="shared" si="985"/>
        <v>0</v>
      </c>
      <c r="N1530" s="32">
        <f t="shared" si="985"/>
        <v>87337.75</v>
      </c>
      <c r="O1530" s="33">
        <f t="shared" si="985"/>
        <v>29868.899999999998</v>
      </c>
      <c r="P1530" s="32">
        <f t="shared" si="985"/>
        <v>12021</v>
      </c>
      <c r="Q1530" s="33">
        <f t="shared" si="985"/>
        <v>1940</v>
      </c>
      <c r="R1530" s="157"/>
      <c r="S1530" s="158"/>
      <c r="T1530" s="125"/>
      <c r="U1530" s="125"/>
      <c r="V1530" s="125"/>
    </row>
    <row r="1531" spans="1:22" s="30" customFormat="1" ht="15">
      <c r="A1531" s="159"/>
      <c r="B1531" s="212"/>
      <c r="C1531" s="34" t="s">
        <v>0</v>
      </c>
      <c r="D1531" s="58">
        <f aca="true" t="shared" si="986" ref="D1531:E1536">F1531+H1531+J1531+L1531</f>
        <v>634863.5</v>
      </c>
      <c r="E1531" s="36">
        <f t="shared" si="986"/>
        <v>634863.5</v>
      </c>
      <c r="F1531" s="35">
        <f aca="true" t="shared" si="987" ref="F1531:F1536">F520+F598+F809+F1524</f>
        <v>209414.4</v>
      </c>
      <c r="G1531" s="36">
        <f aca="true" t="shared" si="988" ref="G1531:M1531">G520+G598+G809+G1524</f>
        <v>209414.4</v>
      </c>
      <c r="H1531" s="35">
        <f t="shared" si="988"/>
        <v>59063.1</v>
      </c>
      <c r="I1531" s="36">
        <f t="shared" si="988"/>
        <v>59063.1</v>
      </c>
      <c r="J1531" s="35">
        <f t="shared" si="988"/>
        <v>366386</v>
      </c>
      <c r="K1531" s="36">
        <f t="shared" si="988"/>
        <v>366386</v>
      </c>
      <c r="L1531" s="35">
        <f t="shared" si="988"/>
        <v>0</v>
      </c>
      <c r="M1531" s="36">
        <f t="shared" si="988"/>
        <v>0</v>
      </c>
      <c r="N1531" s="35">
        <f aca="true" t="shared" si="989" ref="N1531:Q1536">N520+N598+N809+N1524</f>
        <v>20617.05</v>
      </c>
      <c r="O1531" s="36">
        <f t="shared" si="989"/>
        <v>20589.1</v>
      </c>
      <c r="P1531" s="35">
        <f t="shared" si="989"/>
        <v>840</v>
      </c>
      <c r="Q1531" s="36">
        <f t="shared" si="989"/>
        <v>840</v>
      </c>
      <c r="R1531" s="159"/>
      <c r="S1531" s="160"/>
      <c r="T1531" s="125"/>
      <c r="U1531" s="125"/>
      <c r="V1531" s="125"/>
    </row>
    <row r="1532" spans="1:22" s="30" customFormat="1" ht="15">
      <c r="A1532" s="159"/>
      <c r="B1532" s="212"/>
      <c r="C1532" s="34" t="s">
        <v>1</v>
      </c>
      <c r="D1532" s="58">
        <f t="shared" si="986"/>
        <v>2324688.5999999996</v>
      </c>
      <c r="E1532" s="36">
        <f t="shared" si="986"/>
        <v>1019632</v>
      </c>
      <c r="F1532" s="35">
        <f t="shared" si="987"/>
        <v>732930.2</v>
      </c>
      <c r="G1532" s="36">
        <f aca="true" t="shared" si="990" ref="G1532:M1536">G521+G599+G810+G1525</f>
        <v>280271.3</v>
      </c>
      <c r="H1532" s="35">
        <f t="shared" si="990"/>
        <v>0</v>
      </c>
      <c r="I1532" s="36">
        <f t="shared" si="990"/>
        <v>0</v>
      </c>
      <c r="J1532" s="35">
        <f t="shared" si="990"/>
        <v>1591758.4</v>
      </c>
      <c r="K1532" s="36">
        <f t="shared" si="990"/>
        <v>739360.7</v>
      </c>
      <c r="L1532" s="35">
        <f t="shared" si="990"/>
        <v>0</v>
      </c>
      <c r="M1532" s="36">
        <f t="shared" si="990"/>
        <v>0</v>
      </c>
      <c r="N1532" s="35">
        <f t="shared" si="989"/>
        <v>33247.700000000004</v>
      </c>
      <c r="O1532" s="36">
        <f t="shared" si="989"/>
        <v>3835</v>
      </c>
      <c r="P1532" s="35">
        <f t="shared" si="989"/>
        <v>2900</v>
      </c>
      <c r="Q1532" s="36">
        <f t="shared" si="989"/>
        <v>0</v>
      </c>
      <c r="R1532" s="159"/>
      <c r="S1532" s="160"/>
      <c r="T1532" s="125"/>
      <c r="U1532" s="125"/>
      <c r="V1532" s="125"/>
    </row>
    <row r="1533" spans="1:22" s="30" customFormat="1" ht="15">
      <c r="A1533" s="159"/>
      <c r="B1533" s="212"/>
      <c r="C1533" s="34" t="s">
        <v>2</v>
      </c>
      <c r="D1533" s="58">
        <f t="shared" si="986"/>
        <v>2250636</v>
      </c>
      <c r="E1533" s="36">
        <f t="shared" si="986"/>
        <v>1328769.8</v>
      </c>
      <c r="F1533" s="35">
        <f t="shared" si="987"/>
        <v>871429.2</v>
      </c>
      <c r="G1533" s="36">
        <f t="shared" si="990"/>
        <v>644768.8</v>
      </c>
      <c r="H1533" s="35">
        <f t="shared" si="990"/>
        <v>0</v>
      </c>
      <c r="I1533" s="36">
        <f t="shared" si="990"/>
        <v>0</v>
      </c>
      <c r="J1533" s="35">
        <f t="shared" si="990"/>
        <v>1379206.8</v>
      </c>
      <c r="K1533" s="36">
        <f t="shared" si="990"/>
        <v>684001</v>
      </c>
      <c r="L1533" s="35">
        <f t="shared" si="990"/>
        <v>0</v>
      </c>
      <c r="M1533" s="36">
        <f t="shared" si="990"/>
        <v>0</v>
      </c>
      <c r="N1533" s="35">
        <f t="shared" si="989"/>
        <v>14097.9</v>
      </c>
      <c r="O1533" s="36">
        <f t="shared" si="989"/>
        <v>5444.8</v>
      </c>
      <c r="P1533" s="35">
        <f t="shared" si="989"/>
        <v>4201</v>
      </c>
      <c r="Q1533" s="36">
        <f t="shared" si="989"/>
        <v>1100</v>
      </c>
      <c r="R1533" s="159"/>
      <c r="S1533" s="160"/>
      <c r="T1533" s="125"/>
      <c r="U1533" s="125"/>
      <c r="V1533" s="125"/>
    </row>
    <row r="1534" spans="1:22" s="30" customFormat="1" ht="15">
      <c r="A1534" s="159"/>
      <c r="B1534" s="212"/>
      <c r="C1534" s="64" t="s">
        <v>211</v>
      </c>
      <c r="D1534" s="58">
        <f t="shared" si="986"/>
        <v>1172134.5</v>
      </c>
      <c r="E1534" s="36">
        <f t="shared" si="986"/>
        <v>0</v>
      </c>
      <c r="F1534" s="35">
        <f t="shared" si="987"/>
        <v>251239.4</v>
      </c>
      <c r="G1534" s="36">
        <f t="shared" si="990"/>
        <v>0</v>
      </c>
      <c r="H1534" s="35">
        <f t="shared" si="990"/>
        <v>0</v>
      </c>
      <c r="I1534" s="36">
        <f t="shared" si="990"/>
        <v>0</v>
      </c>
      <c r="J1534" s="35">
        <f t="shared" si="990"/>
        <v>920895.1</v>
      </c>
      <c r="K1534" s="36">
        <f t="shared" si="990"/>
        <v>0</v>
      </c>
      <c r="L1534" s="35">
        <f t="shared" si="990"/>
        <v>0</v>
      </c>
      <c r="M1534" s="36">
        <f t="shared" si="990"/>
        <v>0</v>
      </c>
      <c r="N1534" s="65">
        <f t="shared" si="989"/>
        <v>19375.1</v>
      </c>
      <c r="O1534" s="63">
        <f t="shared" si="989"/>
        <v>0</v>
      </c>
      <c r="P1534" s="65">
        <f t="shared" si="989"/>
        <v>4080</v>
      </c>
      <c r="Q1534" s="63">
        <f t="shared" si="989"/>
        <v>0</v>
      </c>
      <c r="R1534" s="159"/>
      <c r="S1534" s="160"/>
      <c r="T1534" s="125"/>
      <c r="U1534" s="125"/>
      <c r="V1534" s="125"/>
    </row>
    <row r="1535" spans="1:22" s="30" customFormat="1" ht="15">
      <c r="A1535" s="159"/>
      <c r="B1535" s="212"/>
      <c r="C1535" s="34" t="s">
        <v>212</v>
      </c>
      <c r="D1535" s="62">
        <f t="shared" si="986"/>
        <v>186795.9</v>
      </c>
      <c r="E1535" s="63">
        <f t="shared" si="986"/>
        <v>0</v>
      </c>
      <c r="F1535" s="35">
        <f t="shared" si="987"/>
        <v>0</v>
      </c>
      <c r="G1535" s="36">
        <f t="shared" si="990"/>
        <v>0</v>
      </c>
      <c r="H1535" s="35">
        <f t="shared" si="990"/>
        <v>0</v>
      </c>
      <c r="I1535" s="36">
        <f t="shared" si="990"/>
        <v>0</v>
      </c>
      <c r="J1535" s="35">
        <f t="shared" si="990"/>
        <v>186795.9</v>
      </c>
      <c r="K1535" s="36">
        <f t="shared" si="990"/>
        <v>0</v>
      </c>
      <c r="L1535" s="35">
        <f t="shared" si="990"/>
        <v>0</v>
      </c>
      <c r="M1535" s="36">
        <f t="shared" si="990"/>
        <v>0</v>
      </c>
      <c r="N1535" s="35">
        <f t="shared" si="989"/>
        <v>0</v>
      </c>
      <c r="O1535" s="36">
        <f t="shared" si="989"/>
        <v>0</v>
      </c>
      <c r="P1535" s="35">
        <f t="shared" si="989"/>
        <v>0</v>
      </c>
      <c r="Q1535" s="36">
        <f t="shared" si="989"/>
        <v>0</v>
      </c>
      <c r="R1535" s="159"/>
      <c r="S1535" s="160"/>
      <c r="T1535" s="125"/>
      <c r="U1535" s="125"/>
      <c r="V1535" s="125"/>
    </row>
    <row r="1536" spans="1:22" s="30" customFormat="1" ht="15.75" thickBot="1">
      <c r="A1536" s="161"/>
      <c r="B1536" s="213"/>
      <c r="C1536" s="81" t="s">
        <v>213</v>
      </c>
      <c r="D1536" s="82">
        <f t="shared" si="986"/>
        <v>123376.9</v>
      </c>
      <c r="E1536" s="83">
        <f t="shared" si="986"/>
        <v>0</v>
      </c>
      <c r="F1536" s="38">
        <f t="shared" si="987"/>
        <v>10200</v>
      </c>
      <c r="G1536" s="39">
        <f t="shared" si="990"/>
        <v>0</v>
      </c>
      <c r="H1536" s="38">
        <f t="shared" si="990"/>
        <v>0</v>
      </c>
      <c r="I1536" s="39">
        <f t="shared" si="990"/>
        <v>0</v>
      </c>
      <c r="J1536" s="38">
        <f t="shared" si="990"/>
        <v>113176.9</v>
      </c>
      <c r="K1536" s="39">
        <f t="shared" si="990"/>
        <v>0</v>
      </c>
      <c r="L1536" s="38">
        <f t="shared" si="990"/>
        <v>0</v>
      </c>
      <c r="M1536" s="39">
        <f t="shared" si="990"/>
        <v>0</v>
      </c>
      <c r="N1536" s="84">
        <f t="shared" si="989"/>
        <v>0</v>
      </c>
      <c r="O1536" s="83">
        <f t="shared" si="989"/>
        <v>0</v>
      </c>
      <c r="P1536" s="84">
        <f t="shared" si="989"/>
        <v>0</v>
      </c>
      <c r="Q1536" s="83">
        <f t="shared" si="989"/>
        <v>0</v>
      </c>
      <c r="R1536" s="161"/>
      <c r="S1536" s="162"/>
      <c r="T1536" s="125"/>
      <c r="U1536" s="125"/>
      <c r="V1536" s="125"/>
    </row>
    <row r="1537" spans="4:18" ht="15">
      <c r="D1537" s="108"/>
      <c r="E1537" s="108"/>
      <c r="F1537" s="108"/>
      <c r="G1537" s="108"/>
      <c r="H1537" s="108"/>
      <c r="I1537" s="108"/>
      <c r="J1537" s="108"/>
      <c r="K1537" s="108"/>
      <c r="L1537" s="108"/>
      <c r="M1537" s="108"/>
      <c r="N1537" s="108"/>
      <c r="O1537" s="108"/>
      <c r="P1537" s="108"/>
      <c r="Q1537" s="108"/>
      <c r="R1537" s="17"/>
    </row>
    <row r="1538" spans="1:18" ht="15">
      <c r="A1538" s="220" t="s">
        <v>300</v>
      </c>
      <c r="B1538" s="220"/>
      <c r="C1538" s="220"/>
      <c r="D1538" s="220"/>
      <c r="E1538" s="220"/>
      <c r="F1538" s="220"/>
      <c r="G1538" s="220"/>
      <c r="H1538" s="220"/>
      <c r="I1538" s="220"/>
      <c r="J1538" s="220"/>
      <c r="K1538" s="220"/>
      <c r="L1538" s="220"/>
      <c r="M1538" s="108"/>
      <c r="N1538" s="108"/>
      <c r="O1538" s="108"/>
      <c r="P1538" s="108"/>
      <c r="Q1538" s="108"/>
      <c r="R1538" s="17"/>
    </row>
    <row r="1539" spans="1:18" ht="15">
      <c r="A1539" s="220" t="s">
        <v>301</v>
      </c>
      <c r="B1539" s="220"/>
      <c r="C1539" s="220"/>
      <c r="D1539" s="220"/>
      <c r="E1539" s="220"/>
      <c r="F1539" s="220"/>
      <c r="G1539" s="220"/>
      <c r="H1539" s="220"/>
      <c r="I1539" s="220"/>
      <c r="J1539" s="220"/>
      <c r="K1539" s="220"/>
      <c r="L1539" s="220"/>
      <c r="M1539" s="108"/>
      <c r="N1539" s="108"/>
      <c r="O1539" s="108"/>
      <c r="P1539" s="108"/>
      <c r="Q1539" s="108"/>
      <c r="R1539" s="17"/>
    </row>
    <row r="1540" spans="4:18" ht="15">
      <c r="D1540" s="108"/>
      <c r="E1540" s="108"/>
      <c r="F1540" s="108"/>
      <c r="G1540" s="108"/>
      <c r="H1540" s="108"/>
      <c r="I1540" s="108"/>
      <c r="J1540" s="108"/>
      <c r="K1540" s="108"/>
      <c r="L1540" s="108"/>
      <c r="M1540" s="108"/>
      <c r="N1540" s="108"/>
      <c r="O1540" s="108"/>
      <c r="P1540" s="108"/>
      <c r="Q1540" s="108"/>
      <c r="R1540" s="17"/>
    </row>
    <row r="1541" spans="4:18" ht="15">
      <c r="D1541" s="108"/>
      <c r="E1541" s="108"/>
      <c r="F1541" s="108"/>
      <c r="G1541" s="108"/>
      <c r="H1541" s="108"/>
      <c r="I1541" s="108"/>
      <c r="J1541" s="108"/>
      <c r="K1541" s="108"/>
      <c r="L1541" s="108"/>
      <c r="M1541" s="108"/>
      <c r="N1541" s="108"/>
      <c r="O1541" s="108"/>
      <c r="P1541" s="108"/>
      <c r="Q1541" s="108"/>
      <c r="R1541" s="17"/>
    </row>
    <row r="1542" spans="4:18" ht="15">
      <c r="D1542" s="108"/>
      <c r="E1542" s="108"/>
      <c r="F1542" s="108"/>
      <c r="G1542" s="108"/>
      <c r="H1542" s="108"/>
      <c r="I1542" s="108"/>
      <c r="J1542" s="108"/>
      <c r="K1542" s="108"/>
      <c r="L1542" s="108"/>
      <c r="M1542" s="108"/>
      <c r="N1542" s="108"/>
      <c r="O1542" s="108"/>
      <c r="P1542" s="108"/>
      <c r="Q1542" s="108"/>
      <c r="R1542" s="17"/>
    </row>
    <row r="1543" spans="4:18" ht="15">
      <c r="D1543" s="108"/>
      <c r="E1543" s="108"/>
      <c r="F1543" s="108"/>
      <c r="G1543" s="108"/>
      <c r="H1543" s="108"/>
      <c r="I1543" s="108"/>
      <c r="J1543" s="108"/>
      <c r="K1543" s="108"/>
      <c r="L1543" s="108"/>
      <c r="M1543" s="108"/>
      <c r="N1543" s="108"/>
      <c r="O1543" s="108"/>
      <c r="P1543" s="108"/>
      <c r="Q1543" s="108"/>
      <c r="R1543" s="17"/>
    </row>
    <row r="1544" spans="4:17" ht="15">
      <c r="D1544" s="104"/>
      <c r="E1544" s="104"/>
      <c r="F1544" s="104"/>
      <c r="G1544" s="104"/>
      <c r="H1544" s="104"/>
      <c r="I1544" s="104"/>
      <c r="J1544" s="104"/>
      <c r="K1544" s="104"/>
      <c r="L1544" s="104"/>
      <c r="M1544" s="104"/>
      <c r="N1544" s="104"/>
      <c r="O1544" s="104"/>
      <c r="P1544" s="104"/>
      <c r="Q1544" s="104"/>
    </row>
    <row r="1545" spans="4:17" ht="15">
      <c r="D1545" s="104"/>
      <c r="E1545" s="104"/>
      <c r="F1545" s="104"/>
      <c r="G1545" s="104"/>
      <c r="H1545" s="104"/>
      <c r="I1545" s="104"/>
      <c r="J1545" s="104"/>
      <c r="K1545" s="104"/>
      <c r="L1545" s="104"/>
      <c r="M1545" s="104"/>
      <c r="N1545" s="104"/>
      <c r="O1545" s="104"/>
      <c r="P1545" s="104"/>
      <c r="Q1545" s="104"/>
    </row>
    <row r="1546" spans="4:17" ht="15">
      <c r="D1546" s="104"/>
      <c r="E1546" s="104"/>
      <c r="F1546" s="104"/>
      <c r="G1546" s="104"/>
      <c r="H1546" s="104"/>
      <c r="I1546" s="104"/>
      <c r="J1546" s="104"/>
      <c r="K1546" s="104"/>
      <c r="L1546" s="104"/>
      <c r="M1546" s="104"/>
      <c r="N1546" s="104"/>
      <c r="O1546" s="104"/>
      <c r="P1546" s="104"/>
      <c r="Q1546" s="104"/>
    </row>
    <row r="1547" spans="4:17" ht="15">
      <c r="D1547" s="104"/>
      <c r="E1547" s="104"/>
      <c r="F1547" s="104"/>
      <c r="G1547" s="104"/>
      <c r="H1547" s="104"/>
      <c r="I1547" s="104"/>
      <c r="J1547" s="104"/>
      <c r="K1547" s="104"/>
      <c r="L1547" s="104"/>
      <c r="M1547" s="104"/>
      <c r="N1547" s="104"/>
      <c r="O1547" s="104"/>
      <c r="P1547" s="104"/>
      <c r="Q1547" s="104"/>
    </row>
    <row r="1548" spans="4:17" ht="15">
      <c r="D1548" s="104"/>
      <c r="E1548" s="104"/>
      <c r="F1548" s="104"/>
      <c r="G1548" s="104"/>
      <c r="H1548" s="104"/>
      <c r="I1548" s="104"/>
      <c r="J1548" s="104"/>
      <c r="K1548" s="104"/>
      <c r="L1548" s="104"/>
      <c r="M1548" s="104"/>
      <c r="N1548" s="104"/>
      <c r="O1548" s="104"/>
      <c r="P1548" s="104"/>
      <c r="Q1548" s="104"/>
    </row>
    <row r="1549" spans="4:17" ht="15">
      <c r="D1549" s="104"/>
      <c r="E1549" s="104"/>
      <c r="F1549" s="104"/>
      <c r="G1549" s="104"/>
      <c r="H1549" s="104"/>
      <c r="I1549" s="104"/>
      <c r="J1549" s="104"/>
      <c r="K1549" s="104"/>
      <c r="L1549" s="104"/>
      <c r="M1549" s="104"/>
      <c r="N1549" s="104"/>
      <c r="O1549" s="104"/>
      <c r="P1549" s="104"/>
      <c r="Q1549" s="104"/>
    </row>
    <row r="1550" spans="4:17" ht="15">
      <c r="D1550" s="104"/>
      <c r="E1550" s="104"/>
      <c r="F1550" s="104"/>
      <c r="G1550" s="104"/>
      <c r="H1550" s="104"/>
      <c r="I1550" s="104"/>
      <c r="J1550" s="104"/>
      <c r="K1550" s="104"/>
      <c r="L1550" s="104"/>
      <c r="M1550" s="104"/>
      <c r="N1550" s="104"/>
      <c r="O1550" s="104"/>
      <c r="P1550" s="104"/>
      <c r="Q1550" s="104"/>
    </row>
    <row r="1551" spans="4:17" ht="15">
      <c r="D1551" s="104"/>
      <c r="E1551" s="104"/>
      <c r="F1551" s="104"/>
      <c r="G1551" s="104"/>
      <c r="H1551" s="104"/>
      <c r="I1551" s="104"/>
      <c r="J1551" s="104"/>
      <c r="K1551" s="104"/>
      <c r="L1551" s="104"/>
      <c r="M1551" s="104"/>
      <c r="N1551" s="104"/>
      <c r="O1551" s="104"/>
      <c r="P1551" s="104"/>
      <c r="Q1551" s="104"/>
    </row>
    <row r="1552" spans="4:17" ht="15">
      <c r="D1552" s="104"/>
      <c r="E1552" s="104"/>
      <c r="F1552" s="104"/>
      <c r="G1552" s="104"/>
      <c r="H1552" s="104"/>
      <c r="I1552" s="104"/>
      <c r="J1552" s="104"/>
      <c r="K1552" s="104"/>
      <c r="L1552" s="104"/>
      <c r="M1552" s="104"/>
      <c r="N1552" s="104"/>
      <c r="O1552" s="104"/>
      <c r="P1552" s="104"/>
      <c r="Q1552" s="104"/>
    </row>
    <row r="1553" spans="4:17" ht="15">
      <c r="D1553" s="104"/>
      <c r="E1553" s="104"/>
      <c r="F1553" s="104"/>
      <c r="G1553" s="104"/>
      <c r="H1553" s="104"/>
      <c r="I1553" s="104"/>
      <c r="J1553" s="104"/>
      <c r="K1553" s="104"/>
      <c r="L1553" s="104"/>
      <c r="M1553" s="104"/>
      <c r="N1553" s="104"/>
      <c r="O1553" s="104"/>
      <c r="P1553" s="104"/>
      <c r="Q1553" s="104"/>
    </row>
    <row r="1554" spans="4:17" ht="15">
      <c r="D1554" s="104"/>
      <c r="E1554" s="104"/>
      <c r="F1554" s="104"/>
      <c r="G1554" s="104"/>
      <c r="H1554" s="104"/>
      <c r="I1554" s="104"/>
      <c r="J1554" s="104"/>
      <c r="K1554" s="104"/>
      <c r="L1554" s="104"/>
      <c r="M1554" s="104"/>
      <c r="N1554" s="104"/>
      <c r="O1554" s="104"/>
      <c r="P1554" s="104"/>
      <c r="Q1554" s="104"/>
    </row>
    <row r="1555" spans="4:17" ht="15">
      <c r="D1555" s="104"/>
      <c r="E1555" s="104"/>
      <c r="F1555" s="104"/>
      <c r="G1555" s="104"/>
      <c r="H1555" s="104"/>
      <c r="I1555" s="104"/>
      <c r="J1555" s="104"/>
      <c r="K1555" s="104"/>
      <c r="L1555" s="104"/>
      <c r="M1555" s="104"/>
      <c r="N1555" s="104"/>
      <c r="O1555" s="104"/>
      <c r="P1555" s="104"/>
      <c r="Q1555" s="104"/>
    </row>
    <row r="1556" spans="4:17" ht="15">
      <c r="D1556" s="104"/>
      <c r="E1556" s="104"/>
      <c r="F1556" s="104"/>
      <c r="G1556" s="104"/>
      <c r="H1556" s="104"/>
      <c r="I1556" s="104"/>
      <c r="J1556" s="104"/>
      <c r="K1556" s="104"/>
      <c r="L1556" s="104"/>
      <c r="M1556" s="104"/>
      <c r="N1556" s="104"/>
      <c r="O1556" s="104"/>
      <c r="P1556" s="104"/>
      <c r="Q1556" s="104"/>
    </row>
    <row r="1557" spans="4:17" ht="15">
      <c r="D1557" s="104"/>
      <c r="E1557" s="104"/>
      <c r="F1557" s="104"/>
      <c r="G1557" s="104"/>
      <c r="H1557" s="104"/>
      <c r="I1557" s="104"/>
      <c r="J1557" s="104"/>
      <c r="K1557" s="104"/>
      <c r="L1557" s="104"/>
      <c r="M1557" s="104"/>
      <c r="N1557" s="104"/>
      <c r="O1557" s="104"/>
      <c r="P1557" s="104"/>
      <c r="Q1557" s="104"/>
    </row>
    <row r="1558" spans="4:17" ht="15">
      <c r="D1558" s="104"/>
      <c r="E1558" s="104"/>
      <c r="F1558" s="104"/>
      <c r="G1558" s="104"/>
      <c r="H1558" s="104"/>
      <c r="I1558" s="104"/>
      <c r="J1558" s="104"/>
      <c r="K1558" s="104"/>
      <c r="L1558" s="104"/>
      <c r="M1558" s="104"/>
      <c r="N1558" s="104"/>
      <c r="O1558" s="104"/>
      <c r="P1558" s="104"/>
      <c r="Q1558" s="104"/>
    </row>
    <row r="1559" spans="4:17" ht="15">
      <c r="D1559" s="104"/>
      <c r="E1559" s="104"/>
      <c r="F1559" s="104"/>
      <c r="G1559" s="104"/>
      <c r="H1559" s="104"/>
      <c r="I1559" s="104"/>
      <c r="J1559" s="104"/>
      <c r="K1559" s="104"/>
      <c r="L1559" s="104"/>
      <c r="M1559" s="104"/>
      <c r="N1559" s="104"/>
      <c r="O1559" s="104"/>
      <c r="P1559" s="104"/>
      <c r="Q1559" s="104"/>
    </row>
    <row r="1560" spans="4:17" ht="15">
      <c r="D1560" s="104"/>
      <c r="E1560" s="104"/>
      <c r="F1560" s="104"/>
      <c r="G1560" s="104"/>
      <c r="H1560" s="104"/>
      <c r="I1560" s="104"/>
      <c r="J1560" s="104"/>
      <c r="K1560" s="104"/>
      <c r="L1560" s="104"/>
      <c r="M1560" s="104"/>
      <c r="N1560" s="104"/>
      <c r="O1560" s="104"/>
      <c r="P1560" s="104"/>
      <c r="Q1560" s="104"/>
    </row>
    <row r="1561" spans="4:17" ht="15">
      <c r="D1561" s="104"/>
      <c r="E1561" s="104"/>
      <c r="F1561" s="104"/>
      <c r="G1561" s="104"/>
      <c r="H1561" s="104"/>
      <c r="I1561" s="104"/>
      <c r="J1561" s="104"/>
      <c r="K1561" s="104"/>
      <c r="L1561" s="104"/>
      <c r="M1561" s="104"/>
      <c r="N1561" s="104"/>
      <c r="O1561" s="104"/>
      <c r="P1561" s="104"/>
      <c r="Q1561" s="104"/>
    </row>
    <row r="1562" spans="4:17" ht="15">
      <c r="D1562" s="104"/>
      <c r="E1562" s="104"/>
      <c r="F1562" s="104"/>
      <c r="G1562" s="104"/>
      <c r="H1562" s="104"/>
      <c r="I1562" s="104"/>
      <c r="J1562" s="104"/>
      <c r="K1562" s="104"/>
      <c r="L1562" s="104"/>
      <c r="M1562" s="104"/>
      <c r="N1562" s="104"/>
      <c r="O1562" s="104"/>
      <c r="P1562" s="104"/>
      <c r="Q1562" s="104"/>
    </row>
    <row r="1563" spans="4:17" ht="15">
      <c r="D1563" s="104"/>
      <c r="E1563" s="104"/>
      <c r="F1563" s="104"/>
      <c r="G1563" s="104"/>
      <c r="H1563" s="104"/>
      <c r="I1563" s="104"/>
      <c r="J1563" s="104"/>
      <c r="K1563" s="104"/>
      <c r="L1563" s="104"/>
      <c r="M1563" s="104"/>
      <c r="N1563" s="104"/>
      <c r="O1563" s="104"/>
      <c r="P1563" s="104"/>
      <c r="Q1563" s="104"/>
    </row>
    <row r="1564" spans="4:17" ht="15">
      <c r="D1564" s="104"/>
      <c r="E1564" s="104"/>
      <c r="F1564" s="104"/>
      <c r="G1564" s="104"/>
      <c r="H1564" s="104"/>
      <c r="I1564" s="104"/>
      <c r="J1564" s="104"/>
      <c r="K1564" s="104"/>
      <c r="L1564" s="104"/>
      <c r="M1564" s="104"/>
      <c r="N1564" s="104"/>
      <c r="O1564" s="104"/>
      <c r="P1564" s="104"/>
      <c r="Q1564" s="104"/>
    </row>
    <row r="1565" spans="4:17" ht="15">
      <c r="D1565" s="104"/>
      <c r="E1565" s="104"/>
      <c r="F1565" s="104"/>
      <c r="G1565" s="104"/>
      <c r="H1565" s="104"/>
      <c r="I1565" s="104"/>
      <c r="J1565" s="104"/>
      <c r="K1565" s="104"/>
      <c r="L1565" s="104"/>
      <c r="M1565" s="104"/>
      <c r="N1565" s="104"/>
      <c r="O1565" s="104"/>
      <c r="P1565" s="104"/>
      <c r="Q1565" s="104"/>
    </row>
    <row r="1566" spans="4:17" ht="15">
      <c r="D1566" s="104"/>
      <c r="E1566" s="104"/>
      <c r="F1566" s="104"/>
      <c r="G1566" s="104"/>
      <c r="H1566" s="104"/>
      <c r="I1566" s="104"/>
      <c r="J1566" s="104"/>
      <c r="K1566" s="104"/>
      <c r="L1566" s="104"/>
      <c r="M1566" s="104"/>
      <c r="N1566" s="104"/>
      <c r="O1566" s="104"/>
      <c r="P1566" s="104"/>
      <c r="Q1566" s="104"/>
    </row>
    <row r="1567" spans="4:17" ht="15">
      <c r="D1567" s="104"/>
      <c r="E1567" s="104"/>
      <c r="F1567" s="104"/>
      <c r="G1567" s="104"/>
      <c r="H1567" s="104"/>
      <c r="I1567" s="104"/>
      <c r="J1567" s="104"/>
      <c r="K1567" s="104"/>
      <c r="L1567" s="104"/>
      <c r="M1567" s="104"/>
      <c r="N1567" s="104"/>
      <c r="O1567" s="104"/>
      <c r="P1567" s="104"/>
      <c r="Q1567" s="104"/>
    </row>
    <row r="1568" spans="4:17" ht="15">
      <c r="D1568" s="104"/>
      <c r="E1568" s="104"/>
      <c r="F1568" s="104"/>
      <c r="G1568" s="104"/>
      <c r="H1568" s="104"/>
      <c r="I1568" s="104"/>
      <c r="J1568" s="104"/>
      <c r="K1568" s="104"/>
      <c r="L1568" s="104"/>
      <c r="M1568" s="104"/>
      <c r="N1568" s="104"/>
      <c r="O1568" s="104"/>
      <c r="P1568" s="104"/>
      <c r="Q1568" s="104"/>
    </row>
    <row r="1569" spans="4:17" ht="15">
      <c r="D1569" s="104"/>
      <c r="E1569" s="104"/>
      <c r="F1569" s="104"/>
      <c r="G1569" s="104"/>
      <c r="H1569" s="104"/>
      <c r="I1569" s="104"/>
      <c r="J1569" s="104"/>
      <c r="K1569" s="104"/>
      <c r="L1569" s="104"/>
      <c r="M1569" s="104"/>
      <c r="N1569" s="104"/>
      <c r="O1569" s="104"/>
      <c r="P1569" s="104"/>
      <c r="Q1569" s="104"/>
    </row>
    <row r="1570" spans="4:17" ht="15">
      <c r="D1570" s="104"/>
      <c r="E1570" s="104"/>
      <c r="F1570" s="104"/>
      <c r="G1570" s="104"/>
      <c r="H1570" s="104"/>
      <c r="I1570" s="104"/>
      <c r="J1570" s="104"/>
      <c r="K1570" s="104"/>
      <c r="L1570" s="104"/>
      <c r="M1570" s="104"/>
      <c r="N1570" s="104"/>
      <c r="O1570" s="104"/>
      <c r="P1570" s="104"/>
      <c r="Q1570" s="104"/>
    </row>
    <row r="1571" spans="4:17" ht="15">
      <c r="D1571" s="104"/>
      <c r="E1571" s="104"/>
      <c r="F1571" s="104"/>
      <c r="G1571" s="104"/>
      <c r="H1571" s="104"/>
      <c r="I1571" s="104"/>
      <c r="J1571" s="104"/>
      <c r="K1571" s="104"/>
      <c r="L1571" s="104"/>
      <c r="M1571" s="104"/>
      <c r="N1571" s="104"/>
      <c r="O1571" s="104"/>
      <c r="P1571" s="104"/>
      <c r="Q1571" s="104"/>
    </row>
    <row r="1572" spans="4:17" ht="15">
      <c r="D1572" s="104"/>
      <c r="E1572" s="104"/>
      <c r="F1572" s="104"/>
      <c r="G1572" s="104"/>
      <c r="H1572" s="104"/>
      <c r="I1572" s="104"/>
      <c r="J1572" s="104"/>
      <c r="K1572" s="104"/>
      <c r="L1572" s="104"/>
      <c r="M1572" s="104"/>
      <c r="N1572" s="104"/>
      <c r="O1572" s="104"/>
      <c r="P1572" s="104"/>
      <c r="Q1572" s="104"/>
    </row>
    <row r="1573" spans="4:17" ht="15">
      <c r="D1573" s="104"/>
      <c r="E1573" s="104"/>
      <c r="F1573" s="104"/>
      <c r="G1573" s="104"/>
      <c r="H1573" s="104"/>
      <c r="I1573" s="104"/>
      <c r="J1573" s="104"/>
      <c r="K1573" s="104"/>
      <c r="L1573" s="104"/>
      <c r="M1573" s="104"/>
      <c r="N1573" s="104"/>
      <c r="O1573" s="104"/>
      <c r="P1573" s="104"/>
      <c r="Q1573" s="104"/>
    </row>
    <row r="1574" spans="4:17" ht="15">
      <c r="D1574" s="104"/>
      <c r="E1574" s="104"/>
      <c r="F1574" s="104"/>
      <c r="G1574" s="104"/>
      <c r="H1574" s="104"/>
      <c r="I1574" s="104"/>
      <c r="J1574" s="104"/>
      <c r="K1574" s="104"/>
      <c r="L1574" s="104"/>
      <c r="M1574" s="104"/>
      <c r="N1574" s="104"/>
      <c r="O1574" s="104"/>
      <c r="P1574" s="104"/>
      <c r="Q1574" s="104"/>
    </row>
    <row r="1575" spans="4:17" ht="15">
      <c r="D1575" s="104"/>
      <c r="E1575" s="104"/>
      <c r="F1575" s="104"/>
      <c r="G1575" s="104"/>
      <c r="H1575" s="104"/>
      <c r="I1575" s="104"/>
      <c r="J1575" s="104"/>
      <c r="K1575" s="104"/>
      <c r="L1575" s="104"/>
      <c r="M1575" s="104"/>
      <c r="N1575" s="104"/>
      <c r="O1575" s="104"/>
      <c r="P1575" s="104"/>
      <c r="Q1575" s="104"/>
    </row>
    <row r="1576" spans="4:17" ht="15">
      <c r="D1576" s="104"/>
      <c r="E1576" s="104"/>
      <c r="F1576" s="104"/>
      <c r="G1576" s="104"/>
      <c r="H1576" s="104"/>
      <c r="I1576" s="104"/>
      <c r="J1576" s="104"/>
      <c r="K1576" s="104"/>
      <c r="L1576" s="104"/>
      <c r="M1576" s="104"/>
      <c r="N1576" s="104"/>
      <c r="O1576" s="104"/>
      <c r="P1576" s="104"/>
      <c r="Q1576" s="104"/>
    </row>
    <row r="1577" spans="4:17" ht="15">
      <c r="D1577" s="104"/>
      <c r="E1577" s="104"/>
      <c r="F1577" s="104"/>
      <c r="G1577" s="104"/>
      <c r="H1577" s="104"/>
      <c r="I1577" s="104"/>
      <c r="J1577" s="104"/>
      <c r="K1577" s="104"/>
      <c r="L1577" s="104"/>
      <c r="M1577" s="104"/>
      <c r="N1577" s="104"/>
      <c r="O1577" s="104"/>
      <c r="P1577" s="104"/>
      <c r="Q1577" s="104"/>
    </row>
  </sheetData>
  <sheetProtection/>
  <mergeCells count="507">
    <mergeCell ref="A1539:L1539"/>
    <mergeCell ref="R337:S343"/>
    <mergeCell ref="A548:A554"/>
    <mergeCell ref="B548:B554"/>
    <mergeCell ref="R548:S554"/>
    <mergeCell ref="R498:S504"/>
    <mergeCell ref="B477:B483"/>
    <mergeCell ref="R477:S483"/>
    <mergeCell ref="A491:A497"/>
    <mergeCell ref="B204:B210"/>
    <mergeCell ref="B211:B217"/>
    <mergeCell ref="B176:B182"/>
    <mergeCell ref="A1538:L1538"/>
    <mergeCell ref="R162:S182"/>
    <mergeCell ref="A225:A245"/>
    <mergeCell ref="B218:B224"/>
    <mergeCell ref="B190:B196"/>
    <mergeCell ref="B197:B203"/>
    <mergeCell ref="B232:B238"/>
    <mergeCell ref="B169:B175"/>
    <mergeCell ref="R225:S245"/>
    <mergeCell ref="B239:B245"/>
    <mergeCell ref="B162:B168"/>
    <mergeCell ref="R246:S266"/>
    <mergeCell ref="B260:B266"/>
    <mergeCell ref="A246:A266"/>
    <mergeCell ref="B246:B252"/>
    <mergeCell ref="B253:B259"/>
    <mergeCell ref="A267:A287"/>
    <mergeCell ref="B281:B287"/>
    <mergeCell ref="A337:A343"/>
    <mergeCell ref="B337:B343"/>
    <mergeCell ref="B267:B273"/>
    <mergeCell ref="B316:B322"/>
    <mergeCell ref="A330:A336"/>
    <mergeCell ref="A288:A308"/>
    <mergeCell ref="A309:A329"/>
    <mergeCell ref="A470:A476"/>
    <mergeCell ref="B302:B308"/>
    <mergeCell ref="A344:A350"/>
    <mergeCell ref="B463:B469"/>
    <mergeCell ref="A428:A434"/>
    <mergeCell ref="A372:A378"/>
    <mergeCell ref="B309:B315"/>
    <mergeCell ref="B330:B336"/>
    <mergeCell ref="B505:B511"/>
    <mergeCell ref="R505:S511"/>
    <mergeCell ref="B752:B758"/>
    <mergeCell ref="B491:B497"/>
    <mergeCell ref="R491:S497"/>
    <mergeCell ref="R1530:S1536"/>
    <mergeCell ref="B1523:B1529"/>
    <mergeCell ref="R1523:S1529"/>
    <mergeCell ref="R1495:S1501"/>
    <mergeCell ref="B1516:B1522"/>
    <mergeCell ref="B1502:B1508"/>
    <mergeCell ref="B1509:B1515"/>
    <mergeCell ref="B1082:B1088"/>
    <mergeCell ref="R1082:S1102"/>
    <mergeCell ref="B1096:B1102"/>
    <mergeCell ref="B1089:B1095"/>
    <mergeCell ref="A1124:A1144"/>
    <mergeCell ref="A1257:A1277"/>
    <mergeCell ref="A1278:A1298"/>
    <mergeCell ref="B1313:B1319"/>
    <mergeCell ref="A1166:A1186"/>
    <mergeCell ref="A1383:A1389"/>
    <mergeCell ref="A1145:A1165"/>
    <mergeCell ref="B1453:B1459"/>
    <mergeCell ref="B1348:B1354"/>
    <mergeCell ref="B1369:B1375"/>
    <mergeCell ref="B1383:B1389"/>
    <mergeCell ref="B1152:B1158"/>
    <mergeCell ref="B1390:B1396"/>
    <mergeCell ref="A1229:A1249"/>
    <mergeCell ref="R738:S744"/>
    <mergeCell ref="R815:S815"/>
    <mergeCell ref="B808:B814"/>
    <mergeCell ref="R745:S751"/>
    <mergeCell ref="B738:B744"/>
    <mergeCell ref="B815:C815"/>
    <mergeCell ref="R766:S786"/>
    <mergeCell ref="A914:A920"/>
    <mergeCell ref="A421:A427"/>
    <mergeCell ref="A534:A540"/>
    <mergeCell ref="A442:A448"/>
    <mergeCell ref="A449:A455"/>
    <mergeCell ref="A512:A518"/>
    <mergeCell ref="A477:A483"/>
    <mergeCell ref="A519:A525"/>
    <mergeCell ref="A541:A547"/>
    <mergeCell ref="A590:A596"/>
    <mergeCell ref="A1103:A1123"/>
    <mergeCell ref="A752:A758"/>
    <mergeCell ref="B120:B126"/>
    <mergeCell ref="B225:B231"/>
    <mergeCell ref="A204:A224"/>
    <mergeCell ref="A393:A399"/>
    <mergeCell ref="A379:A385"/>
    <mergeCell ref="A977:A997"/>
    <mergeCell ref="A386:A392"/>
    <mergeCell ref="A463:A469"/>
    <mergeCell ref="A351:A371"/>
    <mergeCell ref="B372:B378"/>
    <mergeCell ref="A935:A955"/>
    <mergeCell ref="A787:A807"/>
    <mergeCell ref="A823:A829"/>
    <mergeCell ref="A597:A603"/>
    <mergeCell ref="A886:A892"/>
    <mergeCell ref="A893:A899"/>
    <mergeCell ref="A612:A618"/>
    <mergeCell ref="A738:A744"/>
    <mergeCell ref="A555:A561"/>
    <mergeCell ref="A527:A533"/>
    <mergeCell ref="B421:B427"/>
    <mergeCell ref="R414:S420"/>
    <mergeCell ref="B555:B561"/>
    <mergeCell ref="R484:S490"/>
    <mergeCell ref="A484:A490"/>
    <mergeCell ref="B484:B490"/>
    <mergeCell ref="A498:A504"/>
    <mergeCell ref="A505:A511"/>
    <mergeCell ref="B512:B518"/>
    <mergeCell ref="R512:S518"/>
    <mergeCell ref="B351:B357"/>
    <mergeCell ref="B344:B350"/>
    <mergeCell ref="R344:S350"/>
    <mergeCell ref="R351:S371"/>
    <mergeCell ref="R400:S406"/>
    <mergeCell ref="R393:S399"/>
    <mergeCell ref="B386:B392"/>
    <mergeCell ref="B379:B385"/>
    <mergeCell ref="R534:S540"/>
    <mergeCell ref="R562:S568"/>
    <mergeCell ref="B456:B462"/>
    <mergeCell ref="R449:S455"/>
    <mergeCell ref="R456:S462"/>
    <mergeCell ref="B534:B540"/>
    <mergeCell ref="R519:S525"/>
    <mergeCell ref="B526:C526"/>
    <mergeCell ref="R526:S526"/>
    <mergeCell ref="B519:B525"/>
    <mergeCell ref="R619:S625"/>
    <mergeCell ref="A619:A625"/>
    <mergeCell ref="R640:S646"/>
    <mergeCell ref="R605:S611"/>
    <mergeCell ref="B640:B646"/>
    <mergeCell ref="R626:S632"/>
    <mergeCell ref="B619:B625"/>
    <mergeCell ref="A626:A632"/>
    <mergeCell ref="A456:A462"/>
    <mergeCell ref="R386:S392"/>
    <mergeCell ref="R372:S378"/>
    <mergeCell ref="B393:B399"/>
    <mergeCell ref="B435:B441"/>
    <mergeCell ref="B428:B434"/>
    <mergeCell ref="R379:S385"/>
    <mergeCell ref="B400:B406"/>
    <mergeCell ref="B414:B420"/>
    <mergeCell ref="R267:S287"/>
    <mergeCell ref="B288:B294"/>
    <mergeCell ref="R330:S336"/>
    <mergeCell ref="B358:B364"/>
    <mergeCell ref="B323:B329"/>
    <mergeCell ref="B365:B371"/>
    <mergeCell ref="R463:S469"/>
    <mergeCell ref="R470:S476"/>
    <mergeCell ref="B498:B504"/>
    <mergeCell ref="R421:S427"/>
    <mergeCell ref="A400:A406"/>
    <mergeCell ref="A414:A420"/>
    <mergeCell ref="R442:S448"/>
    <mergeCell ref="A36:A41"/>
    <mergeCell ref="A43:A49"/>
    <mergeCell ref="A71:A77"/>
    <mergeCell ref="B71:B77"/>
    <mergeCell ref="R78:S84"/>
    <mergeCell ref="R407:S413"/>
    <mergeCell ref="R288:S308"/>
    <mergeCell ref="A562:A568"/>
    <mergeCell ref="B562:B568"/>
    <mergeCell ref="A668:A688"/>
    <mergeCell ref="B703:B709"/>
    <mergeCell ref="B696:B702"/>
    <mergeCell ref="A576:A582"/>
    <mergeCell ref="B626:B632"/>
    <mergeCell ref="A605:A611"/>
    <mergeCell ref="A647:A667"/>
    <mergeCell ref="A689:A695"/>
    <mergeCell ref="A22:A28"/>
    <mergeCell ref="A57:A63"/>
    <mergeCell ref="B57:B63"/>
    <mergeCell ref="R57:S63"/>
    <mergeCell ref="B22:B28"/>
    <mergeCell ref="A29:A35"/>
    <mergeCell ref="B29:B35"/>
    <mergeCell ref="B36:B42"/>
    <mergeCell ref="A50:A56"/>
    <mergeCell ref="A78:A84"/>
    <mergeCell ref="B155:B161"/>
    <mergeCell ref="A106:A112"/>
    <mergeCell ref="A64:A70"/>
    <mergeCell ref="A85:A91"/>
    <mergeCell ref="B141:B147"/>
    <mergeCell ref="A141:A161"/>
    <mergeCell ref="R928:S934"/>
    <mergeCell ref="B921:B927"/>
    <mergeCell ref="R865:S871"/>
    <mergeCell ref="R204:S224"/>
    <mergeCell ref="R428:S434"/>
    <mergeCell ref="B449:B455"/>
    <mergeCell ref="B295:B301"/>
    <mergeCell ref="R309:S329"/>
    <mergeCell ref="B274:B280"/>
    <mergeCell ref="R527:S533"/>
    <mergeCell ref="R752:S758"/>
    <mergeCell ref="R808:S811"/>
    <mergeCell ref="R858:S864"/>
    <mergeCell ref="B942:B948"/>
    <mergeCell ref="R900:S906"/>
    <mergeCell ref="R907:S913"/>
    <mergeCell ref="R851:S857"/>
    <mergeCell ref="R872:S878"/>
    <mergeCell ref="R914:S920"/>
    <mergeCell ref="R921:S927"/>
    <mergeCell ref="A759:A765"/>
    <mergeCell ref="R879:S885"/>
    <mergeCell ref="R555:S561"/>
    <mergeCell ref="R830:S836"/>
    <mergeCell ref="B766:B772"/>
    <mergeCell ref="B605:B611"/>
    <mergeCell ref="B724:B730"/>
    <mergeCell ref="B865:B871"/>
    <mergeCell ref="B837:B843"/>
    <mergeCell ref="B731:B737"/>
    <mergeCell ref="A928:A934"/>
    <mergeCell ref="B935:B941"/>
    <mergeCell ref="A921:A927"/>
    <mergeCell ref="B527:B533"/>
    <mergeCell ref="B682:B688"/>
    <mergeCell ref="A745:A751"/>
    <mergeCell ref="A640:A646"/>
    <mergeCell ref="A569:A575"/>
    <mergeCell ref="B900:B906"/>
    <mergeCell ref="B745:B751"/>
    <mergeCell ref="A808:A814"/>
    <mergeCell ref="B851:B857"/>
    <mergeCell ref="A830:A836"/>
    <mergeCell ref="B830:B836"/>
    <mergeCell ref="A837:A843"/>
    <mergeCell ref="B823:B829"/>
    <mergeCell ref="A851:A857"/>
    <mergeCell ref="R1502:S1522"/>
    <mergeCell ref="R1103:S1123"/>
    <mergeCell ref="R1187:S1207"/>
    <mergeCell ref="B1481:B1487"/>
    <mergeCell ref="B1488:B1494"/>
    <mergeCell ref="R1362:S1382"/>
    <mergeCell ref="R1299:S1319"/>
    <mergeCell ref="R1474:S1494"/>
    <mergeCell ref="R1383:S1389"/>
    <mergeCell ref="R1390:S1410"/>
    <mergeCell ref="R956:S976"/>
    <mergeCell ref="B970:B976"/>
    <mergeCell ref="B1026:B1032"/>
    <mergeCell ref="R977:S996"/>
    <mergeCell ref="B1019:B1025"/>
    <mergeCell ref="B991:B997"/>
    <mergeCell ref="R998:S1018"/>
    <mergeCell ref="B1012:B1018"/>
    <mergeCell ref="B984:B990"/>
    <mergeCell ref="R1040:S1060"/>
    <mergeCell ref="B1327:B1333"/>
    <mergeCell ref="R1320:S1340"/>
    <mergeCell ref="B1362:B1368"/>
    <mergeCell ref="B1047:B1053"/>
    <mergeCell ref="B1040:B1046"/>
    <mergeCell ref="B1236:B1242"/>
    <mergeCell ref="B1250:B1256"/>
    <mergeCell ref="R1061:S1081"/>
    <mergeCell ref="B1068:B1074"/>
    <mergeCell ref="A1530:A1536"/>
    <mergeCell ref="B1530:B1536"/>
    <mergeCell ref="A1411:A1431"/>
    <mergeCell ref="B1404:B1410"/>
    <mergeCell ref="B1411:B1417"/>
    <mergeCell ref="B1495:B1501"/>
    <mergeCell ref="B1467:B1473"/>
    <mergeCell ref="A1523:A1529"/>
    <mergeCell ref="A1502:A1522"/>
    <mergeCell ref="B1460:B1466"/>
    <mergeCell ref="R1341:S1361"/>
    <mergeCell ref="A1341:A1361"/>
    <mergeCell ref="B1208:B1214"/>
    <mergeCell ref="B1474:B1480"/>
    <mergeCell ref="R1411:S1431"/>
    <mergeCell ref="B1397:B1403"/>
    <mergeCell ref="B1439:B1445"/>
    <mergeCell ref="R1453:S1473"/>
    <mergeCell ref="R1432:S1452"/>
    <mergeCell ref="A1453:A1473"/>
    <mergeCell ref="A1250:A1256"/>
    <mergeCell ref="R1278:S1298"/>
    <mergeCell ref="B1299:B1305"/>
    <mergeCell ref="B1194:B1200"/>
    <mergeCell ref="A1299:A1319"/>
    <mergeCell ref="A1187:A1207"/>
    <mergeCell ref="B1376:B1382"/>
    <mergeCell ref="A1474:A1494"/>
    <mergeCell ref="B1446:B1452"/>
    <mergeCell ref="A1320:A1340"/>
    <mergeCell ref="B1355:B1361"/>
    <mergeCell ref="B1341:B1347"/>
    <mergeCell ref="B1334:B1340"/>
    <mergeCell ref="A1390:A1410"/>
    <mergeCell ref="A1432:A1452"/>
    <mergeCell ref="A1362:A1382"/>
    <mergeCell ref="A1495:A1501"/>
    <mergeCell ref="B1418:B1424"/>
    <mergeCell ref="B1425:B1431"/>
    <mergeCell ref="B1432:B1438"/>
    <mergeCell ref="B1320:B1326"/>
    <mergeCell ref="B949:B955"/>
    <mergeCell ref="B1215:B1221"/>
    <mergeCell ref="B1285:B1291"/>
    <mergeCell ref="B1201:B1207"/>
    <mergeCell ref="B1187:B1193"/>
    <mergeCell ref="B1180:B1186"/>
    <mergeCell ref="B1278:B1284"/>
    <mergeCell ref="B1264:B1270"/>
    <mergeCell ref="B1159:B1165"/>
    <mergeCell ref="A998:A1018"/>
    <mergeCell ref="A1061:A1081"/>
    <mergeCell ref="A1082:A1102"/>
    <mergeCell ref="A1040:A1060"/>
    <mergeCell ref="A1019:A1039"/>
    <mergeCell ref="B1005:B1011"/>
    <mergeCell ref="B1229:B1235"/>
    <mergeCell ref="B1173:B1179"/>
    <mergeCell ref="B1145:B1151"/>
    <mergeCell ref="B1222:B1228"/>
    <mergeCell ref="B1166:B1172"/>
    <mergeCell ref="B1117:B1123"/>
    <mergeCell ref="B1103:B1109"/>
    <mergeCell ref="B1110:B1116"/>
    <mergeCell ref="B1061:B1067"/>
    <mergeCell ref="B1271:B1277"/>
    <mergeCell ref="R1124:S1144"/>
    <mergeCell ref="R1166:S1186"/>
    <mergeCell ref="R1229:S1249"/>
    <mergeCell ref="R1145:S1165"/>
    <mergeCell ref="R1257:S1277"/>
    <mergeCell ref="R1208:S1228"/>
    <mergeCell ref="A879:A885"/>
    <mergeCell ref="A816:A822"/>
    <mergeCell ref="R837:S843"/>
    <mergeCell ref="B858:B864"/>
    <mergeCell ref="B872:B878"/>
    <mergeCell ref="B879:B885"/>
    <mergeCell ref="A858:A864"/>
    <mergeCell ref="A872:A878"/>
    <mergeCell ref="R823:S829"/>
    <mergeCell ref="R689:S695"/>
    <mergeCell ref="B816:B822"/>
    <mergeCell ref="R816:S822"/>
    <mergeCell ref="R935:S955"/>
    <mergeCell ref="R893:S899"/>
    <mergeCell ref="B907:B913"/>
    <mergeCell ref="B801:B807"/>
    <mergeCell ref="B893:B899"/>
    <mergeCell ref="B914:B920"/>
    <mergeCell ref="R886:S892"/>
    <mergeCell ref="R612:S618"/>
    <mergeCell ref="A907:A913"/>
    <mergeCell ref="R787:S807"/>
    <mergeCell ref="R633:S639"/>
    <mergeCell ref="R647:S667"/>
    <mergeCell ref="B675:B681"/>
    <mergeCell ref="B759:B765"/>
    <mergeCell ref="R668:S688"/>
    <mergeCell ref="B717:B723"/>
    <mergeCell ref="B689:B695"/>
    <mergeCell ref="B569:B575"/>
    <mergeCell ref="R541:S547"/>
    <mergeCell ref="R569:S575"/>
    <mergeCell ref="R604:S604"/>
    <mergeCell ref="B604:C604"/>
    <mergeCell ref="B576:B582"/>
    <mergeCell ref="B13:C13"/>
    <mergeCell ref="R13:S13"/>
    <mergeCell ref="R113:S119"/>
    <mergeCell ref="B78:B84"/>
    <mergeCell ref="R99:S104"/>
    <mergeCell ref="B85:B91"/>
    <mergeCell ref="R106:S111"/>
    <mergeCell ref="R29:S35"/>
    <mergeCell ref="R50:S56"/>
    <mergeCell ref="R64:S70"/>
    <mergeCell ref="R22:S28"/>
    <mergeCell ref="B134:B140"/>
    <mergeCell ref="R85:S91"/>
    <mergeCell ref="B127:B133"/>
    <mergeCell ref="R43:S49"/>
    <mergeCell ref="B43:B49"/>
    <mergeCell ref="B64:B70"/>
    <mergeCell ref="B50:B56"/>
    <mergeCell ref="R120:S140"/>
    <mergeCell ref="R71:S77"/>
    <mergeCell ref="R14:S14"/>
    <mergeCell ref="R12:S12"/>
    <mergeCell ref="L10:M10"/>
    <mergeCell ref="N9:O10"/>
    <mergeCell ref="P9:Q10"/>
    <mergeCell ref="R183:S203"/>
    <mergeCell ref="B183:B189"/>
    <mergeCell ref="A183:A203"/>
    <mergeCell ref="A15:A21"/>
    <mergeCell ref="B15:B21"/>
    <mergeCell ref="B92:B98"/>
    <mergeCell ref="B99:B105"/>
    <mergeCell ref="R92:S98"/>
    <mergeCell ref="R15:S21"/>
    <mergeCell ref="R36:S42"/>
    <mergeCell ref="A92:A98"/>
    <mergeCell ref="A99:A105"/>
    <mergeCell ref="B148:B154"/>
    <mergeCell ref="A113:A119"/>
    <mergeCell ref="A120:A140"/>
    <mergeCell ref="B442:B448"/>
    <mergeCell ref="R435:S441"/>
    <mergeCell ref="A435:A441"/>
    <mergeCell ref="B14:C14"/>
    <mergeCell ref="B106:B112"/>
    <mergeCell ref="A162:A182"/>
    <mergeCell ref="A407:A413"/>
    <mergeCell ref="B407:B413"/>
    <mergeCell ref="R141:S161"/>
    <mergeCell ref="B113:B119"/>
    <mergeCell ref="R590:S596"/>
    <mergeCell ref="B470:B476"/>
    <mergeCell ref="R703:S709"/>
    <mergeCell ref="R696:S702"/>
    <mergeCell ref="R583:S589"/>
    <mergeCell ref="B541:B547"/>
    <mergeCell ref="R597:S603"/>
    <mergeCell ref="B668:B674"/>
    <mergeCell ref="R576:S582"/>
    <mergeCell ref="B597:B603"/>
    <mergeCell ref="A717:A737"/>
    <mergeCell ref="B583:B589"/>
    <mergeCell ref="A583:A589"/>
    <mergeCell ref="A696:A702"/>
    <mergeCell ref="A710:A716"/>
    <mergeCell ref="A703:A709"/>
    <mergeCell ref="A633:A639"/>
    <mergeCell ref="B612:B618"/>
    <mergeCell ref="B661:B667"/>
    <mergeCell ref="A6:S6"/>
    <mergeCell ref="A9:A11"/>
    <mergeCell ref="B9:B11"/>
    <mergeCell ref="C9:C11"/>
    <mergeCell ref="D9:E10"/>
    <mergeCell ref="J10:K10"/>
    <mergeCell ref="R9:S11"/>
    <mergeCell ref="A7:S7"/>
    <mergeCell ref="F10:G10"/>
    <mergeCell ref="H10:I10"/>
    <mergeCell ref="R717:S737"/>
    <mergeCell ref="B654:B660"/>
    <mergeCell ref="B647:B653"/>
    <mergeCell ref="A1208:A1228"/>
    <mergeCell ref="A766:A786"/>
    <mergeCell ref="B1138:B1144"/>
    <mergeCell ref="B1131:B1137"/>
    <mergeCell ref="B710:B716"/>
    <mergeCell ref="R710:S716"/>
    <mergeCell ref="R759:S765"/>
    <mergeCell ref="B780:B786"/>
    <mergeCell ref="A956:A976"/>
    <mergeCell ref="B963:B969"/>
    <mergeCell ref="B844:B850"/>
    <mergeCell ref="B787:B793"/>
    <mergeCell ref="B794:B800"/>
    <mergeCell ref="A865:A871"/>
    <mergeCell ref="A844:A850"/>
    <mergeCell ref="A900:A906"/>
    <mergeCell ref="B956:B962"/>
    <mergeCell ref="B1292:B1298"/>
    <mergeCell ref="B1306:B1312"/>
    <mergeCell ref="B886:B892"/>
    <mergeCell ref="B1257:B1263"/>
    <mergeCell ref="B1054:B1060"/>
    <mergeCell ref="B1033:B1039"/>
    <mergeCell ref="B1124:B1130"/>
    <mergeCell ref="B998:B1004"/>
    <mergeCell ref="B1075:B1081"/>
    <mergeCell ref="B977:B983"/>
    <mergeCell ref="O5:S5"/>
    <mergeCell ref="R1250:S1256"/>
    <mergeCell ref="F9:M9"/>
    <mergeCell ref="B590:B596"/>
    <mergeCell ref="B633:B639"/>
    <mergeCell ref="B1243:B1249"/>
    <mergeCell ref="R844:S850"/>
    <mergeCell ref="B928:B934"/>
    <mergeCell ref="R1019:S1039"/>
    <mergeCell ref="B773:B779"/>
  </mergeCells>
  <conditionalFormatting sqref="T1:V65536">
    <cfRule type="cellIs" priority="1" dxfId="0" operator="lessThan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fitToHeight="10" horizontalDpi="600" verticalDpi="600" orientation="landscape" paperSize="9" scale="60" r:id="rId1"/>
  <rowBreaks count="28" manualBreakCount="28">
    <brk id="42" max="18" man="1"/>
    <brk id="77" max="18" man="1"/>
    <brk id="112" max="18" man="1"/>
    <brk id="168" max="18" man="1"/>
    <brk id="224" max="18" man="1"/>
    <brk id="280" max="18" man="1"/>
    <brk id="343" max="18" man="1"/>
    <brk id="399" max="18" man="1"/>
    <brk id="455" max="18" man="1"/>
    <brk id="511" max="18" man="1"/>
    <brk id="568" max="18" man="1"/>
    <brk id="618" max="18" man="1"/>
    <brk id="674" max="18" man="1"/>
    <brk id="730" max="18" man="1"/>
    <brk id="793" max="18" man="1"/>
    <brk id="843" max="18" man="1"/>
    <brk id="899" max="18" man="1"/>
    <brk id="955" max="18" man="1"/>
    <brk id="1011" max="18" man="1"/>
    <brk id="1067" max="18" man="1"/>
    <brk id="1123" max="18" man="1"/>
    <brk id="1179" max="18" man="1"/>
    <brk id="1235" max="18" man="1"/>
    <brk id="1291" max="18" man="1"/>
    <brk id="1347" max="18" man="1"/>
    <brk id="1403" max="18" man="1"/>
    <brk id="1459" max="18" man="1"/>
    <brk id="151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2015-12-21T10:17:43Z</cp:lastPrinted>
  <dcterms:created xsi:type="dcterms:W3CDTF">2013-09-25T10:58:55Z</dcterms:created>
  <dcterms:modified xsi:type="dcterms:W3CDTF">2016-01-14T06:08:02Z</dcterms:modified>
  <cp:category/>
  <cp:version/>
  <cp:contentType/>
  <cp:contentStatus/>
</cp:coreProperties>
</file>