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770" activeTab="0"/>
  </bookViews>
  <sheets>
    <sheet name="Лист3" sheetId="1" r:id="rId1"/>
  </sheets>
  <definedNames>
    <definedName name="_xlnm.Print_Titles" localSheetId="0">'Лист3'!$9:$15</definedName>
    <definedName name="_xlnm.Print_Area" localSheetId="0">'Лист3'!$A$1:$AG$51</definedName>
  </definedNames>
  <calcPr fullCalcOnLoad="1"/>
</workbook>
</file>

<file path=xl/sharedStrings.xml><?xml version="1.0" encoding="utf-8"?>
<sst xmlns="http://schemas.openxmlformats.org/spreadsheetml/2006/main" count="224" uniqueCount="74">
  <si>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</si>
  <si>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</si>
  <si>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</si>
  <si>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</si>
  <si>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</si>
  <si>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</si>
  <si>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</si>
  <si>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</si>
  <si>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</si>
  <si>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</si>
  <si>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</si>
  <si>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</si>
  <si>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>2015 г.</t>
  </si>
  <si>
    <t>Решение в отношении объектов капитального строительства и объектов недвижимого имущества, включенных в муниципальную программу</t>
  </si>
  <si>
    <t>2017 год</t>
  </si>
  <si>
    <t>Всего, в т.ч.</t>
  </si>
  <si>
    <t>Бюджет муниципального образования "Город Томск"</t>
  </si>
  <si>
    <t>Областной бюджет</t>
  </si>
  <si>
    <t>Реконструкция</t>
  </si>
  <si>
    <t>-</t>
  </si>
  <si>
    <t>Общий объем инвестиций, предоставляемых на реализацию инвестиционного проекта</t>
  </si>
  <si>
    <t>Распределение общего объема инвестиций, предоставляемых на реализацию инвестиционного проекта, по годам реализации инвестиционного проекта
(тыс. руб.)</t>
  </si>
  <si>
    <t>Распределение сметной стоимости объекта капитального строительства по годам реализации
(тыс. руб.)</t>
  </si>
  <si>
    <t>* Сметная стоимость объектов капитального строительства будет уточнена после проведения государственной экспертизы.</t>
  </si>
  <si>
    <t>25 000,0*</t>
  </si>
  <si>
    <t xml:space="preserve">Проектно-сметная документация </t>
  </si>
  <si>
    <t>700,0*</t>
  </si>
  <si>
    <t>Реконструкция стадиона МБОУ СОШ № 49 по ул. Мокрушена,10№ 49 г. Томска по ул. Мокрушина, 10</t>
  </si>
  <si>
    <t>156 542,9*</t>
  </si>
  <si>
    <t>строительство</t>
  </si>
  <si>
    <t xml:space="preserve"> -</t>
  </si>
  <si>
    <t>Проектно-изыскательские работы по строительству общеобразовательного учреждения на 1136 мест в микрорайоне 9 жилого района "Восточный" по ул. П.Федоровского</t>
  </si>
  <si>
    <t xml:space="preserve">Софинансирование на создание допонительных мест вовновь построенных (реконструированных) объектах образоваельных организаций (пр. Кирова,49) </t>
  </si>
  <si>
    <t>обследовательские работы</t>
  </si>
  <si>
    <t xml:space="preserve">Реконструкция МАОУ Гуманитарный лицей г.Томска, пр.Ленина, 53 </t>
  </si>
  <si>
    <t>Департамент управления муниципальной собственностью администрации Города Томска</t>
  </si>
  <si>
    <t>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</si>
  <si>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Приобретение здания для размещения дошкольного образовательного учреждения на 145 мест по адресу: Томская область, г. Томск, ул. Ивановского, 28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</si>
  <si>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</si>
  <si>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Приобретение здания для размещения дошкольного образовательного учреждения на 145 мест по адресу: г. Томск, Иркутский тракт, 83/2 (строительный адрес)</t>
  </si>
  <si>
    <t>Приобретение здания для размещения дошкольного образовательного учреждения на 145 мест по адресу: г. Томск, пер. Ботанический, 16/6 (строительный адрес)</t>
  </si>
  <si>
    <t>Приобретение здания для размещения дошкольного образовательного учреждения на 145 мест по адресу: с. Тимирязевское, ул. Ленина, 38 (строительный адрес)</t>
  </si>
  <si>
    <t xml:space="preserve">выкуп </t>
  </si>
  <si>
    <t>Приобретение здания для размещения дошкольного образовательного учреждения на 145 мест по адресу: г. Томск ул. Залесская, 16 (строительный адрес)</t>
  </si>
  <si>
    <t>2017 г.</t>
  </si>
  <si>
    <t>Приобретение здания для размещения дошкольного образовательного учреждения на 220 мест по адресу: г. Томск, ул. Первомайская, 152  (строительный адрес)</t>
  </si>
  <si>
    <t>Приобретение здания для размещения дошкольного образовательного учреждения на 145 мест по адресу: г. Томск, п. Наука, ул. Академика Сахарова, 46  (строительный адрес)</t>
  </si>
  <si>
    <t>Приобретение здания для размещения дошкольного образовательного учреждения на 145 мест по адресу: п. Просторный (строительный адрес)</t>
  </si>
  <si>
    <t>Приобретение здания для размещения дошкольного образовательного учреждения на 220 мест по адресу: г. Томск,  ул. Иркутский тракт, 177 (строительный адрес)</t>
  </si>
  <si>
    <t>Приобретение здания для размещения общеобразовательного учреждения на 1100 мест по адресу: г.Томск, ул.Федоровского,4 (строительный адрес)</t>
  </si>
  <si>
    <t>145 мест</t>
  </si>
  <si>
    <t>156 мест</t>
  </si>
  <si>
    <t>220 мест</t>
  </si>
  <si>
    <t>1100 мест</t>
  </si>
  <si>
    <t>Приобретение здания для размещения дошкольной образовательной организации на 145 мест по ул. Архитектора Василия Болдырева, 7</t>
  </si>
  <si>
    <t>Приобретение здания для размещения дошкольной образовательной организации на 145 мест по ул. Архитектора Василия Болдырева, 6</t>
  </si>
  <si>
    <t>Приобретение здания для размещения дошкольной образовательной организации на 80 мест по адресу: Томская область, г.Томск, ул. Косарева, 21</t>
  </si>
  <si>
    <t>корректировка проектной документации</t>
  </si>
  <si>
    <t xml:space="preserve"> - </t>
  </si>
  <si>
    <t>к постановлению администрации Города Томска</t>
  </si>
  <si>
    <t>Приложение 3 к Подпрограмме 5
«Строительство, реконструкция, 
капитальный ремонт объектов 
образования» на 2015 – 2020 годы»
муниципальной программы 
«Развитие образования» на 2015 - 2020 годы»</t>
  </si>
  <si>
    <t>Федеральный бюджет</t>
  </si>
  <si>
    <t xml:space="preserve">Строительство отдельно стоящего здания для дошкольных групп на территории МАОУ СОШ № 30 по адресу: ТО, г. Томска, ул. Интернационалистов, 11 </t>
  </si>
  <si>
    <t xml:space="preserve">Строительство отдельно стоящего здания для дошкольных групп на территории МАОУ СОШ № 40 по адресу: ТО, г. Томска, ул. Никитина, 26 </t>
  </si>
  <si>
    <t xml:space="preserve">Строительство отдельно стоящего здания для дошкольных групп на территории МАОУ СОШ № 36 по адресу: ТО, г. Томска, ул. Иркутский тракт, 122/1 </t>
  </si>
  <si>
    <t>Строительство отдельно стоящего здания для дошкольных групп на территории МАДОУ № 76 по адресу: ТО, г. Томска, ул. Говорова, 24/1</t>
  </si>
  <si>
    <t xml:space="preserve">Строительство отдельно стоящего здания для дошкольных групп на территории МАДОУ № 69 по адресу: ТО, г. Томска, ул. Интернационалистов, 20 </t>
  </si>
  <si>
    <t>Приложение 11</t>
  </si>
  <si>
    <t>Проектно-изыскательские работы</t>
  </si>
  <si>
    <t>Приобретение в муниципальную собственность проектной документации для строительства объектов дошкольного образования на 2014 г.</t>
  </si>
  <si>
    <t>Приобретение в муниципальную собственность проектной документации для строительства общеобразовательных учреждений</t>
  </si>
  <si>
    <t>Софинансирование по приобретению в муниципальную собственность проектной документации для строительства объектов дошкольного образования на 2014 г.</t>
  </si>
  <si>
    <t>Разработка проектной документации по выносу сетей связи по пер. Ботанический, 16/6</t>
  </si>
  <si>
    <t xml:space="preserve"> от 30.12.2015 № 1346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</si>
</sst>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22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8">
    <xf numFmtId="0" fontId="0" fillId="0" borderId="0" xfId="0" applyAlignment="1">
      <alignment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4" fontId="1" fillId="24" borderId="41" xfId="0" applyNumberFormat="1" applyFont="1" applyFill="1" applyBorder="1" applyAlignment="1">
      <alignment horizontal="center" vertical="center" wrapText="1"/>
    </xf>
    <xf numFmtId="4" fontId="1" fillId="24" borderId="39" xfId="0" applyNumberFormat="1" applyFont="1" applyFill="1" applyBorder="1" applyAlignment="1">
      <alignment horizontal="center" vertical="center" wrapText="1"/>
    </xf>
    <xf numFmtId="4" fontId="1" fillId="24" borderId="42" xfId="0" applyNumberFormat="1" applyFont="1" applyFill="1" applyBorder="1" applyAlignment="1">
      <alignment horizontal="center" vertical="center" wrapText="1"/>
    </xf>
    <xf numFmtId="4" fontId="1" fillId="24" borderId="43" xfId="0" applyNumberFormat="1" applyFont="1" applyFill="1" applyBorder="1" applyAlignment="1">
      <alignment horizontal="center" vertical="center" wrapText="1"/>
    </xf>
    <xf numFmtId="4" fontId="1" fillId="24" borderId="44" xfId="0" applyNumberFormat="1" applyFont="1" applyFill="1" applyBorder="1" applyAlignment="1">
      <alignment horizontal="center" vertical="center" wrapText="1"/>
    </xf>
    <xf numFmtId="4" fontId="1" fillId="24" borderId="45" xfId="0" applyNumberFormat="1" applyFont="1" applyFill="1" applyBorder="1" applyAlignment="1">
      <alignment horizontal="center" vertical="center" wrapText="1"/>
    </xf>
    <xf numFmtId="4" fontId="1" fillId="24" borderId="46" xfId="0" applyNumberFormat="1" applyFont="1" applyFill="1" applyBorder="1" applyAlignment="1">
      <alignment horizontal="center" vertical="center" wrapText="1"/>
    </xf>
    <xf numFmtId="4" fontId="1" fillId="24" borderId="47" xfId="0" applyNumberFormat="1" applyFont="1" applyFill="1" applyBorder="1" applyAlignment="1">
      <alignment horizontal="center" vertical="center" wrapText="1"/>
    </xf>
    <xf numFmtId="4" fontId="1" fillId="24" borderId="40" xfId="0" applyNumberFormat="1" applyFont="1" applyFill="1" applyBorder="1" applyAlignment="1">
      <alignment horizontal="center" vertical="center" wrapText="1"/>
    </xf>
    <xf numFmtId="4" fontId="1" fillId="24" borderId="48" xfId="0" applyNumberFormat="1" applyFont="1" applyFill="1" applyBorder="1" applyAlignment="1">
      <alignment horizontal="center" vertical="center" wrapText="1"/>
    </xf>
    <xf numFmtId="4" fontId="1" fillId="24" borderId="49" xfId="0" applyNumberFormat="1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center" vertical="center" wrapText="1"/>
    </xf>
    <xf numFmtId="4" fontId="1" fillId="24" borderId="24" xfId="0" applyNumberFormat="1" applyFont="1" applyFill="1" applyBorder="1" applyAlignment="1">
      <alignment horizontal="center" vertical="center" wrapText="1"/>
    </xf>
    <xf numFmtId="4" fontId="1" fillId="24" borderId="25" xfId="0" applyNumberFormat="1" applyFont="1" applyFill="1" applyBorder="1" applyAlignment="1">
      <alignment horizontal="center" vertical="center" wrapText="1"/>
    </xf>
    <xf numFmtId="4" fontId="1" fillId="24" borderId="50" xfId="0" applyNumberFormat="1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4" fontId="1" fillId="24" borderId="51" xfId="0" applyNumberFormat="1" applyFont="1" applyFill="1" applyBorder="1" applyAlignment="1">
      <alignment horizontal="center" vertical="center" wrapText="1"/>
    </xf>
    <xf numFmtId="4" fontId="1" fillId="24" borderId="23" xfId="0" applyNumberFormat="1" applyFont="1" applyFill="1" applyBorder="1" applyAlignment="1">
      <alignment horizontal="center" vertical="center" wrapText="1"/>
    </xf>
    <xf numFmtId="4" fontId="1" fillId="24" borderId="22" xfId="0" applyNumberFormat="1" applyFont="1" applyFill="1" applyBorder="1" applyAlignment="1">
      <alignment horizontal="center" vertical="center" wrapText="1"/>
    </xf>
    <xf numFmtId="4" fontId="1" fillId="24" borderId="15" xfId="0" applyNumberFormat="1" applyFont="1" applyFill="1" applyBorder="1" applyAlignment="1">
      <alignment horizontal="center" vertical="center" wrapText="1"/>
    </xf>
    <xf numFmtId="4" fontId="1" fillId="24" borderId="26" xfId="0" applyNumberFormat="1" applyFont="1" applyFill="1" applyBorder="1" applyAlignment="1">
      <alignment horizontal="center" vertical="center" wrapText="1"/>
    </xf>
    <xf numFmtId="4" fontId="1" fillId="24" borderId="52" xfId="0" applyNumberFormat="1" applyFont="1" applyFill="1" applyBorder="1" applyAlignment="1">
      <alignment horizontal="center" vertical="center" wrapText="1"/>
    </xf>
    <xf numFmtId="4" fontId="1" fillId="24" borderId="53" xfId="0" applyNumberFormat="1" applyFont="1" applyFill="1" applyBorder="1" applyAlignment="1">
      <alignment horizontal="center" vertical="center" wrapText="1"/>
    </xf>
    <xf numFmtId="4" fontId="3" fillId="24" borderId="34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Alignment="1">
      <alignment horizontal="center" vertical="center" wrapText="1"/>
    </xf>
    <xf numFmtId="185" fontId="1" fillId="24" borderId="0" xfId="0" applyNumberFormat="1" applyFont="1" applyFill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 vertical="center" wrapText="1"/>
    </xf>
    <xf numFmtId="4" fontId="21" fillId="24" borderId="47" xfId="0" applyNumberFormat="1" applyFont="1" applyFill="1" applyBorder="1" applyAlignment="1">
      <alignment horizontal="center" vertical="center" wrapText="1"/>
    </xf>
    <xf numFmtId="4" fontId="1" fillId="24" borderId="54" xfId="0" applyNumberFormat="1" applyFont="1" applyFill="1" applyBorder="1" applyAlignment="1">
      <alignment horizontal="center" vertical="center" wrapText="1"/>
    </xf>
    <xf numFmtId="4" fontId="3" fillId="25" borderId="32" xfId="0" applyNumberFormat="1" applyFont="1" applyFill="1" applyBorder="1" applyAlignment="1">
      <alignment horizontal="center" vertical="center" wrapText="1"/>
    </xf>
    <xf numFmtId="0" fontId="3" fillId="24" borderId="5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56" xfId="0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3" fillId="24" borderId="58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59" xfId="0" applyFont="1" applyFill="1" applyBorder="1" applyAlignment="1">
      <alignment horizontal="center" vertical="center" wrapText="1"/>
    </xf>
    <xf numFmtId="0" fontId="3" fillId="24" borderId="6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/>
    </xf>
    <xf numFmtId="0" fontId="3" fillId="24" borderId="25" xfId="0" applyFont="1" applyFill="1" applyBorder="1" applyAlignment="1">
      <alignment horizontal="center" vertical="center" wrapText="1"/>
    </xf>
    <xf numFmtId="0" fontId="3" fillId="24" borderId="61" xfId="0" applyFont="1" applyFill="1" applyBorder="1" applyAlignment="1">
      <alignment horizontal="center" vertical="center" wrapText="1"/>
    </xf>
    <xf numFmtId="0" fontId="3" fillId="24" borderId="62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63" xfId="0" applyFont="1" applyFill="1" applyBorder="1" applyAlignment="1">
      <alignment horizontal="center" vertical="center" wrapText="1"/>
    </xf>
    <xf numFmtId="0" fontId="3" fillId="24" borderId="64" xfId="0" applyFont="1" applyFill="1" applyBorder="1" applyAlignment="1">
      <alignment horizontal="center" vertical="center" wrapText="1"/>
    </xf>
    <xf numFmtId="0" fontId="3" fillId="24" borderId="65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66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67" xfId="0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center" vertical="center" wrapText="1"/>
    </xf>
    <xf numFmtId="0" fontId="3" fillId="24" borderId="6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7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185" fontId="1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abSelected="1" view="pageBreakPreview" zoomScale="60" zoomScaleNormal="70" zoomScalePageLayoutView="0" workbookViewId="0" topLeftCell="A1">
      <pane xSplit="5" ySplit="14" topLeftCell="I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S14" sqref="S14"/>
    </sheetView>
  </sheetViews>
  <sheetFormatPr defaultColWidth="9.140625" defaultRowHeight="12.75"/>
  <cols>
    <col min="1" max="1" width="4.57421875" style="2" customWidth="1"/>
    <col min="2" max="2" width="38.7109375" style="2" customWidth="1"/>
    <col min="3" max="3" width="19.28125" style="2" customWidth="1"/>
    <col min="4" max="4" width="19.57421875" style="2" customWidth="1"/>
    <col min="5" max="5" width="16.57421875" style="2" customWidth="1"/>
    <col min="6" max="6" width="15.8515625" style="2" customWidth="1"/>
    <col min="7" max="7" width="16.57421875" style="2" customWidth="1"/>
    <col min="8" max="8" width="15.28125" style="2" customWidth="1"/>
    <col min="9" max="12" width="13.421875" style="2" customWidth="1"/>
    <col min="13" max="16" width="14.140625" style="2" customWidth="1"/>
    <col min="17" max="17" width="13.140625" style="2" bestFit="1" customWidth="1"/>
    <col min="18" max="18" width="13.7109375" style="2" customWidth="1"/>
    <col min="19" max="20" width="14.00390625" style="2" customWidth="1"/>
    <col min="21" max="21" width="27.421875" style="2" customWidth="1"/>
    <col min="22" max="25" width="13.421875" style="2" customWidth="1"/>
    <col min="26" max="29" width="14.140625" style="2" customWidth="1"/>
    <col min="30" max="30" width="13.140625" style="2" bestFit="1" customWidth="1"/>
    <col min="31" max="31" width="13.7109375" style="2" customWidth="1"/>
    <col min="32" max="33" width="14.00390625" style="2" customWidth="1"/>
    <col min="34" max="16384" width="9.140625" style="2" customWidth="1"/>
  </cols>
  <sheetData>
    <row r="1" ht="15">
      <c r="AD1" s="3" t="s">
        <v>67</v>
      </c>
    </row>
    <row r="2" ht="15">
      <c r="AD2" s="3" t="s">
        <v>59</v>
      </c>
    </row>
    <row r="3" ht="15">
      <c r="AD3" s="3" t="s">
        <v>73</v>
      </c>
    </row>
    <row r="4" ht="15.75" customHeight="1"/>
    <row r="5" spans="2:33" ht="107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83" t="s">
        <v>60</v>
      </c>
      <c r="AE5" s="83"/>
      <c r="AF5" s="83"/>
      <c r="AG5" s="5"/>
    </row>
    <row r="6" spans="1:30" ht="52.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</row>
    <row r="7" spans="1:33" ht="15" customHeight="1">
      <c r="A7" s="104" t="s">
        <v>13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6"/>
    </row>
    <row r="8" spans="1:30" ht="15.75" thickBo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</row>
    <row r="9" spans="1:33" ht="15" customHeight="1">
      <c r="A9" s="107" t="s">
        <v>0</v>
      </c>
      <c r="B9" s="75" t="s">
        <v>1</v>
      </c>
      <c r="C9" s="75" t="s">
        <v>2</v>
      </c>
      <c r="D9" s="75" t="s">
        <v>3</v>
      </c>
      <c r="E9" s="75" t="s">
        <v>4</v>
      </c>
      <c r="F9" s="75" t="s">
        <v>8</v>
      </c>
      <c r="G9" s="90" t="s">
        <v>5</v>
      </c>
      <c r="H9" s="93" t="s">
        <v>7</v>
      </c>
      <c r="I9" s="78" t="s">
        <v>22</v>
      </c>
      <c r="J9" s="78"/>
      <c r="K9" s="78"/>
      <c r="L9" s="78"/>
      <c r="M9" s="78"/>
      <c r="N9" s="78"/>
      <c r="O9" s="78"/>
      <c r="P9" s="78"/>
      <c r="Q9" s="78"/>
      <c r="R9" s="78"/>
      <c r="S9" s="79"/>
      <c r="T9" s="7"/>
      <c r="U9" s="99" t="s">
        <v>20</v>
      </c>
      <c r="V9" s="110" t="s">
        <v>21</v>
      </c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2"/>
    </row>
    <row r="10" spans="1:33" ht="15">
      <c r="A10" s="108"/>
      <c r="B10" s="76"/>
      <c r="C10" s="76"/>
      <c r="D10" s="76"/>
      <c r="E10" s="76"/>
      <c r="F10" s="76"/>
      <c r="G10" s="91"/>
      <c r="H10" s="94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1"/>
      <c r="T10" s="8"/>
      <c r="U10" s="100"/>
      <c r="V10" s="113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101"/>
    </row>
    <row r="11" spans="1:33" ht="15">
      <c r="A11" s="108"/>
      <c r="B11" s="76"/>
      <c r="C11" s="76"/>
      <c r="D11" s="76"/>
      <c r="E11" s="76"/>
      <c r="F11" s="76"/>
      <c r="G11" s="91"/>
      <c r="H11" s="94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1"/>
      <c r="T11" s="8"/>
      <c r="U11" s="100"/>
      <c r="V11" s="113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101"/>
    </row>
    <row r="12" spans="1:33" ht="15.75" thickBot="1">
      <c r="A12" s="108"/>
      <c r="B12" s="76"/>
      <c r="C12" s="76"/>
      <c r="D12" s="76"/>
      <c r="E12" s="76"/>
      <c r="F12" s="76"/>
      <c r="G12" s="91"/>
      <c r="H12" s="94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98"/>
      <c r="T12" s="8"/>
      <c r="U12" s="100"/>
      <c r="V12" s="113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101"/>
    </row>
    <row r="13" spans="1:33" ht="15">
      <c r="A13" s="108"/>
      <c r="B13" s="76"/>
      <c r="C13" s="76"/>
      <c r="D13" s="76"/>
      <c r="E13" s="76"/>
      <c r="F13" s="76"/>
      <c r="G13" s="91"/>
      <c r="H13" s="95"/>
      <c r="I13" s="114" t="s">
        <v>10</v>
      </c>
      <c r="J13" s="105"/>
      <c r="K13" s="105"/>
      <c r="L13" s="106"/>
      <c r="M13" s="114" t="s">
        <v>11</v>
      </c>
      <c r="N13" s="105"/>
      <c r="O13" s="105"/>
      <c r="P13" s="106"/>
      <c r="Q13" s="114" t="s">
        <v>14</v>
      </c>
      <c r="R13" s="105"/>
      <c r="S13" s="105"/>
      <c r="T13" s="106"/>
      <c r="U13" s="101"/>
      <c r="V13" s="114" t="s">
        <v>10</v>
      </c>
      <c r="W13" s="105"/>
      <c r="X13" s="105"/>
      <c r="Y13" s="106"/>
      <c r="Z13" s="105" t="s">
        <v>11</v>
      </c>
      <c r="AA13" s="105"/>
      <c r="AB13" s="105"/>
      <c r="AC13" s="106"/>
      <c r="AD13" s="114" t="s">
        <v>14</v>
      </c>
      <c r="AE13" s="105"/>
      <c r="AF13" s="105"/>
      <c r="AG13" s="106"/>
    </row>
    <row r="14" spans="1:33" ht="86.25" thickBot="1">
      <c r="A14" s="109"/>
      <c r="B14" s="77"/>
      <c r="C14" s="77"/>
      <c r="D14" s="77"/>
      <c r="E14" s="77"/>
      <c r="F14" s="77"/>
      <c r="G14" s="92"/>
      <c r="H14" s="96"/>
      <c r="I14" s="9" t="s">
        <v>15</v>
      </c>
      <c r="J14" s="10" t="s">
        <v>16</v>
      </c>
      <c r="K14" s="10" t="s">
        <v>17</v>
      </c>
      <c r="L14" s="11" t="s">
        <v>61</v>
      </c>
      <c r="M14" s="9" t="s">
        <v>15</v>
      </c>
      <c r="N14" s="10" t="s">
        <v>16</v>
      </c>
      <c r="O14" s="10" t="s">
        <v>17</v>
      </c>
      <c r="P14" s="11" t="s">
        <v>61</v>
      </c>
      <c r="Q14" s="12" t="s">
        <v>15</v>
      </c>
      <c r="R14" s="13" t="s">
        <v>16</v>
      </c>
      <c r="S14" s="14" t="s">
        <v>17</v>
      </c>
      <c r="T14" s="15" t="s">
        <v>61</v>
      </c>
      <c r="U14" s="102"/>
      <c r="V14" s="9" t="s">
        <v>15</v>
      </c>
      <c r="W14" s="10" t="s">
        <v>16</v>
      </c>
      <c r="X14" s="16" t="s">
        <v>17</v>
      </c>
      <c r="Y14" s="17" t="s">
        <v>61</v>
      </c>
      <c r="Z14" s="18" t="s">
        <v>15</v>
      </c>
      <c r="AA14" s="10" t="s">
        <v>16</v>
      </c>
      <c r="AB14" s="10" t="s">
        <v>17</v>
      </c>
      <c r="AC14" s="19" t="s">
        <v>61</v>
      </c>
      <c r="AD14" s="20" t="s">
        <v>15</v>
      </c>
      <c r="AE14" s="21" t="s">
        <v>16</v>
      </c>
      <c r="AF14" s="22" t="s">
        <v>17</v>
      </c>
      <c r="AG14" s="23" t="s">
        <v>61</v>
      </c>
    </row>
    <row r="15" spans="1:33" ht="19.5" customHeight="1" thickBot="1">
      <c r="A15" s="24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6">
        <v>7</v>
      </c>
      <c r="H15" s="27">
        <v>8</v>
      </c>
      <c r="I15" s="24">
        <v>10</v>
      </c>
      <c r="J15" s="25">
        <v>11</v>
      </c>
      <c r="K15" s="25">
        <v>12</v>
      </c>
      <c r="L15" s="27">
        <v>13</v>
      </c>
      <c r="M15" s="24">
        <v>14</v>
      </c>
      <c r="N15" s="25">
        <v>15</v>
      </c>
      <c r="O15" s="25">
        <v>16</v>
      </c>
      <c r="P15" s="27">
        <v>17</v>
      </c>
      <c r="Q15" s="28">
        <v>18</v>
      </c>
      <c r="R15" s="29">
        <v>19</v>
      </c>
      <c r="S15" s="30">
        <v>20</v>
      </c>
      <c r="T15" s="31">
        <v>21</v>
      </c>
      <c r="U15" s="32">
        <v>22</v>
      </c>
      <c r="V15" s="24">
        <v>23</v>
      </c>
      <c r="W15" s="25">
        <v>24</v>
      </c>
      <c r="X15" s="33">
        <v>25</v>
      </c>
      <c r="Y15" s="26">
        <v>26</v>
      </c>
      <c r="Z15" s="34">
        <v>27</v>
      </c>
      <c r="AA15" s="25">
        <v>28</v>
      </c>
      <c r="AB15" s="25">
        <v>29</v>
      </c>
      <c r="AC15" s="35">
        <v>30</v>
      </c>
      <c r="AD15" s="28">
        <v>31</v>
      </c>
      <c r="AE15" s="29">
        <v>32</v>
      </c>
      <c r="AF15" s="30">
        <v>33</v>
      </c>
      <c r="AG15" s="31">
        <v>34</v>
      </c>
    </row>
    <row r="16" spans="1:33" ht="77.25" customHeight="1">
      <c r="A16" s="36">
        <v>1</v>
      </c>
      <c r="B16" s="37" t="s">
        <v>69</v>
      </c>
      <c r="C16" s="37" t="s">
        <v>68</v>
      </c>
      <c r="D16" s="37" t="s">
        <v>9</v>
      </c>
      <c r="E16" s="37" t="s">
        <v>9</v>
      </c>
      <c r="F16" s="37" t="s">
        <v>30</v>
      </c>
      <c r="G16" s="38" t="s">
        <v>12</v>
      </c>
      <c r="H16" s="39">
        <v>56600</v>
      </c>
      <c r="I16" s="40">
        <f>J16+K16+L16</f>
        <v>56600</v>
      </c>
      <c r="J16" s="1">
        <v>0</v>
      </c>
      <c r="K16" s="1">
        <v>56600</v>
      </c>
      <c r="L16" s="39">
        <v>0</v>
      </c>
      <c r="M16" s="40">
        <f>N16+O16+P16</f>
        <v>0</v>
      </c>
      <c r="N16" s="1">
        <v>0</v>
      </c>
      <c r="O16" s="1">
        <v>0</v>
      </c>
      <c r="P16" s="39">
        <v>0</v>
      </c>
      <c r="Q16" s="41">
        <f>R16+S16+T16</f>
        <v>0</v>
      </c>
      <c r="R16" s="42">
        <v>0</v>
      </c>
      <c r="S16" s="43">
        <v>0</v>
      </c>
      <c r="T16" s="44">
        <v>0</v>
      </c>
      <c r="U16" s="45">
        <f aca="true" t="shared" si="0" ref="U16:U47">V16+Z16+AD16</f>
        <v>56600</v>
      </c>
      <c r="V16" s="40">
        <f>W16+X16+Y16</f>
        <v>56600</v>
      </c>
      <c r="W16" s="1">
        <v>0</v>
      </c>
      <c r="X16" s="1">
        <v>56600</v>
      </c>
      <c r="Y16" s="73">
        <v>0</v>
      </c>
      <c r="Z16" s="48">
        <f>AA16+AB16+AC16</f>
        <v>0</v>
      </c>
      <c r="AA16" s="1">
        <v>0</v>
      </c>
      <c r="AB16" s="1">
        <v>0</v>
      </c>
      <c r="AC16" s="49">
        <v>0</v>
      </c>
      <c r="AD16" s="41">
        <f>AE16+AF16+AG16</f>
        <v>0</v>
      </c>
      <c r="AE16" s="42">
        <v>0</v>
      </c>
      <c r="AF16" s="43">
        <v>0</v>
      </c>
      <c r="AG16" s="44">
        <v>0</v>
      </c>
    </row>
    <row r="17" spans="1:33" ht="98.25" customHeight="1">
      <c r="A17" s="36">
        <f aca="true" t="shared" si="1" ref="A17:A47">A16+1</f>
        <v>2</v>
      </c>
      <c r="B17" s="37" t="s">
        <v>70</v>
      </c>
      <c r="C17" s="37" t="s">
        <v>68</v>
      </c>
      <c r="D17" s="37" t="s">
        <v>9</v>
      </c>
      <c r="E17" s="37" t="s">
        <v>9</v>
      </c>
      <c r="F17" s="37" t="s">
        <v>30</v>
      </c>
      <c r="G17" s="38" t="s">
        <v>12</v>
      </c>
      <c r="H17" s="39">
        <v>32000</v>
      </c>
      <c r="I17" s="40">
        <f aca="true" t="shared" si="2" ref="I17:I48">J17+K17+L17</f>
        <v>32001</v>
      </c>
      <c r="J17" s="1">
        <v>1</v>
      </c>
      <c r="K17" s="1">
        <v>32000</v>
      </c>
      <c r="L17" s="39">
        <v>0</v>
      </c>
      <c r="M17" s="40">
        <f aca="true" t="shared" si="3" ref="M17:M48">N17+O17+P17</f>
        <v>0</v>
      </c>
      <c r="N17" s="1">
        <v>0</v>
      </c>
      <c r="O17" s="1">
        <v>0</v>
      </c>
      <c r="P17" s="39">
        <v>0</v>
      </c>
      <c r="Q17" s="41">
        <f aca="true" t="shared" si="4" ref="Q17:Q48">R17+S17+T17</f>
        <v>0</v>
      </c>
      <c r="R17" s="1">
        <v>0</v>
      </c>
      <c r="S17" s="46">
        <v>0</v>
      </c>
      <c r="T17" s="47">
        <v>0</v>
      </c>
      <c r="U17" s="45">
        <f t="shared" si="0"/>
        <v>32001</v>
      </c>
      <c r="V17" s="40">
        <f aca="true" t="shared" si="5" ref="V17:V48">W17+X17+Y17</f>
        <v>32001</v>
      </c>
      <c r="W17" s="1">
        <v>1</v>
      </c>
      <c r="X17" s="1">
        <v>32000</v>
      </c>
      <c r="Y17" s="73">
        <v>0</v>
      </c>
      <c r="Z17" s="48">
        <f aca="true" t="shared" si="6" ref="Z17:Z48">AA17+AB17+AC17</f>
        <v>0</v>
      </c>
      <c r="AA17" s="1">
        <v>0</v>
      </c>
      <c r="AB17" s="1">
        <v>0</v>
      </c>
      <c r="AC17" s="39">
        <v>0</v>
      </c>
      <c r="AD17" s="41">
        <f aca="true" t="shared" si="7" ref="AD17:AD48">AE17+AF17+AG17</f>
        <v>0</v>
      </c>
      <c r="AE17" s="1">
        <v>0</v>
      </c>
      <c r="AF17" s="46">
        <v>0</v>
      </c>
      <c r="AG17" s="47">
        <v>0</v>
      </c>
    </row>
    <row r="18" spans="1:33" ht="77.25" customHeight="1">
      <c r="A18" s="36">
        <f t="shared" si="1"/>
        <v>3</v>
      </c>
      <c r="B18" s="37" t="s">
        <v>31</v>
      </c>
      <c r="C18" s="37" t="s">
        <v>68</v>
      </c>
      <c r="D18" s="37" t="s">
        <v>9</v>
      </c>
      <c r="E18" s="37" t="s">
        <v>9</v>
      </c>
      <c r="F18" s="37" t="s">
        <v>30</v>
      </c>
      <c r="G18" s="38" t="s">
        <v>12</v>
      </c>
      <c r="H18" s="39">
        <v>12500</v>
      </c>
      <c r="I18" s="40">
        <f t="shared" si="2"/>
        <v>496.5</v>
      </c>
      <c r="J18" s="1">
        <v>496.5</v>
      </c>
      <c r="K18" s="1">
        <v>0</v>
      </c>
      <c r="L18" s="39">
        <v>0</v>
      </c>
      <c r="M18" s="40">
        <f t="shared" si="3"/>
        <v>10200</v>
      </c>
      <c r="N18" s="1">
        <v>10200</v>
      </c>
      <c r="O18" s="1">
        <v>0</v>
      </c>
      <c r="P18" s="39">
        <v>0</v>
      </c>
      <c r="Q18" s="41">
        <f t="shared" si="4"/>
        <v>0</v>
      </c>
      <c r="R18" s="1">
        <v>0</v>
      </c>
      <c r="S18" s="46">
        <v>0</v>
      </c>
      <c r="T18" s="47">
        <v>0</v>
      </c>
      <c r="U18" s="45">
        <f t="shared" si="0"/>
        <v>10696.5</v>
      </c>
      <c r="V18" s="40">
        <f t="shared" si="5"/>
        <v>496.49999999999955</v>
      </c>
      <c r="W18" s="1">
        <f>11993.4-10200-1296.9</f>
        <v>496.49999999999955</v>
      </c>
      <c r="X18" s="1">
        <v>0</v>
      </c>
      <c r="Y18" s="73">
        <v>0</v>
      </c>
      <c r="Z18" s="48">
        <f t="shared" si="6"/>
        <v>10200</v>
      </c>
      <c r="AA18" s="1">
        <v>10200</v>
      </c>
      <c r="AB18" s="1">
        <v>0</v>
      </c>
      <c r="AC18" s="39">
        <v>0</v>
      </c>
      <c r="AD18" s="41">
        <f t="shared" si="7"/>
        <v>0</v>
      </c>
      <c r="AE18" s="1">
        <v>0</v>
      </c>
      <c r="AF18" s="46">
        <v>0</v>
      </c>
      <c r="AG18" s="47">
        <v>0</v>
      </c>
    </row>
    <row r="19" spans="1:33" ht="77.25" customHeight="1">
      <c r="A19" s="36">
        <f t="shared" si="1"/>
        <v>4</v>
      </c>
      <c r="B19" s="37" t="s">
        <v>32</v>
      </c>
      <c r="C19" s="37" t="s">
        <v>33</v>
      </c>
      <c r="D19" s="37" t="s">
        <v>9</v>
      </c>
      <c r="E19" s="37" t="s">
        <v>9</v>
      </c>
      <c r="F19" s="37" t="s">
        <v>30</v>
      </c>
      <c r="G19" s="38" t="s">
        <v>12</v>
      </c>
      <c r="H19" s="39">
        <v>30000</v>
      </c>
      <c r="I19" s="40">
        <f t="shared" si="2"/>
        <v>5783.1</v>
      </c>
      <c r="J19" s="71">
        <f>6409.3-626.2</f>
        <v>5783.1</v>
      </c>
      <c r="K19" s="1">
        <v>0</v>
      </c>
      <c r="L19" s="39">
        <v>0</v>
      </c>
      <c r="M19" s="40">
        <f t="shared" si="3"/>
        <v>0</v>
      </c>
      <c r="N19" s="1">
        <v>0</v>
      </c>
      <c r="O19" s="1">
        <v>0</v>
      </c>
      <c r="P19" s="39">
        <v>0</v>
      </c>
      <c r="Q19" s="41">
        <f t="shared" si="4"/>
        <v>0</v>
      </c>
      <c r="R19" s="1">
        <v>0</v>
      </c>
      <c r="S19" s="46">
        <v>0</v>
      </c>
      <c r="T19" s="47">
        <v>0</v>
      </c>
      <c r="U19" s="45">
        <f t="shared" si="0"/>
        <v>5783.1</v>
      </c>
      <c r="V19" s="40">
        <f t="shared" si="5"/>
        <v>5783.1</v>
      </c>
      <c r="W19" s="1">
        <f>6409.3-626.2</f>
        <v>5783.1</v>
      </c>
      <c r="X19" s="1">
        <v>0</v>
      </c>
      <c r="Y19" s="73">
        <v>0</v>
      </c>
      <c r="Z19" s="48">
        <f t="shared" si="6"/>
        <v>0</v>
      </c>
      <c r="AA19" s="1">
        <v>0</v>
      </c>
      <c r="AB19" s="1">
        <v>0</v>
      </c>
      <c r="AC19" s="39">
        <v>0</v>
      </c>
      <c r="AD19" s="41">
        <f t="shared" si="7"/>
        <v>0</v>
      </c>
      <c r="AE19" s="1">
        <v>0</v>
      </c>
      <c r="AF19" s="46">
        <v>0</v>
      </c>
      <c r="AG19" s="47">
        <v>0</v>
      </c>
    </row>
    <row r="20" spans="1:33" ht="77.25" customHeight="1">
      <c r="A20" s="36">
        <f t="shared" si="1"/>
        <v>5</v>
      </c>
      <c r="B20" s="37" t="s">
        <v>71</v>
      </c>
      <c r="C20" s="37" t="s">
        <v>33</v>
      </c>
      <c r="D20" s="37" t="s">
        <v>9</v>
      </c>
      <c r="E20" s="37" t="s">
        <v>9</v>
      </c>
      <c r="F20" s="37" t="s">
        <v>30</v>
      </c>
      <c r="G20" s="38" t="s">
        <v>12</v>
      </c>
      <c r="H20" s="39">
        <v>1</v>
      </c>
      <c r="I20" s="40">
        <f t="shared" si="2"/>
        <v>1</v>
      </c>
      <c r="J20" s="1">
        <v>1</v>
      </c>
      <c r="K20" s="1">
        <v>0</v>
      </c>
      <c r="L20" s="39">
        <v>0</v>
      </c>
      <c r="M20" s="40">
        <f t="shared" si="3"/>
        <v>0</v>
      </c>
      <c r="N20" s="1">
        <v>0</v>
      </c>
      <c r="O20" s="1">
        <v>0</v>
      </c>
      <c r="P20" s="39">
        <v>0</v>
      </c>
      <c r="Q20" s="41">
        <f t="shared" si="4"/>
        <v>0</v>
      </c>
      <c r="R20" s="1">
        <v>0</v>
      </c>
      <c r="S20" s="46">
        <v>0</v>
      </c>
      <c r="T20" s="47">
        <v>0</v>
      </c>
      <c r="U20" s="45">
        <f t="shared" si="0"/>
        <v>1</v>
      </c>
      <c r="V20" s="40">
        <f t="shared" si="5"/>
        <v>1</v>
      </c>
      <c r="W20" s="1">
        <v>1</v>
      </c>
      <c r="X20" s="1">
        <v>0</v>
      </c>
      <c r="Y20" s="73">
        <v>0</v>
      </c>
      <c r="Z20" s="48">
        <f t="shared" si="6"/>
        <v>0</v>
      </c>
      <c r="AA20" s="1">
        <v>0</v>
      </c>
      <c r="AB20" s="1">
        <v>0</v>
      </c>
      <c r="AC20" s="39">
        <v>0</v>
      </c>
      <c r="AD20" s="41">
        <f t="shared" si="7"/>
        <v>0</v>
      </c>
      <c r="AE20" s="1">
        <v>0</v>
      </c>
      <c r="AF20" s="46">
        <v>0</v>
      </c>
      <c r="AG20" s="47">
        <v>0</v>
      </c>
    </row>
    <row r="21" spans="1:33" ht="45">
      <c r="A21" s="36">
        <f t="shared" si="1"/>
        <v>6</v>
      </c>
      <c r="B21" s="37" t="s">
        <v>34</v>
      </c>
      <c r="C21" s="37" t="s">
        <v>18</v>
      </c>
      <c r="D21" s="37" t="s">
        <v>9</v>
      </c>
      <c r="E21" s="37" t="s">
        <v>9</v>
      </c>
      <c r="F21" s="37" t="s">
        <v>19</v>
      </c>
      <c r="G21" s="38" t="s">
        <v>12</v>
      </c>
      <c r="H21" s="39" t="s">
        <v>28</v>
      </c>
      <c r="I21" s="40">
        <f t="shared" si="2"/>
        <v>169624.1</v>
      </c>
      <c r="J21" s="71">
        <f>86542.9+18299.8+64781.4</f>
        <v>169624.1</v>
      </c>
      <c r="K21" s="1">
        <v>0</v>
      </c>
      <c r="L21" s="39">
        <v>0</v>
      </c>
      <c r="M21" s="40">
        <f t="shared" si="3"/>
        <v>784.5999999999985</v>
      </c>
      <c r="N21" s="71">
        <f>65566-64781.4</f>
        <v>784.5999999999985</v>
      </c>
      <c r="O21" s="1">
        <v>0</v>
      </c>
      <c r="P21" s="39">
        <v>0</v>
      </c>
      <c r="Q21" s="41">
        <f t="shared" si="4"/>
        <v>0</v>
      </c>
      <c r="R21" s="1">
        <v>0</v>
      </c>
      <c r="S21" s="46">
        <v>0</v>
      </c>
      <c r="T21" s="47">
        <v>0</v>
      </c>
      <c r="U21" s="45">
        <f t="shared" si="0"/>
        <v>170408.7</v>
      </c>
      <c r="V21" s="40">
        <f t="shared" si="5"/>
        <v>169624.1</v>
      </c>
      <c r="W21" s="1">
        <f>86542.9+18299.8+64781.4</f>
        <v>169624.1</v>
      </c>
      <c r="X21" s="1">
        <v>0</v>
      </c>
      <c r="Y21" s="73">
        <v>0</v>
      </c>
      <c r="Z21" s="48">
        <f t="shared" si="6"/>
        <v>784.6</v>
      </c>
      <c r="AA21" s="1">
        <v>784.6</v>
      </c>
      <c r="AB21" s="1">
        <v>0</v>
      </c>
      <c r="AC21" s="39">
        <v>0</v>
      </c>
      <c r="AD21" s="41">
        <f t="shared" si="7"/>
        <v>0</v>
      </c>
      <c r="AE21" s="1">
        <v>0</v>
      </c>
      <c r="AF21" s="46">
        <v>0</v>
      </c>
      <c r="AG21" s="47">
        <v>0</v>
      </c>
    </row>
    <row r="22" spans="1:33" ht="65.25" customHeight="1">
      <c r="A22" s="36">
        <f t="shared" si="1"/>
        <v>7</v>
      </c>
      <c r="B22" s="50" t="s">
        <v>72</v>
      </c>
      <c r="C22" s="37" t="s">
        <v>25</v>
      </c>
      <c r="D22" s="37" t="s">
        <v>9</v>
      </c>
      <c r="E22" s="37" t="s">
        <v>9</v>
      </c>
      <c r="F22" s="51" t="s">
        <v>19</v>
      </c>
      <c r="G22" s="52" t="s">
        <v>12</v>
      </c>
      <c r="H22" s="49" t="s">
        <v>26</v>
      </c>
      <c r="I22" s="40">
        <f t="shared" si="2"/>
        <v>700</v>
      </c>
      <c r="J22" s="71">
        <f>1300-600</f>
        <v>700</v>
      </c>
      <c r="K22" s="1">
        <v>0</v>
      </c>
      <c r="L22" s="49">
        <v>0</v>
      </c>
      <c r="M22" s="40">
        <f t="shared" si="3"/>
        <v>0</v>
      </c>
      <c r="N22" s="1">
        <v>0</v>
      </c>
      <c r="O22" s="1">
        <v>0</v>
      </c>
      <c r="P22" s="49">
        <v>0</v>
      </c>
      <c r="Q22" s="41">
        <f t="shared" si="4"/>
        <v>0</v>
      </c>
      <c r="R22" s="1">
        <v>0</v>
      </c>
      <c r="S22" s="46">
        <v>0</v>
      </c>
      <c r="T22" s="47">
        <v>0</v>
      </c>
      <c r="U22" s="45">
        <f t="shared" si="0"/>
        <v>700</v>
      </c>
      <c r="V22" s="40">
        <f t="shared" si="5"/>
        <v>700</v>
      </c>
      <c r="W22" s="1">
        <f>1300-600</f>
        <v>700</v>
      </c>
      <c r="X22" s="1">
        <v>0</v>
      </c>
      <c r="Y22" s="45">
        <v>0</v>
      </c>
      <c r="Z22" s="48">
        <f t="shared" si="6"/>
        <v>0</v>
      </c>
      <c r="AA22" s="1">
        <v>0</v>
      </c>
      <c r="AB22" s="1">
        <v>0</v>
      </c>
      <c r="AC22" s="49">
        <v>0</v>
      </c>
      <c r="AD22" s="41">
        <f t="shared" si="7"/>
        <v>0</v>
      </c>
      <c r="AE22" s="1">
        <v>0</v>
      </c>
      <c r="AF22" s="46">
        <v>0</v>
      </c>
      <c r="AG22" s="47">
        <v>0</v>
      </c>
    </row>
    <row r="23" spans="1:33" ht="69.75" customHeight="1">
      <c r="A23" s="36">
        <f t="shared" si="1"/>
        <v>8</v>
      </c>
      <c r="B23" s="50" t="s">
        <v>27</v>
      </c>
      <c r="C23" s="37" t="s">
        <v>18</v>
      </c>
      <c r="D23" s="37" t="s">
        <v>9</v>
      </c>
      <c r="E23" s="37" t="s">
        <v>9</v>
      </c>
      <c r="F23" s="51" t="s">
        <v>19</v>
      </c>
      <c r="G23" s="52" t="s">
        <v>12</v>
      </c>
      <c r="H23" s="49" t="s">
        <v>24</v>
      </c>
      <c r="I23" s="40">
        <f t="shared" si="2"/>
        <v>655.3999999999999</v>
      </c>
      <c r="J23" s="71">
        <f>3000-2139.3-205.3</f>
        <v>655.3999999999999</v>
      </c>
      <c r="K23" s="1">
        <v>0</v>
      </c>
      <c r="L23" s="49">
        <v>0</v>
      </c>
      <c r="M23" s="40">
        <f t="shared" si="3"/>
        <v>2139.3</v>
      </c>
      <c r="N23" s="71">
        <v>2139.3</v>
      </c>
      <c r="O23" s="1">
        <v>0</v>
      </c>
      <c r="P23" s="49">
        <v>0</v>
      </c>
      <c r="Q23" s="41">
        <f t="shared" si="4"/>
        <v>0</v>
      </c>
      <c r="R23" s="1">
        <v>0</v>
      </c>
      <c r="S23" s="46">
        <v>0</v>
      </c>
      <c r="T23" s="47">
        <v>0</v>
      </c>
      <c r="U23" s="45">
        <f t="shared" si="0"/>
        <v>2794.7</v>
      </c>
      <c r="V23" s="40">
        <f t="shared" si="5"/>
        <v>655.3999999999999</v>
      </c>
      <c r="W23" s="1">
        <f>3000-2139.3-205.3</f>
        <v>655.3999999999999</v>
      </c>
      <c r="X23" s="1">
        <v>0</v>
      </c>
      <c r="Y23" s="45">
        <v>0</v>
      </c>
      <c r="Z23" s="48">
        <f t="shared" si="6"/>
        <v>2139.3</v>
      </c>
      <c r="AA23" s="1">
        <v>2139.3</v>
      </c>
      <c r="AB23" s="1">
        <v>0</v>
      </c>
      <c r="AC23" s="49">
        <v>0</v>
      </c>
      <c r="AD23" s="41">
        <f t="shared" si="7"/>
        <v>0</v>
      </c>
      <c r="AE23" s="1">
        <v>0</v>
      </c>
      <c r="AF23" s="46">
        <v>0</v>
      </c>
      <c r="AG23" s="47">
        <v>0</v>
      </c>
    </row>
    <row r="24" spans="1:33" ht="151.5" customHeight="1">
      <c r="A24" s="36">
        <f t="shared" si="1"/>
        <v>9</v>
      </c>
      <c r="B24" s="50" t="s">
        <v>36</v>
      </c>
      <c r="C24" s="37" t="s">
        <v>29</v>
      </c>
      <c r="D24" s="37" t="s">
        <v>9</v>
      </c>
      <c r="E24" s="37" t="s">
        <v>9</v>
      </c>
      <c r="F24" s="51" t="s">
        <v>30</v>
      </c>
      <c r="G24" s="52" t="s">
        <v>12</v>
      </c>
      <c r="H24" s="47">
        <v>8055.3</v>
      </c>
      <c r="I24" s="40">
        <f t="shared" si="2"/>
        <v>8055.3</v>
      </c>
      <c r="J24" s="1">
        <v>235.5</v>
      </c>
      <c r="K24" s="1">
        <v>7819.8</v>
      </c>
      <c r="L24" s="49">
        <v>0</v>
      </c>
      <c r="M24" s="40">
        <f t="shared" si="3"/>
        <v>0</v>
      </c>
      <c r="N24" s="1">
        <v>0</v>
      </c>
      <c r="O24" s="1">
        <v>0</v>
      </c>
      <c r="P24" s="49">
        <v>0</v>
      </c>
      <c r="Q24" s="41">
        <f t="shared" si="4"/>
        <v>0</v>
      </c>
      <c r="R24" s="1">
        <v>0</v>
      </c>
      <c r="S24" s="46">
        <v>0</v>
      </c>
      <c r="T24" s="47">
        <v>0</v>
      </c>
      <c r="U24" s="45">
        <f aca="true" t="shared" si="8" ref="U24:U34">V24+Z24+AD24</f>
        <v>8055.3</v>
      </c>
      <c r="V24" s="40">
        <f t="shared" si="5"/>
        <v>8055.3</v>
      </c>
      <c r="W24" s="1">
        <v>235.5</v>
      </c>
      <c r="X24" s="1">
        <v>7819.8</v>
      </c>
      <c r="Y24" s="45">
        <v>0</v>
      </c>
      <c r="Z24" s="48">
        <f t="shared" si="6"/>
        <v>0</v>
      </c>
      <c r="AA24" s="1">
        <v>0</v>
      </c>
      <c r="AB24" s="1">
        <v>0</v>
      </c>
      <c r="AC24" s="49">
        <v>0</v>
      </c>
      <c r="AD24" s="41">
        <f t="shared" si="7"/>
        <v>0</v>
      </c>
      <c r="AE24" s="1">
        <v>0</v>
      </c>
      <c r="AF24" s="46">
        <v>0</v>
      </c>
      <c r="AG24" s="47">
        <v>0</v>
      </c>
    </row>
    <row r="25" spans="1:33" ht="76.5" customHeight="1">
      <c r="A25" s="86">
        <f>A24+1</f>
        <v>10</v>
      </c>
      <c r="B25" s="88" t="s">
        <v>62</v>
      </c>
      <c r="C25" s="37" t="s">
        <v>57</v>
      </c>
      <c r="D25" s="88" t="s">
        <v>9</v>
      </c>
      <c r="E25" s="88" t="s">
        <v>9</v>
      </c>
      <c r="F25" s="88" t="s">
        <v>30</v>
      </c>
      <c r="G25" s="84" t="s">
        <v>12</v>
      </c>
      <c r="H25" s="47">
        <v>800</v>
      </c>
      <c r="I25" s="40">
        <f t="shared" si="2"/>
        <v>336.6</v>
      </c>
      <c r="J25" s="1">
        <f>800-463.4</f>
        <v>336.6</v>
      </c>
      <c r="K25" s="1">
        <v>0</v>
      </c>
      <c r="L25" s="49">
        <v>0</v>
      </c>
      <c r="M25" s="40">
        <f t="shared" si="3"/>
        <v>0</v>
      </c>
      <c r="N25" s="1">
        <v>0</v>
      </c>
      <c r="O25" s="1">
        <v>0</v>
      </c>
      <c r="P25" s="49">
        <v>0</v>
      </c>
      <c r="Q25" s="41">
        <f t="shared" si="4"/>
        <v>0</v>
      </c>
      <c r="R25" s="1">
        <v>0</v>
      </c>
      <c r="S25" s="46">
        <v>0</v>
      </c>
      <c r="T25" s="47">
        <v>0</v>
      </c>
      <c r="U25" s="45">
        <v>800</v>
      </c>
      <c r="V25" s="40">
        <f t="shared" si="5"/>
        <v>336.6</v>
      </c>
      <c r="W25" s="1">
        <f>800-463.4</f>
        <v>336.6</v>
      </c>
      <c r="X25" s="1">
        <v>0</v>
      </c>
      <c r="Y25" s="45">
        <v>0</v>
      </c>
      <c r="Z25" s="48">
        <f t="shared" si="6"/>
        <v>0</v>
      </c>
      <c r="AA25" s="1">
        <v>0</v>
      </c>
      <c r="AB25" s="1">
        <v>0</v>
      </c>
      <c r="AC25" s="49">
        <v>0</v>
      </c>
      <c r="AD25" s="41">
        <f t="shared" si="7"/>
        <v>0</v>
      </c>
      <c r="AE25" s="1">
        <v>0</v>
      </c>
      <c r="AF25" s="46">
        <v>0</v>
      </c>
      <c r="AG25" s="47">
        <v>0</v>
      </c>
    </row>
    <row r="26" spans="1:33" ht="75.75" customHeight="1">
      <c r="A26" s="87"/>
      <c r="B26" s="89"/>
      <c r="C26" s="37" t="s">
        <v>29</v>
      </c>
      <c r="D26" s="89"/>
      <c r="E26" s="89"/>
      <c r="F26" s="89"/>
      <c r="G26" s="85"/>
      <c r="H26" s="47">
        <v>6282.5</v>
      </c>
      <c r="I26" s="40">
        <f t="shared" si="2"/>
        <v>6740.2</v>
      </c>
      <c r="J26" s="1">
        <v>6.4</v>
      </c>
      <c r="K26" s="1">
        <v>6276.1</v>
      </c>
      <c r="L26" s="49">
        <v>457.7</v>
      </c>
      <c r="M26" s="40">
        <f t="shared" si="3"/>
        <v>0</v>
      </c>
      <c r="N26" s="1">
        <v>0</v>
      </c>
      <c r="O26" s="1">
        <v>0</v>
      </c>
      <c r="P26" s="49">
        <v>0</v>
      </c>
      <c r="Q26" s="41">
        <f t="shared" si="4"/>
        <v>0</v>
      </c>
      <c r="R26" s="1">
        <v>0</v>
      </c>
      <c r="S26" s="46">
        <v>0</v>
      </c>
      <c r="T26" s="47">
        <v>0</v>
      </c>
      <c r="U26" s="45">
        <f t="shared" si="8"/>
        <v>6740.2</v>
      </c>
      <c r="V26" s="40">
        <f t="shared" si="5"/>
        <v>6740.2</v>
      </c>
      <c r="W26" s="1">
        <v>6.4</v>
      </c>
      <c r="X26" s="1">
        <v>6276.1</v>
      </c>
      <c r="Y26" s="45">
        <v>457.7</v>
      </c>
      <c r="Z26" s="48">
        <f t="shared" si="6"/>
        <v>0</v>
      </c>
      <c r="AA26" s="1">
        <v>0</v>
      </c>
      <c r="AB26" s="1">
        <v>0</v>
      </c>
      <c r="AC26" s="49">
        <v>0</v>
      </c>
      <c r="AD26" s="41">
        <f t="shared" si="7"/>
        <v>0</v>
      </c>
      <c r="AE26" s="1">
        <v>0</v>
      </c>
      <c r="AF26" s="46">
        <v>0</v>
      </c>
      <c r="AG26" s="47">
        <v>0</v>
      </c>
    </row>
    <row r="27" spans="1:33" ht="75.75" customHeight="1">
      <c r="A27" s="86">
        <f>A25+1</f>
        <v>11</v>
      </c>
      <c r="B27" s="88" t="s">
        <v>63</v>
      </c>
      <c r="C27" s="37" t="s">
        <v>57</v>
      </c>
      <c r="D27" s="88" t="s">
        <v>9</v>
      </c>
      <c r="E27" s="88" t="s">
        <v>9</v>
      </c>
      <c r="F27" s="88" t="s">
        <v>58</v>
      </c>
      <c r="G27" s="84" t="s">
        <v>12</v>
      </c>
      <c r="H27" s="47">
        <v>800</v>
      </c>
      <c r="I27" s="40">
        <f t="shared" si="2"/>
        <v>447.2</v>
      </c>
      <c r="J27" s="1">
        <f>800-352.8</f>
        <v>447.2</v>
      </c>
      <c r="K27" s="1">
        <v>0</v>
      </c>
      <c r="L27" s="49">
        <v>0</v>
      </c>
      <c r="M27" s="40">
        <f t="shared" si="3"/>
        <v>0</v>
      </c>
      <c r="N27" s="1">
        <v>0</v>
      </c>
      <c r="O27" s="1">
        <v>0</v>
      </c>
      <c r="P27" s="49">
        <v>0</v>
      </c>
      <c r="Q27" s="41">
        <f t="shared" si="4"/>
        <v>0</v>
      </c>
      <c r="R27" s="1">
        <v>0</v>
      </c>
      <c r="S27" s="46">
        <v>0</v>
      </c>
      <c r="T27" s="47">
        <v>0</v>
      </c>
      <c r="U27" s="45">
        <v>800</v>
      </c>
      <c r="V27" s="40">
        <f t="shared" si="5"/>
        <v>447.2</v>
      </c>
      <c r="W27" s="1">
        <f>800-352.8</f>
        <v>447.2</v>
      </c>
      <c r="X27" s="1">
        <v>0</v>
      </c>
      <c r="Y27" s="45">
        <v>0</v>
      </c>
      <c r="Z27" s="48">
        <f t="shared" si="6"/>
        <v>0</v>
      </c>
      <c r="AA27" s="1">
        <v>0</v>
      </c>
      <c r="AB27" s="1">
        <v>0</v>
      </c>
      <c r="AC27" s="49">
        <v>0</v>
      </c>
      <c r="AD27" s="41">
        <f t="shared" si="7"/>
        <v>0</v>
      </c>
      <c r="AE27" s="1">
        <v>0</v>
      </c>
      <c r="AF27" s="46">
        <v>0</v>
      </c>
      <c r="AG27" s="47">
        <v>0</v>
      </c>
    </row>
    <row r="28" spans="1:33" ht="72" customHeight="1">
      <c r="A28" s="87"/>
      <c r="B28" s="89"/>
      <c r="C28" s="37" t="s">
        <v>29</v>
      </c>
      <c r="D28" s="89"/>
      <c r="E28" s="89"/>
      <c r="F28" s="89"/>
      <c r="G28" s="85"/>
      <c r="H28" s="47">
        <v>8227.2</v>
      </c>
      <c r="I28" s="40">
        <f t="shared" si="2"/>
        <v>8494.400000000001</v>
      </c>
      <c r="J28" s="1">
        <v>7.6</v>
      </c>
      <c r="K28" s="1">
        <v>8219.6</v>
      </c>
      <c r="L28" s="49">
        <v>267.2</v>
      </c>
      <c r="M28" s="40">
        <f t="shared" si="3"/>
        <v>0</v>
      </c>
      <c r="N28" s="1">
        <v>0</v>
      </c>
      <c r="O28" s="1">
        <v>0</v>
      </c>
      <c r="P28" s="49">
        <v>0</v>
      </c>
      <c r="Q28" s="41">
        <f t="shared" si="4"/>
        <v>0</v>
      </c>
      <c r="R28" s="1">
        <v>0</v>
      </c>
      <c r="S28" s="46">
        <v>0</v>
      </c>
      <c r="T28" s="47">
        <v>0</v>
      </c>
      <c r="U28" s="45">
        <f>V28+Z28+AD28</f>
        <v>8494.400000000001</v>
      </c>
      <c r="V28" s="40">
        <f t="shared" si="5"/>
        <v>8494.400000000001</v>
      </c>
      <c r="W28" s="1">
        <v>7.6</v>
      </c>
      <c r="X28" s="1">
        <v>8219.6</v>
      </c>
      <c r="Y28" s="45">
        <v>267.2</v>
      </c>
      <c r="Z28" s="48">
        <f t="shared" si="6"/>
        <v>0</v>
      </c>
      <c r="AA28" s="1">
        <v>0</v>
      </c>
      <c r="AB28" s="1">
        <v>0</v>
      </c>
      <c r="AC28" s="49">
        <v>0</v>
      </c>
      <c r="AD28" s="41">
        <f t="shared" si="7"/>
        <v>0</v>
      </c>
      <c r="AE28" s="1">
        <v>0</v>
      </c>
      <c r="AF28" s="46">
        <v>0</v>
      </c>
      <c r="AG28" s="47">
        <v>0</v>
      </c>
    </row>
    <row r="29" spans="1:33" ht="72" customHeight="1">
      <c r="A29" s="86">
        <f>A27+1</f>
        <v>12</v>
      </c>
      <c r="B29" s="88" t="s">
        <v>64</v>
      </c>
      <c r="C29" s="37" t="s">
        <v>57</v>
      </c>
      <c r="D29" s="88" t="s">
        <v>9</v>
      </c>
      <c r="E29" s="88" t="s">
        <v>9</v>
      </c>
      <c r="F29" s="88" t="s">
        <v>30</v>
      </c>
      <c r="G29" s="84" t="s">
        <v>12</v>
      </c>
      <c r="H29" s="47">
        <v>800</v>
      </c>
      <c r="I29" s="40">
        <f t="shared" si="2"/>
        <v>361.1</v>
      </c>
      <c r="J29" s="1">
        <f>800-438.9</f>
        <v>361.1</v>
      </c>
      <c r="K29" s="1">
        <v>0</v>
      </c>
      <c r="L29" s="49">
        <v>0</v>
      </c>
      <c r="M29" s="40">
        <f t="shared" si="3"/>
        <v>0</v>
      </c>
      <c r="N29" s="1">
        <v>0</v>
      </c>
      <c r="O29" s="1">
        <v>0</v>
      </c>
      <c r="P29" s="49">
        <v>0</v>
      </c>
      <c r="Q29" s="41">
        <f t="shared" si="4"/>
        <v>0</v>
      </c>
      <c r="R29" s="1">
        <v>0</v>
      </c>
      <c r="S29" s="46">
        <v>0</v>
      </c>
      <c r="T29" s="47">
        <v>0</v>
      </c>
      <c r="U29" s="45">
        <v>800</v>
      </c>
      <c r="V29" s="40">
        <f t="shared" si="5"/>
        <v>361.1</v>
      </c>
      <c r="W29" s="1">
        <f>800-438.9</f>
        <v>361.1</v>
      </c>
      <c r="X29" s="1">
        <v>0</v>
      </c>
      <c r="Y29" s="45">
        <v>0</v>
      </c>
      <c r="Z29" s="48">
        <f t="shared" si="6"/>
        <v>0</v>
      </c>
      <c r="AA29" s="1">
        <v>0</v>
      </c>
      <c r="AB29" s="1">
        <v>0</v>
      </c>
      <c r="AC29" s="49">
        <v>0</v>
      </c>
      <c r="AD29" s="41">
        <f t="shared" si="7"/>
        <v>0</v>
      </c>
      <c r="AE29" s="1">
        <v>0</v>
      </c>
      <c r="AF29" s="46">
        <v>0</v>
      </c>
      <c r="AG29" s="47">
        <v>0</v>
      </c>
    </row>
    <row r="30" spans="1:33" ht="127.5" customHeight="1">
      <c r="A30" s="87"/>
      <c r="B30" s="89"/>
      <c r="C30" s="37" t="s">
        <v>29</v>
      </c>
      <c r="D30" s="89"/>
      <c r="E30" s="89"/>
      <c r="F30" s="89"/>
      <c r="G30" s="85"/>
      <c r="H30" s="47">
        <v>6859.3</v>
      </c>
      <c r="I30" s="40">
        <f t="shared" si="2"/>
        <v>7057.900000000001</v>
      </c>
      <c r="J30" s="1">
        <v>7</v>
      </c>
      <c r="K30" s="1">
        <v>6852.3</v>
      </c>
      <c r="L30" s="49">
        <v>198.6</v>
      </c>
      <c r="M30" s="40">
        <f t="shared" si="3"/>
        <v>0</v>
      </c>
      <c r="N30" s="1">
        <v>0</v>
      </c>
      <c r="O30" s="1">
        <v>0</v>
      </c>
      <c r="P30" s="49">
        <v>0</v>
      </c>
      <c r="Q30" s="41">
        <f t="shared" si="4"/>
        <v>0</v>
      </c>
      <c r="R30" s="1">
        <v>0</v>
      </c>
      <c r="S30" s="46">
        <v>0</v>
      </c>
      <c r="T30" s="47">
        <v>0</v>
      </c>
      <c r="U30" s="45">
        <f t="shared" si="8"/>
        <v>7057.900000000001</v>
      </c>
      <c r="V30" s="40">
        <f t="shared" si="5"/>
        <v>7057.900000000001</v>
      </c>
      <c r="W30" s="1">
        <v>7</v>
      </c>
      <c r="X30" s="1">
        <v>6852.3</v>
      </c>
      <c r="Y30" s="45">
        <v>198.6</v>
      </c>
      <c r="Z30" s="48">
        <f t="shared" si="6"/>
        <v>0</v>
      </c>
      <c r="AA30" s="1">
        <v>0</v>
      </c>
      <c r="AB30" s="1">
        <v>0</v>
      </c>
      <c r="AC30" s="49">
        <v>0</v>
      </c>
      <c r="AD30" s="41">
        <f t="shared" si="7"/>
        <v>0</v>
      </c>
      <c r="AE30" s="1">
        <v>0</v>
      </c>
      <c r="AF30" s="46">
        <v>0</v>
      </c>
      <c r="AG30" s="47">
        <v>0</v>
      </c>
    </row>
    <row r="31" spans="1:33" ht="53.25" customHeight="1">
      <c r="A31" s="86">
        <f>A29+1</f>
        <v>13</v>
      </c>
      <c r="B31" s="88" t="s">
        <v>65</v>
      </c>
      <c r="C31" s="37" t="s">
        <v>57</v>
      </c>
      <c r="D31" s="88" t="s">
        <v>9</v>
      </c>
      <c r="E31" s="88" t="s">
        <v>9</v>
      </c>
      <c r="F31" s="88" t="s">
        <v>30</v>
      </c>
      <c r="G31" s="84" t="s">
        <v>12</v>
      </c>
      <c r="H31" s="47">
        <v>800</v>
      </c>
      <c r="I31" s="40">
        <f t="shared" si="2"/>
        <v>340</v>
      </c>
      <c r="J31" s="1">
        <f>800-460</f>
        <v>340</v>
      </c>
      <c r="K31" s="1">
        <v>0</v>
      </c>
      <c r="L31" s="49">
        <v>0</v>
      </c>
      <c r="M31" s="40">
        <f t="shared" si="3"/>
        <v>0</v>
      </c>
      <c r="N31" s="1">
        <v>0</v>
      </c>
      <c r="O31" s="1">
        <v>0</v>
      </c>
      <c r="P31" s="49">
        <v>0</v>
      </c>
      <c r="Q31" s="41">
        <f t="shared" si="4"/>
        <v>0</v>
      </c>
      <c r="R31" s="1">
        <v>0</v>
      </c>
      <c r="S31" s="46">
        <v>0</v>
      </c>
      <c r="T31" s="47">
        <v>0</v>
      </c>
      <c r="U31" s="45">
        <v>800</v>
      </c>
      <c r="V31" s="40">
        <f t="shared" si="5"/>
        <v>340</v>
      </c>
      <c r="W31" s="1">
        <f>800-460</f>
        <v>340</v>
      </c>
      <c r="X31" s="1">
        <v>0</v>
      </c>
      <c r="Y31" s="45">
        <v>0</v>
      </c>
      <c r="Z31" s="48">
        <f t="shared" si="6"/>
        <v>0</v>
      </c>
      <c r="AA31" s="1">
        <v>0</v>
      </c>
      <c r="AB31" s="1">
        <v>0</v>
      </c>
      <c r="AC31" s="49">
        <v>0</v>
      </c>
      <c r="AD31" s="41">
        <f t="shared" si="7"/>
        <v>0</v>
      </c>
      <c r="AE31" s="1">
        <v>0</v>
      </c>
      <c r="AF31" s="46">
        <v>0</v>
      </c>
      <c r="AG31" s="47">
        <v>0</v>
      </c>
    </row>
    <row r="32" spans="1:33" ht="84" customHeight="1">
      <c r="A32" s="87"/>
      <c r="B32" s="89"/>
      <c r="C32" s="37" t="s">
        <v>29</v>
      </c>
      <c r="D32" s="89"/>
      <c r="E32" s="89"/>
      <c r="F32" s="89"/>
      <c r="G32" s="85"/>
      <c r="H32" s="47">
        <v>8717.9</v>
      </c>
      <c r="I32" s="40">
        <f t="shared" si="2"/>
        <v>9129.600000000002</v>
      </c>
      <c r="J32" s="1">
        <v>28.7</v>
      </c>
      <c r="K32" s="1">
        <v>8689.2</v>
      </c>
      <c r="L32" s="49">
        <v>411.7</v>
      </c>
      <c r="M32" s="40">
        <f t="shared" si="3"/>
        <v>0</v>
      </c>
      <c r="N32" s="1">
        <v>0</v>
      </c>
      <c r="O32" s="1">
        <v>0</v>
      </c>
      <c r="P32" s="49">
        <v>0</v>
      </c>
      <c r="Q32" s="41">
        <f t="shared" si="4"/>
        <v>0</v>
      </c>
      <c r="R32" s="1">
        <v>0</v>
      </c>
      <c r="S32" s="46">
        <v>0</v>
      </c>
      <c r="T32" s="47">
        <v>0</v>
      </c>
      <c r="U32" s="45">
        <f t="shared" si="8"/>
        <v>9129.600000000002</v>
      </c>
      <c r="V32" s="40">
        <f t="shared" si="5"/>
        <v>9129.600000000002</v>
      </c>
      <c r="W32" s="1">
        <v>28.7</v>
      </c>
      <c r="X32" s="1">
        <v>8689.2</v>
      </c>
      <c r="Y32" s="45">
        <v>411.7</v>
      </c>
      <c r="Z32" s="48">
        <f t="shared" si="6"/>
        <v>0</v>
      </c>
      <c r="AA32" s="1">
        <v>0</v>
      </c>
      <c r="AB32" s="1">
        <v>0</v>
      </c>
      <c r="AC32" s="49">
        <v>0</v>
      </c>
      <c r="AD32" s="41">
        <f t="shared" si="7"/>
        <v>0</v>
      </c>
      <c r="AE32" s="1">
        <v>0</v>
      </c>
      <c r="AF32" s="46">
        <v>0</v>
      </c>
      <c r="AG32" s="47">
        <v>0</v>
      </c>
    </row>
    <row r="33" spans="1:33" ht="69" customHeight="1">
      <c r="A33" s="86">
        <f>A31+1</f>
        <v>14</v>
      </c>
      <c r="B33" s="88" t="s">
        <v>66</v>
      </c>
      <c r="C33" s="37" t="s">
        <v>57</v>
      </c>
      <c r="D33" s="88" t="s">
        <v>9</v>
      </c>
      <c r="E33" s="88" t="s">
        <v>9</v>
      </c>
      <c r="F33" s="88" t="s">
        <v>30</v>
      </c>
      <c r="G33" s="84" t="s">
        <v>12</v>
      </c>
      <c r="H33" s="47">
        <v>800</v>
      </c>
      <c r="I33" s="40">
        <f t="shared" si="2"/>
        <v>352.1</v>
      </c>
      <c r="J33" s="1">
        <f>800-447.9</f>
        <v>352.1</v>
      </c>
      <c r="K33" s="1">
        <v>0</v>
      </c>
      <c r="L33" s="49">
        <v>0</v>
      </c>
      <c r="M33" s="40">
        <f t="shared" si="3"/>
        <v>0</v>
      </c>
      <c r="N33" s="1">
        <v>0</v>
      </c>
      <c r="O33" s="1">
        <v>0</v>
      </c>
      <c r="P33" s="49">
        <v>0</v>
      </c>
      <c r="Q33" s="41">
        <f t="shared" si="4"/>
        <v>0</v>
      </c>
      <c r="R33" s="1">
        <v>0</v>
      </c>
      <c r="S33" s="46">
        <v>0</v>
      </c>
      <c r="T33" s="47">
        <v>0</v>
      </c>
      <c r="U33" s="45">
        <v>800</v>
      </c>
      <c r="V33" s="40">
        <f t="shared" si="5"/>
        <v>352.1</v>
      </c>
      <c r="W33" s="1">
        <f>800-447.9</f>
        <v>352.1</v>
      </c>
      <c r="X33" s="1">
        <v>0</v>
      </c>
      <c r="Y33" s="45">
        <v>0</v>
      </c>
      <c r="Z33" s="48">
        <f t="shared" si="6"/>
        <v>0</v>
      </c>
      <c r="AA33" s="1">
        <v>0</v>
      </c>
      <c r="AB33" s="1">
        <v>0</v>
      </c>
      <c r="AC33" s="49">
        <v>0</v>
      </c>
      <c r="AD33" s="41">
        <f t="shared" si="7"/>
        <v>0</v>
      </c>
      <c r="AE33" s="1">
        <v>0</v>
      </c>
      <c r="AF33" s="46">
        <v>0</v>
      </c>
      <c r="AG33" s="47">
        <v>0</v>
      </c>
    </row>
    <row r="34" spans="1:33" ht="88.5" customHeight="1">
      <c r="A34" s="87"/>
      <c r="B34" s="89"/>
      <c r="C34" s="37" t="s">
        <v>29</v>
      </c>
      <c r="D34" s="89"/>
      <c r="E34" s="89"/>
      <c r="F34" s="89"/>
      <c r="G34" s="85"/>
      <c r="H34" s="47">
        <v>3698</v>
      </c>
      <c r="I34" s="40">
        <f t="shared" si="2"/>
        <v>4116.6</v>
      </c>
      <c r="J34" s="1">
        <v>5.6</v>
      </c>
      <c r="K34" s="1">
        <v>3692.4</v>
      </c>
      <c r="L34" s="49">
        <v>418.6</v>
      </c>
      <c r="M34" s="40">
        <f t="shared" si="3"/>
        <v>0</v>
      </c>
      <c r="N34" s="1">
        <v>0</v>
      </c>
      <c r="O34" s="1">
        <v>0</v>
      </c>
      <c r="P34" s="49">
        <v>0</v>
      </c>
      <c r="Q34" s="41">
        <f t="shared" si="4"/>
        <v>0</v>
      </c>
      <c r="R34" s="1">
        <v>0</v>
      </c>
      <c r="S34" s="46">
        <v>0</v>
      </c>
      <c r="T34" s="47">
        <v>0</v>
      </c>
      <c r="U34" s="45">
        <f t="shared" si="8"/>
        <v>4116.6</v>
      </c>
      <c r="V34" s="40">
        <f t="shared" si="5"/>
        <v>4116.6</v>
      </c>
      <c r="W34" s="1">
        <v>5.6</v>
      </c>
      <c r="X34" s="1">
        <v>3692.4</v>
      </c>
      <c r="Y34" s="45">
        <v>418.6</v>
      </c>
      <c r="Z34" s="48">
        <f t="shared" si="6"/>
        <v>0</v>
      </c>
      <c r="AA34" s="1">
        <v>0</v>
      </c>
      <c r="AB34" s="1">
        <v>0</v>
      </c>
      <c r="AC34" s="49">
        <v>0</v>
      </c>
      <c r="AD34" s="41">
        <f t="shared" si="7"/>
        <v>0</v>
      </c>
      <c r="AE34" s="1">
        <v>0</v>
      </c>
      <c r="AF34" s="46">
        <v>0</v>
      </c>
      <c r="AG34" s="47">
        <v>0</v>
      </c>
    </row>
    <row r="35" spans="1:33" ht="90">
      <c r="A35" s="36">
        <v>15</v>
      </c>
      <c r="B35" s="50" t="s">
        <v>37</v>
      </c>
      <c r="C35" s="37" t="s">
        <v>42</v>
      </c>
      <c r="D35" s="37" t="s">
        <v>35</v>
      </c>
      <c r="E35" s="37" t="s">
        <v>35</v>
      </c>
      <c r="F35" s="51" t="s">
        <v>50</v>
      </c>
      <c r="G35" s="52" t="s">
        <v>44</v>
      </c>
      <c r="H35" s="49"/>
      <c r="I35" s="40">
        <f t="shared" si="2"/>
        <v>38252</v>
      </c>
      <c r="J35" s="1">
        <v>0</v>
      </c>
      <c r="K35" s="1">
        <v>38252</v>
      </c>
      <c r="L35" s="49">
        <v>0</v>
      </c>
      <c r="M35" s="40">
        <f t="shared" si="3"/>
        <v>69465.1</v>
      </c>
      <c r="N35" s="1">
        <v>38022.6</v>
      </c>
      <c r="O35" s="1">
        <v>31442.5</v>
      </c>
      <c r="P35" s="49">
        <v>0</v>
      </c>
      <c r="Q35" s="41">
        <f t="shared" si="4"/>
        <v>28823</v>
      </c>
      <c r="R35" s="1">
        <v>0</v>
      </c>
      <c r="S35" s="72">
        <v>28823</v>
      </c>
      <c r="T35" s="47">
        <v>0</v>
      </c>
      <c r="U35" s="45">
        <f t="shared" si="0"/>
        <v>136540.1</v>
      </c>
      <c r="V35" s="40">
        <f t="shared" si="5"/>
        <v>38252</v>
      </c>
      <c r="W35" s="1">
        <v>0</v>
      </c>
      <c r="X35" s="1">
        <v>38252</v>
      </c>
      <c r="Y35" s="45">
        <v>0</v>
      </c>
      <c r="Z35" s="48">
        <f t="shared" si="6"/>
        <v>69465.1</v>
      </c>
      <c r="AA35" s="1">
        <v>38022.6</v>
      </c>
      <c r="AB35" s="1">
        <v>31442.5</v>
      </c>
      <c r="AC35" s="49">
        <v>0</v>
      </c>
      <c r="AD35" s="41">
        <f t="shared" si="7"/>
        <v>28823</v>
      </c>
      <c r="AE35" s="1">
        <v>0</v>
      </c>
      <c r="AF35" s="46">
        <v>28823</v>
      </c>
      <c r="AG35" s="47">
        <v>0</v>
      </c>
    </row>
    <row r="36" spans="1:33" ht="111.75" customHeight="1">
      <c r="A36" s="36">
        <v>16</v>
      </c>
      <c r="B36" s="50" t="s">
        <v>38</v>
      </c>
      <c r="C36" s="37" t="s">
        <v>42</v>
      </c>
      <c r="D36" s="37" t="s">
        <v>35</v>
      </c>
      <c r="E36" s="37" t="s">
        <v>35</v>
      </c>
      <c r="F36" s="51" t="s">
        <v>52</v>
      </c>
      <c r="G36" s="52" t="s">
        <v>44</v>
      </c>
      <c r="H36" s="49"/>
      <c r="I36" s="40">
        <f t="shared" si="2"/>
        <v>53018.1</v>
      </c>
      <c r="J36" s="1">
        <v>0</v>
      </c>
      <c r="K36" s="1">
        <v>53018.1</v>
      </c>
      <c r="L36" s="49">
        <v>0</v>
      </c>
      <c r="M36" s="40">
        <f t="shared" si="3"/>
        <v>117604</v>
      </c>
      <c r="N36" s="1">
        <v>68559.8</v>
      </c>
      <c r="O36" s="1">
        <v>49044.2</v>
      </c>
      <c r="P36" s="49">
        <v>0</v>
      </c>
      <c r="Q36" s="41">
        <f t="shared" si="4"/>
        <v>45070</v>
      </c>
      <c r="R36" s="1">
        <v>0</v>
      </c>
      <c r="S36" s="72">
        <v>45070</v>
      </c>
      <c r="T36" s="47">
        <v>0</v>
      </c>
      <c r="U36" s="45">
        <f t="shared" si="0"/>
        <v>215692.1</v>
      </c>
      <c r="V36" s="40">
        <f t="shared" si="5"/>
        <v>53018.1</v>
      </c>
      <c r="W36" s="1">
        <v>0</v>
      </c>
      <c r="X36" s="1">
        <v>53018.1</v>
      </c>
      <c r="Y36" s="45">
        <v>0</v>
      </c>
      <c r="Z36" s="48">
        <f t="shared" si="6"/>
        <v>117604</v>
      </c>
      <c r="AA36" s="1">
        <v>68559.8</v>
      </c>
      <c r="AB36" s="1">
        <v>49044.2</v>
      </c>
      <c r="AC36" s="49">
        <v>0</v>
      </c>
      <c r="AD36" s="41">
        <f t="shared" si="7"/>
        <v>45070</v>
      </c>
      <c r="AE36" s="1">
        <v>0</v>
      </c>
      <c r="AF36" s="46">
        <v>45070</v>
      </c>
      <c r="AG36" s="47">
        <v>0</v>
      </c>
    </row>
    <row r="37" spans="1:33" ht="111.75" customHeight="1">
      <c r="A37" s="36">
        <f t="shared" si="1"/>
        <v>17</v>
      </c>
      <c r="B37" s="50" t="s">
        <v>39</v>
      </c>
      <c r="C37" s="37" t="s">
        <v>42</v>
      </c>
      <c r="D37" s="37" t="s">
        <v>35</v>
      </c>
      <c r="E37" s="37" t="s">
        <v>35</v>
      </c>
      <c r="F37" s="51" t="s">
        <v>50</v>
      </c>
      <c r="G37" s="52" t="s">
        <v>44</v>
      </c>
      <c r="H37" s="49"/>
      <c r="I37" s="40">
        <f t="shared" si="2"/>
        <v>16002.3</v>
      </c>
      <c r="J37" s="1">
        <v>0</v>
      </c>
      <c r="K37" s="1">
        <v>16002.3</v>
      </c>
      <c r="L37" s="49">
        <v>0</v>
      </c>
      <c r="M37" s="40">
        <f t="shared" si="3"/>
        <v>34405.8</v>
      </c>
      <c r="N37" s="1">
        <v>0</v>
      </c>
      <c r="O37" s="1">
        <v>34405.8</v>
      </c>
      <c r="P37" s="49">
        <v>0</v>
      </c>
      <c r="Q37" s="41">
        <f t="shared" si="4"/>
        <v>99760.2</v>
      </c>
      <c r="R37" s="1">
        <v>67974.2</v>
      </c>
      <c r="S37" s="72">
        <v>31786</v>
      </c>
      <c r="T37" s="47">
        <v>0</v>
      </c>
      <c r="U37" s="45">
        <f t="shared" si="0"/>
        <v>150168.3</v>
      </c>
      <c r="V37" s="40">
        <f t="shared" si="5"/>
        <v>16002.3</v>
      </c>
      <c r="W37" s="1">
        <v>0</v>
      </c>
      <c r="X37" s="1">
        <v>16002.3</v>
      </c>
      <c r="Y37" s="45">
        <v>0</v>
      </c>
      <c r="Z37" s="48">
        <f t="shared" si="6"/>
        <v>34405.8</v>
      </c>
      <c r="AA37" s="1">
        <v>0</v>
      </c>
      <c r="AB37" s="1">
        <v>34405.8</v>
      </c>
      <c r="AC37" s="49">
        <v>0</v>
      </c>
      <c r="AD37" s="41">
        <f t="shared" si="7"/>
        <v>99760.2</v>
      </c>
      <c r="AE37" s="1">
        <v>67974.2</v>
      </c>
      <c r="AF37" s="46">
        <v>31786</v>
      </c>
      <c r="AG37" s="47">
        <v>0</v>
      </c>
    </row>
    <row r="38" spans="1:33" ht="111.75" customHeight="1">
      <c r="A38" s="36">
        <f t="shared" si="1"/>
        <v>18</v>
      </c>
      <c r="B38" s="50" t="s">
        <v>40</v>
      </c>
      <c r="C38" s="37" t="s">
        <v>42</v>
      </c>
      <c r="D38" s="37" t="s">
        <v>35</v>
      </c>
      <c r="E38" s="37" t="s">
        <v>35</v>
      </c>
      <c r="F38" s="51" t="s">
        <v>50</v>
      </c>
      <c r="G38" s="52" t="s">
        <v>44</v>
      </c>
      <c r="H38" s="49"/>
      <c r="I38" s="40">
        <f t="shared" si="2"/>
        <v>0</v>
      </c>
      <c r="J38" s="1">
        <v>0</v>
      </c>
      <c r="K38" s="1">
        <v>0</v>
      </c>
      <c r="L38" s="49">
        <v>0</v>
      </c>
      <c r="M38" s="40">
        <f t="shared" si="3"/>
        <v>35060.8</v>
      </c>
      <c r="N38" s="1">
        <v>0</v>
      </c>
      <c r="O38" s="1">
        <v>35060.8</v>
      </c>
      <c r="P38" s="49">
        <v>0</v>
      </c>
      <c r="Q38" s="41">
        <f t="shared" si="4"/>
        <v>32441</v>
      </c>
      <c r="R38" s="1">
        <v>0</v>
      </c>
      <c r="S38" s="72">
        <v>32441</v>
      </c>
      <c r="T38" s="47">
        <v>0</v>
      </c>
      <c r="U38" s="45">
        <f t="shared" si="0"/>
        <v>67501.8</v>
      </c>
      <c r="V38" s="40">
        <f t="shared" si="5"/>
        <v>0</v>
      </c>
      <c r="W38" s="1">
        <v>0</v>
      </c>
      <c r="X38" s="1">
        <v>0</v>
      </c>
      <c r="Y38" s="45">
        <v>0</v>
      </c>
      <c r="Z38" s="48">
        <f t="shared" si="6"/>
        <v>35060.8</v>
      </c>
      <c r="AA38" s="1">
        <v>0</v>
      </c>
      <c r="AB38" s="1">
        <v>35060.8</v>
      </c>
      <c r="AC38" s="49">
        <v>0</v>
      </c>
      <c r="AD38" s="41">
        <f t="shared" si="7"/>
        <v>32441</v>
      </c>
      <c r="AE38" s="1">
        <v>0</v>
      </c>
      <c r="AF38" s="46">
        <v>32441</v>
      </c>
      <c r="AG38" s="47">
        <v>0</v>
      </c>
    </row>
    <row r="39" spans="1:33" ht="111.75" customHeight="1">
      <c r="A39" s="36">
        <f t="shared" si="1"/>
        <v>19</v>
      </c>
      <c r="B39" s="50" t="s">
        <v>41</v>
      </c>
      <c r="C39" s="37" t="s">
        <v>42</v>
      </c>
      <c r="D39" s="37" t="s">
        <v>35</v>
      </c>
      <c r="E39" s="37" t="s">
        <v>35</v>
      </c>
      <c r="F39" s="51" t="s">
        <v>50</v>
      </c>
      <c r="G39" s="52" t="s">
        <v>44</v>
      </c>
      <c r="H39" s="49"/>
      <c r="I39" s="40">
        <f t="shared" si="2"/>
        <v>9174.5</v>
      </c>
      <c r="J39" s="1">
        <v>0</v>
      </c>
      <c r="K39" s="1">
        <v>9174.5</v>
      </c>
      <c r="L39" s="49">
        <v>0</v>
      </c>
      <c r="M39" s="40">
        <f t="shared" si="3"/>
        <v>40226.700000000004</v>
      </c>
      <c r="N39" s="1">
        <v>5165.9</v>
      </c>
      <c r="O39" s="1">
        <v>35060.8</v>
      </c>
      <c r="P39" s="49">
        <v>0</v>
      </c>
      <c r="Q39" s="41">
        <f t="shared" si="4"/>
        <v>102966.8</v>
      </c>
      <c r="R39" s="1">
        <v>70525.8</v>
      </c>
      <c r="S39" s="72">
        <v>32441</v>
      </c>
      <c r="T39" s="47">
        <v>0</v>
      </c>
      <c r="U39" s="45">
        <f t="shared" si="0"/>
        <v>152368</v>
      </c>
      <c r="V39" s="40">
        <f t="shared" si="5"/>
        <v>9174.5</v>
      </c>
      <c r="W39" s="1">
        <v>0</v>
      </c>
      <c r="X39" s="1">
        <v>9174.5</v>
      </c>
      <c r="Y39" s="45">
        <v>0</v>
      </c>
      <c r="Z39" s="48">
        <f t="shared" si="6"/>
        <v>40226.700000000004</v>
      </c>
      <c r="AA39" s="1">
        <v>5165.9</v>
      </c>
      <c r="AB39" s="1">
        <v>35060.8</v>
      </c>
      <c r="AC39" s="49">
        <v>0</v>
      </c>
      <c r="AD39" s="41">
        <f t="shared" si="7"/>
        <v>102966.8</v>
      </c>
      <c r="AE39" s="1">
        <v>70525.8</v>
      </c>
      <c r="AF39" s="46">
        <v>32441</v>
      </c>
      <c r="AG39" s="47">
        <v>0</v>
      </c>
    </row>
    <row r="40" spans="1:33" ht="111.75" customHeight="1">
      <c r="A40" s="36">
        <f t="shared" si="1"/>
        <v>20</v>
      </c>
      <c r="B40" s="50" t="s">
        <v>43</v>
      </c>
      <c r="C40" s="37" t="s">
        <v>42</v>
      </c>
      <c r="D40" s="37" t="s">
        <v>35</v>
      </c>
      <c r="E40" s="37" t="s">
        <v>35</v>
      </c>
      <c r="F40" s="51" t="s">
        <v>50</v>
      </c>
      <c r="G40" s="52" t="s">
        <v>44</v>
      </c>
      <c r="H40" s="49"/>
      <c r="I40" s="40">
        <f t="shared" si="2"/>
        <v>8083</v>
      </c>
      <c r="J40" s="1">
        <v>0</v>
      </c>
      <c r="K40" s="1">
        <v>8083</v>
      </c>
      <c r="L40" s="49">
        <v>0</v>
      </c>
      <c r="M40" s="40">
        <f t="shared" si="3"/>
        <v>106041.7</v>
      </c>
      <c r="N40" s="1">
        <v>70326</v>
      </c>
      <c r="O40" s="1">
        <v>35715.7</v>
      </c>
      <c r="P40" s="49">
        <v>0</v>
      </c>
      <c r="Q40" s="41">
        <f t="shared" si="4"/>
        <v>35516.1</v>
      </c>
      <c r="R40" s="1">
        <v>2420.1</v>
      </c>
      <c r="S40" s="72">
        <v>33096</v>
      </c>
      <c r="T40" s="47">
        <v>0</v>
      </c>
      <c r="U40" s="45">
        <f t="shared" si="0"/>
        <v>149640.8</v>
      </c>
      <c r="V40" s="40">
        <f t="shared" si="5"/>
        <v>8083</v>
      </c>
      <c r="W40" s="1">
        <v>0</v>
      </c>
      <c r="X40" s="1">
        <v>8083</v>
      </c>
      <c r="Y40" s="45">
        <v>0</v>
      </c>
      <c r="Z40" s="48">
        <f t="shared" si="6"/>
        <v>106041.7</v>
      </c>
      <c r="AA40" s="1">
        <v>70326</v>
      </c>
      <c r="AB40" s="1">
        <v>35715.7</v>
      </c>
      <c r="AC40" s="49">
        <v>0</v>
      </c>
      <c r="AD40" s="41">
        <f t="shared" si="7"/>
        <v>35516.1</v>
      </c>
      <c r="AE40" s="1">
        <v>2420.1</v>
      </c>
      <c r="AF40" s="46">
        <v>33096</v>
      </c>
      <c r="AG40" s="47">
        <v>0</v>
      </c>
    </row>
    <row r="41" spans="1:33" ht="111.75" customHeight="1">
      <c r="A41" s="36">
        <f t="shared" si="1"/>
        <v>21</v>
      </c>
      <c r="B41" s="50" t="s">
        <v>45</v>
      </c>
      <c r="C41" s="37" t="s">
        <v>42</v>
      </c>
      <c r="D41" s="37" t="s">
        <v>35</v>
      </c>
      <c r="E41" s="37" t="s">
        <v>35</v>
      </c>
      <c r="F41" s="51" t="s">
        <v>52</v>
      </c>
      <c r="G41" s="52" t="s">
        <v>44</v>
      </c>
      <c r="H41" s="49"/>
      <c r="I41" s="40">
        <f t="shared" si="2"/>
        <v>0</v>
      </c>
      <c r="J41" s="1">
        <v>0</v>
      </c>
      <c r="K41" s="1">
        <v>0</v>
      </c>
      <c r="L41" s="49">
        <v>0</v>
      </c>
      <c r="M41" s="40">
        <f t="shared" si="3"/>
        <v>52523.1</v>
      </c>
      <c r="N41" s="1">
        <v>0</v>
      </c>
      <c r="O41" s="1">
        <v>52523.1</v>
      </c>
      <c r="P41" s="49">
        <v>0</v>
      </c>
      <c r="Q41" s="41">
        <f t="shared" si="4"/>
        <v>50205</v>
      </c>
      <c r="R41" s="1">
        <v>0</v>
      </c>
      <c r="S41" s="72">
        <v>50205</v>
      </c>
      <c r="T41" s="47">
        <v>0</v>
      </c>
      <c r="U41" s="45">
        <f t="shared" si="0"/>
        <v>102728.1</v>
      </c>
      <c r="V41" s="40">
        <f t="shared" si="5"/>
        <v>0</v>
      </c>
      <c r="W41" s="1">
        <v>0</v>
      </c>
      <c r="X41" s="1">
        <v>0</v>
      </c>
      <c r="Y41" s="45">
        <v>0</v>
      </c>
      <c r="Z41" s="48">
        <f t="shared" si="6"/>
        <v>52523.1</v>
      </c>
      <c r="AA41" s="1">
        <v>0</v>
      </c>
      <c r="AB41" s="1">
        <v>52523.1</v>
      </c>
      <c r="AC41" s="49">
        <v>0</v>
      </c>
      <c r="AD41" s="41">
        <f t="shared" si="7"/>
        <v>50205</v>
      </c>
      <c r="AE41" s="1">
        <v>0</v>
      </c>
      <c r="AF41" s="46">
        <v>50205</v>
      </c>
      <c r="AG41" s="47">
        <v>0</v>
      </c>
    </row>
    <row r="42" spans="1:33" ht="111.75" customHeight="1">
      <c r="A42" s="36">
        <f t="shared" si="1"/>
        <v>22</v>
      </c>
      <c r="B42" s="50" t="s">
        <v>54</v>
      </c>
      <c r="C42" s="37" t="s">
        <v>42</v>
      </c>
      <c r="D42" s="37" t="s">
        <v>35</v>
      </c>
      <c r="E42" s="37" t="s">
        <v>35</v>
      </c>
      <c r="F42" s="51" t="s">
        <v>50</v>
      </c>
      <c r="G42" s="52" t="s">
        <v>44</v>
      </c>
      <c r="H42" s="49"/>
      <c r="I42" s="40">
        <f t="shared" si="2"/>
        <v>37500</v>
      </c>
      <c r="J42" s="1">
        <v>1875</v>
      </c>
      <c r="K42" s="1">
        <v>35625</v>
      </c>
      <c r="L42" s="49">
        <v>0</v>
      </c>
      <c r="M42" s="40">
        <f t="shared" si="3"/>
        <v>40221.9</v>
      </c>
      <c r="N42" s="1">
        <v>0</v>
      </c>
      <c r="O42" s="1">
        <v>40221.9</v>
      </c>
      <c r="P42" s="49">
        <v>0</v>
      </c>
      <c r="Q42" s="41">
        <f t="shared" si="4"/>
        <v>90173.1</v>
      </c>
      <c r="R42" s="1">
        <v>53055</v>
      </c>
      <c r="S42" s="72">
        <v>37118.1</v>
      </c>
      <c r="T42" s="47">
        <v>0</v>
      </c>
      <c r="U42" s="45">
        <f t="shared" si="0"/>
        <v>167895</v>
      </c>
      <c r="V42" s="40">
        <f t="shared" si="5"/>
        <v>37500</v>
      </c>
      <c r="W42" s="1">
        <v>1875</v>
      </c>
      <c r="X42" s="1">
        <v>35625</v>
      </c>
      <c r="Y42" s="45">
        <v>0</v>
      </c>
      <c r="Z42" s="48">
        <f t="shared" si="6"/>
        <v>40221.9</v>
      </c>
      <c r="AA42" s="1">
        <v>0</v>
      </c>
      <c r="AB42" s="1">
        <v>40221.9</v>
      </c>
      <c r="AC42" s="49">
        <v>0</v>
      </c>
      <c r="AD42" s="41">
        <f t="shared" si="7"/>
        <v>90173.1</v>
      </c>
      <c r="AE42" s="1">
        <v>53055</v>
      </c>
      <c r="AF42" s="46">
        <v>37118.1</v>
      </c>
      <c r="AG42" s="47">
        <v>0</v>
      </c>
    </row>
    <row r="43" spans="1:33" ht="111.75" customHeight="1">
      <c r="A43" s="36">
        <f t="shared" si="1"/>
        <v>23</v>
      </c>
      <c r="B43" s="50" t="s">
        <v>46</v>
      </c>
      <c r="C43" s="37" t="s">
        <v>42</v>
      </c>
      <c r="D43" s="37" t="s">
        <v>35</v>
      </c>
      <c r="E43" s="37" t="s">
        <v>35</v>
      </c>
      <c r="F43" s="51" t="s">
        <v>50</v>
      </c>
      <c r="G43" s="52" t="s">
        <v>44</v>
      </c>
      <c r="H43" s="49"/>
      <c r="I43" s="40">
        <f t="shared" si="2"/>
        <v>0</v>
      </c>
      <c r="J43" s="1">
        <v>0</v>
      </c>
      <c r="K43" s="1">
        <v>0</v>
      </c>
      <c r="L43" s="49">
        <v>0</v>
      </c>
      <c r="M43" s="40">
        <f t="shared" si="3"/>
        <v>40221.9</v>
      </c>
      <c r="N43" s="1">
        <v>0</v>
      </c>
      <c r="O43" s="1">
        <v>40221.9</v>
      </c>
      <c r="P43" s="49">
        <v>0</v>
      </c>
      <c r="Q43" s="41">
        <f t="shared" si="4"/>
        <v>37118.1</v>
      </c>
      <c r="R43" s="1">
        <v>0</v>
      </c>
      <c r="S43" s="72">
        <v>37118.1</v>
      </c>
      <c r="T43" s="47">
        <v>0</v>
      </c>
      <c r="U43" s="45">
        <f t="shared" si="0"/>
        <v>77340</v>
      </c>
      <c r="V43" s="40">
        <f t="shared" si="5"/>
        <v>0</v>
      </c>
      <c r="W43" s="1">
        <v>0</v>
      </c>
      <c r="X43" s="1">
        <v>0</v>
      </c>
      <c r="Y43" s="45">
        <v>0</v>
      </c>
      <c r="Z43" s="48">
        <f t="shared" si="6"/>
        <v>40221.9</v>
      </c>
      <c r="AA43" s="1">
        <v>0</v>
      </c>
      <c r="AB43" s="1">
        <v>40221.9</v>
      </c>
      <c r="AC43" s="49">
        <v>0</v>
      </c>
      <c r="AD43" s="41">
        <f t="shared" si="7"/>
        <v>37118.1</v>
      </c>
      <c r="AE43" s="1">
        <v>0</v>
      </c>
      <c r="AF43" s="46">
        <v>37118.1</v>
      </c>
      <c r="AG43" s="47">
        <v>0</v>
      </c>
    </row>
    <row r="44" spans="1:33" ht="111.75" customHeight="1">
      <c r="A44" s="36">
        <f t="shared" si="1"/>
        <v>24</v>
      </c>
      <c r="B44" s="50" t="s">
        <v>47</v>
      </c>
      <c r="C44" s="37" t="s">
        <v>42</v>
      </c>
      <c r="D44" s="37" t="s">
        <v>35</v>
      </c>
      <c r="E44" s="37" t="s">
        <v>35</v>
      </c>
      <c r="F44" s="51" t="s">
        <v>50</v>
      </c>
      <c r="G44" s="52" t="s">
        <v>44</v>
      </c>
      <c r="H44" s="49"/>
      <c r="I44" s="40">
        <f t="shared" si="2"/>
        <v>0</v>
      </c>
      <c r="J44" s="1">
        <v>0</v>
      </c>
      <c r="K44" s="1">
        <v>0</v>
      </c>
      <c r="L44" s="49">
        <v>0</v>
      </c>
      <c r="M44" s="40">
        <f t="shared" si="3"/>
        <v>40221.9</v>
      </c>
      <c r="N44" s="1">
        <v>0</v>
      </c>
      <c r="O44" s="1">
        <v>40221.9</v>
      </c>
      <c r="P44" s="49">
        <v>0</v>
      </c>
      <c r="Q44" s="41">
        <f t="shared" si="4"/>
        <v>37118.1</v>
      </c>
      <c r="R44" s="1">
        <v>0</v>
      </c>
      <c r="S44" s="72">
        <v>37118.1</v>
      </c>
      <c r="T44" s="47">
        <v>0</v>
      </c>
      <c r="U44" s="45">
        <f t="shared" si="0"/>
        <v>77340</v>
      </c>
      <c r="V44" s="40">
        <f t="shared" si="5"/>
        <v>0</v>
      </c>
      <c r="W44" s="1">
        <v>0</v>
      </c>
      <c r="X44" s="1">
        <v>0</v>
      </c>
      <c r="Y44" s="45">
        <v>0</v>
      </c>
      <c r="Z44" s="48">
        <f t="shared" si="6"/>
        <v>40221.9</v>
      </c>
      <c r="AA44" s="1">
        <v>0</v>
      </c>
      <c r="AB44" s="1">
        <v>40221.9</v>
      </c>
      <c r="AC44" s="49">
        <v>0</v>
      </c>
      <c r="AD44" s="41">
        <f t="shared" si="7"/>
        <v>37118.1</v>
      </c>
      <c r="AE44" s="1">
        <v>0</v>
      </c>
      <c r="AF44" s="46">
        <v>37118.1</v>
      </c>
      <c r="AG44" s="47">
        <v>0</v>
      </c>
    </row>
    <row r="45" spans="1:33" ht="111.75" customHeight="1">
      <c r="A45" s="36">
        <f t="shared" si="1"/>
        <v>25</v>
      </c>
      <c r="B45" s="50" t="s">
        <v>55</v>
      </c>
      <c r="C45" s="37" t="s">
        <v>42</v>
      </c>
      <c r="D45" s="37" t="s">
        <v>35</v>
      </c>
      <c r="E45" s="37" t="s">
        <v>35</v>
      </c>
      <c r="F45" s="51" t="s">
        <v>50</v>
      </c>
      <c r="G45" s="52" t="s">
        <v>44</v>
      </c>
      <c r="H45" s="49"/>
      <c r="I45" s="40">
        <f t="shared" si="2"/>
        <v>37500</v>
      </c>
      <c r="J45" s="1">
        <v>1875</v>
      </c>
      <c r="K45" s="1">
        <v>35625</v>
      </c>
      <c r="L45" s="49">
        <v>0</v>
      </c>
      <c r="M45" s="40">
        <f t="shared" si="3"/>
        <v>40221.9</v>
      </c>
      <c r="N45" s="1">
        <v>0</v>
      </c>
      <c r="O45" s="1">
        <v>40221.9</v>
      </c>
      <c r="P45" s="49">
        <v>0</v>
      </c>
      <c r="Q45" s="41">
        <f t="shared" si="4"/>
        <v>90173.1</v>
      </c>
      <c r="R45" s="1">
        <v>53055</v>
      </c>
      <c r="S45" s="46">
        <v>37118.1</v>
      </c>
      <c r="T45" s="47">
        <v>0</v>
      </c>
      <c r="U45" s="45">
        <f t="shared" si="0"/>
        <v>167895</v>
      </c>
      <c r="V45" s="40">
        <f t="shared" si="5"/>
        <v>37500</v>
      </c>
      <c r="W45" s="1">
        <v>1875</v>
      </c>
      <c r="X45" s="1">
        <v>35625</v>
      </c>
      <c r="Y45" s="45">
        <v>0</v>
      </c>
      <c r="Z45" s="48">
        <f t="shared" si="6"/>
        <v>40221.9</v>
      </c>
      <c r="AA45" s="1">
        <v>0</v>
      </c>
      <c r="AB45" s="1">
        <v>40221.9</v>
      </c>
      <c r="AC45" s="49">
        <v>0</v>
      </c>
      <c r="AD45" s="41">
        <f t="shared" si="7"/>
        <v>90173.1</v>
      </c>
      <c r="AE45" s="1">
        <v>53055</v>
      </c>
      <c r="AF45" s="46">
        <v>37118.1</v>
      </c>
      <c r="AG45" s="47">
        <v>0</v>
      </c>
    </row>
    <row r="46" spans="1:33" ht="111.75" customHeight="1">
      <c r="A46" s="36">
        <f t="shared" si="1"/>
        <v>26</v>
      </c>
      <c r="B46" s="50" t="s">
        <v>48</v>
      </c>
      <c r="C46" s="37" t="s">
        <v>42</v>
      </c>
      <c r="D46" s="37" t="s">
        <v>35</v>
      </c>
      <c r="E46" s="37" t="s">
        <v>35</v>
      </c>
      <c r="F46" s="51" t="s">
        <v>51</v>
      </c>
      <c r="G46" s="52" t="s">
        <v>44</v>
      </c>
      <c r="H46" s="49"/>
      <c r="I46" s="40">
        <f t="shared" si="2"/>
        <v>0</v>
      </c>
      <c r="J46" s="1">
        <v>0</v>
      </c>
      <c r="K46" s="1">
        <v>0</v>
      </c>
      <c r="L46" s="49">
        <v>0</v>
      </c>
      <c r="M46" s="40">
        <f t="shared" si="3"/>
        <v>61026</v>
      </c>
      <c r="N46" s="1">
        <v>0</v>
      </c>
      <c r="O46" s="1">
        <v>61026</v>
      </c>
      <c r="P46" s="49">
        <v>0</v>
      </c>
      <c r="Q46" s="41">
        <f t="shared" si="4"/>
        <v>56317</v>
      </c>
      <c r="R46" s="1">
        <v>0</v>
      </c>
      <c r="S46" s="72">
        <v>56317</v>
      </c>
      <c r="T46" s="47">
        <v>0</v>
      </c>
      <c r="U46" s="45">
        <f t="shared" si="0"/>
        <v>117343</v>
      </c>
      <c r="V46" s="40">
        <f t="shared" si="5"/>
        <v>0</v>
      </c>
      <c r="W46" s="1">
        <v>0</v>
      </c>
      <c r="X46" s="1">
        <v>0</v>
      </c>
      <c r="Y46" s="45">
        <v>0</v>
      </c>
      <c r="Z46" s="48">
        <f t="shared" si="6"/>
        <v>61026</v>
      </c>
      <c r="AA46" s="1">
        <v>0</v>
      </c>
      <c r="AB46" s="1">
        <v>61026</v>
      </c>
      <c r="AC46" s="49">
        <v>0</v>
      </c>
      <c r="AD46" s="41">
        <f t="shared" si="7"/>
        <v>56317</v>
      </c>
      <c r="AE46" s="1">
        <v>0</v>
      </c>
      <c r="AF46" s="46">
        <v>56317</v>
      </c>
      <c r="AG46" s="47">
        <v>0</v>
      </c>
    </row>
    <row r="47" spans="1:33" ht="111.75" customHeight="1">
      <c r="A47" s="53">
        <f t="shared" si="1"/>
        <v>27</v>
      </c>
      <c r="B47" s="54" t="s">
        <v>49</v>
      </c>
      <c r="C47" s="51" t="s">
        <v>42</v>
      </c>
      <c r="D47" s="51" t="s">
        <v>35</v>
      </c>
      <c r="E47" s="51" t="s">
        <v>35</v>
      </c>
      <c r="F47" s="51" t="s">
        <v>53</v>
      </c>
      <c r="G47" s="55" t="s">
        <v>44</v>
      </c>
      <c r="H47" s="56"/>
      <c r="I47" s="40">
        <f t="shared" si="2"/>
        <v>0</v>
      </c>
      <c r="J47" s="57">
        <v>0</v>
      </c>
      <c r="K47" s="57">
        <v>0</v>
      </c>
      <c r="L47" s="56">
        <v>0</v>
      </c>
      <c r="M47" s="40">
        <f t="shared" si="3"/>
        <v>244194.2</v>
      </c>
      <c r="N47" s="57">
        <v>0</v>
      </c>
      <c r="O47" s="57">
        <v>244194.2</v>
      </c>
      <c r="P47" s="56">
        <v>0</v>
      </c>
      <c r="Q47" s="41">
        <f t="shared" si="4"/>
        <v>225349.6</v>
      </c>
      <c r="R47" s="57">
        <v>0</v>
      </c>
      <c r="S47" s="58">
        <v>225349.6</v>
      </c>
      <c r="T47" s="47">
        <v>0</v>
      </c>
      <c r="U47" s="59">
        <f t="shared" si="0"/>
        <v>469543.80000000005</v>
      </c>
      <c r="V47" s="40">
        <f t="shared" si="5"/>
        <v>0</v>
      </c>
      <c r="W47" s="57">
        <v>0</v>
      </c>
      <c r="X47" s="57">
        <v>0</v>
      </c>
      <c r="Y47" s="59">
        <v>0</v>
      </c>
      <c r="Z47" s="48">
        <f t="shared" si="6"/>
        <v>244194.2</v>
      </c>
      <c r="AA47" s="57">
        <v>0</v>
      </c>
      <c r="AB47" s="57">
        <v>244194.2</v>
      </c>
      <c r="AC47" s="56">
        <v>0</v>
      </c>
      <c r="AD47" s="41">
        <f t="shared" si="7"/>
        <v>225349.6</v>
      </c>
      <c r="AE47" s="57">
        <v>0</v>
      </c>
      <c r="AF47" s="58">
        <v>225349.6</v>
      </c>
      <c r="AG47" s="47">
        <v>0</v>
      </c>
    </row>
    <row r="48" spans="1:33" ht="111.75" customHeight="1" thickBot="1">
      <c r="A48" s="53">
        <f>A47+1</f>
        <v>28</v>
      </c>
      <c r="B48" s="51" t="s">
        <v>56</v>
      </c>
      <c r="C48" s="51" t="s">
        <v>42</v>
      </c>
      <c r="D48" s="51" t="s">
        <v>35</v>
      </c>
      <c r="E48" s="51" t="s">
        <v>35</v>
      </c>
      <c r="F48" s="51" t="s">
        <v>53</v>
      </c>
      <c r="G48" s="60" t="s">
        <v>44</v>
      </c>
      <c r="H48" s="61"/>
      <c r="I48" s="62">
        <f t="shared" si="2"/>
        <v>47500</v>
      </c>
      <c r="J48" s="57">
        <v>11875</v>
      </c>
      <c r="K48" s="57">
        <v>35625</v>
      </c>
      <c r="L48" s="63">
        <v>0</v>
      </c>
      <c r="M48" s="62">
        <f t="shared" si="3"/>
        <v>50811.1</v>
      </c>
      <c r="N48" s="57">
        <v>50811.1</v>
      </c>
      <c r="O48" s="57">
        <v>0</v>
      </c>
      <c r="P48" s="63">
        <v>0</v>
      </c>
      <c r="Q48" s="64">
        <f t="shared" si="4"/>
        <v>0</v>
      </c>
      <c r="R48" s="57">
        <v>0</v>
      </c>
      <c r="S48" s="58">
        <v>0</v>
      </c>
      <c r="T48" s="65">
        <v>0</v>
      </c>
      <c r="U48" s="66">
        <f>V48+Z48+AD48</f>
        <v>98311.1</v>
      </c>
      <c r="V48" s="62">
        <f t="shared" si="5"/>
        <v>47500</v>
      </c>
      <c r="W48" s="57">
        <v>11875</v>
      </c>
      <c r="X48" s="57">
        <v>35625</v>
      </c>
      <c r="Y48" s="66">
        <v>0</v>
      </c>
      <c r="Z48" s="67">
        <f t="shared" si="6"/>
        <v>50811.1</v>
      </c>
      <c r="AA48" s="57">
        <v>50811.1</v>
      </c>
      <c r="AB48" s="57">
        <v>0</v>
      </c>
      <c r="AC48" s="63">
        <v>0</v>
      </c>
      <c r="AD48" s="64">
        <f t="shared" si="7"/>
        <v>0</v>
      </c>
      <c r="AE48" s="57">
        <v>0</v>
      </c>
      <c r="AF48" s="58">
        <v>0</v>
      </c>
      <c r="AG48" s="65">
        <v>0</v>
      </c>
    </row>
    <row r="49" spans="1:33" ht="25.5" customHeight="1" thickBot="1">
      <c r="A49" s="115" t="s">
        <v>6</v>
      </c>
      <c r="B49" s="116"/>
      <c r="C49" s="116"/>
      <c r="D49" s="116"/>
      <c r="E49" s="116"/>
      <c r="F49" s="116"/>
      <c r="G49" s="117"/>
      <c r="H49" s="118">
        <f>SUM(H16:H48)</f>
        <v>176941.19999999998</v>
      </c>
      <c r="I49" s="119">
        <f>SUM(I16:I48)</f>
        <v>558322</v>
      </c>
      <c r="J49" s="120">
        <f aca="true" t="shared" si="9" ref="J49:AG49">SUM(J16:J48)</f>
        <v>195013.90000000005</v>
      </c>
      <c r="K49" s="120">
        <f t="shared" si="9"/>
        <v>361554.30000000005</v>
      </c>
      <c r="L49" s="121">
        <f t="shared" si="9"/>
        <v>1753.8000000000002</v>
      </c>
      <c r="M49" s="119">
        <f t="shared" si="9"/>
        <v>985370.0000000001</v>
      </c>
      <c r="N49" s="120">
        <f t="shared" si="9"/>
        <v>246009.30000000002</v>
      </c>
      <c r="O49" s="120">
        <f>SUM(O16:O48)</f>
        <v>739360.7000000001</v>
      </c>
      <c r="P49" s="121">
        <f t="shared" si="9"/>
        <v>0</v>
      </c>
      <c r="Q49" s="119">
        <f t="shared" si="9"/>
        <v>931031.0999999999</v>
      </c>
      <c r="R49" s="120">
        <f t="shared" si="9"/>
        <v>247030.1</v>
      </c>
      <c r="S49" s="120">
        <f t="shared" si="9"/>
        <v>684000.9999999999</v>
      </c>
      <c r="T49" s="121">
        <f t="shared" si="9"/>
        <v>0</v>
      </c>
      <c r="U49" s="122">
        <f t="shared" si="9"/>
        <v>2476886.1</v>
      </c>
      <c r="V49" s="119">
        <f t="shared" si="9"/>
        <v>558322</v>
      </c>
      <c r="W49" s="120">
        <f t="shared" si="9"/>
        <v>195013.90000000005</v>
      </c>
      <c r="X49" s="120">
        <f t="shared" si="9"/>
        <v>361554.30000000005</v>
      </c>
      <c r="Y49" s="121">
        <f t="shared" si="9"/>
        <v>1753.8000000000002</v>
      </c>
      <c r="Z49" s="122">
        <f t="shared" si="9"/>
        <v>985370.0000000001</v>
      </c>
      <c r="AA49" s="120">
        <f t="shared" si="9"/>
        <v>246009.30000000002</v>
      </c>
      <c r="AB49" s="120">
        <f t="shared" si="9"/>
        <v>739360.7000000001</v>
      </c>
      <c r="AC49" s="121">
        <f t="shared" si="9"/>
        <v>0</v>
      </c>
      <c r="AD49" s="119">
        <f t="shared" si="9"/>
        <v>931031.0999999999</v>
      </c>
      <c r="AE49" s="74">
        <f t="shared" si="9"/>
        <v>247030.1</v>
      </c>
      <c r="AF49" s="74">
        <f t="shared" si="9"/>
        <v>684000.9999999999</v>
      </c>
      <c r="AG49" s="68">
        <f t="shared" si="9"/>
        <v>0</v>
      </c>
    </row>
    <row r="50" spans="1:30" ht="1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</row>
    <row r="51" spans="1:30" ht="15">
      <c r="A51" s="124" t="s">
        <v>23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</row>
    <row r="52" spans="1:30" ht="15">
      <c r="A52" s="125"/>
      <c r="B52" s="126"/>
      <c r="C52" s="126"/>
      <c r="D52" s="125"/>
      <c r="E52" s="126"/>
      <c r="F52" s="123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3"/>
      <c r="S52" s="125"/>
      <c r="T52" s="125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</row>
    <row r="53" spans="1:30" ht="1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</row>
    <row r="54" spans="1:33" ht="1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7"/>
      <c r="W54" s="127"/>
      <c r="X54" s="127"/>
      <c r="Y54" s="127"/>
      <c r="Z54" s="127"/>
      <c r="AA54" s="127"/>
      <c r="AB54" s="127"/>
      <c r="AC54" s="127"/>
      <c r="AD54" s="127"/>
      <c r="AE54" s="70"/>
      <c r="AF54" s="70"/>
      <c r="AG54" s="70"/>
    </row>
    <row r="57" spans="1:30" ht="18.7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</row>
    <row r="59" spans="8:30" ht="15">
      <c r="H59" s="69"/>
      <c r="I59" s="69"/>
      <c r="J59" s="69"/>
      <c r="K59" s="69"/>
      <c r="L59" s="69"/>
      <c r="M59" s="69"/>
      <c r="N59" s="69"/>
      <c r="O59" s="69"/>
      <c r="P59" s="69"/>
      <c r="Q59" s="69"/>
      <c r="V59" s="69"/>
      <c r="W59" s="69"/>
      <c r="X59" s="69"/>
      <c r="Y59" s="69"/>
      <c r="Z59" s="69"/>
      <c r="AA59" s="69"/>
      <c r="AB59" s="69"/>
      <c r="AC59" s="69"/>
      <c r="AD59" s="69"/>
    </row>
    <row r="60" spans="8:30" ht="15">
      <c r="H60" s="69"/>
      <c r="I60" s="69"/>
      <c r="J60" s="69"/>
      <c r="K60" s="69"/>
      <c r="L60" s="69"/>
      <c r="M60" s="69"/>
      <c r="N60" s="69"/>
      <c r="O60" s="69"/>
      <c r="P60" s="69"/>
      <c r="Q60" s="69"/>
      <c r="V60" s="69"/>
      <c r="W60" s="69"/>
      <c r="X60" s="69"/>
      <c r="Y60" s="69"/>
      <c r="Z60" s="69"/>
      <c r="AA60" s="69"/>
      <c r="AB60" s="69"/>
      <c r="AC60" s="69"/>
      <c r="AD60" s="69"/>
    </row>
    <row r="61" spans="8:30" ht="15">
      <c r="H61" s="69"/>
      <c r="I61" s="69"/>
      <c r="J61" s="69"/>
      <c r="K61" s="69"/>
      <c r="L61" s="69"/>
      <c r="M61" s="69"/>
      <c r="N61" s="69"/>
      <c r="O61" s="69"/>
      <c r="P61" s="69"/>
      <c r="Q61" s="69"/>
      <c r="V61" s="69"/>
      <c r="W61" s="69"/>
      <c r="X61" s="69"/>
      <c r="Y61" s="69"/>
      <c r="Z61" s="69"/>
      <c r="AA61" s="69"/>
      <c r="AB61" s="69"/>
      <c r="AC61" s="69"/>
      <c r="AD61" s="69"/>
    </row>
    <row r="62" spans="8:30" ht="15">
      <c r="H62" s="69"/>
      <c r="I62" s="69"/>
      <c r="J62" s="69"/>
      <c r="K62" s="69"/>
      <c r="L62" s="69"/>
      <c r="M62" s="69"/>
      <c r="N62" s="69"/>
      <c r="O62" s="69"/>
      <c r="P62" s="69"/>
      <c r="Q62" s="69"/>
      <c r="V62" s="69"/>
      <c r="W62" s="69"/>
      <c r="X62" s="69"/>
      <c r="Y62" s="69"/>
      <c r="Z62" s="69"/>
      <c r="AA62" s="69"/>
      <c r="AB62" s="69"/>
      <c r="AC62" s="69"/>
      <c r="AD62" s="69"/>
    </row>
  </sheetData>
  <sheetProtection/>
  <mergeCells count="54">
    <mergeCell ref="Q13:T13"/>
    <mergeCell ref="V13:Y13"/>
    <mergeCell ref="A6:AD6"/>
    <mergeCell ref="E9:E14"/>
    <mergeCell ref="A8:AD8"/>
    <mergeCell ref="A7:AF7"/>
    <mergeCell ref="Z13:AC13"/>
    <mergeCell ref="A9:A14"/>
    <mergeCell ref="B9:B14"/>
    <mergeCell ref="C9:C14"/>
    <mergeCell ref="D9:D14"/>
    <mergeCell ref="V9:AG12"/>
    <mergeCell ref="A57:AD57"/>
    <mergeCell ref="A49:G49"/>
    <mergeCell ref="A51:AD51"/>
    <mergeCell ref="F9:F14"/>
    <mergeCell ref="I9:S12"/>
    <mergeCell ref="U9:U14"/>
    <mergeCell ref="AD13:AG13"/>
    <mergeCell ref="G25:G26"/>
    <mergeCell ref="I13:L13"/>
    <mergeCell ref="M13:P13"/>
    <mergeCell ref="A25:A26"/>
    <mergeCell ref="B25:B26"/>
    <mergeCell ref="G9:G14"/>
    <mergeCell ref="H9:H14"/>
    <mergeCell ref="A29:A30"/>
    <mergeCell ref="B29:B30"/>
    <mergeCell ref="D29:D30"/>
    <mergeCell ref="E29:E30"/>
    <mergeCell ref="A27:A28"/>
    <mergeCell ref="B27:B28"/>
    <mergeCell ref="E27:E28"/>
    <mergeCell ref="F27:F28"/>
    <mergeCell ref="D27:D28"/>
    <mergeCell ref="D25:D26"/>
    <mergeCell ref="E25:E26"/>
    <mergeCell ref="D31:D32"/>
    <mergeCell ref="F29:F30"/>
    <mergeCell ref="E31:E32"/>
    <mergeCell ref="F31:F32"/>
    <mergeCell ref="G31:G32"/>
    <mergeCell ref="F25:F26"/>
    <mergeCell ref="G27:G28"/>
    <mergeCell ref="AD5:AF5"/>
    <mergeCell ref="G29:G30"/>
    <mergeCell ref="A33:A34"/>
    <mergeCell ref="B33:B34"/>
    <mergeCell ref="D33:D34"/>
    <mergeCell ref="E33:E34"/>
    <mergeCell ref="F33:F34"/>
    <mergeCell ref="G33:G34"/>
    <mergeCell ref="A31:A32"/>
    <mergeCell ref="B31:B32"/>
  </mergeCells>
  <printOptions/>
  <pageMargins left="0.1968503937007874" right="0.1968503937007874" top="0.1968503937007874" bottom="0.1968503937007874" header="0.5118110236220472" footer="0.5118110236220472"/>
  <pageSetup fitToHeight="43" fitToWidth="1" horizontalDpi="600" verticalDpi="600" orientation="landscape" paperSize="9" scale="29" r:id="rId1"/>
  <rowBreaks count="1" manualBreakCount="1">
    <brk id="3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2015-12-30T06:40:39Z</cp:lastPrinted>
  <dcterms:created xsi:type="dcterms:W3CDTF">1996-10-08T23:32:33Z</dcterms:created>
  <dcterms:modified xsi:type="dcterms:W3CDTF">2016-01-14T06:23:14Z</dcterms:modified>
  <cp:category/>
  <cp:version/>
  <cp:contentType/>
  <cp:contentStatus/>
</cp:coreProperties>
</file>