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435" windowWidth="18855" windowHeight="11400" activeTab="0"/>
  </bookViews>
  <sheets>
    <sheet name="прил.1" sheetId="1" r:id="rId1"/>
  </sheets>
  <definedNames>
    <definedName name="_xlnm.Print_Titles" localSheetId="0">'прил.1'!$10:$12</definedName>
    <definedName name="_xlnm.Print_Area" localSheetId="0">'прил.1'!$A$1:$Q$219</definedName>
  </definedNames>
  <calcPr fullCalcOnLoad="1"/>
</workbook>
</file>

<file path=xl/sharedStrings.xml><?xml version="1.0" encoding="utf-8"?>
<sst xmlns="http://schemas.openxmlformats.org/spreadsheetml/2006/main" count="298" uniqueCount="100">
  <si>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</si>
  <si>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</si>
  <si>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</si>
  <si>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</si>
  <si>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</si>
  <si>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</si>
  <si>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</si>
  <si>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</si>
  <si>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</si>
  <si>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</si>
  <si>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</si>
  <si>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</si>
  <si>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</si>
  <si>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</si>
  <si>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</si>
  <si>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</si>
  <si>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</si>
  <si>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</si>
  <si>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ПЕРЕЧЕНЬ МЕРОПРИЯТИЙ И РЕСУРСНОЕ ОБЕСПЕЧЕНИЕ МУНИЦИПАЛЬНОЙ ПРОГРАММЫ</t>
  </si>
  <si>
    <t>Наименования целей, задач, мероприятий муниципальной программы</t>
  </si>
  <si>
    <t>Задача 3 муниципальной программы: организация каникулярного отдыха и занятости детей.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</si>
  <si>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</si>
  <si>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Департамент капитального строительства администрации Города Томска</t>
  </si>
  <si>
    <t>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</si>
  <si>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</si>
  <si>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</si>
  <si>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</si>
  <si>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</si>
  <si>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</si>
  <si>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</si>
  <si>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</si>
  <si>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</si>
  <si>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</si>
  <si>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</si>
  <si>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</si>
  <si>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</si>
  <si>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</si>
  <si>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</si>
  <si>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</si>
  <si>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</si>
  <si>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</si>
  <si>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</si>
  <si>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5.3</t>
  </si>
  <si>
    <t>5.4</t>
  </si>
  <si>
    <t>Мероприятие 4: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</si>
  <si>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Подпрограмма 6 "Организация и обеспечение эффективного функционирования сети учреждений образования"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</si>
  <si>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</si>
  <si>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</si>
  <si>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</si>
  <si>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7.1</t>
  </si>
  <si>
    <t>7.2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</si>
  <si>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</si>
  <si>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ВСЕГО ПО ЗАДАЧЕ 1</t>
  </si>
  <si>
    <t>Мероприятие 1: оказание муниципальных услуг по предоставлению общего образования, в соответствии с утвержденными показателями качества</t>
  </si>
  <si>
    <t>ВСЕГО ПО ЗАДАЧЕ 2</t>
  </si>
  <si>
    <t>Мероприятие 1: организация каникулярного отдыха детей в лагерях с различных типов и видов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</si>
  <si>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</t>
  </si>
  <si>
    <t>ВСЕГО ПО ЗАДАЧЕ 3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</si>
  <si>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</si>
  <si>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ВСЕГО ПО ЗАДАЧЕ 4</t>
  </si>
  <si>
    <t>Мероприятие 1: обеспечение 100% детей в возрасте от 3-х лет местами в дошкольных образовательных учреждениях.</t>
  </si>
  <si>
    <t>ВСЕГО ПО ЗАДАЧЕ 5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</si>
  <si>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</si>
  <si>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6.1</t>
  </si>
  <si>
    <t>6.2</t>
  </si>
  <si>
    <t>6.3</t>
  </si>
  <si>
    <t>ВСЕГО ПО ЗАДАЧЕ 6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</si>
  <si>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</si>
  <si>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ВСЕГО ПО ЗАДАЧЕ 7</t>
  </si>
  <si>
    <t>к постановлению администрации Города Томска</t>
  </si>
  <si>
    <t>потр</t>
  </si>
  <si>
    <t>утвержд</t>
  </si>
  <si>
    <t>2018 год</t>
  </si>
  <si>
    <t>2019 год</t>
  </si>
  <si>
    <t>2020 год</t>
  </si>
  <si>
    <t>Приложение 2 к муниципальной программе "Развитие образования" на 2015 - 2020 годы"</t>
  </si>
  <si>
    <t>"Развитие образования" на 2015 - 2020 годы"</t>
  </si>
  <si>
    <t>Подпрограмма 1 "Функционирование и развитие дошкольного образования" на 2015 - 2020 годы"</t>
  </si>
  <si>
    <t>Подпрограмма 2 "Функционирование и развитие общего образования" на 2015 - 2020 годы"</t>
  </si>
  <si>
    <t>Подпрограмма 3 "Организация отдыха детей в каникулярное время" на 2015 - 2020 годы"</t>
  </si>
  <si>
    <t>Подпрограмма 4 "Сопровождение функционирования и развития сферы образования" на 2015 - 2020 годы"</t>
  </si>
  <si>
    <t>Подпрограмма 5 "Строительство, реконструкция, капитальный ремонт объектов образования" на 2015 - 2020 годы"</t>
  </si>
  <si>
    <t>Подпрограмма 7 "Функционирование и развитие дополнительного образования детей" на 2015 - 2020 годы"</t>
  </si>
  <si>
    <r>
      <t xml:space="preserve">Мероприятие 2 подпрограммы: создание условий для </t>
    </r>
    <r>
      <rPr>
        <sz val="10"/>
        <color indexed="8"/>
        <rFont val="Times New Roman"/>
        <family val="1"/>
      </rPr>
      <t xml:space="preserve"> функционирования и </t>
    </r>
    <r>
      <rPr>
        <sz val="10"/>
        <color indexed="8"/>
        <rFont val="Times New Roman"/>
        <family val="1"/>
      </rPr>
      <t xml:space="preserve"> развития системы дошкольного образования в городе Томске. </t>
    </r>
  </si>
  <si>
    <t>Мероприятие 2: создание условий для реализации образовательных программ общего образования</t>
  </si>
  <si>
    <r>
      <t xml:space="preserve">Мероприятие 3: обеспечение </t>
    </r>
    <r>
      <rPr>
        <sz val="10"/>
        <color indexed="8"/>
        <rFont val="Times New Roman"/>
        <family val="1"/>
      </rPr>
      <t xml:space="preserve"> экономического, бухгалтерского сопровождения сферы образования.</t>
    </r>
  </si>
  <si>
    <t>Мероприятие 2: создание  условий для повышения качества образования</t>
  </si>
  <si>
    <t>Мероприятие 3: создание условий для укрепления материально-технической базы, обеспечения здоровья детей и безопасности образовательного пространства</t>
  </si>
  <si>
    <r>
      <t xml:space="preserve">Мероприятие 2: создание </t>
    </r>
    <r>
      <rPr>
        <sz val="10"/>
        <color indexed="8"/>
        <rFont val="Times New Roman"/>
        <family val="1"/>
      </rPr>
      <t>условий для реализации образовательных программ дополнительного образования.</t>
    </r>
  </si>
  <si>
    <t>Задача 4 муниципальной программы: организация и обеспечение  функционирования и развития сферы образования.</t>
  </si>
  <si>
    <t>Мероприятие 2: обеспечение доступности*    общеобразовательных учреждений для жителей новых микрорайонов города Томска.</t>
  </si>
  <si>
    <t>*обеспечение всех детей школьного возраста новых микрорайонов города Томска местами в общеобразовательных учреждениях</t>
  </si>
  <si>
    <t>Мероприятие 3: создание дополнительных мест в общеобразовательных учреждениях для обеспечения доступности** общего образования с учетом увеличения числа детей школьного возраста.</t>
  </si>
  <si>
    <t>**обеспечение всех детей школьного возраста местами в общеобразовательных учреждениях</t>
  </si>
  <si>
    <t>***обеспечение деятельности департамента образования Города Томска, являющегося ответственным исполнителем муниципальной программы</t>
  </si>
  <si>
    <t>Мероприятие 1: обеспечение доступности*** и обязательности образования</t>
  </si>
  <si>
    <t>Приложение 2</t>
  </si>
  <si>
    <t xml:space="preserve">Задача 5 муниципальной программы: создание условий для предоставления детям города Томска общего образования. 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</si>
  <si>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</si>
  <si>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 xml:space="preserve"> от 30.12.2015 № 1346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</si>
</sst>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 ;[Red]\-#,##0.0\ "/>
    <numFmt numFmtId="186" formatCode="#,##0.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180" fontId="21" fillId="0" borderId="10" xfId="0" applyNumberFormat="1" applyFont="1" applyFill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 wrapText="1"/>
    </xf>
    <xf numFmtId="180" fontId="21" fillId="0" borderId="11" xfId="0" applyNumberFormat="1" applyFont="1" applyFill="1" applyBorder="1" applyAlignment="1">
      <alignment horizontal="center" vertical="center" wrapText="1"/>
    </xf>
    <xf numFmtId="49" fontId="1" fillId="0" borderId="0" xfId="53" applyNumberFormat="1" applyFill="1">
      <alignment/>
      <protection/>
    </xf>
    <xf numFmtId="0" fontId="1" fillId="0" borderId="0" xfId="53" applyFill="1">
      <alignment/>
      <protection/>
    </xf>
    <xf numFmtId="0" fontId="21" fillId="0" borderId="0" xfId="0" applyFont="1" applyFill="1" applyAlignment="1">
      <alignment/>
    </xf>
    <xf numFmtId="49" fontId="1" fillId="0" borderId="0" xfId="53" applyNumberFormat="1" applyFill="1" applyAlignment="1">
      <alignment horizontal="center" vertical="center"/>
      <protection/>
    </xf>
    <xf numFmtId="0" fontId="1" fillId="0" borderId="0" xfId="53" applyFill="1" applyAlignment="1">
      <alignment horizontal="center" vertical="center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180" fontId="23" fillId="0" borderId="10" xfId="53" applyNumberFormat="1" applyFont="1" applyFill="1" applyBorder="1" applyAlignment="1">
      <alignment horizontal="center" vertical="center" wrapText="1"/>
      <protection/>
    </xf>
    <xf numFmtId="180" fontId="21" fillId="0" borderId="10" xfId="53" applyNumberFormat="1" applyFont="1" applyFill="1" applyBorder="1" applyAlignment="1">
      <alignment horizontal="center" vertical="center" wrapText="1"/>
      <protection/>
    </xf>
    <xf numFmtId="180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1" fillId="0" borderId="12" xfId="5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4" xfId="53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49" fontId="23" fillId="0" borderId="16" xfId="53" applyNumberFormat="1" applyFont="1" applyFill="1" applyBorder="1" applyAlignment="1">
      <alignment horizontal="center" vertical="center" wrapText="1"/>
      <protection/>
    </xf>
    <xf numFmtId="180" fontId="1" fillId="0" borderId="0" xfId="53" applyNumberFormat="1" applyFill="1">
      <alignment/>
      <protection/>
    </xf>
    <xf numFmtId="49" fontId="1" fillId="0" borderId="0" xfId="53" applyNumberFormat="1" applyFill="1" applyAlignment="1">
      <alignment horizontal="center"/>
      <protection/>
    </xf>
    <xf numFmtId="49" fontId="1" fillId="0" borderId="0" xfId="53" applyNumberFormat="1" applyFill="1" applyAlignment="1">
      <alignment horizontal="left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left" vertical="center" wrapText="1"/>
      <protection/>
    </xf>
    <xf numFmtId="0" fontId="21" fillId="0" borderId="13" xfId="53" applyFont="1" applyFill="1" applyBorder="1" applyAlignment="1">
      <alignment horizontal="left" vertical="center" wrapText="1"/>
      <protection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1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 wrapText="1"/>
      <protection/>
    </xf>
    <xf numFmtId="49" fontId="21" fillId="0" borderId="16" xfId="53" applyNumberFormat="1" applyFont="1" applyFill="1" applyBorder="1" applyAlignment="1">
      <alignment horizontal="center" vertical="center" wrapText="1"/>
      <protection/>
    </xf>
    <xf numFmtId="49" fontId="21" fillId="0" borderId="17" xfId="53" applyNumberFormat="1" applyFont="1" applyFill="1" applyBorder="1" applyAlignment="1">
      <alignment horizontal="center" vertical="center" wrapText="1"/>
      <protection/>
    </xf>
    <xf numFmtId="49" fontId="21" fillId="0" borderId="12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Fill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left" vertical="center" wrapText="1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21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53" applyFont="1" applyFill="1" applyBorder="1" applyAlignment="1">
      <alignment horizontal="left" vertical="center" wrapText="1"/>
      <protection/>
    </xf>
    <xf numFmtId="0" fontId="21" fillId="0" borderId="14" xfId="53" applyFont="1" applyFill="1" applyBorder="1" applyAlignment="1">
      <alignment horizontal="left" vertical="center" wrapText="1"/>
      <protection/>
    </xf>
    <xf numFmtId="0" fontId="21" fillId="0" borderId="18" xfId="53" applyFont="1" applyFill="1" applyBorder="1" applyAlignment="1">
      <alignment horizontal="left" vertical="center" wrapText="1"/>
      <protection/>
    </xf>
    <xf numFmtId="0" fontId="21" fillId="0" borderId="19" xfId="53" applyFont="1" applyFill="1" applyBorder="1" applyAlignment="1">
      <alignment horizontal="left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6"/>
  <sheetViews>
    <sheetView tabSelected="1" view="pageBreakPreview" zoomScale="85" zoomScaleSheetLayoutView="85" zoomScalePageLayoutView="0" workbookViewId="0" topLeftCell="A1">
      <selection activeCell="K3" sqref="K3"/>
    </sheetView>
  </sheetViews>
  <sheetFormatPr defaultColWidth="9.140625" defaultRowHeight="12.75"/>
  <cols>
    <col min="1" max="1" width="9.140625" style="4" customWidth="1"/>
    <col min="2" max="2" width="36.57421875" style="5" customWidth="1"/>
    <col min="3" max="3" width="9.140625" style="5" customWidth="1"/>
    <col min="4" max="4" width="11.421875" style="5" bestFit="1" customWidth="1"/>
    <col min="5" max="5" width="13.8515625" style="5" customWidth="1"/>
    <col min="6" max="6" width="13.00390625" style="5" bestFit="1" customWidth="1"/>
    <col min="7" max="7" width="11.8515625" style="5" customWidth="1"/>
    <col min="8" max="8" width="10.140625" style="5" bestFit="1" customWidth="1"/>
    <col min="9" max="9" width="9.28125" style="5" bestFit="1" customWidth="1"/>
    <col min="10" max="10" width="15.140625" style="5" customWidth="1"/>
    <col min="11" max="11" width="14.28125" style="5" customWidth="1"/>
    <col min="12" max="12" width="11.421875" style="5" customWidth="1"/>
    <col min="13" max="13" width="13.140625" style="5" customWidth="1"/>
    <col min="14" max="15" width="9.140625" style="5" customWidth="1"/>
    <col min="16" max="16" width="18.28125" style="5" hidden="1" customWidth="1"/>
    <col min="17" max="17" width="18.140625" style="5" hidden="1" customWidth="1"/>
    <col min="18" max="18" width="14.7109375" style="5" customWidth="1"/>
    <col min="19" max="19" width="12.8515625" style="5" customWidth="1"/>
    <col min="20" max="20" width="12.00390625" style="5" customWidth="1"/>
    <col min="21" max="21" width="11.28125" style="5" bestFit="1" customWidth="1"/>
    <col min="22" max="22" width="9.28125" style="5" bestFit="1" customWidth="1"/>
    <col min="23" max="16384" width="9.140625" style="5" customWidth="1"/>
  </cols>
  <sheetData>
    <row r="1" ht="15">
      <c r="K1" s="6" t="s">
        <v>96</v>
      </c>
    </row>
    <row r="2" ht="15">
      <c r="K2" s="6" t="s">
        <v>69</v>
      </c>
    </row>
    <row r="3" ht="15">
      <c r="K3" s="6" t="s">
        <v>99</v>
      </c>
    </row>
    <row r="4" ht="15">
      <c r="K4" s="6"/>
    </row>
    <row r="5" spans="1:15" ht="41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52" t="s">
        <v>75</v>
      </c>
      <c r="L5" s="52"/>
      <c r="M5" s="52"/>
      <c r="N5" s="52"/>
      <c r="O5" s="52"/>
    </row>
    <row r="6" spans="1:15" ht="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5">
      <c r="A8" s="50" t="s">
        <v>76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" customHeight="1">
      <c r="A10" s="53" t="s">
        <v>0</v>
      </c>
      <c r="B10" s="51" t="s">
        <v>19</v>
      </c>
      <c r="C10" s="51" t="s">
        <v>1</v>
      </c>
      <c r="D10" s="51" t="s">
        <v>2</v>
      </c>
      <c r="E10" s="51"/>
      <c r="F10" s="51" t="s">
        <v>3</v>
      </c>
      <c r="G10" s="51"/>
      <c r="H10" s="51"/>
      <c r="I10" s="51"/>
      <c r="J10" s="51"/>
      <c r="K10" s="51"/>
      <c r="L10" s="51"/>
      <c r="M10" s="51"/>
      <c r="N10" s="54" t="s">
        <v>4</v>
      </c>
      <c r="O10" s="55"/>
    </row>
    <row r="11" spans="1:15" ht="25.5" customHeight="1">
      <c r="A11" s="53"/>
      <c r="B11" s="51"/>
      <c r="C11" s="51"/>
      <c r="D11" s="51"/>
      <c r="E11" s="51"/>
      <c r="F11" s="51" t="s">
        <v>5</v>
      </c>
      <c r="G11" s="51"/>
      <c r="H11" s="51" t="s">
        <v>6</v>
      </c>
      <c r="I11" s="51"/>
      <c r="J11" s="51" t="s">
        <v>7</v>
      </c>
      <c r="K11" s="51"/>
      <c r="L11" s="51" t="s">
        <v>8</v>
      </c>
      <c r="M11" s="51"/>
      <c r="N11" s="56"/>
      <c r="O11" s="57"/>
    </row>
    <row r="12" spans="1:15" ht="25.5">
      <c r="A12" s="53"/>
      <c r="B12" s="51"/>
      <c r="C12" s="51"/>
      <c r="D12" s="10" t="s">
        <v>9</v>
      </c>
      <c r="E12" s="10" t="s">
        <v>10</v>
      </c>
      <c r="F12" s="10" t="s">
        <v>9</v>
      </c>
      <c r="G12" s="10" t="s">
        <v>10</v>
      </c>
      <c r="H12" s="10" t="s">
        <v>9</v>
      </c>
      <c r="I12" s="10" t="s">
        <v>10</v>
      </c>
      <c r="J12" s="10" t="s">
        <v>9</v>
      </c>
      <c r="K12" s="10" t="s">
        <v>10</v>
      </c>
      <c r="L12" s="10" t="s">
        <v>9</v>
      </c>
      <c r="M12" s="10" t="s">
        <v>10</v>
      </c>
      <c r="N12" s="58"/>
      <c r="O12" s="59"/>
    </row>
    <row r="13" spans="1:15" ht="15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51">
        <v>14</v>
      </c>
      <c r="O13" s="51"/>
    </row>
    <row r="14" spans="1:15" ht="78" customHeight="1">
      <c r="A14" s="11"/>
      <c r="B14" s="26" t="s">
        <v>29</v>
      </c>
      <c r="C14" s="2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46"/>
      <c r="O14" s="46"/>
    </row>
    <row r="15" spans="1:15" ht="69.75" customHeight="1">
      <c r="A15" s="9" t="s">
        <v>23</v>
      </c>
      <c r="B15" s="26" t="s">
        <v>30</v>
      </c>
      <c r="C15" s="2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46"/>
      <c r="O15" s="46"/>
    </row>
    <row r="16" spans="1:17" ht="36" customHeight="1">
      <c r="A16" s="11"/>
      <c r="B16" s="30" t="s">
        <v>77</v>
      </c>
      <c r="C16" s="3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8"/>
      <c r="O16" s="39"/>
      <c r="P16" s="5" t="s">
        <v>70</v>
      </c>
      <c r="Q16" s="5" t="s">
        <v>71</v>
      </c>
    </row>
    <row r="17" spans="1:36" s="16" customFormat="1" ht="17.25" customHeight="1">
      <c r="A17" s="47" t="s">
        <v>16</v>
      </c>
      <c r="B17" s="27" t="s">
        <v>51</v>
      </c>
      <c r="C17" s="10" t="s">
        <v>11</v>
      </c>
      <c r="D17" s="13">
        <v>19845078.182856772</v>
      </c>
      <c r="E17" s="13">
        <v>7295663.399999999</v>
      </c>
      <c r="F17" s="13">
        <v>7725203.1</v>
      </c>
      <c r="G17" s="13">
        <v>2840188.8</v>
      </c>
      <c r="H17" s="13">
        <v>0</v>
      </c>
      <c r="I17" s="13">
        <v>0</v>
      </c>
      <c r="J17" s="13">
        <v>11247256.982856771</v>
      </c>
      <c r="K17" s="13">
        <v>3582856.5</v>
      </c>
      <c r="L17" s="13">
        <v>872618.1</v>
      </c>
      <c r="M17" s="13">
        <v>872618.1</v>
      </c>
      <c r="N17" s="54" t="s">
        <v>12</v>
      </c>
      <c r="O17" s="55"/>
      <c r="P17" s="14">
        <f>F17+J17+H17</f>
        <v>18972460.08285677</v>
      </c>
      <c r="Q17" s="14">
        <f>G17+K17+I17</f>
        <v>6423045.3</v>
      </c>
      <c r="R17" s="15"/>
      <c r="S17" s="15"/>
      <c r="T17" s="15"/>
      <c r="U17" s="15"/>
      <c r="V17" s="15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6" s="16" customFormat="1" ht="17.25" customHeight="1">
      <c r="A18" s="48"/>
      <c r="B18" s="28"/>
      <c r="C18" s="10" t="s">
        <v>13</v>
      </c>
      <c r="D18" s="13">
        <v>2597224.1</v>
      </c>
      <c r="E18" s="13">
        <v>2597224.1</v>
      </c>
      <c r="F18" s="13">
        <v>933278.1999999998</v>
      </c>
      <c r="G18" s="13">
        <v>933278.1999999998</v>
      </c>
      <c r="H18" s="13">
        <v>0</v>
      </c>
      <c r="I18" s="13">
        <v>0</v>
      </c>
      <c r="J18" s="13">
        <v>1361347.8</v>
      </c>
      <c r="K18" s="13">
        <v>1361347.8</v>
      </c>
      <c r="L18" s="13">
        <v>302598.1</v>
      </c>
      <c r="M18" s="13">
        <v>302598.1</v>
      </c>
      <c r="N18" s="56"/>
      <c r="O18" s="57"/>
      <c r="P18" s="14">
        <f aca="true" t="shared" si="0" ref="P18:P123">F18+J18+H18</f>
        <v>2294626</v>
      </c>
      <c r="Q18" s="14">
        <f aca="true" t="shared" si="1" ref="Q18:Q123">G18+K18+I18</f>
        <v>2294626</v>
      </c>
      <c r="R18" s="15"/>
      <c r="S18" s="15"/>
      <c r="T18" s="15"/>
      <c r="U18" s="15"/>
      <c r="V18" s="15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1:36" s="16" customFormat="1" ht="17.25" customHeight="1">
      <c r="A19" s="48"/>
      <c r="B19" s="28"/>
      <c r="C19" s="10" t="s">
        <v>14</v>
      </c>
      <c r="D19" s="13">
        <v>3483783.5206289543</v>
      </c>
      <c r="E19" s="13">
        <v>2348721.5</v>
      </c>
      <c r="F19" s="13">
        <v>1420969.3</v>
      </c>
      <c r="G19" s="13">
        <v>953455.2999999999</v>
      </c>
      <c r="H19" s="13">
        <v>0</v>
      </c>
      <c r="I19" s="13">
        <v>0</v>
      </c>
      <c r="J19" s="13">
        <v>1777804.2206289545</v>
      </c>
      <c r="K19" s="13">
        <v>1110256.2000000002</v>
      </c>
      <c r="L19" s="13">
        <v>285010</v>
      </c>
      <c r="M19" s="13">
        <v>285010</v>
      </c>
      <c r="N19" s="56"/>
      <c r="O19" s="57"/>
      <c r="P19" s="14">
        <f t="shared" si="0"/>
        <v>3198773.5206289543</v>
      </c>
      <c r="Q19" s="14">
        <f t="shared" si="1"/>
        <v>2063711.5</v>
      </c>
      <c r="R19" s="15"/>
      <c r="S19" s="15"/>
      <c r="T19" s="15"/>
      <c r="U19" s="15"/>
      <c r="V19" s="15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s="16" customFormat="1" ht="17.25" customHeight="1">
      <c r="A20" s="48"/>
      <c r="B20" s="28"/>
      <c r="C20" s="10" t="s">
        <v>15</v>
      </c>
      <c r="D20" s="13">
        <v>3545590.3319569547</v>
      </c>
      <c r="E20" s="13">
        <v>2349717.8</v>
      </c>
      <c r="F20" s="13">
        <v>1342738.9</v>
      </c>
      <c r="G20" s="13">
        <v>953455.2999999999</v>
      </c>
      <c r="H20" s="13">
        <v>0</v>
      </c>
      <c r="I20" s="13">
        <v>0</v>
      </c>
      <c r="J20" s="13">
        <v>1917841.4319569545</v>
      </c>
      <c r="K20" s="13">
        <v>1111252.5</v>
      </c>
      <c r="L20" s="13">
        <v>285010</v>
      </c>
      <c r="M20" s="13">
        <v>285010</v>
      </c>
      <c r="N20" s="56"/>
      <c r="O20" s="57"/>
      <c r="P20" s="14">
        <f t="shared" si="0"/>
        <v>3260580.3319569547</v>
      </c>
      <c r="Q20" s="14">
        <f t="shared" si="1"/>
        <v>2064707.7999999998</v>
      </c>
      <c r="R20" s="15"/>
      <c r="S20" s="15"/>
      <c r="T20" s="15"/>
      <c r="U20" s="15"/>
      <c r="V20" s="15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1:36" s="16" customFormat="1" ht="17.25" customHeight="1">
      <c r="A21" s="48"/>
      <c r="B21" s="28"/>
      <c r="C21" s="10" t="s">
        <v>72</v>
      </c>
      <c r="D21" s="13">
        <v>3406160.076756954</v>
      </c>
      <c r="E21" s="13">
        <v>0</v>
      </c>
      <c r="F21" s="13">
        <v>1342738.9</v>
      </c>
      <c r="G21" s="13">
        <v>0</v>
      </c>
      <c r="H21" s="13">
        <v>0</v>
      </c>
      <c r="I21" s="13">
        <v>0</v>
      </c>
      <c r="J21" s="13">
        <v>2063421.1767569545</v>
      </c>
      <c r="K21" s="13">
        <v>0</v>
      </c>
      <c r="L21" s="13">
        <v>0</v>
      </c>
      <c r="M21" s="13">
        <v>0</v>
      </c>
      <c r="N21" s="56"/>
      <c r="O21" s="57"/>
      <c r="P21" s="14">
        <f aca="true" t="shared" si="2" ref="P21:Q23">F21+J21+H21</f>
        <v>3406160.076756954</v>
      </c>
      <c r="Q21" s="14">
        <f t="shared" si="2"/>
        <v>0</v>
      </c>
      <c r="R21" s="15"/>
      <c r="S21" s="15"/>
      <c r="T21" s="15"/>
      <c r="U21" s="15"/>
      <c r="V21" s="15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16" customFormat="1" ht="17.25" customHeight="1">
      <c r="A22" s="48"/>
      <c r="B22" s="28"/>
      <c r="C22" s="10" t="s">
        <v>73</v>
      </c>
      <c r="D22" s="13">
        <v>3406160.076756954</v>
      </c>
      <c r="E22" s="13">
        <v>0</v>
      </c>
      <c r="F22" s="13">
        <v>1342738.9</v>
      </c>
      <c r="G22" s="13">
        <v>0</v>
      </c>
      <c r="H22" s="13">
        <v>0</v>
      </c>
      <c r="I22" s="13">
        <v>0</v>
      </c>
      <c r="J22" s="13">
        <v>2063421.1767569545</v>
      </c>
      <c r="K22" s="13">
        <v>0</v>
      </c>
      <c r="L22" s="13">
        <v>0</v>
      </c>
      <c r="M22" s="13">
        <v>0</v>
      </c>
      <c r="N22" s="56"/>
      <c r="O22" s="57"/>
      <c r="P22" s="14">
        <f t="shared" si="2"/>
        <v>3406160.076756954</v>
      </c>
      <c r="Q22" s="14">
        <f t="shared" si="2"/>
        <v>0</v>
      </c>
      <c r="R22" s="15"/>
      <c r="S22" s="15"/>
      <c r="T22" s="15"/>
      <c r="U22" s="15"/>
      <c r="V22" s="15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s="16" customFormat="1" ht="17.25" customHeight="1">
      <c r="A23" s="49"/>
      <c r="B23" s="29"/>
      <c r="C23" s="10" t="s">
        <v>74</v>
      </c>
      <c r="D23" s="13">
        <v>3406160.076756954</v>
      </c>
      <c r="E23" s="13">
        <v>0</v>
      </c>
      <c r="F23" s="13">
        <v>1342738.9</v>
      </c>
      <c r="G23" s="13">
        <v>0</v>
      </c>
      <c r="H23" s="13">
        <v>0</v>
      </c>
      <c r="I23" s="13">
        <v>0</v>
      </c>
      <c r="J23" s="13">
        <v>2063421.1767569545</v>
      </c>
      <c r="K23" s="13">
        <v>0</v>
      </c>
      <c r="L23" s="13">
        <v>0</v>
      </c>
      <c r="M23" s="13">
        <v>0</v>
      </c>
      <c r="N23" s="58"/>
      <c r="O23" s="59"/>
      <c r="P23" s="14">
        <f t="shared" si="2"/>
        <v>3406160.076756954</v>
      </c>
      <c r="Q23" s="14">
        <f t="shared" si="2"/>
        <v>0</v>
      </c>
      <c r="R23" s="15"/>
      <c r="S23" s="15"/>
      <c r="T23" s="15"/>
      <c r="U23" s="15"/>
      <c r="V23" s="15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1:36" s="16" customFormat="1" ht="12.75" customHeight="1">
      <c r="A24" s="47" t="s">
        <v>17</v>
      </c>
      <c r="B24" s="27" t="s">
        <v>83</v>
      </c>
      <c r="C24" s="10" t="s">
        <v>11</v>
      </c>
      <c r="D24" s="13">
        <v>755749.9</v>
      </c>
      <c r="E24" s="13">
        <v>484840.9</v>
      </c>
      <c r="F24" s="13">
        <v>329864.8</v>
      </c>
      <c r="G24" s="13">
        <v>90568.20000000001</v>
      </c>
      <c r="H24" s="13">
        <v>33075.1</v>
      </c>
      <c r="I24" s="13">
        <v>33075.1</v>
      </c>
      <c r="J24" s="13">
        <v>183920.50000000006</v>
      </c>
      <c r="K24" s="13">
        <v>152308.10000000003</v>
      </c>
      <c r="L24" s="13">
        <v>208889.5</v>
      </c>
      <c r="M24" s="13">
        <v>208889.5</v>
      </c>
      <c r="N24" s="54" t="s">
        <v>12</v>
      </c>
      <c r="O24" s="55"/>
      <c r="P24" s="14">
        <f t="shared" si="0"/>
        <v>546860.4</v>
      </c>
      <c r="Q24" s="14">
        <f t="shared" si="1"/>
        <v>275951.4</v>
      </c>
      <c r="R24" s="15"/>
      <c r="S24" s="15"/>
      <c r="T24" s="15"/>
      <c r="U24" s="15"/>
      <c r="V24" s="15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6" customFormat="1" ht="12.75">
      <c r="A25" s="48"/>
      <c r="B25" s="28"/>
      <c r="C25" s="10" t="s">
        <v>13</v>
      </c>
      <c r="D25" s="13">
        <v>308137.3</v>
      </c>
      <c r="E25" s="13">
        <v>308137.3</v>
      </c>
      <c r="F25" s="13">
        <v>59736.200000000004</v>
      </c>
      <c r="G25" s="13">
        <v>59736.200000000004</v>
      </c>
      <c r="H25" s="13">
        <v>33075.1</v>
      </c>
      <c r="I25" s="13">
        <v>33075.1</v>
      </c>
      <c r="J25" s="13">
        <v>135094.7</v>
      </c>
      <c r="K25" s="13">
        <v>135094.7</v>
      </c>
      <c r="L25" s="13">
        <v>80231.3</v>
      </c>
      <c r="M25" s="13">
        <v>80231.3</v>
      </c>
      <c r="N25" s="56"/>
      <c r="O25" s="57"/>
      <c r="P25" s="14">
        <f t="shared" si="0"/>
        <v>227906.00000000003</v>
      </c>
      <c r="Q25" s="14">
        <f t="shared" si="1"/>
        <v>227906.00000000003</v>
      </c>
      <c r="R25" s="15"/>
      <c r="S25" s="15"/>
      <c r="T25" s="15"/>
      <c r="U25" s="15"/>
      <c r="V25" s="15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16" customFormat="1" ht="12.75">
      <c r="A26" s="48"/>
      <c r="B26" s="28"/>
      <c r="C26" s="10" t="s">
        <v>14</v>
      </c>
      <c r="D26" s="13">
        <v>196813.30000000002</v>
      </c>
      <c r="E26" s="13">
        <v>84735.8</v>
      </c>
      <c r="F26" s="13">
        <v>118085.2</v>
      </c>
      <c r="G26" s="13">
        <v>11800</v>
      </c>
      <c r="H26" s="13">
        <v>0</v>
      </c>
      <c r="I26" s="13">
        <v>0</v>
      </c>
      <c r="J26" s="13">
        <v>14399</v>
      </c>
      <c r="K26" s="13">
        <v>8606.7</v>
      </c>
      <c r="L26" s="13">
        <v>64329.1</v>
      </c>
      <c r="M26" s="13">
        <v>64329.1</v>
      </c>
      <c r="N26" s="56"/>
      <c r="O26" s="57"/>
      <c r="P26" s="14">
        <f t="shared" si="0"/>
        <v>132484.2</v>
      </c>
      <c r="Q26" s="14">
        <f t="shared" si="1"/>
        <v>20406.7</v>
      </c>
      <c r="R26" s="15"/>
      <c r="S26" s="15"/>
      <c r="T26" s="15"/>
      <c r="U26" s="15"/>
      <c r="V26" s="15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16" customFormat="1" ht="24.75" customHeight="1">
      <c r="A27" s="48"/>
      <c r="B27" s="28"/>
      <c r="C27" s="10" t="s">
        <v>15</v>
      </c>
      <c r="D27" s="13">
        <v>111441.4</v>
      </c>
      <c r="E27" s="13">
        <v>91967.8</v>
      </c>
      <c r="F27" s="13">
        <v>38505.6</v>
      </c>
      <c r="G27" s="13">
        <v>19032</v>
      </c>
      <c r="H27" s="13">
        <v>0</v>
      </c>
      <c r="I27" s="13">
        <v>0</v>
      </c>
      <c r="J27" s="13">
        <v>8606.7</v>
      </c>
      <c r="K27" s="13">
        <v>8606.7</v>
      </c>
      <c r="L27" s="13">
        <v>64329.1</v>
      </c>
      <c r="M27" s="13">
        <v>64329.1</v>
      </c>
      <c r="N27" s="56"/>
      <c r="O27" s="57"/>
      <c r="P27" s="14">
        <f t="shared" si="0"/>
        <v>47112.3</v>
      </c>
      <c r="Q27" s="14">
        <f t="shared" si="1"/>
        <v>27638.7</v>
      </c>
      <c r="R27" s="15"/>
      <c r="S27" s="15"/>
      <c r="T27" s="15"/>
      <c r="U27" s="15"/>
      <c r="V27" s="15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s="16" customFormat="1" ht="12.75">
      <c r="A28" s="48"/>
      <c r="B28" s="28"/>
      <c r="C28" s="10" t="s">
        <v>72</v>
      </c>
      <c r="D28" s="13">
        <v>64144.5</v>
      </c>
      <c r="E28" s="13">
        <v>0</v>
      </c>
      <c r="F28" s="13">
        <v>55537.799999999996</v>
      </c>
      <c r="G28" s="13">
        <v>0</v>
      </c>
      <c r="H28" s="13">
        <v>0</v>
      </c>
      <c r="I28" s="13">
        <v>0</v>
      </c>
      <c r="J28" s="13">
        <v>8606.7</v>
      </c>
      <c r="K28" s="13">
        <v>0</v>
      </c>
      <c r="L28" s="13">
        <v>0</v>
      </c>
      <c r="M28" s="13">
        <v>0</v>
      </c>
      <c r="N28" s="56"/>
      <c r="O28" s="57"/>
      <c r="P28" s="14">
        <f aca="true" t="shared" si="3" ref="P28:Q30">F28+J28+H28</f>
        <v>64144.5</v>
      </c>
      <c r="Q28" s="14">
        <f t="shared" si="3"/>
        <v>0</v>
      </c>
      <c r="R28" s="15"/>
      <c r="S28" s="15"/>
      <c r="T28" s="15"/>
      <c r="U28" s="15"/>
      <c r="V28" s="15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1:36" s="16" customFormat="1" ht="12.75">
      <c r="A29" s="48"/>
      <c r="B29" s="28"/>
      <c r="C29" s="10" t="s">
        <v>73</v>
      </c>
      <c r="D29" s="13">
        <v>37606.7</v>
      </c>
      <c r="E29" s="13">
        <v>0</v>
      </c>
      <c r="F29" s="13">
        <v>29000</v>
      </c>
      <c r="G29" s="13">
        <v>0</v>
      </c>
      <c r="H29" s="13">
        <v>0</v>
      </c>
      <c r="I29" s="13">
        <v>0</v>
      </c>
      <c r="J29" s="13">
        <v>8606.7</v>
      </c>
      <c r="K29" s="13">
        <v>0</v>
      </c>
      <c r="L29" s="13">
        <v>0</v>
      </c>
      <c r="M29" s="13">
        <v>0</v>
      </c>
      <c r="N29" s="56"/>
      <c r="O29" s="57"/>
      <c r="P29" s="14">
        <f t="shared" si="3"/>
        <v>37606.7</v>
      </c>
      <c r="Q29" s="14">
        <f t="shared" si="3"/>
        <v>0</v>
      </c>
      <c r="R29" s="15"/>
      <c r="S29" s="15"/>
      <c r="T29" s="15"/>
      <c r="U29" s="15"/>
      <c r="V29" s="15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1:36" s="16" customFormat="1" ht="24.75" customHeight="1">
      <c r="A30" s="49"/>
      <c r="B30" s="29"/>
      <c r="C30" s="10" t="s">
        <v>74</v>
      </c>
      <c r="D30" s="13">
        <v>37606.7</v>
      </c>
      <c r="E30" s="13">
        <v>0</v>
      </c>
      <c r="F30" s="13">
        <v>29000</v>
      </c>
      <c r="G30" s="13">
        <v>0</v>
      </c>
      <c r="H30" s="13">
        <v>0</v>
      </c>
      <c r="I30" s="13">
        <v>0</v>
      </c>
      <c r="J30" s="13">
        <v>8606.7</v>
      </c>
      <c r="K30" s="13">
        <v>0</v>
      </c>
      <c r="L30" s="13">
        <v>0</v>
      </c>
      <c r="M30" s="13">
        <v>0</v>
      </c>
      <c r="N30" s="58"/>
      <c r="O30" s="59"/>
      <c r="P30" s="14">
        <f t="shared" si="3"/>
        <v>37606.7</v>
      </c>
      <c r="Q30" s="14">
        <f t="shared" si="3"/>
        <v>0</v>
      </c>
      <c r="R30" s="15"/>
      <c r="S30" s="15"/>
      <c r="T30" s="15"/>
      <c r="U30" s="15"/>
      <c r="V30" s="15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1:36" s="16" customFormat="1" ht="12.75">
      <c r="A31" s="47"/>
      <c r="B31" s="27" t="s">
        <v>52</v>
      </c>
      <c r="C31" s="10" t="s">
        <v>11</v>
      </c>
      <c r="D31" s="13">
        <f>D24+D17</f>
        <v>20600828.08285677</v>
      </c>
      <c r="E31" s="13">
        <f aca="true" t="shared" si="4" ref="E31:M31">E24+E17</f>
        <v>7780504.3</v>
      </c>
      <c r="F31" s="13">
        <f t="shared" si="4"/>
        <v>8055067.899999999</v>
      </c>
      <c r="G31" s="13">
        <f t="shared" si="4"/>
        <v>2930757</v>
      </c>
      <c r="H31" s="13">
        <f t="shared" si="4"/>
        <v>33075.1</v>
      </c>
      <c r="I31" s="13">
        <f t="shared" si="4"/>
        <v>33075.1</v>
      </c>
      <c r="J31" s="13">
        <f t="shared" si="4"/>
        <v>11431177.482856771</v>
      </c>
      <c r="K31" s="13">
        <f t="shared" si="4"/>
        <v>3735164.6</v>
      </c>
      <c r="L31" s="13">
        <f t="shared" si="4"/>
        <v>1081507.6</v>
      </c>
      <c r="M31" s="13">
        <f t="shared" si="4"/>
        <v>1081507.6</v>
      </c>
      <c r="N31" s="54"/>
      <c r="O31" s="55"/>
      <c r="P31" s="14">
        <f t="shared" si="0"/>
        <v>19519320.482856773</v>
      </c>
      <c r="Q31" s="14">
        <f t="shared" si="1"/>
        <v>6698996.699999999</v>
      </c>
      <c r="R31" s="15"/>
      <c r="S31" s="15"/>
      <c r="T31" s="15"/>
      <c r="U31" s="15"/>
      <c r="V31" s="15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16" customFormat="1" ht="12.75">
      <c r="A32" s="48"/>
      <c r="B32" s="28"/>
      <c r="C32" s="10" t="s">
        <v>13</v>
      </c>
      <c r="D32" s="13">
        <f>D25+D18</f>
        <v>2905361.4</v>
      </c>
      <c r="E32" s="13">
        <f aca="true" t="shared" si="5" ref="E32:M32">E25+E18</f>
        <v>2905361.4</v>
      </c>
      <c r="F32" s="13">
        <f t="shared" si="5"/>
        <v>993014.3999999998</v>
      </c>
      <c r="G32" s="13">
        <f t="shared" si="5"/>
        <v>993014.3999999998</v>
      </c>
      <c r="H32" s="13">
        <f t="shared" si="5"/>
        <v>33075.1</v>
      </c>
      <c r="I32" s="13">
        <f t="shared" si="5"/>
        <v>33075.1</v>
      </c>
      <c r="J32" s="13">
        <f t="shared" si="5"/>
        <v>1496442.5</v>
      </c>
      <c r="K32" s="13">
        <f t="shared" si="5"/>
        <v>1496442.5</v>
      </c>
      <c r="L32" s="13">
        <f t="shared" si="5"/>
        <v>382829.39999999997</v>
      </c>
      <c r="M32" s="13">
        <f t="shared" si="5"/>
        <v>382829.39999999997</v>
      </c>
      <c r="N32" s="56"/>
      <c r="O32" s="57"/>
      <c r="P32" s="14">
        <f t="shared" si="0"/>
        <v>2522532</v>
      </c>
      <c r="Q32" s="14">
        <f t="shared" si="1"/>
        <v>2522532</v>
      </c>
      <c r="R32" s="15">
        <f>E32-M32</f>
        <v>2522532</v>
      </c>
      <c r="S32" s="15"/>
      <c r="T32" s="15"/>
      <c r="U32" s="15"/>
      <c r="V32" s="15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s="16" customFormat="1" ht="12.75">
      <c r="A33" s="48"/>
      <c r="B33" s="28"/>
      <c r="C33" s="10" t="s">
        <v>14</v>
      </c>
      <c r="D33" s="13">
        <f>D26+D19</f>
        <v>3680596.820628954</v>
      </c>
      <c r="E33" s="13">
        <f aca="true" t="shared" si="6" ref="E33:M33">E26+E19</f>
        <v>2433457.3</v>
      </c>
      <c r="F33" s="13">
        <f t="shared" si="6"/>
        <v>1539054.5</v>
      </c>
      <c r="G33" s="13">
        <f t="shared" si="6"/>
        <v>965255.2999999999</v>
      </c>
      <c r="H33" s="13">
        <f t="shared" si="6"/>
        <v>0</v>
      </c>
      <c r="I33" s="13">
        <f t="shared" si="6"/>
        <v>0</v>
      </c>
      <c r="J33" s="13">
        <f t="shared" si="6"/>
        <v>1792203.2206289545</v>
      </c>
      <c r="K33" s="13">
        <f t="shared" si="6"/>
        <v>1118862.9000000001</v>
      </c>
      <c r="L33" s="13">
        <f t="shared" si="6"/>
        <v>349339.1</v>
      </c>
      <c r="M33" s="13">
        <f t="shared" si="6"/>
        <v>349339.1</v>
      </c>
      <c r="N33" s="56"/>
      <c r="O33" s="57"/>
      <c r="P33" s="14">
        <f t="shared" si="0"/>
        <v>3331257.7206289545</v>
      </c>
      <c r="Q33" s="14">
        <f t="shared" si="1"/>
        <v>2084118.2000000002</v>
      </c>
      <c r="R33" s="15">
        <f aca="true" t="shared" si="7" ref="R33:R96">E33-M33</f>
        <v>2084118.1999999997</v>
      </c>
      <c r="S33" s="15"/>
      <c r="T33" s="15"/>
      <c r="U33" s="15"/>
      <c r="V33" s="15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1:36" s="16" customFormat="1" ht="12.75">
      <c r="A34" s="48"/>
      <c r="B34" s="28"/>
      <c r="C34" s="10" t="s">
        <v>15</v>
      </c>
      <c r="D34" s="13">
        <f>D27+D20</f>
        <v>3657031.7319569546</v>
      </c>
      <c r="E34" s="13">
        <f aca="true" t="shared" si="8" ref="E34:M34">E27+E20</f>
        <v>2441685.5999999996</v>
      </c>
      <c r="F34" s="13">
        <f t="shared" si="8"/>
        <v>1381244.5</v>
      </c>
      <c r="G34" s="13">
        <f t="shared" si="8"/>
        <v>972487.2999999999</v>
      </c>
      <c r="H34" s="13">
        <f t="shared" si="8"/>
        <v>0</v>
      </c>
      <c r="I34" s="13">
        <f t="shared" si="8"/>
        <v>0</v>
      </c>
      <c r="J34" s="13">
        <f t="shared" si="8"/>
        <v>1926448.1319569545</v>
      </c>
      <c r="K34" s="13">
        <f t="shared" si="8"/>
        <v>1119859.2</v>
      </c>
      <c r="L34" s="13">
        <f t="shared" si="8"/>
        <v>349339.1</v>
      </c>
      <c r="M34" s="13">
        <f t="shared" si="8"/>
        <v>349339.1</v>
      </c>
      <c r="N34" s="56"/>
      <c r="O34" s="57"/>
      <c r="P34" s="14">
        <f t="shared" si="0"/>
        <v>3307692.6319569545</v>
      </c>
      <c r="Q34" s="14">
        <f t="shared" si="1"/>
        <v>2092346.5</v>
      </c>
      <c r="R34" s="15">
        <f t="shared" si="7"/>
        <v>2092346.4999999995</v>
      </c>
      <c r="S34" s="15"/>
      <c r="T34" s="15"/>
      <c r="U34" s="15"/>
      <c r="V34" s="15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1:36" s="16" customFormat="1" ht="12.75">
      <c r="A35" s="48"/>
      <c r="B35" s="28"/>
      <c r="C35" s="10" t="s">
        <v>72</v>
      </c>
      <c r="D35" s="13">
        <f aca="true" t="shared" si="9" ref="D35:M37">D28+D21</f>
        <v>3470304.576756954</v>
      </c>
      <c r="E35" s="13">
        <f t="shared" si="9"/>
        <v>0</v>
      </c>
      <c r="F35" s="13">
        <f t="shared" si="9"/>
        <v>1398276.7</v>
      </c>
      <c r="G35" s="13">
        <f t="shared" si="9"/>
        <v>0</v>
      </c>
      <c r="H35" s="13">
        <f t="shared" si="9"/>
        <v>0</v>
      </c>
      <c r="I35" s="13">
        <f t="shared" si="9"/>
        <v>0</v>
      </c>
      <c r="J35" s="13">
        <f t="shared" si="9"/>
        <v>2072027.8767569545</v>
      </c>
      <c r="K35" s="13">
        <f t="shared" si="9"/>
        <v>0</v>
      </c>
      <c r="L35" s="13">
        <f t="shared" si="9"/>
        <v>0</v>
      </c>
      <c r="M35" s="13">
        <f t="shared" si="9"/>
        <v>0</v>
      </c>
      <c r="N35" s="56"/>
      <c r="O35" s="57"/>
      <c r="P35" s="14">
        <f aca="true" t="shared" si="10" ref="P35:Q37">F35+J35+H35</f>
        <v>3470304.576756954</v>
      </c>
      <c r="Q35" s="14">
        <f t="shared" si="10"/>
        <v>0</v>
      </c>
      <c r="R35" s="15">
        <f t="shared" si="7"/>
        <v>0</v>
      </c>
      <c r="S35" s="15"/>
      <c r="T35" s="15"/>
      <c r="U35" s="15"/>
      <c r="V35" s="15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1:36" s="16" customFormat="1" ht="12.75">
      <c r="A36" s="48"/>
      <c r="B36" s="28"/>
      <c r="C36" s="10" t="s">
        <v>73</v>
      </c>
      <c r="D36" s="13">
        <f t="shared" si="9"/>
        <v>3443766.7767569544</v>
      </c>
      <c r="E36" s="13">
        <f t="shared" si="9"/>
        <v>0</v>
      </c>
      <c r="F36" s="13">
        <f t="shared" si="9"/>
        <v>1371738.9</v>
      </c>
      <c r="G36" s="13">
        <f t="shared" si="9"/>
        <v>0</v>
      </c>
      <c r="H36" s="13">
        <f t="shared" si="9"/>
        <v>0</v>
      </c>
      <c r="I36" s="13">
        <f t="shared" si="9"/>
        <v>0</v>
      </c>
      <c r="J36" s="13">
        <f t="shared" si="9"/>
        <v>2072027.8767569545</v>
      </c>
      <c r="K36" s="13">
        <f t="shared" si="9"/>
        <v>0</v>
      </c>
      <c r="L36" s="13">
        <f t="shared" si="9"/>
        <v>0</v>
      </c>
      <c r="M36" s="13">
        <f t="shared" si="9"/>
        <v>0</v>
      </c>
      <c r="N36" s="56"/>
      <c r="O36" s="57"/>
      <c r="P36" s="14">
        <f t="shared" si="10"/>
        <v>3443766.7767569544</v>
      </c>
      <c r="Q36" s="14">
        <f t="shared" si="10"/>
        <v>0</v>
      </c>
      <c r="R36" s="15">
        <f t="shared" si="7"/>
        <v>0</v>
      </c>
      <c r="S36" s="15"/>
      <c r="T36" s="15"/>
      <c r="U36" s="15"/>
      <c r="V36" s="15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</row>
    <row r="37" spans="1:36" s="16" customFormat="1" ht="12.75">
      <c r="A37" s="49"/>
      <c r="B37" s="29"/>
      <c r="C37" s="10" t="s">
        <v>74</v>
      </c>
      <c r="D37" s="13">
        <f t="shared" si="9"/>
        <v>3443766.7767569544</v>
      </c>
      <c r="E37" s="13">
        <f t="shared" si="9"/>
        <v>0</v>
      </c>
      <c r="F37" s="13">
        <f t="shared" si="9"/>
        <v>1371738.9</v>
      </c>
      <c r="G37" s="13">
        <f t="shared" si="9"/>
        <v>0</v>
      </c>
      <c r="H37" s="13">
        <f t="shared" si="9"/>
        <v>0</v>
      </c>
      <c r="I37" s="13">
        <f t="shared" si="9"/>
        <v>0</v>
      </c>
      <c r="J37" s="13">
        <f t="shared" si="9"/>
        <v>2072027.8767569545</v>
      </c>
      <c r="K37" s="13">
        <f t="shared" si="9"/>
        <v>0</v>
      </c>
      <c r="L37" s="13">
        <f t="shared" si="9"/>
        <v>0</v>
      </c>
      <c r="M37" s="13">
        <f t="shared" si="9"/>
        <v>0</v>
      </c>
      <c r="N37" s="58"/>
      <c r="O37" s="59"/>
      <c r="P37" s="14">
        <f t="shared" si="10"/>
        <v>3443766.7767569544</v>
      </c>
      <c r="Q37" s="14">
        <f t="shared" si="10"/>
        <v>0</v>
      </c>
      <c r="R37" s="15">
        <f t="shared" si="7"/>
        <v>0</v>
      </c>
      <c r="S37" s="15"/>
      <c r="T37" s="15"/>
      <c r="U37" s="15"/>
      <c r="V37" s="15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1:22" ht="69" customHeight="1">
      <c r="A38" s="9" t="s">
        <v>24</v>
      </c>
      <c r="B38" s="26" t="s">
        <v>46</v>
      </c>
      <c r="C38" s="26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46"/>
      <c r="O38" s="46"/>
      <c r="P38" s="14">
        <f t="shared" si="0"/>
        <v>0</v>
      </c>
      <c r="Q38" s="14">
        <f t="shared" si="1"/>
        <v>0</v>
      </c>
      <c r="R38" s="15">
        <f t="shared" si="7"/>
        <v>0</v>
      </c>
      <c r="S38" s="15"/>
      <c r="T38" s="15"/>
      <c r="U38" s="15"/>
      <c r="V38" s="15"/>
    </row>
    <row r="39" spans="1:22" ht="42.75" customHeight="1">
      <c r="A39" s="11"/>
      <c r="B39" s="30" t="s">
        <v>78</v>
      </c>
      <c r="C39" s="3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8"/>
      <c r="O39" s="39"/>
      <c r="P39" s="14">
        <f t="shared" si="0"/>
        <v>0</v>
      </c>
      <c r="Q39" s="14">
        <f t="shared" si="1"/>
        <v>0</v>
      </c>
      <c r="R39" s="15">
        <f t="shared" si="7"/>
        <v>0</v>
      </c>
      <c r="S39" s="15"/>
      <c r="T39" s="15"/>
      <c r="U39" s="15"/>
      <c r="V39" s="15"/>
    </row>
    <row r="40" spans="1:22" s="16" customFormat="1" ht="12.75" customHeight="1">
      <c r="A40" s="32" t="s">
        <v>33</v>
      </c>
      <c r="B40" s="35" t="s">
        <v>53</v>
      </c>
      <c r="C40" s="18" t="s">
        <v>11</v>
      </c>
      <c r="D40" s="1">
        <v>19453943.002329998</v>
      </c>
      <c r="E40" s="1">
        <v>6931768.302329999</v>
      </c>
      <c r="F40" s="1">
        <v>2741443.5999999996</v>
      </c>
      <c r="G40" s="1">
        <v>909473.9</v>
      </c>
      <c r="H40" s="1">
        <v>0</v>
      </c>
      <c r="I40" s="1">
        <v>0</v>
      </c>
      <c r="J40" s="1">
        <v>16703729.802329998</v>
      </c>
      <c r="K40" s="1">
        <v>6013524.802329999</v>
      </c>
      <c r="L40" s="1">
        <v>8769.6</v>
      </c>
      <c r="M40" s="1">
        <v>8769.6</v>
      </c>
      <c r="N40" s="40" t="s">
        <v>12</v>
      </c>
      <c r="O40" s="41"/>
      <c r="P40" s="14">
        <f t="shared" si="0"/>
        <v>19445173.402329996</v>
      </c>
      <c r="Q40" s="14">
        <f t="shared" si="1"/>
        <v>6922998.70233</v>
      </c>
      <c r="R40" s="15">
        <f t="shared" si="7"/>
        <v>6922998.70233</v>
      </c>
      <c r="S40" s="15"/>
      <c r="T40" s="15"/>
      <c r="U40" s="15"/>
      <c r="V40" s="15"/>
    </row>
    <row r="41" spans="1:22" s="16" customFormat="1" ht="12.75">
      <c r="A41" s="33"/>
      <c r="B41" s="36"/>
      <c r="C41" s="18" t="s">
        <v>13</v>
      </c>
      <c r="D41" s="1">
        <v>2565938.70233</v>
      </c>
      <c r="E41" s="1">
        <v>2565938.70233</v>
      </c>
      <c r="F41" s="1">
        <v>307080.10000000003</v>
      </c>
      <c r="G41" s="1">
        <v>307080.10000000003</v>
      </c>
      <c r="H41" s="1">
        <v>0</v>
      </c>
      <c r="I41" s="1">
        <v>0</v>
      </c>
      <c r="J41" s="1">
        <v>2252957.80233</v>
      </c>
      <c r="K41" s="1">
        <v>2252957.80233</v>
      </c>
      <c r="L41" s="1">
        <v>5900.8</v>
      </c>
      <c r="M41" s="1">
        <v>5900.8</v>
      </c>
      <c r="N41" s="42"/>
      <c r="O41" s="43"/>
      <c r="P41" s="14">
        <f t="shared" si="0"/>
        <v>2560037.90233</v>
      </c>
      <c r="Q41" s="14">
        <f t="shared" si="1"/>
        <v>2560037.90233</v>
      </c>
      <c r="R41" s="15">
        <f t="shared" si="7"/>
        <v>2560037.90233</v>
      </c>
      <c r="S41" s="15"/>
      <c r="T41" s="15"/>
      <c r="U41" s="15"/>
      <c r="V41" s="15"/>
    </row>
    <row r="42" spans="1:22" s="16" customFormat="1" ht="12.75">
      <c r="A42" s="33"/>
      <c r="B42" s="36"/>
      <c r="C42" s="18" t="s">
        <v>14</v>
      </c>
      <c r="D42" s="1">
        <v>3078192.8000000003</v>
      </c>
      <c r="E42" s="1">
        <v>2182914.8</v>
      </c>
      <c r="F42" s="1">
        <v>484592.7</v>
      </c>
      <c r="G42" s="1">
        <v>301196.9</v>
      </c>
      <c r="H42" s="1">
        <v>0</v>
      </c>
      <c r="I42" s="1">
        <v>0</v>
      </c>
      <c r="J42" s="1">
        <v>2592165.7</v>
      </c>
      <c r="K42" s="1">
        <v>1880283.4999999998</v>
      </c>
      <c r="L42" s="1">
        <v>1434.4</v>
      </c>
      <c r="M42" s="1">
        <v>1434.4</v>
      </c>
      <c r="N42" s="42"/>
      <c r="O42" s="43"/>
      <c r="P42" s="14">
        <f t="shared" si="0"/>
        <v>3076758.4000000004</v>
      </c>
      <c r="Q42" s="14">
        <f t="shared" si="1"/>
        <v>2181480.4</v>
      </c>
      <c r="R42" s="15">
        <f t="shared" si="7"/>
        <v>2181480.4</v>
      </c>
      <c r="S42" s="15"/>
      <c r="T42" s="15"/>
      <c r="U42" s="15"/>
      <c r="V42" s="15"/>
    </row>
    <row r="43" spans="1:22" s="16" customFormat="1" ht="30.75" customHeight="1">
      <c r="A43" s="33"/>
      <c r="B43" s="36"/>
      <c r="C43" s="18" t="s">
        <v>15</v>
      </c>
      <c r="D43" s="1">
        <v>3285744.1000000006</v>
      </c>
      <c r="E43" s="1">
        <v>2182914.8</v>
      </c>
      <c r="F43" s="1">
        <v>484592.7</v>
      </c>
      <c r="G43" s="1">
        <v>301196.9</v>
      </c>
      <c r="H43" s="1">
        <v>0</v>
      </c>
      <c r="I43" s="1">
        <v>0</v>
      </c>
      <c r="J43" s="1">
        <v>2799717.0000000005</v>
      </c>
      <c r="K43" s="1">
        <v>1880283.4999999998</v>
      </c>
      <c r="L43" s="1">
        <v>1434.4</v>
      </c>
      <c r="M43" s="1">
        <v>1434.4</v>
      </c>
      <c r="N43" s="42"/>
      <c r="O43" s="43"/>
      <c r="P43" s="14">
        <f t="shared" si="0"/>
        <v>3284309.7000000007</v>
      </c>
      <c r="Q43" s="14">
        <f t="shared" si="1"/>
        <v>2181480.4</v>
      </c>
      <c r="R43" s="15">
        <f t="shared" si="7"/>
        <v>2181480.4</v>
      </c>
      <c r="S43" s="15"/>
      <c r="T43" s="15"/>
      <c r="U43" s="15"/>
      <c r="V43" s="15"/>
    </row>
    <row r="44" spans="1:22" s="16" customFormat="1" ht="12.75">
      <c r="A44" s="33"/>
      <c r="B44" s="36"/>
      <c r="C44" s="18" t="s">
        <v>72</v>
      </c>
      <c r="D44" s="1">
        <v>3503465</v>
      </c>
      <c r="E44" s="1">
        <v>0</v>
      </c>
      <c r="F44" s="1">
        <v>484592.69999999995</v>
      </c>
      <c r="G44" s="1">
        <v>0</v>
      </c>
      <c r="H44" s="1">
        <v>0</v>
      </c>
      <c r="I44" s="1">
        <v>0</v>
      </c>
      <c r="J44" s="1">
        <v>3018872.3</v>
      </c>
      <c r="K44" s="1">
        <v>0</v>
      </c>
      <c r="L44" s="1">
        <v>0</v>
      </c>
      <c r="M44" s="1">
        <v>0</v>
      </c>
      <c r="N44" s="42"/>
      <c r="O44" s="43"/>
      <c r="P44" s="14">
        <f aca="true" t="shared" si="11" ref="P44:Q46">F44+J44+H44</f>
        <v>3503465</v>
      </c>
      <c r="Q44" s="14">
        <f t="shared" si="11"/>
        <v>0</v>
      </c>
      <c r="R44" s="15">
        <f t="shared" si="7"/>
        <v>0</v>
      </c>
      <c r="S44" s="15"/>
      <c r="T44" s="15"/>
      <c r="U44" s="15"/>
      <c r="V44" s="15"/>
    </row>
    <row r="45" spans="1:22" s="16" customFormat="1" ht="12.75">
      <c r="A45" s="33"/>
      <c r="B45" s="36"/>
      <c r="C45" s="18" t="s">
        <v>73</v>
      </c>
      <c r="D45" s="1">
        <v>3509569.3</v>
      </c>
      <c r="E45" s="1">
        <v>0</v>
      </c>
      <c r="F45" s="1">
        <v>490292.69999999995</v>
      </c>
      <c r="G45" s="1">
        <v>0</v>
      </c>
      <c r="H45" s="1">
        <v>0</v>
      </c>
      <c r="I45" s="1">
        <v>0</v>
      </c>
      <c r="J45" s="1">
        <v>3019276.6</v>
      </c>
      <c r="K45" s="1">
        <v>0</v>
      </c>
      <c r="L45" s="1">
        <v>0</v>
      </c>
      <c r="M45" s="1">
        <v>0</v>
      </c>
      <c r="N45" s="42"/>
      <c r="O45" s="43"/>
      <c r="P45" s="14">
        <f t="shared" si="11"/>
        <v>3509569.3</v>
      </c>
      <c r="Q45" s="14">
        <f t="shared" si="11"/>
        <v>0</v>
      </c>
      <c r="R45" s="15">
        <f t="shared" si="7"/>
        <v>0</v>
      </c>
      <c r="S45" s="15"/>
      <c r="T45" s="15"/>
      <c r="U45" s="15"/>
      <c r="V45" s="15"/>
    </row>
    <row r="46" spans="1:22" s="16" customFormat="1" ht="30.75" customHeight="1">
      <c r="A46" s="34"/>
      <c r="B46" s="37"/>
      <c r="C46" s="18" t="s">
        <v>74</v>
      </c>
      <c r="D46" s="1">
        <v>3511033.0999999996</v>
      </c>
      <c r="E46" s="1">
        <v>0</v>
      </c>
      <c r="F46" s="1">
        <v>490292.69999999995</v>
      </c>
      <c r="G46" s="1">
        <v>0</v>
      </c>
      <c r="H46" s="1">
        <v>0</v>
      </c>
      <c r="I46" s="1">
        <v>0</v>
      </c>
      <c r="J46" s="1">
        <v>3020740.4</v>
      </c>
      <c r="K46" s="1">
        <v>0</v>
      </c>
      <c r="L46" s="1">
        <v>0</v>
      </c>
      <c r="M46" s="1">
        <v>0</v>
      </c>
      <c r="N46" s="44"/>
      <c r="O46" s="45"/>
      <c r="P46" s="14">
        <f t="shared" si="11"/>
        <v>3511033.0999999996</v>
      </c>
      <c r="Q46" s="14">
        <f t="shared" si="11"/>
        <v>0</v>
      </c>
      <c r="R46" s="15">
        <f t="shared" si="7"/>
        <v>0</v>
      </c>
      <c r="S46" s="15"/>
      <c r="T46" s="15"/>
      <c r="U46" s="15"/>
      <c r="V46" s="15"/>
    </row>
    <row r="47" spans="1:22" s="16" customFormat="1" ht="29.25" customHeight="1">
      <c r="A47" s="32" t="s">
        <v>34</v>
      </c>
      <c r="B47" s="35" t="s">
        <v>84</v>
      </c>
      <c r="C47" s="18" t="s">
        <v>11</v>
      </c>
      <c r="D47" s="1">
        <v>1484544</v>
      </c>
      <c r="E47" s="1">
        <v>912028.29767</v>
      </c>
      <c r="F47" s="1">
        <v>601155.7</v>
      </c>
      <c r="G47" s="1">
        <v>298881.69999999995</v>
      </c>
      <c r="H47" s="1">
        <v>0</v>
      </c>
      <c r="I47" s="1">
        <v>0</v>
      </c>
      <c r="J47" s="1">
        <v>542057.5</v>
      </c>
      <c r="K47" s="1">
        <v>271815.79767</v>
      </c>
      <c r="L47" s="1">
        <v>341330.8</v>
      </c>
      <c r="M47" s="1">
        <v>341330.8</v>
      </c>
      <c r="N47" s="40" t="s">
        <v>12</v>
      </c>
      <c r="O47" s="41"/>
      <c r="P47" s="14">
        <f t="shared" si="0"/>
        <v>1143213.2</v>
      </c>
      <c r="Q47" s="14">
        <f t="shared" si="1"/>
        <v>570697.49767</v>
      </c>
      <c r="R47" s="15">
        <f t="shared" si="7"/>
        <v>570697.49767</v>
      </c>
      <c r="S47" s="15"/>
      <c r="T47" s="15"/>
      <c r="U47" s="15"/>
      <c r="V47" s="15"/>
    </row>
    <row r="48" spans="1:22" s="16" customFormat="1" ht="29.25" customHeight="1">
      <c r="A48" s="33"/>
      <c r="B48" s="36"/>
      <c r="C48" s="18" t="s">
        <v>13</v>
      </c>
      <c r="D48" s="1">
        <v>340384.5</v>
      </c>
      <c r="E48" s="1">
        <v>340384.49767</v>
      </c>
      <c r="F48" s="1">
        <v>130558.29999999999</v>
      </c>
      <c r="G48" s="1">
        <v>130558.29999999999</v>
      </c>
      <c r="H48" s="1">
        <v>0</v>
      </c>
      <c r="I48" s="1">
        <v>0</v>
      </c>
      <c r="J48" s="1">
        <v>84837.20000000001</v>
      </c>
      <c r="K48" s="1">
        <v>84837.19767000002</v>
      </c>
      <c r="L48" s="1">
        <v>124989</v>
      </c>
      <c r="M48" s="1">
        <v>124989</v>
      </c>
      <c r="N48" s="42"/>
      <c r="O48" s="43"/>
      <c r="P48" s="14">
        <f t="shared" si="0"/>
        <v>215395.5</v>
      </c>
      <c r="Q48" s="14">
        <f t="shared" si="1"/>
        <v>215395.49767</v>
      </c>
      <c r="R48" s="15">
        <f t="shared" si="7"/>
        <v>215395.49767</v>
      </c>
      <c r="S48" s="15"/>
      <c r="T48" s="15"/>
      <c r="U48" s="15"/>
      <c r="V48" s="15"/>
    </row>
    <row r="49" spans="1:22" s="16" customFormat="1" ht="29.25" customHeight="1">
      <c r="A49" s="33"/>
      <c r="B49" s="36"/>
      <c r="C49" s="18" t="s">
        <v>14</v>
      </c>
      <c r="D49" s="1">
        <v>357724</v>
      </c>
      <c r="E49" s="1">
        <v>308957.1</v>
      </c>
      <c r="F49" s="1">
        <v>148234</v>
      </c>
      <c r="G49" s="1">
        <v>107455.4</v>
      </c>
      <c r="H49" s="1">
        <v>0</v>
      </c>
      <c r="I49" s="1">
        <v>0</v>
      </c>
      <c r="J49" s="1">
        <v>101319.1</v>
      </c>
      <c r="K49" s="1">
        <v>93330.8</v>
      </c>
      <c r="L49" s="1">
        <v>108170.9</v>
      </c>
      <c r="M49" s="1">
        <v>108170.9</v>
      </c>
      <c r="N49" s="42"/>
      <c r="O49" s="43"/>
      <c r="P49" s="14">
        <f t="shared" si="0"/>
        <v>249553.1</v>
      </c>
      <c r="Q49" s="14">
        <f t="shared" si="1"/>
        <v>200786.2</v>
      </c>
      <c r="R49" s="15">
        <f t="shared" si="7"/>
        <v>200786.19999999998</v>
      </c>
      <c r="S49" s="15"/>
      <c r="T49" s="15"/>
      <c r="U49" s="15"/>
      <c r="V49" s="15"/>
    </row>
    <row r="50" spans="1:22" s="16" customFormat="1" ht="29.25" customHeight="1">
      <c r="A50" s="33"/>
      <c r="B50" s="36"/>
      <c r="C50" s="18" t="s">
        <v>15</v>
      </c>
      <c r="D50" s="1">
        <v>301243.6</v>
      </c>
      <c r="E50" s="1">
        <v>262686.69999999995</v>
      </c>
      <c r="F50" s="1">
        <v>99424.9</v>
      </c>
      <c r="G50" s="1">
        <v>60868</v>
      </c>
      <c r="H50" s="1">
        <v>0</v>
      </c>
      <c r="I50" s="1">
        <v>0</v>
      </c>
      <c r="J50" s="1">
        <v>93647.8</v>
      </c>
      <c r="K50" s="1">
        <v>93647.8</v>
      </c>
      <c r="L50" s="1">
        <v>108170.9</v>
      </c>
      <c r="M50" s="1">
        <v>108170.9</v>
      </c>
      <c r="N50" s="42"/>
      <c r="O50" s="43"/>
      <c r="P50" s="14">
        <f t="shared" si="0"/>
        <v>193072.7</v>
      </c>
      <c r="Q50" s="14">
        <f t="shared" si="1"/>
        <v>154515.8</v>
      </c>
      <c r="R50" s="15">
        <f t="shared" si="7"/>
        <v>154515.79999999996</v>
      </c>
      <c r="S50" s="15"/>
      <c r="T50" s="15"/>
      <c r="U50" s="15"/>
      <c r="V50" s="15"/>
    </row>
    <row r="51" spans="1:22" s="16" customFormat="1" ht="29.25" customHeight="1">
      <c r="A51" s="33"/>
      <c r="B51" s="36"/>
      <c r="C51" s="18" t="s">
        <v>72</v>
      </c>
      <c r="D51" s="1">
        <v>166922.5</v>
      </c>
      <c r="E51" s="1">
        <v>0</v>
      </c>
      <c r="F51" s="1">
        <v>79504.70000000001</v>
      </c>
      <c r="G51" s="1">
        <v>0</v>
      </c>
      <c r="H51" s="1">
        <v>0</v>
      </c>
      <c r="I51" s="1">
        <v>0</v>
      </c>
      <c r="J51" s="1">
        <v>87417.8</v>
      </c>
      <c r="K51" s="1">
        <v>0</v>
      </c>
      <c r="L51" s="1">
        <v>0</v>
      </c>
      <c r="M51" s="1">
        <v>0</v>
      </c>
      <c r="N51" s="42"/>
      <c r="O51" s="43"/>
      <c r="P51" s="14">
        <f aca="true" t="shared" si="12" ref="P51:Q53">F51+J51+H51</f>
        <v>166922.5</v>
      </c>
      <c r="Q51" s="14">
        <f t="shared" si="12"/>
        <v>0</v>
      </c>
      <c r="R51" s="15">
        <f t="shared" si="7"/>
        <v>0</v>
      </c>
      <c r="S51" s="15"/>
      <c r="T51" s="15"/>
      <c r="U51" s="15"/>
      <c r="V51" s="15"/>
    </row>
    <row r="52" spans="1:22" s="16" customFormat="1" ht="29.25" customHeight="1">
      <c r="A52" s="33"/>
      <c r="B52" s="36"/>
      <c r="C52" s="18" t="s">
        <v>73</v>
      </c>
      <c r="D52" s="1">
        <v>159134.7</v>
      </c>
      <c r="E52" s="1">
        <v>0</v>
      </c>
      <c r="F52" s="1">
        <v>71716.90000000001</v>
      </c>
      <c r="G52" s="1">
        <v>0</v>
      </c>
      <c r="H52" s="1">
        <v>0</v>
      </c>
      <c r="I52" s="1">
        <v>0</v>
      </c>
      <c r="J52" s="1">
        <v>87417.8</v>
      </c>
      <c r="K52" s="1">
        <v>0</v>
      </c>
      <c r="L52" s="1">
        <v>0</v>
      </c>
      <c r="M52" s="1">
        <v>0</v>
      </c>
      <c r="N52" s="42"/>
      <c r="O52" s="43"/>
      <c r="P52" s="14">
        <f t="shared" si="12"/>
        <v>159134.7</v>
      </c>
      <c r="Q52" s="14">
        <f t="shared" si="12"/>
        <v>0</v>
      </c>
      <c r="R52" s="15">
        <f t="shared" si="7"/>
        <v>0</v>
      </c>
      <c r="S52" s="15"/>
      <c r="T52" s="15"/>
      <c r="U52" s="15"/>
      <c r="V52" s="15"/>
    </row>
    <row r="53" spans="1:22" s="16" customFormat="1" ht="29.25" customHeight="1">
      <c r="A53" s="34"/>
      <c r="B53" s="37"/>
      <c r="C53" s="18" t="s">
        <v>74</v>
      </c>
      <c r="D53" s="1">
        <v>159134.7</v>
      </c>
      <c r="E53" s="1">
        <v>0</v>
      </c>
      <c r="F53" s="1">
        <v>71716.90000000001</v>
      </c>
      <c r="G53" s="1">
        <v>0</v>
      </c>
      <c r="H53" s="1">
        <v>0</v>
      </c>
      <c r="I53" s="1">
        <v>0</v>
      </c>
      <c r="J53" s="1">
        <v>87417.8</v>
      </c>
      <c r="K53" s="1">
        <v>0</v>
      </c>
      <c r="L53" s="1">
        <v>0</v>
      </c>
      <c r="M53" s="1">
        <v>0</v>
      </c>
      <c r="N53" s="44"/>
      <c r="O53" s="45"/>
      <c r="P53" s="14">
        <f t="shared" si="12"/>
        <v>159134.7</v>
      </c>
      <c r="Q53" s="14">
        <f t="shared" si="12"/>
        <v>0</v>
      </c>
      <c r="R53" s="15">
        <f t="shared" si="7"/>
        <v>0</v>
      </c>
      <c r="S53" s="15"/>
      <c r="T53" s="15"/>
      <c r="U53" s="15"/>
      <c r="V53" s="15"/>
    </row>
    <row r="54" spans="1:22" s="16" customFormat="1" ht="15" customHeight="1">
      <c r="A54" s="35"/>
      <c r="B54" s="35" t="s">
        <v>54</v>
      </c>
      <c r="C54" s="18" t="s">
        <v>11</v>
      </c>
      <c r="D54" s="1">
        <f>D40+D47</f>
        <v>20938487.002329998</v>
      </c>
      <c r="E54" s="1">
        <f aca="true" t="shared" si="13" ref="E54:M54">E40+E47</f>
        <v>7843796.6</v>
      </c>
      <c r="F54" s="1">
        <f t="shared" si="13"/>
        <v>3342599.3</v>
      </c>
      <c r="G54" s="1">
        <f t="shared" si="13"/>
        <v>1208355.6</v>
      </c>
      <c r="H54" s="1">
        <f t="shared" si="13"/>
        <v>0</v>
      </c>
      <c r="I54" s="1">
        <f t="shared" si="13"/>
        <v>0</v>
      </c>
      <c r="J54" s="1">
        <f t="shared" si="13"/>
        <v>17245787.30233</v>
      </c>
      <c r="K54" s="1">
        <f t="shared" si="13"/>
        <v>6285340.6</v>
      </c>
      <c r="L54" s="1">
        <f t="shared" si="13"/>
        <v>350100.39999999997</v>
      </c>
      <c r="M54" s="1">
        <f t="shared" si="13"/>
        <v>350100.39999999997</v>
      </c>
      <c r="N54" s="40"/>
      <c r="O54" s="41"/>
      <c r="P54" s="14">
        <f t="shared" si="0"/>
        <v>20588386.60233</v>
      </c>
      <c r="Q54" s="14">
        <f t="shared" si="1"/>
        <v>7493696.199999999</v>
      </c>
      <c r="R54" s="15">
        <f t="shared" si="7"/>
        <v>7493696.199999999</v>
      </c>
      <c r="S54" s="15"/>
      <c r="T54" s="15"/>
      <c r="U54" s="15"/>
      <c r="V54" s="15"/>
    </row>
    <row r="55" spans="1:22" s="16" customFormat="1" ht="12.75">
      <c r="A55" s="36"/>
      <c r="B55" s="36"/>
      <c r="C55" s="18" t="s">
        <v>13</v>
      </c>
      <c r="D55" s="1">
        <f>D41+D48</f>
        <v>2906323.20233</v>
      </c>
      <c r="E55" s="1">
        <f aca="true" t="shared" si="14" ref="E55:M55">E41+E48</f>
        <v>2906323.1999999997</v>
      </c>
      <c r="F55" s="1">
        <f t="shared" si="14"/>
        <v>437638.4</v>
      </c>
      <c r="G55" s="1">
        <f t="shared" si="14"/>
        <v>437638.4</v>
      </c>
      <c r="H55" s="1">
        <f t="shared" si="14"/>
        <v>0</v>
      </c>
      <c r="I55" s="1">
        <f t="shared" si="14"/>
        <v>0</v>
      </c>
      <c r="J55" s="1">
        <f t="shared" si="14"/>
        <v>2337795.00233</v>
      </c>
      <c r="K55" s="1">
        <f t="shared" si="14"/>
        <v>2337795</v>
      </c>
      <c r="L55" s="1">
        <f t="shared" si="14"/>
        <v>130889.8</v>
      </c>
      <c r="M55" s="1">
        <f t="shared" si="14"/>
        <v>130889.8</v>
      </c>
      <c r="N55" s="42"/>
      <c r="O55" s="43"/>
      <c r="P55" s="14">
        <f t="shared" si="0"/>
        <v>2775433.40233</v>
      </c>
      <c r="Q55" s="14">
        <f t="shared" si="1"/>
        <v>2775433.4</v>
      </c>
      <c r="R55" s="15">
        <f t="shared" si="7"/>
        <v>2775433.4</v>
      </c>
      <c r="S55" s="15"/>
      <c r="T55" s="15"/>
      <c r="U55" s="15"/>
      <c r="V55" s="15"/>
    </row>
    <row r="56" spans="1:22" s="16" customFormat="1" ht="12.75">
      <c r="A56" s="36"/>
      <c r="B56" s="36"/>
      <c r="C56" s="18" t="s">
        <v>14</v>
      </c>
      <c r="D56" s="1">
        <f>D42+D49</f>
        <v>3435916.8000000003</v>
      </c>
      <c r="E56" s="1">
        <f aca="true" t="shared" si="15" ref="E56:M56">E42+E49</f>
        <v>2491871.9</v>
      </c>
      <c r="F56" s="1">
        <f t="shared" si="15"/>
        <v>632826.7</v>
      </c>
      <c r="G56" s="1">
        <f t="shared" si="15"/>
        <v>408652.30000000005</v>
      </c>
      <c r="H56" s="1">
        <f t="shared" si="15"/>
        <v>0</v>
      </c>
      <c r="I56" s="1">
        <f t="shared" si="15"/>
        <v>0</v>
      </c>
      <c r="J56" s="1">
        <f t="shared" si="15"/>
        <v>2693484.8000000003</v>
      </c>
      <c r="K56" s="1">
        <f t="shared" si="15"/>
        <v>1973614.2999999998</v>
      </c>
      <c r="L56" s="1">
        <f t="shared" si="15"/>
        <v>109605.29999999999</v>
      </c>
      <c r="M56" s="1">
        <f t="shared" si="15"/>
        <v>109605.29999999999</v>
      </c>
      <c r="N56" s="42"/>
      <c r="O56" s="43"/>
      <c r="P56" s="14">
        <f t="shared" si="0"/>
        <v>3326311.5</v>
      </c>
      <c r="Q56" s="14">
        <f t="shared" si="1"/>
        <v>2382266.5999999996</v>
      </c>
      <c r="R56" s="15">
        <f t="shared" si="7"/>
        <v>2382266.6</v>
      </c>
      <c r="S56" s="15"/>
      <c r="T56" s="15"/>
      <c r="U56" s="15"/>
      <c r="V56" s="15"/>
    </row>
    <row r="57" spans="1:22" s="16" customFormat="1" ht="12.75">
      <c r="A57" s="36"/>
      <c r="B57" s="36"/>
      <c r="C57" s="18" t="s">
        <v>15</v>
      </c>
      <c r="D57" s="1">
        <f>D43+D50</f>
        <v>3586987.7000000007</v>
      </c>
      <c r="E57" s="1">
        <f aca="true" t="shared" si="16" ref="E57:M57">E43+E50</f>
        <v>2445601.5</v>
      </c>
      <c r="F57" s="1">
        <f t="shared" si="16"/>
        <v>584017.6</v>
      </c>
      <c r="G57" s="1">
        <f t="shared" si="16"/>
        <v>362064.9</v>
      </c>
      <c r="H57" s="1">
        <f t="shared" si="16"/>
        <v>0</v>
      </c>
      <c r="I57" s="1">
        <f t="shared" si="16"/>
        <v>0</v>
      </c>
      <c r="J57" s="1">
        <f t="shared" si="16"/>
        <v>2893364.8000000003</v>
      </c>
      <c r="K57" s="1">
        <f t="shared" si="16"/>
        <v>1973931.2999999998</v>
      </c>
      <c r="L57" s="1">
        <f t="shared" si="16"/>
        <v>109605.29999999999</v>
      </c>
      <c r="M57" s="1">
        <f t="shared" si="16"/>
        <v>109605.29999999999</v>
      </c>
      <c r="N57" s="42"/>
      <c r="O57" s="43"/>
      <c r="P57" s="14">
        <f t="shared" si="0"/>
        <v>3477382.4000000004</v>
      </c>
      <c r="Q57" s="14">
        <f t="shared" si="1"/>
        <v>2335996.1999999997</v>
      </c>
      <c r="R57" s="15">
        <f t="shared" si="7"/>
        <v>2335996.2</v>
      </c>
      <c r="S57" s="15"/>
      <c r="T57" s="15"/>
      <c r="U57" s="15"/>
      <c r="V57" s="15"/>
    </row>
    <row r="58" spans="1:22" s="16" customFormat="1" ht="12.75">
      <c r="A58" s="36"/>
      <c r="B58" s="36"/>
      <c r="C58" s="18" t="s">
        <v>72</v>
      </c>
      <c r="D58" s="1">
        <f aca="true" t="shared" si="17" ref="D58:M60">D44+D51</f>
        <v>3670387.5</v>
      </c>
      <c r="E58" s="1">
        <f t="shared" si="17"/>
        <v>0</v>
      </c>
      <c r="F58" s="1">
        <f t="shared" si="17"/>
        <v>564097.3999999999</v>
      </c>
      <c r="G58" s="1">
        <f t="shared" si="17"/>
        <v>0</v>
      </c>
      <c r="H58" s="1">
        <f t="shared" si="17"/>
        <v>0</v>
      </c>
      <c r="I58" s="1">
        <f t="shared" si="17"/>
        <v>0</v>
      </c>
      <c r="J58" s="1">
        <f t="shared" si="17"/>
        <v>3106290.0999999996</v>
      </c>
      <c r="K58" s="1">
        <f t="shared" si="17"/>
        <v>0</v>
      </c>
      <c r="L58" s="1">
        <f t="shared" si="17"/>
        <v>0</v>
      </c>
      <c r="M58" s="1">
        <f t="shared" si="17"/>
        <v>0</v>
      </c>
      <c r="N58" s="42"/>
      <c r="O58" s="43"/>
      <c r="P58" s="14">
        <f aca="true" t="shared" si="18" ref="P58:Q60">F58+J58+H58</f>
        <v>3670387.4999999995</v>
      </c>
      <c r="Q58" s="14">
        <f t="shared" si="18"/>
        <v>0</v>
      </c>
      <c r="R58" s="15">
        <f t="shared" si="7"/>
        <v>0</v>
      </c>
      <c r="S58" s="15"/>
      <c r="T58" s="15"/>
      <c r="U58" s="15"/>
      <c r="V58" s="15"/>
    </row>
    <row r="59" spans="1:22" s="16" customFormat="1" ht="12.75">
      <c r="A59" s="36"/>
      <c r="B59" s="36"/>
      <c r="C59" s="18" t="s">
        <v>73</v>
      </c>
      <c r="D59" s="1">
        <f t="shared" si="17"/>
        <v>3668704</v>
      </c>
      <c r="E59" s="1">
        <f t="shared" si="17"/>
        <v>0</v>
      </c>
      <c r="F59" s="1">
        <f t="shared" si="17"/>
        <v>562009.6</v>
      </c>
      <c r="G59" s="1">
        <f t="shared" si="17"/>
        <v>0</v>
      </c>
      <c r="H59" s="1">
        <f t="shared" si="17"/>
        <v>0</v>
      </c>
      <c r="I59" s="1">
        <f t="shared" si="17"/>
        <v>0</v>
      </c>
      <c r="J59" s="1">
        <f t="shared" si="17"/>
        <v>3106694.4</v>
      </c>
      <c r="K59" s="1">
        <f t="shared" si="17"/>
        <v>0</v>
      </c>
      <c r="L59" s="1">
        <f t="shared" si="17"/>
        <v>0</v>
      </c>
      <c r="M59" s="1">
        <f t="shared" si="17"/>
        <v>0</v>
      </c>
      <c r="N59" s="42"/>
      <c r="O59" s="43"/>
      <c r="P59" s="14">
        <f t="shared" si="18"/>
        <v>3668704</v>
      </c>
      <c r="Q59" s="14">
        <f t="shared" si="18"/>
        <v>0</v>
      </c>
      <c r="R59" s="15">
        <f t="shared" si="7"/>
        <v>0</v>
      </c>
      <c r="S59" s="15"/>
      <c r="T59" s="15"/>
      <c r="U59" s="15"/>
      <c r="V59" s="15"/>
    </row>
    <row r="60" spans="1:22" s="16" customFormat="1" ht="12.75">
      <c r="A60" s="37"/>
      <c r="B60" s="37"/>
      <c r="C60" s="18" t="s">
        <v>74</v>
      </c>
      <c r="D60" s="1">
        <f t="shared" si="17"/>
        <v>3670167.8</v>
      </c>
      <c r="E60" s="1">
        <f t="shared" si="17"/>
        <v>0</v>
      </c>
      <c r="F60" s="1">
        <f t="shared" si="17"/>
        <v>562009.6</v>
      </c>
      <c r="G60" s="1">
        <f t="shared" si="17"/>
        <v>0</v>
      </c>
      <c r="H60" s="1">
        <f t="shared" si="17"/>
        <v>0</v>
      </c>
      <c r="I60" s="1">
        <f t="shared" si="17"/>
        <v>0</v>
      </c>
      <c r="J60" s="1">
        <f t="shared" si="17"/>
        <v>3108158.1999999997</v>
      </c>
      <c r="K60" s="1">
        <f t="shared" si="17"/>
        <v>0</v>
      </c>
      <c r="L60" s="1">
        <f t="shared" si="17"/>
        <v>0</v>
      </c>
      <c r="M60" s="1">
        <f t="shared" si="17"/>
        <v>0</v>
      </c>
      <c r="N60" s="44"/>
      <c r="O60" s="45"/>
      <c r="P60" s="14">
        <f t="shared" si="18"/>
        <v>3670167.8</v>
      </c>
      <c r="Q60" s="14">
        <f t="shared" si="18"/>
        <v>0</v>
      </c>
      <c r="R60" s="15">
        <f t="shared" si="7"/>
        <v>0</v>
      </c>
      <c r="S60" s="15"/>
      <c r="T60" s="15"/>
      <c r="U60" s="15"/>
      <c r="V60" s="15"/>
    </row>
    <row r="61" spans="1:22" ht="33" customHeight="1">
      <c r="A61" s="9" t="s">
        <v>25</v>
      </c>
      <c r="B61" s="26" t="s">
        <v>20</v>
      </c>
      <c r="C61" s="26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46"/>
      <c r="O61" s="46"/>
      <c r="P61" s="14">
        <f t="shared" si="0"/>
        <v>0</v>
      </c>
      <c r="Q61" s="14">
        <f t="shared" si="1"/>
        <v>0</v>
      </c>
      <c r="R61" s="15">
        <f t="shared" si="7"/>
        <v>0</v>
      </c>
      <c r="S61" s="15"/>
      <c r="T61" s="15"/>
      <c r="U61" s="15"/>
      <c r="V61" s="15"/>
    </row>
    <row r="62" spans="1:22" ht="48.75" customHeight="1">
      <c r="A62" s="11"/>
      <c r="B62" s="30" t="s">
        <v>79</v>
      </c>
      <c r="C62" s="3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8"/>
      <c r="O62" s="39"/>
      <c r="P62" s="14">
        <f t="shared" si="0"/>
        <v>0</v>
      </c>
      <c r="Q62" s="14">
        <f t="shared" si="1"/>
        <v>0</v>
      </c>
      <c r="R62" s="15">
        <f t="shared" si="7"/>
        <v>0</v>
      </c>
      <c r="S62" s="15"/>
      <c r="T62" s="15"/>
      <c r="U62" s="15"/>
      <c r="V62" s="15"/>
    </row>
    <row r="63" spans="1:22" s="16" customFormat="1" ht="40.5" customHeight="1">
      <c r="A63" s="32" t="s">
        <v>35</v>
      </c>
      <c r="B63" s="35" t="s">
        <v>55</v>
      </c>
      <c r="C63" s="18" t="s">
        <v>11</v>
      </c>
      <c r="D63" s="1">
        <v>624017.5</v>
      </c>
      <c r="E63" s="1">
        <v>303175.3</v>
      </c>
      <c r="F63" s="1">
        <v>367314.60000000003</v>
      </c>
      <c r="G63" s="1">
        <v>173913.3</v>
      </c>
      <c r="H63" s="1">
        <v>0</v>
      </c>
      <c r="I63" s="1">
        <v>0</v>
      </c>
      <c r="J63" s="1">
        <v>256702.9</v>
      </c>
      <c r="K63" s="1">
        <v>129262</v>
      </c>
      <c r="L63" s="1">
        <v>0</v>
      </c>
      <c r="M63" s="1">
        <v>0</v>
      </c>
      <c r="N63" s="40" t="s">
        <v>21</v>
      </c>
      <c r="O63" s="41"/>
      <c r="P63" s="14">
        <f t="shared" si="0"/>
        <v>624017.5</v>
      </c>
      <c r="Q63" s="14">
        <f t="shared" si="1"/>
        <v>303175.3</v>
      </c>
      <c r="R63" s="15">
        <f t="shared" si="7"/>
        <v>303175.3</v>
      </c>
      <c r="S63" s="15"/>
      <c r="T63" s="15"/>
      <c r="U63" s="15"/>
      <c r="V63" s="15"/>
    </row>
    <row r="64" spans="1:22" s="16" customFormat="1" ht="40.5" customHeight="1">
      <c r="A64" s="33"/>
      <c r="B64" s="36"/>
      <c r="C64" s="18" t="s">
        <v>13</v>
      </c>
      <c r="D64" s="1">
        <v>106457.9</v>
      </c>
      <c r="E64" s="1">
        <v>106457.9</v>
      </c>
      <c r="F64" s="1">
        <v>61692.700000000004</v>
      </c>
      <c r="G64" s="1">
        <v>61692.7</v>
      </c>
      <c r="H64" s="1">
        <v>0</v>
      </c>
      <c r="I64" s="1">
        <v>0</v>
      </c>
      <c r="J64" s="1">
        <v>44765.2</v>
      </c>
      <c r="K64" s="1">
        <v>44765.2</v>
      </c>
      <c r="L64" s="1">
        <v>0</v>
      </c>
      <c r="M64" s="1">
        <v>0</v>
      </c>
      <c r="N64" s="42"/>
      <c r="O64" s="43"/>
      <c r="P64" s="14">
        <f>F64+J64+H64</f>
        <v>106457.9</v>
      </c>
      <c r="Q64" s="14">
        <f t="shared" si="1"/>
        <v>106457.9</v>
      </c>
      <c r="R64" s="15">
        <f t="shared" si="7"/>
        <v>106457.9</v>
      </c>
      <c r="S64" s="15"/>
      <c r="T64" s="15"/>
      <c r="U64" s="15"/>
      <c r="V64" s="15"/>
    </row>
    <row r="65" spans="1:22" s="16" customFormat="1" ht="40.5" customHeight="1">
      <c r="A65" s="33"/>
      <c r="B65" s="36"/>
      <c r="C65" s="18" t="s">
        <v>14</v>
      </c>
      <c r="D65" s="1">
        <v>107578.5</v>
      </c>
      <c r="E65" s="1">
        <v>98358.70000000001</v>
      </c>
      <c r="F65" s="1">
        <v>64634.4</v>
      </c>
      <c r="G65" s="1">
        <v>56110.3</v>
      </c>
      <c r="H65" s="1">
        <v>0</v>
      </c>
      <c r="I65" s="1">
        <v>0</v>
      </c>
      <c r="J65" s="1">
        <v>42944.100000000006</v>
      </c>
      <c r="K65" s="1">
        <v>42248.4</v>
      </c>
      <c r="L65" s="1">
        <v>0</v>
      </c>
      <c r="M65" s="1">
        <v>0</v>
      </c>
      <c r="N65" s="42"/>
      <c r="O65" s="43"/>
      <c r="P65" s="14">
        <f t="shared" si="0"/>
        <v>107578.5</v>
      </c>
      <c r="Q65" s="14">
        <f t="shared" si="1"/>
        <v>98358.70000000001</v>
      </c>
      <c r="R65" s="15">
        <f t="shared" si="7"/>
        <v>98358.70000000001</v>
      </c>
      <c r="S65" s="15"/>
      <c r="T65" s="15"/>
      <c r="U65" s="15"/>
      <c r="V65" s="15"/>
    </row>
    <row r="66" spans="1:22" s="16" customFormat="1" ht="40.5" customHeight="1">
      <c r="A66" s="33"/>
      <c r="B66" s="36"/>
      <c r="C66" s="18" t="s">
        <v>15</v>
      </c>
      <c r="D66" s="1">
        <v>102936.20000000001</v>
      </c>
      <c r="E66" s="1">
        <v>98358.70000000001</v>
      </c>
      <c r="F66" s="1">
        <v>60687.8</v>
      </c>
      <c r="G66" s="1">
        <v>56110.3</v>
      </c>
      <c r="H66" s="1">
        <v>0</v>
      </c>
      <c r="I66" s="1">
        <v>0</v>
      </c>
      <c r="J66" s="1">
        <v>42248.4</v>
      </c>
      <c r="K66" s="1">
        <v>42248.4</v>
      </c>
      <c r="L66" s="1">
        <v>0</v>
      </c>
      <c r="M66" s="1">
        <v>0</v>
      </c>
      <c r="N66" s="42"/>
      <c r="O66" s="43"/>
      <c r="P66" s="14">
        <f t="shared" si="0"/>
        <v>102936.20000000001</v>
      </c>
      <c r="Q66" s="14">
        <f t="shared" si="1"/>
        <v>98358.70000000001</v>
      </c>
      <c r="R66" s="15">
        <f t="shared" si="7"/>
        <v>98358.70000000001</v>
      </c>
      <c r="S66" s="15"/>
      <c r="T66" s="15"/>
      <c r="U66" s="15"/>
      <c r="V66" s="15"/>
    </row>
    <row r="67" spans="1:22" s="16" customFormat="1" ht="40.5" customHeight="1">
      <c r="A67" s="33"/>
      <c r="B67" s="36"/>
      <c r="C67" s="18" t="s">
        <v>72</v>
      </c>
      <c r="D67" s="1">
        <v>102348.29999999999</v>
      </c>
      <c r="E67" s="1">
        <v>0</v>
      </c>
      <c r="F67" s="1">
        <v>60099.9</v>
      </c>
      <c r="G67" s="1">
        <v>0</v>
      </c>
      <c r="H67" s="1">
        <v>0</v>
      </c>
      <c r="I67" s="1">
        <v>0</v>
      </c>
      <c r="J67" s="1">
        <v>42248.399999999994</v>
      </c>
      <c r="K67" s="1">
        <v>0</v>
      </c>
      <c r="L67" s="1">
        <v>0</v>
      </c>
      <c r="M67" s="1">
        <v>0</v>
      </c>
      <c r="N67" s="42"/>
      <c r="O67" s="43"/>
      <c r="P67" s="14">
        <f aca="true" t="shared" si="19" ref="P67:Q69">F67+J67+H67</f>
        <v>102348.29999999999</v>
      </c>
      <c r="Q67" s="14">
        <f t="shared" si="19"/>
        <v>0</v>
      </c>
      <c r="R67" s="15">
        <f t="shared" si="7"/>
        <v>0</v>
      </c>
      <c r="S67" s="15"/>
      <c r="T67" s="15"/>
      <c r="U67" s="15"/>
      <c r="V67" s="15"/>
    </row>
    <row r="68" spans="1:22" s="16" customFormat="1" ht="40.5" customHeight="1">
      <c r="A68" s="33"/>
      <c r="B68" s="36"/>
      <c r="C68" s="18" t="s">
        <v>73</v>
      </c>
      <c r="D68" s="1">
        <v>102348.29999999999</v>
      </c>
      <c r="E68" s="1">
        <v>0</v>
      </c>
      <c r="F68" s="1">
        <v>60099.9</v>
      </c>
      <c r="G68" s="1">
        <v>0</v>
      </c>
      <c r="H68" s="1">
        <v>0</v>
      </c>
      <c r="I68" s="1">
        <v>0</v>
      </c>
      <c r="J68" s="1">
        <v>42248.399999999994</v>
      </c>
      <c r="K68" s="1">
        <v>0</v>
      </c>
      <c r="L68" s="1">
        <v>0</v>
      </c>
      <c r="M68" s="1">
        <v>0</v>
      </c>
      <c r="N68" s="42"/>
      <c r="O68" s="43"/>
      <c r="P68" s="14">
        <f t="shared" si="19"/>
        <v>102348.29999999999</v>
      </c>
      <c r="Q68" s="14">
        <f t="shared" si="19"/>
        <v>0</v>
      </c>
      <c r="R68" s="15">
        <f t="shared" si="7"/>
        <v>0</v>
      </c>
      <c r="S68" s="15"/>
      <c r="T68" s="15"/>
      <c r="U68" s="15"/>
      <c r="V68" s="15"/>
    </row>
    <row r="69" spans="1:22" s="16" customFormat="1" ht="40.5" customHeight="1">
      <c r="A69" s="34"/>
      <c r="B69" s="37"/>
      <c r="C69" s="18" t="s">
        <v>74</v>
      </c>
      <c r="D69" s="1">
        <v>102348.29999999999</v>
      </c>
      <c r="E69" s="1">
        <v>0</v>
      </c>
      <c r="F69" s="1">
        <v>60099.9</v>
      </c>
      <c r="G69" s="1">
        <v>0</v>
      </c>
      <c r="H69" s="1">
        <v>0</v>
      </c>
      <c r="I69" s="1">
        <v>0</v>
      </c>
      <c r="J69" s="1">
        <v>42248.399999999994</v>
      </c>
      <c r="K69" s="1">
        <v>0</v>
      </c>
      <c r="L69" s="1">
        <v>0</v>
      </c>
      <c r="M69" s="1">
        <v>0</v>
      </c>
      <c r="N69" s="44"/>
      <c r="O69" s="45"/>
      <c r="P69" s="14">
        <f t="shared" si="19"/>
        <v>102348.29999999999</v>
      </c>
      <c r="Q69" s="14">
        <f t="shared" si="19"/>
        <v>0</v>
      </c>
      <c r="R69" s="15">
        <f t="shared" si="7"/>
        <v>0</v>
      </c>
      <c r="S69" s="15"/>
      <c r="T69" s="15"/>
      <c r="U69" s="15"/>
      <c r="V69" s="15"/>
    </row>
    <row r="70" spans="1:22" s="16" customFormat="1" ht="24.75" customHeight="1">
      <c r="A70" s="32" t="s">
        <v>36</v>
      </c>
      <c r="B70" s="63" t="s">
        <v>56</v>
      </c>
      <c r="C70" s="18" t="s">
        <v>11</v>
      </c>
      <c r="D70" s="1">
        <v>8981</v>
      </c>
      <c r="E70" s="1">
        <v>3270</v>
      </c>
      <c r="F70" s="1">
        <v>8981</v>
      </c>
      <c r="G70" s="1">
        <v>3270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40" t="s">
        <v>12</v>
      </c>
      <c r="O70" s="41"/>
      <c r="P70" s="14">
        <f t="shared" si="0"/>
        <v>8981</v>
      </c>
      <c r="Q70" s="14">
        <f t="shared" si="1"/>
        <v>3270</v>
      </c>
      <c r="R70" s="15">
        <f t="shared" si="7"/>
        <v>3270</v>
      </c>
      <c r="S70" s="15"/>
      <c r="T70" s="15"/>
      <c r="U70" s="15"/>
      <c r="V70" s="15"/>
    </row>
    <row r="71" spans="1:22" s="16" customFormat="1" ht="24.75" customHeight="1">
      <c r="A71" s="33"/>
      <c r="B71" s="64"/>
      <c r="C71" s="18" t="s">
        <v>13</v>
      </c>
      <c r="D71" s="1">
        <v>1090</v>
      </c>
      <c r="E71" s="1">
        <v>1090</v>
      </c>
      <c r="F71" s="1">
        <v>1090</v>
      </c>
      <c r="G71" s="1">
        <v>1090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42"/>
      <c r="O71" s="43"/>
      <c r="P71" s="14">
        <f t="shared" si="0"/>
        <v>1090</v>
      </c>
      <c r="Q71" s="14">
        <f t="shared" si="1"/>
        <v>1090</v>
      </c>
      <c r="R71" s="15">
        <f t="shared" si="7"/>
        <v>1090</v>
      </c>
      <c r="S71" s="15"/>
      <c r="T71" s="15"/>
      <c r="U71" s="15"/>
      <c r="V71" s="15"/>
    </row>
    <row r="72" spans="1:22" s="16" customFormat="1" ht="24.75" customHeight="1">
      <c r="A72" s="33"/>
      <c r="B72" s="64"/>
      <c r="C72" s="18" t="s">
        <v>14</v>
      </c>
      <c r="D72" s="1">
        <v>1547</v>
      </c>
      <c r="E72" s="1">
        <v>1090</v>
      </c>
      <c r="F72" s="1">
        <v>1547</v>
      </c>
      <c r="G72" s="1">
        <v>1090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42"/>
      <c r="O72" s="43"/>
      <c r="P72" s="14">
        <f t="shared" si="0"/>
        <v>1547</v>
      </c>
      <c r="Q72" s="14">
        <f t="shared" si="1"/>
        <v>1090</v>
      </c>
      <c r="R72" s="15">
        <f t="shared" si="7"/>
        <v>1090</v>
      </c>
      <c r="S72" s="15"/>
      <c r="T72" s="15"/>
      <c r="U72" s="15"/>
      <c r="V72" s="15"/>
    </row>
    <row r="73" spans="1:22" s="16" customFormat="1" ht="24.75" customHeight="1">
      <c r="A73" s="33"/>
      <c r="B73" s="64"/>
      <c r="C73" s="18" t="s">
        <v>15</v>
      </c>
      <c r="D73" s="1">
        <v>1577</v>
      </c>
      <c r="E73" s="1">
        <v>1090</v>
      </c>
      <c r="F73" s="1">
        <v>1577</v>
      </c>
      <c r="G73" s="1">
        <v>1090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42"/>
      <c r="O73" s="43"/>
      <c r="P73" s="14">
        <f t="shared" si="0"/>
        <v>1577</v>
      </c>
      <c r="Q73" s="14">
        <f t="shared" si="1"/>
        <v>1090</v>
      </c>
      <c r="R73" s="15">
        <f t="shared" si="7"/>
        <v>1090</v>
      </c>
      <c r="S73" s="15"/>
      <c r="T73" s="15"/>
      <c r="U73" s="15"/>
      <c r="V73" s="15"/>
    </row>
    <row r="74" spans="1:22" s="16" customFormat="1" ht="24.75" customHeight="1">
      <c r="A74" s="33"/>
      <c r="B74" s="64"/>
      <c r="C74" s="18" t="s">
        <v>72</v>
      </c>
      <c r="D74" s="1">
        <v>1589</v>
      </c>
      <c r="E74" s="1">
        <v>0</v>
      </c>
      <c r="F74" s="1">
        <v>1589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42"/>
      <c r="O74" s="43"/>
      <c r="P74" s="14">
        <f aca="true" t="shared" si="20" ref="P74:Q76">F74+J74+H74</f>
        <v>1589</v>
      </c>
      <c r="Q74" s="14">
        <f t="shared" si="20"/>
        <v>0</v>
      </c>
      <c r="R74" s="15">
        <f t="shared" si="7"/>
        <v>0</v>
      </c>
      <c r="S74" s="15"/>
      <c r="T74" s="15"/>
      <c r="U74" s="15"/>
      <c r="V74" s="15"/>
    </row>
    <row r="75" spans="1:22" s="16" customFormat="1" ht="24.75" customHeight="1">
      <c r="A75" s="33"/>
      <c r="B75" s="64"/>
      <c r="C75" s="18" t="s">
        <v>73</v>
      </c>
      <c r="D75" s="1">
        <v>1589</v>
      </c>
      <c r="E75" s="1">
        <v>0</v>
      </c>
      <c r="F75" s="1">
        <v>1589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42"/>
      <c r="O75" s="43"/>
      <c r="P75" s="14">
        <f t="shared" si="20"/>
        <v>1589</v>
      </c>
      <c r="Q75" s="14">
        <f t="shared" si="20"/>
        <v>0</v>
      </c>
      <c r="R75" s="15">
        <f t="shared" si="7"/>
        <v>0</v>
      </c>
      <c r="S75" s="15"/>
      <c r="T75" s="15"/>
      <c r="U75" s="15"/>
      <c r="V75" s="15"/>
    </row>
    <row r="76" spans="1:22" s="16" customFormat="1" ht="24.75" customHeight="1">
      <c r="A76" s="34"/>
      <c r="B76" s="65"/>
      <c r="C76" s="18" t="s">
        <v>74</v>
      </c>
      <c r="D76" s="1">
        <v>1589</v>
      </c>
      <c r="E76" s="1">
        <v>0</v>
      </c>
      <c r="F76" s="1">
        <v>1589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44"/>
      <c r="O76" s="45"/>
      <c r="P76" s="14">
        <f t="shared" si="20"/>
        <v>1589</v>
      </c>
      <c r="Q76" s="14">
        <f t="shared" si="20"/>
        <v>0</v>
      </c>
      <c r="R76" s="15">
        <f t="shared" si="7"/>
        <v>0</v>
      </c>
      <c r="S76" s="15"/>
      <c r="T76" s="15"/>
      <c r="U76" s="15"/>
      <c r="V76" s="15"/>
    </row>
    <row r="77" spans="1:22" s="16" customFormat="1" ht="12.75">
      <c r="A77" s="35"/>
      <c r="B77" s="35" t="s">
        <v>57</v>
      </c>
      <c r="C77" s="18" t="s">
        <v>11</v>
      </c>
      <c r="D77" s="1">
        <f>D63+D70</f>
        <v>632998.5</v>
      </c>
      <c r="E77" s="1">
        <f aca="true" t="shared" si="21" ref="E77:M77">E63+E70</f>
        <v>306445.3</v>
      </c>
      <c r="F77" s="1">
        <f t="shared" si="21"/>
        <v>376295.60000000003</v>
      </c>
      <c r="G77" s="1">
        <f t="shared" si="21"/>
        <v>177183.3</v>
      </c>
      <c r="H77" s="1">
        <f t="shared" si="21"/>
        <v>0</v>
      </c>
      <c r="I77" s="1">
        <f t="shared" si="21"/>
        <v>0</v>
      </c>
      <c r="J77" s="1">
        <f t="shared" si="21"/>
        <v>256702.9</v>
      </c>
      <c r="K77" s="1">
        <f t="shared" si="21"/>
        <v>129262</v>
      </c>
      <c r="L77" s="1">
        <f t="shared" si="21"/>
        <v>0</v>
      </c>
      <c r="M77" s="1">
        <f t="shared" si="21"/>
        <v>0</v>
      </c>
      <c r="N77" s="40"/>
      <c r="O77" s="41"/>
      <c r="P77" s="14">
        <f t="shared" si="0"/>
        <v>632998.5</v>
      </c>
      <c r="Q77" s="14">
        <f t="shared" si="1"/>
        <v>306445.3</v>
      </c>
      <c r="R77" s="15">
        <f t="shared" si="7"/>
        <v>306445.3</v>
      </c>
      <c r="S77" s="15"/>
      <c r="T77" s="15"/>
      <c r="U77" s="15"/>
      <c r="V77" s="15"/>
    </row>
    <row r="78" spans="1:22" s="16" customFormat="1" ht="12.75">
      <c r="A78" s="36"/>
      <c r="B78" s="36"/>
      <c r="C78" s="18" t="s">
        <v>13</v>
      </c>
      <c r="D78" s="1">
        <f>D64+D71</f>
        <v>107547.9</v>
      </c>
      <c r="E78" s="1">
        <f aca="true" t="shared" si="22" ref="E78:M78">E64+E71</f>
        <v>107547.9</v>
      </c>
      <c r="F78" s="1">
        <f t="shared" si="22"/>
        <v>62782.700000000004</v>
      </c>
      <c r="G78" s="1">
        <f t="shared" si="22"/>
        <v>62782.7</v>
      </c>
      <c r="H78" s="1">
        <f t="shared" si="22"/>
        <v>0</v>
      </c>
      <c r="I78" s="1">
        <f t="shared" si="22"/>
        <v>0</v>
      </c>
      <c r="J78" s="1">
        <f t="shared" si="22"/>
        <v>44765.2</v>
      </c>
      <c r="K78" s="1">
        <f t="shared" si="22"/>
        <v>44765.2</v>
      </c>
      <c r="L78" s="1">
        <f t="shared" si="22"/>
        <v>0</v>
      </c>
      <c r="M78" s="1">
        <f t="shared" si="22"/>
        <v>0</v>
      </c>
      <c r="N78" s="42"/>
      <c r="O78" s="43"/>
      <c r="P78" s="14">
        <f t="shared" si="0"/>
        <v>107547.9</v>
      </c>
      <c r="Q78" s="14">
        <f t="shared" si="1"/>
        <v>107547.9</v>
      </c>
      <c r="R78" s="15">
        <f t="shared" si="7"/>
        <v>107547.9</v>
      </c>
      <c r="S78" s="15"/>
      <c r="T78" s="15"/>
      <c r="U78" s="15"/>
      <c r="V78" s="15"/>
    </row>
    <row r="79" spans="1:22" s="16" customFormat="1" ht="12.75">
      <c r="A79" s="36"/>
      <c r="B79" s="36"/>
      <c r="C79" s="18" t="s">
        <v>14</v>
      </c>
      <c r="D79" s="1">
        <f>D65+D72</f>
        <v>109125.5</v>
      </c>
      <c r="E79" s="1">
        <f aca="true" t="shared" si="23" ref="E79:M79">E65+E72</f>
        <v>99448.70000000001</v>
      </c>
      <c r="F79" s="1">
        <f t="shared" si="23"/>
        <v>66181.4</v>
      </c>
      <c r="G79" s="1">
        <f t="shared" si="23"/>
        <v>57200.3</v>
      </c>
      <c r="H79" s="1">
        <f t="shared" si="23"/>
        <v>0</v>
      </c>
      <c r="I79" s="1">
        <f t="shared" si="23"/>
        <v>0</v>
      </c>
      <c r="J79" s="1">
        <f t="shared" si="23"/>
        <v>42944.100000000006</v>
      </c>
      <c r="K79" s="1">
        <f t="shared" si="23"/>
        <v>42248.4</v>
      </c>
      <c r="L79" s="1">
        <f t="shared" si="23"/>
        <v>0</v>
      </c>
      <c r="M79" s="1">
        <f t="shared" si="23"/>
        <v>0</v>
      </c>
      <c r="N79" s="42"/>
      <c r="O79" s="43"/>
      <c r="P79" s="14">
        <f t="shared" si="0"/>
        <v>109125.5</v>
      </c>
      <c r="Q79" s="14">
        <f t="shared" si="1"/>
        <v>99448.70000000001</v>
      </c>
      <c r="R79" s="15">
        <f t="shared" si="7"/>
        <v>99448.70000000001</v>
      </c>
      <c r="S79" s="15"/>
      <c r="T79" s="15"/>
      <c r="U79" s="15"/>
      <c r="V79" s="15"/>
    </row>
    <row r="80" spans="1:22" s="16" customFormat="1" ht="12.75">
      <c r="A80" s="36"/>
      <c r="B80" s="36"/>
      <c r="C80" s="18" t="s">
        <v>15</v>
      </c>
      <c r="D80" s="1">
        <f>D66+D73</f>
        <v>104513.20000000001</v>
      </c>
      <c r="E80" s="1">
        <f aca="true" t="shared" si="24" ref="E80:M80">E66+E73</f>
        <v>99448.70000000001</v>
      </c>
      <c r="F80" s="1">
        <f t="shared" si="24"/>
        <v>62264.8</v>
      </c>
      <c r="G80" s="1">
        <f t="shared" si="24"/>
        <v>57200.3</v>
      </c>
      <c r="H80" s="1">
        <f t="shared" si="24"/>
        <v>0</v>
      </c>
      <c r="I80" s="1">
        <f t="shared" si="24"/>
        <v>0</v>
      </c>
      <c r="J80" s="1">
        <f t="shared" si="24"/>
        <v>42248.4</v>
      </c>
      <c r="K80" s="1">
        <f t="shared" si="24"/>
        <v>42248.4</v>
      </c>
      <c r="L80" s="1">
        <f t="shared" si="24"/>
        <v>0</v>
      </c>
      <c r="M80" s="1">
        <f t="shared" si="24"/>
        <v>0</v>
      </c>
      <c r="N80" s="42"/>
      <c r="O80" s="43"/>
      <c r="P80" s="14">
        <f t="shared" si="0"/>
        <v>104513.20000000001</v>
      </c>
      <c r="Q80" s="14">
        <f t="shared" si="1"/>
        <v>99448.70000000001</v>
      </c>
      <c r="R80" s="15">
        <f t="shared" si="7"/>
        <v>99448.70000000001</v>
      </c>
      <c r="S80" s="15"/>
      <c r="T80" s="15"/>
      <c r="U80" s="15"/>
      <c r="V80" s="15"/>
    </row>
    <row r="81" spans="1:22" s="16" customFormat="1" ht="12.75">
      <c r="A81" s="36"/>
      <c r="B81" s="36"/>
      <c r="C81" s="18" t="s">
        <v>72</v>
      </c>
      <c r="D81" s="1">
        <f aca="true" t="shared" si="25" ref="D81:M83">D67+D74</f>
        <v>103937.29999999999</v>
      </c>
      <c r="E81" s="1">
        <f t="shared" si="25"/>
        <v>0</v>
      </c>
      <c r="F81" s="1">
        <f t="shared" si="25"/>
        <v>61688.9</v>
      </c>
      <c r="G81" s="1">
        <f t="shared" si="25"/>
        <v>0</v>
      </c>
      <c r="H81" s="1">
        <f t="shared" si="25"/>
        <v>0</v>
      </c>
      <c r="I81" s="1">
        <f t="shared" si="25"/>
        <v>0</v>
      </c>
      <c r="J81" s="1">
        <f t="shared" si="25"/>
        <v>42248.399999999994</v>
      </c>
      <c r="K81" s="1">
        <f t="shared" si="25"/>
        <v>0</v>
      </c>
      <c r="L81" s="1">
        <f t="shared" si="25"/>
        <v>0</v>
      </c>
      <c r="M81" s="1">
        <f t="shared" si="25"/>
        <v>0</v>
      </c>
      <c r="N81" s="42"/>
      <c r="O81" s="43"/>
      <c r="P81" s="14">
        <f aca="true" t="shared" si="26" ref="P81:Q83">F81+J81+H81</f>
        <v>103937.29999999999</v>
      </c>
      <c r="Q81" s="14">
        <f t="shared" si="26"/>
        <v>0</v>
      </c>
      <c r="R81" s="15">
        <f t="shared" si="7"/>
        <v>0</v>
      </c>
      <c r="S81" s="15"/>
      <c r="T81" s="15"/>
      <c r="U81" s="15"/>
      <c r="V81" s="15"/>
    </row>
    <row r="82" spans="1:22" s="16" customFormat="1" ht="12.75">
      <c r="A82" s="36"/>
      <c r="B82" s="36"/>
      <c r="C82" s="18" t="s">
        <v>73</v>
      </c>
      <c r="D82" s="1">
        <f>D68+D75</f>
        <v>103937.29999999999</v>
      </c>
      <c r="E82" s="1">
        <f t="shared" si="25"/>
        <v>0</v>
      </c>
      <c r="F82" s="1">
        <f t="shared" si="25"/>
        <v>61688.9</v>
      </c>
      <c r="G82" s="1">
        <f t="shared" si="25"/>
        <v>0</v>
      </c>
      <c r="H82" s="1">
        <f t="shared" si="25"/>
        <v>0</v>
      </c>
      <c r="I82" s="1">
        <f t="shared" si="25"/>
        <v>0</v>
      </c>
      <c r="J82" s="1">
        <f t="shared" si="25"/>
        <v>42248.399999999994</v>
      </c>
      <c r="K82" s="1">
        <f t="shared" si="25"/>
        <v>0</v>
      </c>
      <c r="L82" s="1">
        <f t="shared" si="25"/>
        <v>0</v>
      </c>
      <c r="M82" s="1">
        <f t="shared" si="25"/>
        <v>0</v>
      </c>
      <c r="N82" s="42"/>
      <c r="O82" s="43"/>
      <c r="P82" s="14">
        <f t="shared" si="26"/>
        <v>103937.29999999999</v>
      </c>
      <c r="Q82" s="14">
        <f t="shared" si="26"/>
        <v>0</v>
      </c>
      <c r="R82" s="15">
        <f t="shared" si="7"/>
        <v>0</v>
      </c>
      <c r="S82" s="15"/>
      <c r="T82" s="15"/>
      <c r="U82" s="15"/>
      <c r="V82" s="15"/>
    </row>
    <row r="83" spans="1:22" s="16" customFormat="1" ht="12.75">
      <c r="A83" s="37"/>
      <c r="B83" s="37"/>
      <c r="C83" s="18" t="s">
        <v>74</v>
      </c>
      <c r="D83" s="1">
        <f t="shared" si="25"/>
        <v>103937.29999999999</v>
      </c>
      <c r="E83" s="1">
        <f t="shared" si="25"/>
        <v>0</v>
      </c>
      <c r="F83" s="1">
        <f t="shared" si="25"/>
        <v>61688.9</v>
      </c>
      <c r="G83" s="1">
        <f t="shared" si="25"/>
        <v>0</v>
      </c>
      <c r="H83" s="1">
        <f t="shared" si="25"/>
        <v>0</v>
      </c>
      <c r="I83" s="1">
        <f t="shared" si="25"/>
        <v>0</v>
      </c>
      <c r="J83" s="1">
        <f t="shared" si="25"/>
        <v>42248.399999999994</v>
      </c>
      <c r="K83" s="1">
        <f t="shared" si="25"/>
        <v>0</v>
      </c>
      <c r="L83" s="1">
        <f t="shared" si="25"/>
        <v>0</v>
      </c>
      <c r="M83" s="1">
        <f t="shared" si="25"/>
        <v>0</v>
      </c>
      <c r="N83" s="44"/>
      <c r="O83" s="45"/>
      <c r="P83" s="14">
        <f t="shared" si="26"/>
        <v>103937.29999999999</v>
      </c>
      <c r="Q83" s="14">
        <f t="shared" si="26"/>
        <v>0</v>
      </c>
      <c r="R83" s="15">
        <f t="shared" si="7"/>
        <v>0</v>
      </c>
      <c r="S83" s="15"/>
      <c r="T83" s="15"/>
      <c r="U83" s="15"/>
      <c r="V83" s="15"/>
    </row>
    <row r="84" spans="1:22" ht="48" customHeight="1">
      <c r="A84" s="9" t="s">
        <v>26</v>
      </c>
      <c r="B84" s="30" t="s">
        <v>89</v>
      </c>
      <c r="C84" s="3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8"/>
      <c r="O84" s="39"/>
      <c r="P84" s="14">
        <f t="shared" si="0"/>
        <v>0</v>
      </c>
      <c r="Q84" s="14">
        <f t="shared" si="1"/>
        <v>0</v>
      </c>
      <c r="R84" s="15">
        <f t="shared" si="7"/>
        <v>0</v>
      </c>
      <c r="S84" s="15"/>
      <c r="T84" s="15"/>
      <c r="U84" s="15"/>
      <c r="V84" s="15"/>
    </row>
    <row r="85" spans="1:22" ht="42" customHeight="1">
      <c r="A85" s="11"/>
      <c r="B85" s="30" t="s">
        <v>80</v>
      </c>
      <c r="C85" s="3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38"/>
      <c r="O85" s="39"/>
      <c r="P85" s="14">
        <f t="shared" si="0"/>
        <v>0</v>
      </c>
      <c r="Q85" s="14">
        <f t="shared" si="1"/>
        <v>0</v>
      </c>
      <c r="R85" s="15">
        <f t="shared" si="7"/>
        <v>0</v>
      </c>
      <c r="S85" s="15"/>
      <c r="T85" s="15"/>
      <c r="U85" s="15"/>
      <c r="V85" s="15"/>
    </row>
    <row r="86" spans="1:22" s="16" customFormat="1" ht="27" customHeight="1">
      <c r="A86" s="32" t="s">
        <v>37</v>
      </c>
      <c r="B86" s="60" t="s">
        <v>58</v>
      </c>
      <c r="C86" s="18" t="s">
        <v>11</v>
      </c>
      <c r="D86" s="1">
        <f>SUM(D87:D92)</f>
        <v>101883.10000000002</v>
      </c>
      <c r="E86" s="1">
        <f>SUM(E87:E92)</f>
        <v>45489.299999999996</v>
      </c>
      <c r="F86" s="1">
        <f>SUM(F87:F92)</f>
        <v>101883.10000000002</v>
      </c>
      <c r="G86" s="1">
        <f>SUM(G87:G92)</f>
        <v>45489.299999999996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40" t="s">
        <v>12</v>
      </c>
      <c r="O86" s="41"/>
      <c r="P86" s="14">
        <f t="shared" si="0"/>
        <v>101883.10000000002</v>
      </c>
      <c r="Q86" s="14">
        <f t="shared" si="1"/>
        <v>45489.299999999996</v>
      </c>
      <c r="R86" s="15">
        <f t="shared" si="7"/>
        <v>45489.299999999996</v>
      </c>
      <c r="S86" s="15"/>
      <c r="T86" s="15"/>
      <c r="U86" s="15"/>
      <c r="V86" s="15"/>
    </row>
    <row r="87" spans="1:22" s="16" customFormat="1" ht="27" customHeight="1">
      <c r="A87" s="33"/>
      <c r="B87" s="61"/>
      <c r="C87" s="18" t="s">
        <v>13</v>
      </c>
      <c r="D87" s="1">
        <v>9070.1</v>
      </c>
      <c r="E87" s="1">
        <v>9070.1</v>
      </c>
      <c r="F87" s="1">
        <v>9070.1</v>
      </c>
      <c r="G87" s="1">
        <v>9070.1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42"/>
      <c r="O87" s="43"/>
      <c r="P87" s="14">
        <f t="shared" si="0"/>
        <v>9070.1</v>
      </c>
      <c r="Q87" s="14">
        <f t="shared" si="1"/>
        <v>9070.1</v>
      </c>
      <c r="R87" s="15">
        <f t="shared" si="7"/>
        <v>9070.1</v>
      </c>
      <c r="S87" s="15"/>
      <c r="T87" s="15"/>
      <c r="U87" s="15"/>
      <c r="V87" s="15"/>
    </row>
    <row r="88" spans="1:22" s="16" customFormat="1" ht="27" customHeight="1">
      <c r="A88" s="33"/>
      <c r="B88" s="61"/>
      <c r="C88" s="18" t="s">
        <v>14</v>
      </c>
      <c r="D88" s="1">
        <v>19374.6</v>
      </c>
      <c r="E88" s="1">
        <v>18209.6</v>
      </c>
      <c r="F88" s="1">
        <v>19374.6</v>
      </c>
      <c r="G88" s="1">
        <v>18209.6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42"/>
      <c r="O88" s="43"/>
      <c r="P88" s="14">
        <f t="shared" si="0"/>
        <v>19374.6</v>
      </c>
      <c r="Q88" s="14">
        <f t="shared" si="1"/>
        <v>18209.6</v>
      </c>
      <c r="R88" s="15">
        <f t="shared" si="7"/>
        <v>18209.6</v>
      </c>
      <c r="S88" s="15"/>
      <c r="T88" s="15"/>
      <c r="U88" s="15"/>
      <c r="V88" s="15"/>
    </row>
    <row r="89" spans="1:22" s="16" customFormat="1" ht="27" customHeight="1">
      <c r="A89" s="33"/>
      <c r="B89" s="61"/>
      <c r="C89" s="18" t="s">
        <v>15</v>
      </c>
      <c r="D89" s="1">
        <v>18809.600000000002</v>
      </c>
      <c r="E89" s="1">
        <v>18209.6</v>
      </c>
      <c r="F89" s="1">
        <v>18809.600000000002</v>
      </c>
      <c r="G89" s="1">
        <v>18209.6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42"/>
      <c r="O89" s="43"/>
      <c r="P89" s="14">
        <f t="shared" si="0"/>
        <v>18809.600000000002</v>
      </c>
      <c r="Q89" s="14">
        <f t="shared" si="1"/>
        <v>18209.6</v>
      </c>
      <c r="R89" s="15">
        <f t="shared" si="7"/>
        <v>18209.6</v>
      </c>
      <c r="S89" s="15"/>
      <c r="T89" s="15"/>
      <c r="U89" s="15"/>
      <c r="V89" s="15"/>
    </row>
    <row r="90" spans="1:22" s="16" customFormat="1" ht="27" customHeight="1">
      <c r="A90" s="33"/>
      <c r="B90" s="61"/>
      <c r="C90" s="18" t="s">
        <v>72</v>
      </c>
      <c r="D90" s="1">
        <v>18209.600000000002</v>
      </c>
      <c r="E90" s="1">
        <v>0</v>
      </c>
      <c r="F90" s="1">
        <v>18209.600000000002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42"/>
      <c r="O90" s="43"/>
      <c r="P90" s="14">
        <f aca="true" t="shared" si="27" ref="P90:Q92">F90+J90+H90</f>
        <v>18209.600000000002</v>
      </c>
      <c r="Q90" s="14">
        <f t="shared" si="27"/>
        <v>0</v>
      </c>
      <c r="R90" s="15">
        <f t="shared" si="7"/>
        <v>0</v>
      </c>
      <c r="S90" s="15"/>
      <c r="T90" s="15"/>
      <c r="U90" s="15"/>
      <c r="V90" s="15"/>
    </row>
    <row r="91" spans="1:22" s="16" customFormat="1" ht="27" customHeight="1">
      <c r="A91" s="33"/>
      <c r="B91" s="61"/>
      <c r="C91" s="18" t="s">
        <v>73</v>
      </c>
      <c r="D91" s="1">
        <v>18209.600000000002</v>
      </c>
      <c r="E91" s="1">
        <v>0</v>
      </c>
      <c r="F91" s="1">
        <v>18209.600000000002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42"/>
      <c r="O91" s="43"/>
      <c r="P91" s="14">
        <f t="shared" si="27"/>
        <v>18209.600000000002</v>
      </c>
      <c r="Q91" s="14">
        <f t="shared" si="27"/>
        <v>0</v>
      </c>
      <c r="R91" s="15">
        <f t="shared" si="7"/>
        <v>0</v>
      </c>
      <c r="S91" s="15"/>
      <c r="T91" s="15"/>
      <c r="U91" s="15"/>
      <c r="V91" s="15"/>
    </row>
    <row r="92" spans="1:22" s="16" customFormat="1" ht="27" customHeight="1">
      <c r="A92" s="34"/>
      <c r="B92" s="62"/>
      <c r="C92" s="18" t="s">
        <v>74</v>
      </c>
      <c r="D92" s="1">
        <v>18209.600000000002</v>
      </c>
      <c r="E92" s="1">
        <v>0</v>
      </c>
      <c r="F92" s="1">
        <v>18209.600000000002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44"/>
      <c r="O92" s="45"/>
      <c r="P92" s="14">
        <f t="shared" si="27"/>
        <v>18209.600000000002</v>
      </c>
      <c r="Q92" s="14">
        <f t="shared" si="27"/>
        <v>0</v>
      </c>
      <c r="R92" s="15">
        <f t="shared" si="7"/>
        <v>0</v>
      </c>
      <c r="S92" s="15"/>
      <c r="T92" s="15"/>
      <c r="U92" s="15"/>
      <c r="V92" s="15"/>
    </row>
    <row r="93" spans="1:22" s="16" customFormat="1" ht="24" customHeight="1">
      <c r="A93" s="32" t="s">
        <v>38</v>
      </c>
      <c r="B93" s="63" t="s">
        <v>98</v>
      </c>
      <c r="C93" s="18" t="s">
        <v>11</v>
      </c>
      <c r="D93" s="1">
        <f>SUM(D94:D99)</f>
        <v>180445.8836</v>
      </c>
      <c r="E93" s="1">
        <f>SUM(E94:E99)</f>
        <v>71685.2836</v>
      </c>
      <c r="F93" s="1">
        <f>SUM(F94:F99)</f>
        <v>174439.40000000002</v>
      </c>
      <c r="G93" s="1">
        <f>SUM(G94:G99)</f>
        <v>65678.8</v>
      </c>
      <c r="H93" s="1">
        <v>0</v>
      </c>
      <c r="I93" s="1">
        <v>0</v>
      </c>
      <c r="J93" s="1">
        <v>0</v>
      </c>
      <c r="K93" s="1">
        <v>0</v>
      </c>
      <c r="L93" s="1">
        <v>6006.5</v>
      </c>
      <c r="M93" s="1">
        <v>6006.5</v>
      </c>
      <c r="N93" s="40" t="s">
        <v>12</v>
      </c>
      <c r="O93" s="41"/>
      <c r="P93" s="14">
        <f t="shared" si="0"/>
        <v>174439.40000000002</v>
      </c>
      <c r="Q93" s="14">
        <f t="shared" si="1"/>
        <v>65678.8</v>
      </c>
      <c r="R93" s="15">
        <f t="shared" si="7"/>
        <v>65678.7836</v>
      </c>
      <c r="S93" s="15"/>
      <c r="T93" s="15"/>
      <c r="U93" s="15"/>
      <c r="V93" s="15"/>
    </row>
    <row r="94" spans="1:22" s="16" customFormat="1" ht="24" customHeight="1">
      <c r="A94" s="33"/>
      <c r="B94" s="64"/>
      <c r="C94" s="18" t="s">
        <v>13</v>
      </c>
      <c r="D94" s="1">
        <f>27113.8836-1000</f>
        <v>26113.8836</v>
      </c>
      <c r="E94" s="1">
        <f>27113.8836-1000</f>
        <v>26113.8836</v>
      </c>
      <c r="F94" s="1">
        <f>24975.4-1000</f>
        <v>23975.4</v>
      </c>
      <c r="G94" s="1">
        <f>24975.4-1000</f>
        <v>23975.4</v>
      </c>
      <c r="H94" s="1">
        <v>0</v>
      </c>
      <c r="I94" s="1">
        <v>0</v>
      </c>
      <c r="J94" s="1">
        <v>0</v>
      </c>
      <c r="K94" s="1">
        <v>0</v>
      </c>
      <c r="L94" s="1">
        <v>2138.5</v>
      </c>
      <c r="M94" s="1">
        <v>2138.5</v>
      </c>
      <c r="N94" s="42"/>
      <c r="O94" s="43"/>
      <c r="P94" s="14">
        <f t="shared" si="0"/>
        <v>23975.4</v>
      </c>
      <c r="Q94" s="14">
        <f t="shared" si="1"/>
        <v>23975.4</v>
      </c>
      <c r="R94" s="15">
        <f t="shared" si="7"/>
        <v>23975.3836</v>
      </c>
      <c r="S94" s="15"/>
      <c r="T94" s="15"/>
      <c r="U94" s="15"/>
      <c r="V94" s="15"/>
    </row>
    <row r="95" spans="1:22" s="16" customFormat="1" ht="24" customHeight="1">
      <c r="A95" s="33"/>
      <c r="B95" s="64"/>
      <c r="C95" s="18" t="s">
        <v>14</v>
      </c>
      <c r="D95" s="1">
        <v>33012.8</v>
      </c>
      <c r="E95" s="1">
        <v>22785.7</v>
      </c>
      <c r="F95" s="1">
        <v>31078.800000000003</v>
      </c>
      <c r="G95" s="1">
        <v>20851.7</v>
      </c>
      <c r="H95" s="1">
        <v>0</v>
      </c>
      <c r="I95" s="1">
        <v>0</v>
      </c>
      <c r="J95" s="1">
        <v>0</v>
      </c>
      <c r="K95" s="1">
        <v>0</v>
      </c>
      <c r="L95" s="1">
        <v>1934</v>
      </c>
      <c r="M95" s="1">
        <v>1934</v>
      </c>
      <c r="N95" s="42"/>
      <c r="O95" s="43"/>
      <c r="P95" s="14">
        <f t="shared" si="0"/>
        <v>31078.800000000003</v>
      </c>
      <c r="Q95" s="14">
        <f t="shared" si="1"/>
        <v>20851.7</v>
      </c>
      <c r="R95" s="15">
        <f t="shared" si="7"/>
        <v>20851.7</v>
      </c>
      <c r="S95" s="15"/>
      <c r="T95" s="15"/>
      <c r="U95" s="15"/>
      <c r="V95" s="15"/>
    </row>
    <row r="96" spans="1:22" s="16" customFormat="1" ht="24" customHeight="1">
      <c r="A96" s="33"/>
      <c r="B96" s="64"/>
      <c r="C96" s="18" t="s">
        <v>15</v>
      </c>
      <c r="D96" s="1">
        <v>31780.300000000003</v>
      </c>
      <c r="E96" s="1">
        <v>22785.7</v>
      </c>
      <c r="F96" s="1">
        <v>29846.300000000003</v>
      </c>
      <c r="G96" s="1">
        <v>20851.7</v>
      </c>
      <c r="H96" s="1">
        <v>0</v>
      </c>
      <c r="I96" s="1">
        <v>0</v>
      </c>
      <c r="J96" s="1">
        <v>0</v>
      </c>
      <c r="K96" s="1">
        <v>0</v>
      </c>
      <c r="L96" s="1">
        <v>1934</v>
      </c>
      <c r="M96" s="1">
        <v>1934</v>
      </c>
      <c r="N96" s="42"/>
      <c r="O96" s="43"/>
      <c r="P96" s="14">
        <f t="shared" si="0"/>
        <v>29846.300000000003</v>
      </c>
      <c r="Q96" s="14">
        <f t="shared" si="1"/>
        <v>20851.7</v>
      </c>
      <c r="R96" s="15">
        <f t="shared" si="7"/>
        <v>20851.7</v>
      </c>
      <c r="S96" s="15"/>
      <c r="T96" s="15"/>
      <c r="U96" s="15"/>
      <c r="V96" s="15"/>
    </row>
    <row r="97" spans="1:22" s="16" customFormat="1" ht="24" customHeight="1">
      <c r="A97" s="33"/>
      <c r="B97" s="64"/>
      <c r="C97" s="18" t="s">
        <v>72</v>
      </c>
      <c r="D97" s="1">
        <v>29846.300000000003</v>
      </c>
      <c r="E97" s="1">
        <v>0</v>
      </c>
      <c r="F97" s="1">
        <v>29846.300000000003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42"/>
      <c r="O97" s="43"/>
      <c r="P97" s="14">
        <f aca="true" t="shared" si="28" ref="P97:Q99">F97+J97+H97</f>
        <v>29846.300000000003</v>
      </c>
      <c r="Q97" s="14">
        <f t="shared" si="28"/>
        <v>0</v>
      </c>
      <c r="R97" s="15">
        <f aca="true" t="shared" si="29" ref="R97:R160">E97-M97</f>
        <v>0</v>
      </c>
      <c r="S97" s="15"/>
      <c r="T97" s="15"/>
      <c r="U97" s="15"/>
      <c r="V97" s="15"/>
    </row>
    <row r="98" spans="1:22" s="16" customFormat="1" ht="24" customHeight="1">
      <c r="A98" s="33"/>
      <c r="B98" s="64"/>
      <c r="C98" s="18" t="s">
        <v>73</v>
      </c>
      <c r="D98" s="1">
        <v>29846.300000000003</v>
      </c>
      <c r="E98" s="1">
        <v>0</v>
      </c>
      <c r="F98" s="1">
        <v>29846.300000000003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42"/>
      <c r="O98" s="43"/>
      <c r="P98" s="14">
        <f t="shared" si="28"/>
        <v>29846.300000000003</v>
      </c>
      <c r="Q98" s="14">
        <f t="shared" si="28"/>
        <v>0</v>
      </c>
      <c r="R98" s="15">
        <f t="shared" si="29"/>
        <v>0</v>
      </c>
      <c r="S98" s="15"/>
      <c r="T98" s="15"/>
      <c r="U98" s="15"/>
      <c r="V98" s="15"/>
    </row>
    <row r="99" spans="1:22" s="16" customFormat="1" ht="24" customHeight="1">
      <c r="A99" s="34"/>
      <c r="B99" s="65"/>
      <c r="C99" s="18" t="s">
        <v>74</v>
      </c>
      <c r="D99" s="1">
        <v>29846.300000000003</v>
      </c>
      <c r="E99" s="1">
        <v>0</v>
      </c>
      <c r="F99" s="1">
        <v>29846.300000000003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44"/>
      <c r="O99" s="45"/>
      <c r="P99" s="14">
        <f t="shared" si="28"/>
        <v>29846.300000000003</v>
      </c>
      <c r="Q99" s="14">
        <f t="shared" si="28"/>
        <v>0</v>
      </c>
      <c r="R99" s="15">
        <f t="shared" si="29"/>
        <v>0</v>
      </c>
      <c r="S99" s="15"/>
      <c r="T99" s="15"/>
      <c r="U99" s="15"/>
      <c r="V99" s="15"/>
    </row>
    <row r="100" spans="1:22" s="16" customFormat="1" ht="30.75" customHeight="1">
      <c r="A100" s="32" t="s">
        <v>39</v>
      </c>
      <c r="B100" s="63" t="s">
        <v>85</v>
      </c>
      <c r="C100" s="18" t="s">
        <v>11</v>
      </c>
      <c r="D100" s="1">
        <v>881370.9</v>
      </c>
      <c r="E100" s="1">
        <v>446865.10000000003</v>
      </c>
      <c r="F100" s="1">
        <v>863765.6</v>
      </c>
      <c r="G100" s="1">
        <v>429259.80000000005</v>
      </c>
      <c r="H100" s="1">
        <v>0</v>
      </c>
      <c r="I100" s="1">
        <v>0</v>
      </c>
      <c r="J100" s="1">
        <v>0</v>
      </c>
      <c r="K100" s="1">
        <v>0</v>
      </c>
      <c r="L100" s="1">
        <v>17605.3</v>
      </c>
      <c r="M100" s="1">
        <v>17605.3</v>
      </c>
      <c r="N100" s="40" t="s">
        <v>12</v>
      </c>
      <c r="O100" s="41"/>
      <c r="P100" s="14">
        <f t="shared" si="0"/>
        <v>863765.6</v>
      </c>
      <c r="Q100" s="14">
        <f t="shared" si="1"/>
        <v>429259.80000000005</v>
      </c>
      <c r="R100" s="15">
        <f t="shared" si="29"/>
        <v>429259.80000000005</v>
      </c>
      <c r="S100" s="15"/>
      <c r="T100" s="15"/>
      <c r="U100" s="15"/>
      <c r="V100" s="15"/>
    </row>
    <row r="101" spans="1:22" s="16" customFormat="1" ht="30.75" customHeight="1">
      <c r="A101" s="33"/>
      <c r="B101" s="64"/>
      <c r="C101" s="18" t="s">
        <v>13</v>
      </c>
      <c r="D101" s="1">
        <v>148997.89999999997</v>
      </c>
      <c r="E101" s="1">
        <v>148997.9</v>
      </c>
      <c r="F101" s="2">
        <v>143038.99999999997</v>
      </c>
      <c r="G101" s="1">
        <v>143039</v>
      </c>
      <c r="H101" s="1">
        <v>0</v>
      </c>
      <c r="I101" s="1">
        <v>0</v>
      </c>
      <c r="J101" s="1">
        <v>0</v>
      </c>
      <c r="K101" s="1">
        <v>0</v>
      </c>
      <c r="L101" s="1">
        <v>5958.9</v>
      </c>
      <c r="M101" s="1">
        <v>5958.9</v>
      </c>
      <c r="N101" s="42"/>
      <c r="O101" s="43"/>
      <c r="P101" s="14">
        <f t="shared" si="0"/>
        <v>143038.99999999997</v>
      </c>
      <c r="Q101" s="14">
        <f t="shared" si="1"/>
        <v>143039</v>
      </c>
      <c r="R101" s="15">
        <f t="shared" si="29"/>
        <v>143039</v>
      </c>
      <c r="S101" s="15"/>
      <c r="T101" s="15"/>
      <c r="U101" s="15"/>
      <c r="V101" s="15"/>
    </row>
    <row r="102" spans="1:22" s="16" customFormat="1" ht="30.75" customHeight="1">
      <c r="A102" s="33"/>
      <c r="B102" s="64"/>
      <c r="C102" s="18" t="s">
        <v>14</v>
      </c>
      <c r="D102" s="1">
        <v>151141.80000000002</v>
      </c>
      <c r="E102" s="1">
        <v>148933.6</v>
      </c>
      <c r="F102" s="2">
        <v>145318.6</v>
      </c>
      <c r="G102" s="1">
        <v>143110.4</v>
      </c>
      <c r="H102" s="1">
        <v>0</v>
      </c>
      <c r="I102" s="1">
        <v>0</v>
      </c>
      <c r="J102" s="1">
        <v>0</v>
      </c>
      <c r="K102" s="1">
        <v>0</v>
      </c>
      <c r="L102" s="1">
        <v>5823.2</v>
      </c>
      <c r="M102" s="1">
        <v>5823.2</v>
      </c>
      <c r="N102" s="42"/>
      <c r="O102" s="43"/>
      <c r="P102" s="14">
        <f t="shared" si="0"/>
        <v>145318.6</v>
      </c>
      <c r="Q102" s="14">
        <f t="shared" si="1"/>
        <v>143110.4</v>
      </c>
      <c r="R102" s="15">
        <f t="shared" si="29"/>
        <v>143110.4</v>
      </c>
      <c r="S102" s="15"/>
      <c r="T102" s="15"/>
      <c r="U102" s="15"/>
      <c r="V102" s="15"/>
    </row>
    <row r="103" spans="1:22" s="16" customFormat="1" ht="30.75" customHeight="1">
      <c r="A103" s="33"/>
      <c r="B103" s="64"/>
      <c r="C103" s="18" t="s">
        <v>15</v>
      </c>
      <c r="D103" s="1">
        <v>150416.80000000002</v>
      </c>
      <c r="E103" s="1">
        <v>148933.6</v>
      </c>
      <c r="F103" s="2">
        <v>144593.6</v>
      </c>
      <c r="G103" s="1">
        <v>143110.4</v>
      </c>
      <c r="H103" s="1">
        <v>0</v>
      </c>
      <c r="I103" s="1">
        <v>0</v>
      </c>
      <c r="J103" s="1">
        <v>0</v>
      </c>
      <c r="K103" s="1">
        <v>0</v>
      </c>
      <c r="L103" s="1">
        <v>5823.2</v>
      </c>
      <c r="M103" s="1">
        <v>5823.2</v>
      </c>
      <c r="N103" s="42"/>
      <c r="O103" s="43"/>
      <c r="P103" s="14">
        <f t="shared" si="0"/>
        <v>144593.6</v>
      </c>
      <c r="Q103" s="14">
        <f t="shared" si="1"/>
        <v>143110.4</v>
      </c>
      <c r="R103" s="15">
        <f t="shared" si="29"/>
        <v>143110.4</v>
      </c>
      <c r="S103" s="15"/>
      <c r="T103" s="15"/>
      <c r="U103" s="15"/>
      <c r="V103" s="15"/>
    </row>
    <row r="104" spans="1:22" s="16" customFormat="1" ht="30.75" customHeight="1">
      <c r="A104" s="33"/>
      <c r="B104" s="64"/>
      <c r="C104" s="18" t="s">
        <v>72</v>
      </c>
      <c r="D104" s="1">
        <v>144593.6</v>
      </c>
      <c r="E104" s="1">
        <v>0</v>
      </c>
      <c r="F104" s="2">
        <v>144593.6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3">
        <v>0</v>
      </c>
      <c r="N104" s="42"/>
      <c r="O104" s="43"/>
      <c r="P104" s="14">
        <f aca="true" t="shared" si="30" ref="P104:Q106">F104+J104+H104</f>
        <v>144593.6</v>
      </c>
      <c r="Q104" s="14">
        <f t="shared" si="30"/>
        <v>0</v>
      </c>
      <c r="R104" s="15">
        <f t="shared" si="29"/>
        <v>0</v>
      </c>
      <c r="S104" s="15"/>
      <c r="T104" s="15"/>
      <c r="U104" s="15"/>
      <c r="V104" s="15"/>
    </row>
    <row r="105" spans="1:22" s="16" customFormat="1" ht="30.75" customHeight="1">
      <c r="A105" s="33"/>
      <c r="B105" s="64"/>
      <c r="C105" s="18" t="s">
        <v>73</v>
      </c>
      <c r="D105" s="1">
        <v>143110.4</v>
      </c>
      <c r="E105" s="1">
        <v>0</v>
      </c>
      <c r="F105" s="2">
        <v>143110.4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3">
        <v>0</v>
      </c>
      <c r="N105" s="42"/>
      <c r="O105" s="43"/>
      <c r="P105" s="14">
        <f t="shared" si="30"/>
        <v>143110.4</v>
      </c>
      <c r="Q105" s="14">
        <f t="shared" si="30"/>
        <v>0</v>
      </c>
      <c r="R105" s="15">
        <f t="shared" si="29"/>
        <v>0</v>
      </c>
      <c r="S105" s="15"/>
      <c r="T105" s="15"/>
      <c r="U105" s="15"/>
      <c r="V105" s="15"/>
    </row>
    <row r="106" spans="1:22" s="16" customFormat="1" ht="30.75" customHeight="1">
      <c r="A106" s="34"/>
      <c r="B106" s="65"/>
      <c r="C106" s="18" t="s">
        <v>74</v>
      </c>
      <c r="D106" s="1">
        <v>143110.4</v>
      </c>
      <c r="E106" s="1">
        <v>0</v>
      </c>
      <c r="F106" s="2">
        <v>143110.4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3">
        <v>0</v>
      </c>
      <c r="N106" s="44"/>
      <c r="O106" s="45"/>
      <c r="P106" s="14">
        <f t="shared" si="30"/>
        <v>143110.4</v>
      </c>
      <c r="Q106" s="14">
        <f t="shared" si="30"/>
        <v>0</v>
      </c>
      <c r="R106" s="15">
        <f t="shared" si="29"/>
        <v>0</v>
      </c>
      <c r="S106" s="15"/>
      <c r="T106" s="15"/>
      <c r="U106" s="15"/>
      <c r="V106" s="15"/>
    </row>
    <row r="107" spans="1:22" s="16" customFormat="1" ht="12.75">
      <c r="A107" s="35"/>
      <c r="B107" s="35" t="s">
        <v>59</v>
      </c>
      <c r="C107" s="18" t="s">
        <v>11</v>
      </c>
      <c r="D107" s="1">
        <f>D86+D93+D100</f>
        <v>1163699.8836</v>
      </c>
      <c r="E107" s="1">
        <f aca="true" t="shared" si="31" ref="E107:M107">E86+E93+E100</f>
        <v>564039.6836</v>
      </c>
      <c r="F107" s="1">
        <f t="shared" si="31"/>
        <v>1140088.1</v>
      </c>
      <c r="G107" s="1">
        <f t="shared" si="31"/>
        <v>540427.9</v>
      </c>
      <c r="H107" s="1">
        <f t="shared" si="31"/>
        <v>0</v>
      </c>
      <c r="I107" s="1">
        <f t="shared" si="31"/>
        <v>0</v>
      </c>
      <c r="J107" s="1">
        <f t="shared" si="31"/>
        <v>0</v>
      </c>
      <c r="K107" s="1">
        <f t="shared" si="31"/>
        <v>0</v>
      </c>
      <c r="L107" s="1">
        <f t="shared" si="31"/>
        <v>23611.8</v>
      </c>
      <c r="M107" s="1">
        <f t="shared" si="31"/>
        <v>23611.8</v>
      </c>
      <c r="N107" s="40"/>
      <c r="O107" s="41"/>
      <c r="P107" s="14">
        <f t="shared" si="0"/>
        <v>1140088.1</v>
      </c>
      <c r="Q107" s="14">
        <f t="shared" si="1"/>
        <v>540427.9</v>
      </c>
      <c r="R107" s="15">
        <f t="shared" si="29"/>
        <v>540427.8836</v>
      </c>
      <c r="S107" s="15"/>
      <c r="T107" s="15"/>
      <c r="U107" s="15"/>
      <c r="V107" s="15"/>
    </row>
    <row r="108" spans="1:22" s="16" customFormat="1" ht="12.75">
      <c r="A108" s="36"/>
      <c r="B108" s="36"/>
      <c r="C108" s="18" t="s">
        <v>13</v>
      </c>
      <c r="D108" s="1">
        <f>D87+D94+D101</f>
        <v>184181.88359999997</v>
      </c>
      <c r="E108" s="1">
        <f aca="true" t="shared" si="32" ref="E108:M108">E87+E94+E101</f>
        <v>184181.8836</v>
      </c>
      <c r="F108" s="1">
        <f t="shared" si="32"/>
        <v>176084.49999999997</v>
      </c>
      <c r="G108" s="1">
        <f t="shared" si="32"/>
        <v>176084.5</v>
      </c>
      <c r="H108" s="1">
        <f t="shared" si="32"/>
        <v>0</v>
      </c>
      <c r="I108" s="1">
        <f t="shared" si="32"/>
        <v>0</v>
      </c>
      <c r="J108" s="1">
        <f t="shared" si="32"/>
        <v>0</v>
      </c>
      <c r="K108" s="1">
        <f t="shared" si="32"/>
        <v>0</v>
      </c>
      <c r="L108" s="1">
        <f t="shared" si="32"/>
        <v>8097.4</v>
      </c>
      <c r="M108" s="1">
        <f t="shared" si="32"/>
        <v>8097.4</v>
      </c>
      <c r="N108" s="42"/>
      <c r="O108" s="43"/>
      <c r="P108" s="14">
        <f t="shared" si="0"/>
        <v>176084.49999999997</v>
      </c>
      <c r="Q108" s="14">
        <f t="shared" si="1"/>
        <v>176084.5</v>
      </c>
      <c r="R108" s="15">
        <f t="shared" si="29"/>
        <v>176084.4836</v>
      </c>
      <c r="S108" s="15"/>
      <c r="T108" s="15"/>
      <c r="U108" s="15"/>
      <c r="V108" s="15"/>
    </row>
    <row r="109" spans="1:22" s="16" customFormat="1" ht="12.75">
      <c r="A109" s="36"/>
      <c r="B109" s="36"/>
      <c r="C109" s="18" t="s">
        <v>14</v>
      </c>
      <c r="D109" s="1">
        <f>D88+D95+D102</f>
        <v>203529.2</v>
      </c>
      <c r="E109" s="1">
        <f aca="true" t="shared" si="33" ref="E109:M109">E88+E95+E102</f>
        <v>189928.90000000002</v>
      </c>
      <c r="F109" s="1">
        <f t="shared" si="33"/>
        <v>195772</v>
      </c>
      <c r="G109" s="1">
        <f t="shared" si="33"/>
        <v>182171.7</v>
      </c>
      <c r="H109" s="1">
        <f t="shared" si="33"/>
        <v>0</v>
      </c>
      <c r="I109" s="1">
        <f t="shared" si="33"/>
        <v>0</v>
      </c>
      <c r="J109" s="1">
        <f t="shared" si="33"/>
        <v>0</v>
      </c>
      <c r="K109" s="1">
        <f t="shared" si="33"/>
        <v>0</v>
      </c>
      <c r="L109" s="1">
        <f t="shared" si="33"/>
        <v>7757.2</v>
      </c>
      <c r="M109" s="1">
        <f t="shared" si="33"/>
        <v>7757.2</v>
      </c>
      <c r="N109" s="42"/>
      <c r="O109" s="43"/>
      <c r="P109" s="14">
        <f t="shared" si="0"/>
        <v>195772</v>
      </c>
      <c r="Q109" s="14">
        <f t="shared" si="1"/>
        <v>182171.7</v>
      </c>
      <c r="R109" s="15">
        <f t="shared" si="29"/>
        <v>182171.7</v>
      </c>
      <c r="S109" s="15"/>
      <c r="T109" s="15"/>
      <c r="U109" s="15"/>
      <c r="V109" s="15"/>
    </row>
    <row r="110" spans="1:22" s="16" customFormat="1" ht="12.75">
      <c r="A110" s="36"/>
      <c r="B110" s="36"/>
      <c r="C110" s="18" t="s">
        <v>15</v>
      </c>
      <c r="D110" s="1">
        <f>D89+D96+D103</f>
        <v>201006.7</v>
      </c>
      <c r="E110" s="1">
        <f aca="true" t="shared" si="34" ref="E110:M110">E89+E96+E103</f>
        <v>189928.90000000002</v>
      </c>
      <c r="F110" s="1">
        <f>F89+F96+F103</f>
        <v>193249.5</v>
      </c>
      <c r="G110" s="1">
        <f t="shared" si="34"/>
        <v>182171.7</v>
      </c>
      <c r="H110" s="1">
        <f t="shared" si="34"/>
        <v>0</v>
      </c>
      <c r="I110" s="1">
        <f t="shared" si="34"/>
        <v>0</v>
      </c>
      <c r="J110" s="1">
        <f>J89+J96+J103</f>
        <v>0</v>
      </c>
      <c r="K110" s="1">
        <f t="shared" si="34"/>
        <v>0</v>
      </c>
      <c r="L110" s="1">
        <f t="shared" si="34"/>
        <v>7757.2</v>
      </c>
      <c r="M110" s="1">
        <f t="shared" si="34"/>
        <v>7757.2</v>
      </c>
      <c r="N110" s="42"/>
      <c r="O110" s="43"/>
      <c r="P110" s="14">
        <f t="shared" si="0"/>
        <v>193249.5</v>
      </c>
      <c r="Q110" s="14">
        <f t="shared" si="1"/>
        <v>182171.7</v>
      </c>
      <c r="R110" s="15">
        <f t="shared" si="29"/>
        <v>182171.7</v>
      </c>
      <c r="S110" s="15"/>
      <c r="T110" s="15"/>
      <c r="U110" s="15"/>
      <c r="V110" s="15"/>
    </row>
    <row r="111" spans="1:22" s="16" customFormat="1" ht="12.75">
      <c r="A111" s="36"/>
      <c r="B111" s="36"/>
      <c r="C111" s="18" t="s">
        <v>72</v>
      </c>
      <c r="D111" s="1">
        <f>D90+D97+D104</f>
        <v>192649.5</v>
      </c>
      <c r="E111" s="1">
        <f aca="true" t="shared" si="35" ref="D111:M113">E90+E97+E104</f>
        <v>0</v>
      </c>
      <c r="F111" s="1">
        <f t="shared" si="35"/>
        <v>192649.5</v>
      </c>
      <c r="G111" s="1">
        <f t="shared" si="35"/>
        <v>0</v>
      </c>
      <c r="H111" s="1">
        <f t="shared" si="35"/>
        <v>0</v>
      </c>
      <c r="I111" s="1">
        <f t="shared" si="35"/>
        <v>0</v>
      </c>
      <c r="J111" s="1">
        <f t="shared" si="35"/>
        <v>0</v>
      </c>
      <c r="K111" s="1">
        <f t="shared" si="35"/>
        <v>0</v>
      </c>
      <c r="L111" s="1">
        <f t="shared" si="35"/>
        <v>0</v>
      </c>
      <c r="M111" s="1">
        <f t="shared" si="35"/>
        <v>0</v>
      </c>
      <c r="N111" s="42"/>
      <c r="O111" s="43"/>
      <c r="P111" s="14">
        <f aca="true" t="shared" si="36" ref="P111:Q113">F111+J111+H111</f>
        <v>192649.5</v>
      </c>
      <c r="Q111" s="14">
        <f t="shared" si="36"/>
        <v>0</v>
      </c>
      <c r="R111" s="15">
        <f t="shared" si="29"/>
        <v>0</v>
      </c>
      <c r="S111" s="15"/>
      <c r="T111" s="15"/>
      <c r="U111" s="15"/>
      <c r="V111" s="15"/>
    </row>
    <row r="112" spans="1:22" s="16" customFormat="1" ht="12.75">
      <c r="A112" s="36"/>
      <c r="B112" s="36"/>
      <c r="C112" s="18" t="s">
        <v>73</v>
      </c>
      <c r="D112" s="1">
        <f t="shared" si="35"/>
        <v>191166.3</v>
      </c>
      <c r="E112" s="1">
        <f t="shared" si="35"/>
        <v>0</v>
      </c>
      <c r="F112" s="1">
        <f t="shared" si="35"/>
        <v>191166.3</v>
      </c>
      <c r="G112" s="1">
        <f t="shared" si="35"/>
        <v>0</v>
      </c>
      <c r="H112" s="1">
        <f t="shared" si="35"/>
        <v>0</v>
      </c>
      <c r="I112" s="1">
        <f t="shared" si="35"/>
        <v>0</v>
      </c>
      <c r="J112" s="1">
        <f>J91+J98+J105</f>
        <v>0</v>
      </c>
      <c r="K112" s="1">
        <f t="shared" si="35"/>
        <v>0</v>
      </c>
      <c r="L112" s="1">
        <f t="shared" si="35"/>
        <v>0</v>
      </c>
      <c r="M112" s="1">
        <f t="shared" si="35"/>
        <v>0</v>
      </c>
      <c r="N112" s="42"/>
      <c r="O112" s="43"/>
      <c r="P112" s="14">
        <f t="shared" si="36"/>
        <v>191166.3</v>
      </c>
      <c r="Q112" s="14">
        <f t="shared" si="36"/>
        <v>0</v>
      </c>
      <c r="R112" s="15">
        <f t="shared" si="29"/>
        <v>0</v>
      </c>
      <c r="S112" s="15"/>
      <c r="T112" s="15"/>
      <c r="U112" s="15"/>
      <c r="V112" s="15"/>
    </row>
    <row r="113" spans="1:22" s="16" customFormat="1" ht="12.75">
      <c r="A113" s="37"/>
      <c r="B113" s="37"/>
      <c r="C113" s="18" t="s">
        <v>74</v>
      </c>
      <c r="D113" s="1">
        <f t="shared" si="35"/>
        <v>191166.3</v>
      </c>
      <c r="E113" s="1">
        <f t="shared" si="35"/>
        <v>0</v>
      </c>
      <c r="F113" s="1">
        <f t="shared" si="35"/>
        <v>191166.3</v>
      </c>
      <c r="G113" s="1">
        <f t="shared" si="35"/>
        <v>0</v>
      </c>
      <c r="H113" s="1">
        <f t="shared" si="35"/>
        <v>0</v>
      </c>
      <c r="I113" s="1">
        <f t="shared" si="35"/>
        <v>0</v>
      </c>
      <c r="J113" s="1">
        <f t="shared" si="35"/>
        <v>0</v>
      </c>
      <c r="K113" s="1">
        <f t="shared" si="35"/>
        <v>0</v>
      </c>
      <c r="L113" s="1">
        <f t="shared" si="35"/>
        <v>0</v>
      </c>
      <c r="M113" s="1">
        <f t="shared" si="35"/>
        <v>0</v>
      </c>
      <c r="N113" s="44"/>
      <c r="O113" s="45"/>
      <c r="P113" s="14">
        <f t="shared" si="36"/>
        <v>191166.3</v>
      </c>
      <c r="Q113" s="14">
        <f t="shared" si="36"/>
        <v>0</v>
      </c>
      <c r="R113" s="15">
        <f t="shared" si="29"/>
        <v>0</v>
      </c>
      <c r="S113" s="15"/>
      <c r="T113" s="15"/>
      <c r="U113" s="15"/>
      <c r="V113" s="15"/>
    </row>
    <row r="114" spans="1:22" ht="51.75" customHeight="1">
      <c r="A114" s="9" t="s">
        <v>27</v>
      </c>
      <c r="B114" s="26" t="s">
        <v>97</v>
      </c>
      <c r="C114" s="2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46"/>
      <c r="O114" s="46"/>
      <c r="P114" s="14">
        <f t="shared" si="0"/>
        <v>0</v>
      </c>
      <c r="Q114" s="14">
        <f t="shared" si="1"/>
        <v>0</v>
      </c>
      <c r="R114" s="15">
        <f t="shared" si="29"/>
        <v>0</v>
      </c>
      <c r="S114" s="15"/>
      <c r="T114" s="15"/>
      <c r="U114" s="15"/>
      <c r="V114" s="15"/>
    </row>
    <row r="115" spans="1:22" ht="42.75" customHeight="1">
      <c r="A115" s="11"/>
      <c r="B115" s="30" t="s">
        <v>81</v>
      </c>
      <c r="C115" s="3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8"/>
      <c r="O115" s="39"/>
      <c r="P115" s="14">
        <f t="shared" si="0"/>
        <v>0</v>
      </c>
      <c r="Q115" s="14">
        <f t="shared" si="1"/>
        <v>0</v>
      </c>
      <c r="R115" s="15">
        <f t="shared" si="29"/>
        <v>0</v>
      </c>
      <c r="S115" s="15"/>
      <c r="T115" s="15"/>
      <c r="U115" s="15"/>
      <c r="V115" s="15"/>
    </row>
    <row r="116" spans="1:22" s="16" customFormat="1" ht="55.5" customHeight="1">
      <c r="A116" s="32" t="s">
        <v>40</v>
      </c>
      <c r="B116" s="60" t="s">
        <v>60</v>
      </c>
      <c r="C116" s="19" t="s">
        <v>11</v>
      </c>
      <c r="D116" s="1">
        <v>3536703.3</v>
      </c>
      <c r="E116" s="1">
        <v>1846556.9</v>
      </c>
      <c r="F116" s="1">
        <v>816025.7000000001</v>
      </c>
      <c r="G116" s="1">
        <v>499289.9</v>
      </c>
      <c r="H116" s="1">
        <v>59063.1</v>
      </c>
      <c r="I116" s="1">
        <v>59063.1</v>
      </c>
      <c r="J116" s="1">
        <v>2661614.4999999995</v>
      </c>
      <c r="K116" s="1">
        <v>1288203.9</v>
      </c>
      <c r="L116" s="1">
        <v>0</v>
      </c>
      <c r="M116" s="1">
        <v>0</v>
      </c>
      <c r="N116" s="40" t="s">
        <v>62</v>
      </c>
      <c r="O116" s="41"/>
      <c r="P116" s="14">
        <f t="shared" si="0"/>
        <v>3536703.3</v>
      </c>
      <c r="Q116" s="14">
        <f t="shared" si="1"/>
        <v>1846556.9</v>
      </c>
      <c r="R116" s="15">
        <f t="shared" si="29"/>
        <v>1846556.9</v>
      </c>
      <c r="S116" s="15"/>
      <c r="T116" s="15"/>
      <c r="U116" s="15"/>
      <c r="V116" s="15"/>
    </row>
    <row r="117" spans="1:22" s="16" customFormat="1" ht="32.25" customHeight="1">
      <c r="A117" s="33"/>
      <c r="B117" s="61"/>
      <c r="C117" s="19" t="s">
        <v>13</v>
      </c>
      <c r="D117" s="1">
        <v>412823.5</v>
      </c>
      <c r="E117" s="1">
        <v>412823.5</v>
      </c>
      <c r="F117" s="1">
        <v>19374.4</v>
      </c>
      <c r="G117" s="1">
        <v>19374.4</v>
      </c>
      <c r="H117" s="1">
        <v>59063.1</v>
      </c>
      <c r="I117" s="1">
        <v>59063.1</v>
      </c>
      <c r="J117" s="1">
        <v>334386</v>
      </c>
      <c r="K117" s="1">
        <v>334386</v>
      </c>
      <c r="L117" s="1">
        <v>0</v>
      </c>
      <c r="M117" s="1">
        <v>0</v>
      </c>
      <c r="N117" s="42"/>
      <c r="O117" s="43"/>
      <c r="P117" s="14">
        <f t="shared" si="0"/>
        <v>412823.5</v>
      </c>
      <c r="Q117" s="14">
        <f t="shared" si="1"/>
        <v>412823.5</v>
      </c>
      <c r="R117" s="15">
        <f t="shared" si="29"/>
        <v>412823.5</v>
      </c>
      <c r="S117" s="15"/>
      <c r="T117" s="15"/>
      <c r="U117" s="15"/>
      <c r="V117" s="15"/>
    </row>
    <row r="118" spans="1:22" s="16" customFormat="1" ht="24.75" customHeight="1">
      <c r="A118" s="33"/>
      <c r="B118" s="61"/>
      <c r="C118" s="19" t="s">
        <v>14</v>
      </c>
      <c r="D118" s="1">
        <v>1287064.9</v>
      </c>
      <c r="E118" s="1">
        <v>728051.9</v>
      </c>
      <c r="F118" s="1">
        <v>400035.5</v>
      </c>
      <c r="G118" s="1">
        <v>232885.4</v>
      </c>
      <c r="H118" s="1">
        <v>0</v>
      </c>
      <c r="I118" s="1">
        <v>0</v>
      </c>
      <c r="J118" s="1">
        <v>887029.4</v>
      </c>
      <c r="K118" s="1">
        <v>495166.5</v>
      </c>
      <c r="L118" s="1">
        <v>0</v>
      </c>
      <c r="M118" s="1">
        <v>0</v>
      </c>
      <c r="N118" s="42"/>
      <c r="O118" s="43"/>
      <c r="P118" s="14">
        <f t="shared" si="0"/>
        <v>1287064.9</v>
      </c>
      <c r="Q118" s="14">
        <f t="shared" si="1"/>
        <v>728051.9</v>
      </c>
      <c r="R118" s="15">
        <f t="shared" si="29"/>
        <v>728051.9</v>
      </c>
      <c r="S118" s="15"/>
      <c r="T118" s="15"/>
      <c r="U118" s="15"/>
      <c r="V118" s="15"/>
    </row>
    <row r="119" spans="1:22" s="16" customFormat="1" ht="24.75" customHeight="1">
      <c r="A119" s="33"/>
      <c r="B119" s="61"/>
      <c r="C119" s="19" t="s">
        <v>15</v>
      </c>
      <c r="D119" s="1">
        <v>1004853.4</v>
      </c>
      <c r="E119" s="1">
        <v>705681.5</v>
      </c>
      <c r="F119" s="1">
        <v>321822.9</v>
      </c>
      <c r="G119" s="1">
        <v>247030.1</v>
      </c>
      <c r="H119" s="1">
        <v>0</v>
      </c>
      <c r="I119" s="1">
        <v>0</v>
      </c>
      <c r="J119" s="1">
        <v>683030.5</v>
      </c>
      <c r="K119" s="1">
        <v>458651.4</v>
      </c>
      <c r="L119" s="1">
        <v>0</v>
      </c>
      <c r="M119" s="1">
        <v>0</v>
      </c>
      <c r="N119" s="42"/>
      <c r="O119" s="43"/>
      <c r="P119" s="14">
        <f t="shared" si="0"/>
        <v>1004853.4</v>
      </c>
      <c r="Q119" s="14">
        <f t="shared" si="1"/>
        <v>705681.5</v>
      </c>
      <c r="R119" s="15">
        <f t="shared" si="29"/>
        <v>705681.5</v>
      </c>
      <c r="S119" s="15"/>
      <c r="T119" s="15"/>
      <c r="U119" s="15"/>
      <c r="V119" s="15"/>
    </row>
    <row r="120" spans="1:22" s="16" customFormat="1" ht="20.25" customHeight="1">
      <c r="A120" s="33"/>
      <c r="B120" s="61"/>
      <c r="C120" s="19" t="s">
        <v>72</v>
      </c>
      <c r="D120" s="1">
        <v>531988.7</v>
      </c>
      <c r="E120" s="1">
        <v>0</v>
      </c>
      <c r="F120" s="1">
        <v>74792.9</v>
      </c>
      <c r="G120" s="1">
        <v>0</v>
      </c>
      <c r="H120" s="1">
        <v>0</v>
      </c>
      <c r="I120" s="1">
        <v>0</v>
      </c>
      <c r="J120" s="1">
        <v>457195.8</v>
      </c>
      <c r="K120" s="1">
        <v>0</v>
      </c>
      <c r="L120" s="1">
        <v>0</v>
      </c>
      <c r="M120" s="1">
        <v>0</v>
      </c>
      <c r="N120" s="42"/>
      <c r="O120" s="43"/>
      <c r="P120" s="14">
        <f aca="true" t="shared" si="37" ref="P120:Q122">F120+J120+H120</f>
        <v>531988.7</v>
      </c>
      <c r="Q120" s="14">
        <f t="shared" si="37"/>
        <v>0</v>
      </c>
      <c r="R120" s="15">
        <f t="shared" si="29"/>
        <v>0</v>
      </c>
      <c r="S120" s="15"/>
      <c r="T120" s="15"/>
      <c r="U120" s="15"/>
      <c r="V120" s="15"/>
    </row>
    <row r="121" spans="1:22" s="16" customFormat="1" ht="26.25" customHeight="1">
      <c r="A121" s="33"/>
      <c r="B121" s="61"/>
      <c r="C121" s="19" t="s">
        <v>73</v>
      </c>
      <c r="D121" s="1">
        <v>186795.9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186795.9</v>
      </c>
      <c r="K121" s="1">
        <v>0</v>
      </c>
      <c r="L121" s="1">
        <v>0</v>
      </c>
      <c r="M121" s="1">
        <v>0</v>
      </c>
      <c r="N121" s="42"/>
      <c r="O121" s="43"/>
      <c r="P121" s="14">
        <f t="shared" si="37"/>
        <v>186795.9</v>
      </c>
      <c r="Q121" s="14">
        <f t="shared" si="37"/>
        <v>0</v>
      </c>
      <c r="R121" s="15">
        <f t="shared" si="29"/>
        <v>0</v>
      </c>
      <c r="S121" s="15"/>
      <c r="T121" s="15"/>
      <c r="U121" s="15"/>
      <c r="V121" s="15"/>
    </row>
    <row r="122" spans="1:22" s="16" customFormat="1" ht="24" customHeight="1">
      <c r="A122" s="34"/>
      <c r="B122" s="62"/>
      <c r="C122" s="19" t="s">
        <v>74</v>
      </c>
      <c r="D122" s="1">
        <v>113176.9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113176.9</v>
      </c>
      <c r="K122" s="1">
        <v>0</v>
      </c>
      <c r="L122" s="1">
        <v>0</v>
      </c>
      <c r="M122" s="1">
        <v>0</v>
      </c>
      <c r="N122" s="44"/>
      <c r="O122" s="45"/>
      <c r="P122" s="14">
        <f t="shared" si="37"/>
        <v>113176.9</v>
      </c>
      <c r="Q122" s="14">
        <f t="shared" si="37"/>
        <v>0</v>
      </c>
      <c r="R122" s="15">
        <f t="shared" si="29"/>
        <v>0</v>
      </c>
      <c r="S122" s="15"/>
      <c r="T122" s="15"/>
      <c r="U122" s="15"/>
      <c r="V122" s="15"/>
    </row>
    <row r="123" spans="1:22" s="16" customFormat="1" ht="12.75" customHeight="1">
      <c r="A123" s="32" t="s">
        <v>41</v>
      </c>
      <c r="B123" s="63" t="s">
        <v>90</v>
      </c>
      <c r="C123" s="19" t="s">
        <v>11</v>
      </c>
      <c r="D123" s="1">
        <v>1651459.6</v>
      </c>
      <c r="E123" s="1">
        <v>518531</v>
      </c>
      <c r="F123" s="1">
        <v>287119.2</v>
      </c>
      <c r="G123" s="1">
        <v>16987.2</v>
      </c>
      <c r="H123" s="1">
        <v>0</v>
      </c>
      <c r="I123" s="1">
        <v>0</v>
      </c>
      <c r="J123" s="1">
        <v>1364340.4</v>
      </c>
      <c r="K123" s="1">
        <v>501543.80000000005</v>
      </c>
      <c r="L123" s="1">
        <v>0</v>
      </c>
      <c r="M123" s="1">
        <v>0</v>
      </c>
      <c r="N123" s="40" t="s">
        <v>22</v>
      </c>
      <c r="O123" s="41"/>
      <c r="P123" s="14">
        <f t="shared" si="0"/>
        <v>1651459.5999999999</v>
      </c>
      <c r="Q123" s="14">
        <f t="shared" si="1"/>
        <v>518531.00000000006</v>
      </c>
      <c r="R123" s="15">
        <f t="shared" si="29"/>
        <v>518531</v>
      </c>
      <c r="S123" s="15"/>
      <c r="T123" s="15"/>
      <c r="U123" s="15"/>
      <c r="V123" s="15"/>
    </row>
    <row r="124" spans="1:22" s="16" customFormat="1" ht="12.75">
      <c r="A124" s="33"/>
      <c r="B124" s="64"/>
      <c r="C124" s="19" t="s">
        <v>13</v>
      </c>
      <c r="D124" s="1">
        <v>38787.2</v>
      </c>
      <c r="E124" s="1">
        <v>38787.2</v>
      </c>
      <c r="F124" s="1">
        <v>6787.2</v>
      </c>
      <c r="G124" s="1">
        <v>6787.2</v>
      </c>
      <c r="H124" s="1">
        <v>0</v>
      </c>
      <c r="I124" s="1">
        <v>0</v>
      </c>
      <c r="J124" s="1">
        <v>32000</v>
      </c>
      <c r="K124" s="1">
        <v>32000</v>
      </c>
      <c r="L124" s="1">
        <v>0</v>
      </c>
      <c r="M124" s="1">
        <v>0</v>
      </c>
      <c r="N124" s="42"/>
      <c r="O124" s="43"/>
      <c r="P124" s="14">
        <f aca="true" t="shared" si="38" ref="P124:P207">F124+J124+H124</f>
        <v>38787.2</v>
      </c>
      <c r="Q124" s="14">
        <f aca="true" t="shared" si="39" ref="Q124:Q207">G124+K124+I124</f>
        <v>38787.2</v>
      </c>
      <c r="R124" s="15">
        <f t="shared" si="29"/>
        <v>38787.2</v>
      </c>
      <c r="S124" s="15"/>
      <c r="T124" s="15"/>
      <c r="U124" s="15"/>
      <c r="V124" s="15"/>
    </row>
    <row r="125" spans="1:22" s="16" customFormat="1" ht="12.75">
      <c r="A125" s="33"/>
      <c r="B125" s="64"/>
      <c r="C125" s="19" t="s">
        <v>14</v>
      </c>
      <c r="D125" s="1">
        <v>437526.1</v>
      </c>
      <c r="E125" s="1">
        <v>254394.2</v>
      </c>
      <c r="F125" s="1">
        <v>52233</v>
      </c>
      <c r="G125" s="1">
        <v>10200</v>
      </c>
      <c r="H125" s="1">
        <v>0</v>
      </c>
      <c r="I125" s="1">
        <v>0</v>
      </c>
      <c r="J125" s="1">
        <v>385293.1</v>
      </c>
      <c r="K125" s="1">
        <v>244194.2</v>
      </c>
      <c r="L125" s="1">
        <v>0</v>
      </c>
      <c r="M125" s="1">
        <v>0</v>
      </c>
      <c r="N125" s="42"/>
      <c r="O125" s="43"/>
      <c r="P125" s="14">
        <f t="shared" si="38"/>
        <v>437526.1</v>
      </c>
      <c r="Q125" s="14">
        <f t="shared" si="39"/>
        <v>254394.2</v>
      </c>
      <c r="R125" s="15">
        <f t="shared" si="29"/>
        <v>254394.2</v>
      </c>
      <c r="S125" s="15"/>
      <c r="T125" s="15"/>
      <c r="U125" s="15"/>
      <c r="V125" s="15"/>
    </row>
    <row r="126" spans="1:22" s="16" customFormat="1" ht="12.75">
      <c r="A126" s="33"/>
      <c r="B126" s="64"/>
      <c r="C126" s="19" t="s">
        <v>15</v>
      </c>
      <c r="D126" s="1">
        <v>569347.5</v>
      </c>
      <c r="E126" s="1">
        <v>225349.6</v>
      </c>
      <c r="F126" s="1">
        <v>85999.5</v>
      </c>
      <c r="G126" s="1">
        <v>0</v>
      </c>
      <c r="H126" s="1">
        <v>0</v>
      </c>
      <c r="I126" s="1">
        <v>0</v>
      </c>
      <c r="J126" s="1">
        <v>483348</v>
      </c>
      <c r="K126" s="1">
        <v>225349.6</v>
      </c>
      <c r="L126" s="1">
        <v>0</v>
      </c>
      <c r="M126" s="1">
        <v>0</v>
      </c>
      <c r="N126" s="42"/>
      <c r="O126" s="43"/>
      <c r="P126" s="14">
        <f t="shared" si="38"/>
        <v>569347.5</v>
      </c>
      <c r="Q126" s="14">
        <f t="shared" si="39"/>
        <v>225349.6</v>
      </c>
      <c r="R126" s="15">
        <f t="shared" si="29"/>
        <v>225349.6</v>
      </c>
      <c r="S126" s="15"/>
      <c r="T126" s="15"/>
      <c r="U126" s="15"/>
      <c r="V126" s="15"/>
    </row>
    <row r="127" spans="1:22" s="16" customFormat="1" ht="12.75">
      <c r="A127" s="33"/>
      <c r="B127" s="64"/>
      <c r="C127" s="19" t="s">
        <v>72</v>
      </c>
      <c r="D127" s="1">
        <v>595598.8</v>
      </c>
      <c r="E127" s="1">
        <v>0</v>
      </c>
      <c r="F127" s="1">
        <v>131899.5</v>
      </c>
      <c r="G127" s="1">
        <v>0</v>
      </c>
      <c r="H127" s="1">
        <v>0</v>
      </c>
      <c r="I127" s="1">
        <v>0</v>
      </c>
      <c r="J127" s="1">
        <v>463699.3</v>
      </c>
      <c r="K127" s="1">
        <v>0</v>
      </c>
      <c r="L127" s="1">
        <v>0</v>
      </c>
      <c r="M127" s="1">
        <v>0</v>
      </c>
      <c r="N127" s="42"/>
      <c r="O127" s="43"/>
      <c r="P127" s="14">
        <f aca="true" t="shared" si="40" ref="P127:Q129">F127+J127+H127</f>
        <v>595598.8</v>
      </c>
      <c r="Q127" s="14">
        <f t="shared" si="40"/>
        <v>0</v>
      </c>
      <c r="R127" s="15">
        <f t="shared" si="29"/>
        <v>0</v>
      </c>
      <c r="S127" s="15"/>
      <c r="T127" s="15"/>
      <c r="U127" s="15"/>
      <c r="V127" s="15"/>
    </row>
    <row r="128" spans="1:22" s="16" customFormat="1" ht="12.75">
      <c r="A128" s="33"/>
      <c r="B128" s="64"/>
      <c r="C128" s="19" t="s">
        <v>73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42"/>
      <c r="O128" s="43"/>
      <c r="P128" s="14">
        <f t="shared" si="40"/>
        <v>0</v>
      </c>
      <c r="Q128" s="14">
        <f t="shared" si="40"/>
        <v>0</v>
      </c>
      <c r="R128" s="15">
        <f t="shared" si="29"/>
        <v>0</v>
      </c>
      <c r="S128" s="15"/>
      <c r="T128" s="15"/>
      <c r="U128" s="15"/>
      <c r="V128" s="15"/>
    </row>
    <row r="129" spans="1:22" s="16" customFormat="1" ht="12.75">
      <c r="A129" s="34"/>
      <c r="B129" s="65"/>
      <c r="C129" s="19" t="s">
        <v>74</v>
      </c>
      <c r="D129" s="1">
        <v>10200</v>
      </c>
      <c r="E129" s="1">
        <v>0</v>
      </c>
      <c r="F129" s="1">
        <v>10200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44"/>
      <c r="O129" s="45"/>
      <c r="P129" s="14">
        <f t="shared" si="40"/>
        <v>10200</v>
      </c>
      <c r="Q129" s="14">
        <f t="shared" si="40"/>
        <v>0</v>
      </c>
      <c r="R129" s="15">
        <f t="shared" si="29"/>
        <v>0</v>
      </c>
      <c r="S129" s="15"/>
      <c r="T129" s="15"/>
      <c r="U129" s="15"/>
      <c r="V129" s="15"/>
    </row>
    <row r="130" spans="1:22" s="16" customFormat="1" ht="24.75" customHeight="1">
      <c r="A130" s="32" t="s">
        <v>42</v>
      </c>
      <c r="B130" s="63" t="s">
        <v>92</v>
      </c>
      <c r="C130" s="19" t="s">
        <v>11</v>
      </c>
      <c r="D130" s="1">
        <v>210877.09999999998</v>
      </c>
      <c r="E130" s="1">
        <v>178148.3</v>
      </c>
      <c r="F130" s="1">
        <v>210877.09999999998</v>
      </c>
      <c r="G130" s="1">
        <v>178148.3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40" t="s">
        <v>22</v>
      </c>
      <c r="O130" s="41"/>
      <c r="P130" s="14">
        <f t="shared" si="38"/>
        <v>210877.09999999998</v>
      </c>
      <c r="Q130" s="14">
        <f t="shared" si="39"/>
        <v>178148.3</v>
      </c>
      <c r="R130" s="15">
        <f t="shared" si="29"/>
        <v>178148.3</v>
      </c>
      <c r="S130" s="15"/>
      <c r="T130" s="15"/>
      <c r="U130" s="15"/>
      <c r="V130" s="15"/>
    </row>
    <row r="131" spans="1:22" s="16" customFormat="1" ht="24.75" customHeight="1">
      <c r="A131" s="33"/>
      <c r="B131" s="64"/>
      <c r="C131" s="19" t="s">
        <v>13</v>
      </c>
      <c r="D131" s="1">
        <v>175224.4</v>
      </c>
      <c r="E131" s="1">
        <v>175224.4</v>
      </c>
      <c r="F131" s="1">
        <v>175224.4</v>
      </c>
      <c r="G131" s="1">
        <v>175224.4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42"/>
      <c r="O131" s="43"/>
      <c r="P131" s="14">
        <f t="shared" si="38"/>
        <v>175224.4</v>
      </c>
      <c r="Q131" s="14">
        <f t="shared" si="39"/>
        <v>175224.4</v>
      </c>
      <c r="R131" s="15">
        <f t="shared" si="29"/>
        <v>175224.4</v>
      </c>
      <c r="S131" s="15"/>
      <c r="T131" s="15"/>
      <c r="U131" s="15"/>
      <c r="V131" s="15"/>
    </row>
    <row r="132" spans="1:22" s="16" customFormat="1" ht="24.75" customHeight="1">
      <c r="A132" s="33"/>
      <c r="B132" s="64"/>
      <c r="C132" s="19" t="s">
        <v>14</v>
      </c>
      <c r="D132" s="1">
        <v>35652.7</v>
      </c>
      <c r="E132" s="1">
        <v>2923.9</v>
      </c>
      <c r="F132" s="1">
        <v>35652.7</v>
      </c>
      <c r="G132" s="1">
        <v>2923.9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42"/>
      <c r="O132" s="43"/>
      <c r="P132" s="14">
        <f t="shared" si="38"/>
        <v>35652.7</v>
      </c>
      <c r="Q132" s="14">
        <f t="shared" si="39"/>
        <v>2923.9</v>
      </c>
      <c r="R132" s="15">
        <f t="shared" si="29"/>
        <v>2923.9</v>
      </c>
      <c r="S132" s="15"/>
      <c r="T132" s="15"/>
      <c r="U132" s="15"/>
      <c r="V132" s="15"/>
    </row>
    <row r="133" spans="1:22" s="16" customFormat="1" ht="24.75" customHeight="1">
      <c r="A133" s="33"/>
      <c r="B133" s="64"/>
      <c r="C133" s="19" t="s">
        <v>15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42"/>
      <c r="O133" s="43"/>
      <c r="P133" s="14">
        <f t="shared" si="38"/>
        <v>0</v>
      </c>
      <c r="Q133" s="14">
        <f t="shared" si="39"/>
        <v>0</v>
      </c>
      <c r="R133" s="15">
        <f t="shared" si="29"/>
        <v>0</v>
      </c>
      <c r="S133" s="15"/>
      <c r="T133" s="15"/>
      <c r="U133" s="15"/>
      <c r="V133" s="15"/>
    </row>
    <row r="134" spans="1:22" s="16" customFormat="1" ht="24.75" customHeight="1">
      <c r="A134" s="33"/>
      <c r="B134" s="64"/>
      <c r="C134" s="19" t="s">
        <v>72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42"/>
      <c r="O134" s="43"/>
      <c r="P134" s="14">
        <f aca="true" t="shared" si="41" ref="P134:Q136">F134+J134+H134</f>
        <v>0</v>
      </c>
      <c r="Q134" s="14">
        <f t="shared" si="41"/>
        <v>0</v>
      </c>
      <c r="R134" s="15">
        <f t="shared" si="29"/>
        <v>0</v>
      </c>
      <c r="S134" s="15"/>
      <c r="T134" s="15"/>
      <c r="U134" s="15"/>
      <c r="V134" s="15"/>
    </row>
    <row r="135" spans="1:22" s="16" customFormat="1" ht="24.75" customHeight="1">
      <c r="A135" s="33"/>
      <c r="B135" s="64"/>
      <c r="C135" s="19" t="s">
        <v>73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42"/>
      <c r="O135" s="43"/>
      <c r="P135" s="14">
        <f t="shared" si="41"/>
        <v>0</v>
      </c>
      <c r="Q135" s="14">
        <f t="shared" si="41"/>
        <v>0</v>
      </c>
      <c r="R135" s="15">
        <f t="shared" si="29"/>
        <v>0</v>
      </c>
      <c r="S135" s="15"/>
      <c r="T135" s="15"/>
      <c r="U135" s="15"/>
      <c r="V135" s="15"/>
    </row>
    <row r="136" spans="1:22" s="16" customFormat="1" ht="24.75" customHeight="1">
      <c r="A136" s="34"/>
      <c r="B136" s="65"/>
      <c r="C136" s="19" t="s">
        <v>74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44"/>
      <c r="O136" s="45"/>
      <c r="P136" s="14">
        <f t="shared" si="41"/>
        <v>0</v>
      </c>
      <c r="Q136" s="14">
        <f t="shared" si="41"/>
        <v>0</v>
      </c>
      <c r="R136" s="15">
        <f t="shared" si="29"/>
        <v>0</v>
      </c>
      <c r="S136" s="15"/>
      <c r="T136" s="15"/>
      <c r="U136" s="15"/>
      <c r="V136" s="15"/>
    </row>
    <row r="137" spans="1:22" s="16" customFormat="1" ht="28.5" customHeight="1">
      <c r="A137" s="32" t="s">
        <v>43</v>
      </c>
      <c r="B137" s="63" t="s">
        <v>44</v>
      </c>
      <c r="C137" s="19" t="s">
        <v>11</v>
      </c>
      <c r="D137" s="1">
        <v>1293455.4</v>
      </c>
      <c r="E137" s="1">
        <v>440029.10000000003</v>
      </c>
      <c r="F137" s="1">
        <v>761191.2</v>
      </c>
      <c r="G137" s="1">
        <v>440029.10000000003</v>
      </c>
      <c r="H137" s="1">
        <v>0</v>
      </c>
      <c r="I137" s="1">
        <v>0</v>
      </c>
      <c r="J137" s="1">
        <v>532264.2</v>
      </c>
      <c r="K137" s="1">
        <v>0</v>
      </c>
      <c r="L137" s="1">
        <v>0</v>
      </c>
      <c r="M137" s="1">
        <v>0</v>
      </c>
      <c r="N137" s="40" t="s">
        <v>22</v>
      </c>
      <c r="O137" s="41"/>
      <c r="P137" s="14">
        <f t="shared" si="38"/>
        <v>1293455.4</v>
      </c>
      <c r="Q137" s="14">
        <f t="shared" si="39"/>
        <v>440029.10000000003</v>
      </c>
      <c r="R137" s="15">
        <f t="shared" si="29"/>
        <v>440029.10000000003</v>
      </c>
      <c r="S137" s="15"/>
      <c r="T137" s="15"/>
      <c r="U137" s="15"/>
      <c r="V137" s="15"/>
    </row>
    <row r="138" spans="1:22" s="16" customFormat="1" ht="28.5" customHeight="1">
      <c r="A138" s="33"/>
      <c r="B138" s="64"/>
      <c r="C138" s="19" t="s">
        <v>13</v>
      </c>
      <c r="D138" s="1">
        <v>8028.4</v>
      </c>
      <c r="E138" s="1">
        <v>8028.4</v>
      </c>
      <c r="F138" s="1">
        <v>8028.4</v>
      </c>
      <c r="G138" s="1">
        <v>8028.4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42"/>
      <c r="O138" s="43"/>
      <c r="P138" s="14">
        <f t="shared" si="38"/>
        <v>8028.4</v>
      </c>
      <c r="Q138" s="14">
        <f t="shared" si="39"/>
        <v>8028.4</v>
      </c>
      <c r="R138" s="15">
        <f t="shared" si="29"/>
        <v>8028.4</v>
      </c>
      <c r="S138" s="15"/>
      <c r="T138" s="15"/>
      <c r="U138" s="15"/>
      <c r="V138" s="15"/>
    </row>
    <row r="139" spans="1:22" s="16" customFormat="1" ht="28.5" customHeight="1">
      <c r="A139" s="33"/>
      <c r="B139" s="64"/>
      <c r="C139" s="19" t="s">
        <v>14</v>
      </c>
      <c r="D139" s="1">
        <v>564444.9</v>
      </c>
      <c r="E139" s="1">
        <v>34262</v>
      </c>
      <c r="F139" s="1">
        <v>245009</v>
      </c>
      <c r="G139" s="1">
        <v>34262</v>
      </c>
      <c r="H139" s="1">
        <v>0</v>
      </c>
      <c r="I139" s="1">
        <v>0</v>
      </c>
      <c r="J139" s="1">
        <v>319435.9</v>
      </c>
      <c r="K139" s="1">
        <v>0</v>
      </c>
      <c r="L139" s="1">
        <v>0</v>
      </c>
      <c r="M139" s="1">
        <v>0</v>
      </c>
      <c r="N139" s="42"/>
      <c r="O139" s="43"/>
      <c r="P139" s="14">
        <f t="shared" si="38"/>
        <v>564444.9</v>
      </c>
      <c r="Q139" s="14">
        <f t="shared" si="39"/>
        <v>34262</v>
      </c>
      <c r="R139" s="15">
        <f t="shared" si="29"/>
        <v>34262</v>
      </c>
      <c r="S139" s="15"/>
      <c r="T139" s="15"/>
      <c r="U139" s="15"/>
      <c r="V139" s="15"/>
    </row>
    <row r="140" spans="1:22" s="16" customFormat="1" ht="28.5" customHeight="1">
      <c r="A140" s="33"/>
      <c r="B140" s="64"/>
      <c r="C140" s="19" t="s">
        <v>15</v>
      </c>
      <c r="D140" s="1">
        <v>676435.1</v>
      </c>
      <c r="E140" s="1">
        <v>397738.7</v>
      </c>
      <c r="F140" s="1">
        <v>463606.8</v>
      </c>
      <c r="G140" s="1">
        <v>397738.7</v>
      </c>
      <c r="H140" s="1">
        <v>0</v>
      </c>
      <c r="I140" s="1">
        <v>0</v>
      </c>
      <c r="J140" s="1">
        <v>212828.3</v>
      </c>
      <c r="K140" s="1">
        <v>0</v>
      </c>
      <c r="L140" s="1">
        <v>0</v>
      </c>
      <c r="M140" s="1">
        <v>0</v>
      </c>
      <c r="N140" s="42"/>
      <c r="O140" s="43"/>
      <c r="P140" s="14">
        <f t="shared" si="38"/>
        <v>676435.1</v>
      </c>
      <c r="Q140" s="14">
        <f t="shared" si="39"/>
        <v>397738.7</v>
      </c>
      <c r="R140" s="15">
        <f t="shared" si="29"/>
        <v>397738.7</v>
      </c>
      <c r="S140" s="15"/>
      <c r="T140" s="15"/>
      <c r="U140" s="15"/>
      <c r="V140" s="15"/>
    </row>
    <row r="141" spans="1:22" s="16" customFormat="1" ht="28.5" customHeight="1">
      <c r="A141" s="33"/>
      <c r="B141" s="64"/>
      <c r="C141" s="19" t="s">
        <v>72</v>
      </c>
      <c r="D141" s="1">
        <v>44547</v>
      </c>
      <c r="E141" s="1">
        <v>0</v>
      </c>
      <c r="F141" s="1">
        <v>44547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42"/>
      <c r="O141" s="43"/>
      <c r="P141" s="14">
        <f aca="true" t="shared" si="42" ref="P141:Q143">F141+J141+H141</f>
        <v>44547</v>
      </c>
      <c r="Q141" s="14">
        <f t="shared" si="42"/>
        <v>0</v>
      </c>
      <c r="R141" s="15">
        <f t="shared" si="29"/>
        <v>0</v>
      </c>
      <c r="S141" s="15"/>
      <c r="T141" s="15"/>
      <c r="U141" s="15"/>
      <c r="V141" s="15"/>
    </row>
    <row r="142" spans="1:22" s="16" customFormat="1" ht="28.5" customHeight="1">
      <c r="A142" s="33"/>
      <c r="B142" s="64"/>
      <c r="C142" s="19" t="s">
        <v>73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42"/>
      <c r="O142" s="43"/>
      <c r="P142" s="14">
        <f t="shared" si="42"/>
        <v>0</v>
      </c>
      <c r="Q142" s="14">
        <f t="shared" si="42"/>
        <v>0</v>
      </c>
      <c r="R142" s="15">
        <f t="shared" si="29"/>
        <v>0</v>
      </c>
      <c r="S142" s="15"/>
      <c r="T142" s="15"/>
      <c r="U142" s="15"/>
      <c r="V142" s="15"/>
    </row>
    <row r="143" spans="1:22" s="16" customFormat="1" ht="28.5" customHeight="1">
      <c r="A143" s="34"/>
      <c r="B143" s="65"/>
      <c r="C143" s="19" t="s">
        <v>74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44"/>
      <c r="O143" s="45"/>
      <c r="P143" s="14">
        <f t="shared" si="42"/>
        <v>0</v>
      </c>
      <c r="Q143" s="14">
        <f t="shared" si="42"/>
        <v>0</v>
      </c>
      <c r="R143" s="15">
        <f t="shared" si="29"/>
        <v>0</v>
      </c>
      <c r="S143" s="15"/>
      <c r="T143" s="15"/>
      <c r="U143" s="15"/>
      <c r="V143" s="15"/>
    </row>
    <row r="144" spans="1:22" s="16" customFormat="1" ht="12.75">
      <c r="A144" s="35"/>
      <c r="B144" s="35" t="s">
        <v>61</v>
      </c>
      <c r="C144" s="19" t="s">
        <v>11</v>
      </c>
      <c r="D144" s="1">
        <f aca="true" t="shared" si="43" ref="D144:D150">D137+D130+D123+D116</f>
        <v>6692495.4</v>
      </c>
      <c r="E144" s="1">
        <f aca="true" t="shared" si="44" ref="E144:M144">E137+E130+E123+E116</f>
        <v>2983265.3</v>
      </c>
      <c r="F144" s="1">
        <f>F137+F130+F123+F116</f>
        <v>2075213.2000000002</v>
      </c>
      <c r="G144" s="1">
        <f t="shared" si="44"/>
        <v>1134454.5</v>
      </c>
      <c r="H144" s="1">
        <f t="shared" si="44"/>
        <v>59063.1</v>
      </c>
      <c r="I144" s="1">
        <f t="shared" si="44"/>
        <v>59063.1</v>
      </c>
      <c r="J144" s="1">
        <f t="shared" si="44"/>
        <v>4558219.1</v>
      </c>
      <c r="K144" s="1">
        <f t="shared" si="44"/>
        <v>1789747.7</v>
      </c>
      <c r="L144" s="1">
        <f t="shared" si="44"/>
        <v>0</v>
      </c>
      <c r="M144" s="1">
        <f t="shared" si="44"/>
        <v>0</v>
      </c>
      <c r="N144" s="40"/>
      <c r="O144" s="41"/>
      <c r="P144" s="14">
        <f t="shared" si="38"/>
        <v>6692495.399999999</v>
      </c>
      <c r="Q144" s="14">
        <f t="shared" si="39"/>
        <v>2983265.3000000003</v>
      </c>
      <c r="R144" s="15">
        <f t="shared" si="29"/>
        <v>2983265.3</v>
      </c>
      <c r="S144" s="15"/>
      <c r="T144" s="15"/>
      <c r="U144" s="15"/>
      <c r="V144" s="15"/>
    </row>
    <row r="145" spans="1:22" s="16" customFormat="1" ht="12.75">
      <c r="A145" s="36"/>
      <c r="B145" s="36"/>
      <c r="C145" s="19" t="s">
        <v>13</v>
      </c>
      <c r="D145" s="1">
        <f>D138+D131+D124+D117</f>
        <v>634863.5</v>
      </c>
      <c r="E145" s="1">
        <f aca="true" t="shared" si="45" ref="E145:E150">E138+E131+E124+E117</f>
        <v>634863.5</v>
      </c>
      <c r="F145" s="1">
        <f aca="true" t="shared" si="46" ref="F145:K145">ROUND(F138+F131+F124+F117,1)</f>
        <v>209414.4</v>
      </c>
      <c r="G145" s="1">
        <f t="shared" si="46"/>
        <v>209414.4</v>
      </c>
      <c r="H145" s="1">
        <f t="shared" si="46"/>
        <v>59063.1</v>
      </c>
      <c r="I145" s="1">
        <f t="shared" si="46"/>
        <v>59063.1</v>
      </c>
      <c r="J145" s="1">
        <f t="shared" si="46"/>
        <v>366386</v>
      </c>
      <c r="K145" s="1">
        <f t="shared" si="46"/>
        <v>366386</v>
      </c>
      <c r="L145" s="1">
        <f aca="true" t="shared" si="47" ref="L145:M150">L138+L131+L124+L117</f>
        <v>0</v>
      </c>
      <c r="M145" s="1">
        <f t="shared" si="47"/>
        <v>0</v>
      </c>
      <c r="N145" s="42"/>
      <c r="O145" s="43"/>
      <c r="P145" s="14">
        <f t="shared" si="38"/>
        <v>634863.5</v>
      </c>
      <c r="Q145" s="14">
        <f t="shared" si="39"/>
        <v>634863.5</v>
      </c>
      <c r="R145" s="15">
        <f t="shared" si="29"/>
        <v>634863.5</v>
      </c>
      <c r="S145" s="15">
        <v>631148.2</v>
      </c>
      <c r="T145" s="15">
        <f>R145-S145</f>
        <v>3715.3000000000466</v>
      </c>
      <c r="U145" s="15"/>
      <c r="V145" s="15"/>
    </row>
    <row r="146" spans="1:22" s="16" customFormat="1" ht="12.75">
      <c r="A146" s="36"/>
      <c r="B146" s="36"/>
      <c r="C146" s="19" t="s">
        <v>14</v>
      </c>
      <c r="D146" s="1">
        <f t="shared" si="43"/>
        <v>2324688.5999999996</v>
      </c>
      <c r="E146" s="1">
        <f t="shared" si="45"/>
        <v>1019632</v>
      </c>
      <c r="F146" s="1">
        <f aca="true" t="shared" si="48" ref="F146:G150">ROUND(F139+F132+F125+F118,1)</f>
        <v>732930.2</v>
      </c>
      <c r="G146" s="1">
        <f t="shared" si="48"/>
        <v>280271.3</v>
      </c>
      <c r="H146" s="1">
        <f aca="true" t="shared" si="49" ref="H146:K150">ROUND(H139+H132+H125+H118,1)</f>
        <v>0</v>
      </c>
      <c r="I146" s="1">
        <f t="shared" si="49"/>
        <v>0</v>
      </c>
      <c r="J146" s="1">
        <f t="shared" si="49"/>
        <v>1591758.4</v>
      </c>
      <c r="K146" s="1">
        <f t="shared" si="49"/>
        <v>739360.7</v>
      </c>
      <c r="L146" s="1">
        <f t="shared" si="47"/>
        <v>0</v>
      </c>
      <c r="M146" s="1">
        <f t="shared" si="47"/>
        <v>0</v>
      </c>
      <c r="N146" s="42"/>
      <c r="O146" s="43"/>
      <c r="P146" s="14">
        <f t="shared" si="38"/>
        <v>2324688.5999999996</v>
      </c>
      <c r="Q146" s="14">
        <f t="shared" si="39"/>
        <v>1019632</v>
      </c>
      <c r="R146" s="15">
        <f t="shared" si="29"/>
        <v>1019632</v>
      </c>
      <c r="S146" s="15">
        <v>953021.3</v>
      </c>
      <c r="T146" s="15">
        <f>R146-S146</f>
        <v>66610.69999999995</v>
      </c>
      <c r="U146" s="15"/>
      <c r="V146" s="15"/>
    </row>
    <row r="147" spans="1:22" s="16" customFormat="1" ht="12.75">
      <c r="A147" s="36"/>
      <c r="B147" s="36"/>
      <c r="C147" s="19" t="s">
        <v>15</v>
      </c>
      <c r="D147" s="1">
        <f t="shared" si="43"/>
        <v>2250636</v>
      </c>
      <c r="E147" s="1">
        <f t="shared" si="45"/>
        <v>1328769.8</v>
      </c>
      <c r="F147" s="1">
        <f t="shared" si="48"/>
        <v>871429.2</v>
      </c>
      <c r="G147" s="1">
        <f t="shared" si="48"/>
        <v>644768.8</v>
      </c>
      <c r="H147" s="1">
        <f t="shared" si="49"/>
        <v>0</v>
      </c>
      <c r="I147" s="1">
        <f t="shared" si="49"/>
        <v>0</v>
      </c>
      <c r="J147" s="1">
        <f t="shared" si="49"/>
        <v>1379206.8</v>
      </c>
      <c r="K147" s="1">
        <f t="shared" si="49"/>
        <v>684001</v>
      </c>
      <c r="L147" s="1">
        <f t="shared" si="47"/>
        <v>0</v>
      </c>
      <c r="M147" s="1">
        <f t="shared" si="47"/>
        <v>0</v>
      </c>
      <c r="N147" s="42"/>
      <c r="O147" s="43"/>
      <c r="P147" s="14">
        <f t="shared" si="38"/>
        <v>2250636</v>
      </c>
      <c r="Q147" s="14">
        <f t="shared" si="39"/>
        <v>1328769.8</v>
      </c>
      <c r="R147" s="15">
        <f t="shared" si="29"/>
        <v>1328769.8</v>
      </c>
      <c r="S147" s="15"/>
      <c r="T147" s="15"/>
      <c r="U147" s="15"/>
      <c r="V147" s="15"/>
    </row>
    <row r="148" spans="1:22" s="16" customFormat="1" ht="12.75">
      <c r="A148" s="36"/>
      <c r="B148" s="36"/>
      <c r="C148" s="19" t="s">
        <v>72</v>
      </c>
      <c r="D148" s="1">
        <f t="shared" si="43"/>
        <v>1172134.5</v>
      </c>
      <c r="E148" s="1">
        <f t="shared" si="45"/>
        <v>0</v>
      </c>
      <c r="F148" s="1">
        <f t="shared" si="48"/>
        <v>251239.4</v>
      </c>
      <c r="G148" s="1">
        <f t="shared" si="48"/>
        <v>0</v>
      </c>
      <c r="H148" s="1">
        <f t="shared" si="49"/>
        <v>0</v>
      </c>
      <c r="I148" s="1">
        <f t="shared" si="49"/>
        <v>0</v>
      </c>
      <c r="J148" s="1">
        <f t="shared" si="49"/>
        <v>920895.1</v>
      </c>
      <c r="K148" s="1">
        <f t="shared" si="49"/>
        <v>0</v>
      </c>
      <c r="L148" s="1">
        <f t="shared" si="47"/>
        <v>0</v>
      </c>
      <c r="M148" s="1">
        <f t="shared" si="47"/>
        <v>0</v>
      </c>
      <c r="N148" s="42"/>
      <c r="O148" s="43"/>
      <c r="P148" s="14">
        <f aca="true" t="shared" si="50" ref="P148:Q150">F148+J148+H148</f>
        <v>1172134.5</v>
      </c>
      <c r="Q148" s="14">
        <f t="shared" si="50"/>
        <v>0</v>
      </c>
      <c r="R148" s="15">
        <f t="shared" si="29"/>
        <v>0</v>
      </c>
      <c r="S148" s="15"/>
      <c r="T148" s="15"/>
      <c r="U148" s="15"/>
      <c r="V148" s="15"/>
    </row>
    <row r="149" spans="1:22" s="16" customFormat="1" ht="12.75">
      <c r="A149" s="36"/>
      <c r="B149" s="36"/>
      <c r="C149" s="19" t="s">
        <v>73</v>
      </c>
      <c r="D149" s="1">
        <f t="shared" si="43"/>
        <v>186795.9</v>
      </c>
      <c r="E149" s="1">
        <f t="shared" si="45"/>
        <v>0</v>
      </c>
      <c r="F149" s="1">
        <f t="shared" si="48"/>
        <v>0</v>
      </c>
      <c r="G149" s="1">
        <f t="shared" si="48"/>
        <v>0</v>
      </c>
      <c r="H149" s="1">
        <f t="shared" si="49"/>
        <v>0</v>
      </c>
      <c r="I149" s="1">
        <f t="shared" si="49"/>
        <v>0</v>
      </c>
      <c r="J149" s="1">
        <f t="shared" si="49"/>
        <v>186795.9</v>
      </c>
      <c r="K149" s="1">
        <f t="shared" si="49"/>
        <v>0</v>
      </c>
      <c r="L149" s="1">
        <f t="shared" si="47"/>
        <v>0</v>
      </c>
      <c r="M149" s="1">
        <f t="shared" si="47"/>
        <v>0</v>
      </c>
      <c r="N149" s="42"/>
      <c r="O149" s="43"/>
      <c r="P149" s="14">
        <f t="shared" si="50"/>
        <v>186795.9</v>
      </c>
      <c r="Q149" s="14">
        <f t="shared" si="50"/>
        <v>0</v>
      </c>
      <c r="R149" s="15">
        <f t="shared" si="29"/>
        <v>0</v>
      </c>
      <c r="S149" s="15"/>
      <c r="T149" s="15"/>
      <c r="U149" s="15"/>
      <c r="V149" s="15"/>
    </row>
    <row r="150" spans="1:22" s="16" customFormat="1" ht="12.75">
      <c r="A150" s="37"/>
      <c r="B150" s="37"/>
      <c r="C150" s="19" t="s">
        <v>74</v>
      </c>
      <c r="D150" s="1">
        <f t="shared" si="43"/>
        <v>123376.9</v>
      </c>
      <c r="E150" s="1">
        <f t="shared" si="45"/>
        <v>0</v>
      </c>
      <c r="F150" s="1">
        <f t="shared" si="48"/>
        <v>10200</v>
      </c>
      <c r="G150" s="1">
        <f t="shared" si="48"/>
        <v>0</v>
      </c>
      <c r="H150" s="1">
        <f t="shared" si="49"/>
        <v>0</v>
      </c>
      <c r="I150" s="1">
        <f t="shared" si="49"/>
        <v>0</v>
      </c>
      <c r="J150" s="1">
        <f t="shared" si="49"/>
        <v>113176.9</v>
      </c>
      <c r="K150" s="1">
        <f t="shared" si="49"/>
        <v>0</v>
      </c>
      <c r="L150" s="1">
        <f t="shared" si="47"/>
        <v>0</v>
      </c>
      <c r="M150" s="1">
        <f t="shared" si="47"/>
        <v>0</v>
      </c>
      <c r="N150" s="44"/>
      <c r="O150" s="45"/>
      <c r="P150" s="14">
        <f t="shared" si="50"/>
        <v>123376.9</v>
      </c>
      <c r="Q150" s="14">
        <f t="shared" si="50"/>
        <v>0</v>
      </c>
      <c r="R150" s="15">
        <f t="shared" si="29"/>
        <v>0</v>
      </c>
      <c r="S150" s="15"/>
      <c r="T150" s="15"/>
      <c r="U150" s="15"/>
      <c r="V150" s="15"/>
    </row>
    <row r="151" spans="1:22" ht="99.75" customHeight="1">
      <c r="A151" s="17" t="s">
        <v>31</v>
      </c>
      <c r="B151" s="67" t="s">
        <v>32</v>
      </c>
      <c r="C151" s="3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20"/>
      <c r="O151" s="21"/>
      <c r="P151" s="14">
        <f t="shared" si="38"/>
        <v>0</v>
      </c>
      <c r="Q151" s="14">
        <f t="shared" si="39"/>
        <v>0</v>
      </c>
      <c r="R151" s="15">
        <f t="shared" si="29"/>
        <v>0</v>
      </c>
      <c r="S151" s="15"/>
      <c r="T151" s="15"/>
      <c r="U151" s="15"/>
      <c r="V151" s="15"/>
    </row>
    <row r="152" spans="1:22" ht="54.75" customHeight="1">
      <c r="A152" s="22"/>
      <c r="B152" s="68" t="s">
        <v>45</v>
      </c>
      <c r="C152" s="6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4" t="s">
        <v>12</v>
      </c>
      <c r="O152" s="55"/>
      <c r="P152" s="14">
        <f t="shared" si="38"/>
        <v>0</v>
      </c>
      <c r="Q152" s="14">
        <f t="shared" si="39"/>
        <v>0</v>
      </c>
      <c r="R152" s="15">
        <f t="shared" si="29"/>
        <v>0</v>
      </c>
      <c r="S152" s="15"/>
      <c r="T152" s="15"/>
      <c r="U152" s="15"/>
      <c r="V152" s="15"/>
    </row>
    <row r="153" spans="1:27" s="16" customFormat="1" ht="12.75" customHeight="1">
      <c r="A153" s="32" t="s">
        <v>63</v>
      </c>
      <c r="B153" s="63" t="s">
        <v>95</v>
      </c>
      <c r="C153" s="19" t="s">
        <v>11</v>
      </c>
      <c r="D153" s="1">
        <f>D154+D156+D155+D157+D158+D159</f>
        <v>8123</v>
      </c>
      <c r="E153" s="1">
        <f>E154+E156+E155+E157+E158+E159</f>
        <v>3961.8999999999996</v>
      </c>
      <c r="F153" s="1">
        <f>F154+F156+F155+F157+F158+F159</f>
        <v>8123</v>
      </c>
      <c r="G153" s="1">
        <f aca="true" t="shared" si="51" ref="G153:M153">G154+G156+G155+G157+G158+G159</f>
        <v>3961.8999999999996</v>
      </c>
      <c r="H153" s="1">
        <f t="shared" si="51"/>
        <v>0</v>
      </c>
      <c r="I153" s="1">
        <f t="shared" si="51"/>
        <v>0</v>
      </c>
      <c r="J153" s="1">
        <f t="shared" si="51"/>
        <v>0</v>
      </c>
      <c r="K153" s="1">
        <f t="shared" si="51"/>
        <v>0</v>
      </c>
      <c r="L153" s="1">
        <f t="shared" si="51"/>
        <v>0</v>
      </c>
      <c r="M153" s="1">
        <f t="shared" si="51"/>
        <v>0</v>
      </c>
      <c r="N153" s="54" t="s">
        <v>12</v>
      </c>
      <c r="O153" s="55"/>
      <c r="P153" s="14">
        <f t="shared" si="38"/>
        <v>8123</v>
      </c>
      <c r="Q153" s="14">
        <f t="shared" si="39"/>
        <v>3961.8999999999996</v>
      </c>
      <c r="R153" s="15">
        <f t="shared" si="29"/>
        <v>3961.8999999999996</v>
      </c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s="16" customFormat="1" ht="12.75">
      <c r="A154" s="33"/>
      <c r="B154" s="64"/>
      <c r="C154" s="19" t="s">
        <v>13</v>
      </c>
      <c r="D154" s="1">
        <f aca="true" t="shared" si="52" ref="D154:E156">F154</f>
        <v>1327.5</v>
      </c>
      <c r="E154" s="1">
        <f t="shared" si="52"/>
        <v>1327.5</v>
      </c>
      <c r="F154" s="1">
        <f>1388.1-60.6</f>
        <v>1327.5</v>
      </c>
      <c r="G154" s="1">
        <f>1338.2-10.7</f>
        <v>1327.5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56"/>
      <c r="O154" s="57"/>
      <c r="P154" s="14">
        <f t="shared" si="38"/>
        <v>1327.5</v>
      </c>
      <c r="Q154" s="14">
        <f t="shared" si="39"/>
        <v>1327.5</v>
      </c>
      <c r="R154" s="15">
        <f t="shared" si="29"/>
        <v>1327.5</v>
      </c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s="16" customFormat="1" ht="12.75">
      <c r="A155" s="33"/>
      <c r="B155" s="64"/>
      <c r="C155" s="19" t="s">
        <v>14</v>
      </c>
      <c r="D155" s="1">
        <f t="shared" si="52"/>
        <v>1359.1</v>
      </c>
      <c r="E155" s="1">
        <f t="shared" si="52"/>
        <v>1317.2</v>
      </c>
      <c r="F155" s="1">
        <v>1359.1</v>
      </c>
      <c r="G155" s="1">
        <v>1317.2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56"/>
      <c r="O155" s="57"/>
      <c r="P155" s="14">
        <f t="shared" si="38"/>
        <v>1359.1</v>
      </c>
      <c r="Q155" s="14">
        <f t="shared" si="39"/>
        <v>1317.2</v>
      </c>
      <c r="R155" s="15">
        <f t="shared" si="29"/>
        <v>1317.2</v>
      </c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s="16" customFormat="1" ht="12.75">
      <c r="A156" s="33"/>
      <c r="B156" s="64"/>
      <c r="C156" s="19" t="s">
        <v>15</v>
      </c>
      <c r="D156" s="1">
        <f t="shared" si="52"/>
        <v>1359.1</v>
      </c>
      <c r="E156" s="1">
        <f t="shared" si="52"/>
        <v>1317.2</v>
      </c>
      <c r="F156" s="1">
        <v>1359.1</v>
      </c>
      <c r="G156" s="1">
        <v>1317.2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56"/>
      <c r="O156" s="57"/>
      <c r="P156" s="14">
        <f t="shared" si="38"/>
        <v>1359.1</v>
      </c>
      <c r="Q156" s="14">
        <f t="shared" si="39"/>
        <v>1317.2</v>
      </c>
      <c r="R156" s="15">
        <f t="shared" si="29"/>
        <v>1317.2</v>
      </c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s="16" customFormat="1" ht="12.75">
      <c r="A157" s="33"/>
      <c r="B157" s="64"/>
      <c r="C157" s="19" t="s">
        <v>72</v>
      </c>
      <c r="D157" s="1">
        <f aca="true" t="shared" si="53" ref="D157:E159">F157</f>
        <v>1359.1</v>
      </c>
      <c r="E157" s="1">
        <f t="shared" si="53"/>
        <v>0</v>
      </c>
      <c r="F157" s="1">
        <v>1359.1</v>
      </c>
      <c r="G157" s="1"/>
      <c r="H157" s="1"/>
      <c r="I157" s="1"/>
      <c r="J157" s="1"/>
      <c r="K157" s="1"/>
      <c r="L157" s="1"/>
      <c r="M157" s="1"/>
      <c r="N157" s="56"/>
      <c r="O157" s="57"/>
      <c r="P157" s="14">
        <f aca="true" t="shared" si="54" ref="P157:Q159">F157+J157+H157</f>
        <v>1359.1</v>
      </c>
      <c r="Q157" s="14">
        <f t="shared" si="54"/>
        <v>0</v>
      </c>
      <c r="R157" s="15">
        <f t="shared" si="29"/>
        <v>0</v>
      </c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s="16" customFormat="1" ht="12.75">
      <c r="A158" s="33"/>
      <c r="B158" s="64"/>
      <c r="C158" s="19" t="s">
        <v>73</v>
      </c>
      <c r="D158" s="1">
        <f t="shared" si="53"/>
        <v>1359.1</v>
      </c>
      <c r="E158" s="1">
        <f t="shared" si="53"/>
        <v>0</v>
      </c>
      <c r="F158" s="1">
        <v>1359.1</v>
      </c>
      <c r="G158" s="1"/>
      <c r="H158" s="1"/>
      <c r="I158" s="1"/>
      <c r="J158" s="1"/>
      <c r="K158" s="1"/>
      <c r="L158" s="1"/>
      <c r="M158" s="1"/>
      <c r="N158" s="56"/>
      <c r="O158" s="57"/>
      <c r="P158" s="14">
        <f t="shared" si="54"/>
        <v>1359.1</v>
      </c>
      <c r="Q158" s="14">
        <f t="shared" si="54"/>
        <v>0</v>
      </c>
      <c r="R158" s="15">
        <f t="shared" si="29"/>
        <v>0</v>
      </c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2" s="16" customFormat="1" ht="12.75">
      <c r="A159" s="34"/>
      <c r="B159" s="65"/>
      <c r="C159" s="19" t="s">
        <v>74</v>
      </c>
      <c r="D159" s="1">
        <f t="shared" si="53"/>
        <v>1359.1</v>
      </c>
      <c r="E159" s="1">
        <f t="shared" si="53"/>
        <v>0</v>
      </c>
      <c r="F159" s="1">
        <v>1359.1</v>
      </c>
      <c r="G159" s="1"/>
      <c r="H159" s="1"/>
      <c r="I159" s="1"/>
      <c r="J159" s="1"/>
      <c r="K159" s="1"/>
      <c r="L159" s="1"/>
      <c r="M159" s="1"/>
      <c r="N159" s="58"/>
      <c r="O159" s="59"/>
      <c r="P159" s="14">
        <f t="shared" si="54"/>
        <v>1359.1</v>
      </c>
      <c r="Q159" s="14">
        <f t="shared" si="54"/>
        <v>0</v>
      </c>
      <c r="R159" s="15">
        <f t="shared" si="29"/>
        <v>0</v>
      </c>
      <c r="S159" s="15"/>
      <c r="T159" s="15"/>
      <c r="U159" s="15"/>
      <c r="V159" s="15"/>
    </row>
    <row r="160" spans="1:22" s="16" customFormat="1" ht="12.75" customHeight="1">
      <c r="A160" s="32" t="s">
        <v>64</v>
      </c>
      <c r="B160" s="63" t="s">
        <v>86</v>
      </c>
      <c r="C160" s="19" t="s">
        <v>11</v>
      </c>
      <c r="D160" s="1">
        <f>D161+D163+D162+D164+D165+D166</f>
        <v>177700.8</v>
      </c>
      <c r="E160" s="1">
        <f>E161+E163+E162+E164+E165+E166</f>
        <v>86758</v>
      </c>
      <c r="F160" s="1">
        <f>F161+F163+F162+F164+F165+F166</f>
        <v>177700.8</v>
      </c>
      <c r="G160" s="1">
        <f aca="true" t="shared" si="55" ref="G160:M160">G161+G163+G162+G164+G165+G166</f>
        <v>86758</v>
      </c>
      <c r="H160" s="1">
        <f t="shared" si="55"/>
        <v>0</v>
      </c>
      <c r="I160" s="1">
        <f t="shared" si="55"/>
        <v>0</v>
      </c>
      <c r="J160" s="1">
        <f t="shared" si="55"/>
        <v>0</v>
      </c>
      <c r="K160" s="1">
        <f t="shared" si="55"/>
        <v>0</v>
      </c>
      <c r="L160" s="1">
        <f t="shared" si="55"/>
        <v>0</v>
      </c>
      <c r="M160" s="1">
        <f t="shared" si="55"/>
        <v>0</v>
      </c>
      <c r="N160" s="54" t="s">
        <v>12</v>
      </c>
      <c r="O160" s="55"/>
      <c r="P160" s="14">
        <f t="shared" si="38"/>
        <v>177700.8</v>
      </c>
      <c r="Q160" s="14">
        <f t="shared" si="39"/>
        <v>86758</v>
      </c>
      <c r="R160" s="15">
        <f t="shared" si="29"/>
        <v>86758</v>
      </c>
      <c r="S160" s="15"/>
      <c r="T160" s="15"/>
      <c r="U160" s="15"/>
      <c r="V160" s="15"/>
    </row>
    <row r="161" spans="1:22" s="16" customFormat="1" ht="12.75">
      <c r="A161" s="33"/>
      <c r="B161" s="64"/>
      <c r="C161" s="19" t="s">
        <v>13</v>
      </c>
      <c r="D161" s="1">
        <f aca="true" t="shared" si="56" ref="D161:E163">F161</f>
        <v>29070.800000000003</v>
      </c>
      <c r="E161" s="1">
        <f t="shared" si="56"/>
        <v>29070.8</v>
      </c>
      <c r="F161" s="1">
        <f>30396.9-1326.1</f>
        <v>29070.800000000003</v>
      </c>
      <c r="G161" s="1">
        <f>29303.5-232.7</f>
        <v>29070.8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56"/>
      <c r="O161" s="57"/>
      <c r="P161" s="14">
        <f t="shared" si="38"/>
        <v>29070.800000000003</v>
      </c>
      <c r="Q161" s="14">
        <f t="shared" si="39"/>
        <v>29070.8</v>
      </c>
      <c r="R161" s="15">
        <f aca="true" t="shared" si="57" ref="R161:R210">E161-M161</f>
        <v>29070.8</v>
      </c>
      <c r="S161" s="15"/>
      <c r="T161" s="15"/>
      <c r="U161" s="15"/>
      <c r="V161" s="15"/>
    </row>
    <row r="162" spans="1:22" s="16" customFormat="1" ht="12.75">
      <c r="A162" s="33"/>
      <c r="B162" s="64"/>
      <c r="C162" s="19" t="s">
        <v>14</v>
      </c>
      <c r="D162" s="1">
        <f t="shared" si="56"/>
        <v>29726</v>
      </c>
      <c r="E162" s="1">
        <f t="shared" si="56"/>
        <v>28843.6</v>
      </c>
      <c r="F162" s="1">
        <v>29726</v>
      </c>
      <c r="G162" s="1">
        <v>28843.6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56"/>
      <c r="O162" s="57"/>
      <c r="P162" s="14">
        <f t="shared" si="38"/>
        <v>29726</v>
      </c>
      <c r="Q162" s="14">
        <f t="shared" si="39"/>
        <v>28843.6</v>
      </c>
      <c r="R162" s="15">
        <f t="shared" si="57"/>
        <v>28843.6</v>
      </c>
      <c r="S162" s="15"/>
      <c r="T162" s="15"/>
      <c r="U162" s="15"/>
      <c r="V162" s="15"/>
    </row>
    <row r="163" spans="1:22" s="16" customFormat="1" ht="12.75">
      <c r="A163" s="33"/>
      <c r="B163" s="64"/>
      <c r="C163" s="19" t="s">
        <v>15</v>
      </c>
      <c r="D163" s="1">
        <f t="shared" si="56"/>
        <v>29726</v>
      </c>
      <c r="E163" s="1">
        <f t="shared" si="56"/>
        <v>28843.6</v>
      </c>
      <c r="F163" s="1">
        <v>29726</v>
      </c>
      <c r="G163" s="1">
        <v>28843.6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56"/>
      <c r="O163" s="57"/>
      <c r="P163" s="14">
        <f t="shared" si="38"/>
        <v>29726</v>
      </c>
      <c r="Q163" s="14">
        <f t="shared" si="39"/>
        <v>28843.6</v>
      </c>
      <c r="R163" s="15">
        <f t="shared" si="57"/>
        <v>28843.6</v>
      </c>
      <c r="S163" s="15"/>
      <c r="T163" s="15"/>
      <c r="U163" s="15"/>
      <c r="V163" s="15"/>
    </row>
    <row r="164" spans="1:22" s="16" customFormat="1" ht="12.75">
      <c r="A164" s="33"/>
      <c r="B164" s="64"/>
      <c r="C164" s="19" t="s">
        <v>72</v>
      </c>
      <c r="D164" s="1">
        <f aca="true" t="shared" si="58" ref="D164:E166">F164</f>
        <v>29726</v>
      </c>
      <c r="E164" s="1">
        <f t="shared" si="58"/>
        <v>0</v>
      </c>
      <c r="F164" s="1">
        <v>29726</v>
      </c>
      <c r="G164" s="1"/>
      <c r="H164" s="1"/>
      <c r="I164" s="1"/>
      <c r="J164" s="1"/>
      <c r="K164" s="1"/>
      <c r="L164" s="1"/>
      <c r="M164" s="1"/>
      <c r="N164" s="56"/>
      <c r="O164" s="57"/>
      <c r="P164" s="14">
        <f aca="true" t="shared" si="59" ref="P164:Q166">F164+J164+H164</f>
        <v>29726</v>
      </c>
      <c r="Q164" s="14">
        <f t="shared" si="59"/>
        <v>0</v>
      </c>
      <c r="R164" s="15">
        <f t="shared" si="57"/>
        <v>0</v>
      </c>
      <c r="S164" s="15"/>
      <c r="T164" s="15"/>
      <c r="U164" s="15"/>
      <c r="V164" s="15"/>
    </row>
    <row r="165" spans="1:22" s="16" customFormat="1" ht="12.75">
      <c r="A165" s="33"/>
      <c r="B165" s="64"/>
      <c r="C165" s="19" t="s">
        <v>73</v>
      </c>
      <c r="D165" s="1">
        <f t="shared" si="58"/>
        <v>29726</v>
      </c>
      <c r="E165" s="1">
        <f t="shared" si="58"/>
        <v>0</v>
      </c>
      <c r="F165" s="1">
        <v>29726</v>
      </c>
      <c r="G165" s="1"/>
      <c r="H165" s="1"/>
      <c r="I165" s="1"/>
      <c r="J165" s="1"/>
      <c r="K165" s="1"/>
      <c r="L165" s="1"/>
      <c r="M165" s="1"/>
      <c r="N165" s="56"/>
      <c r="O165" s="57"/>
      <c r="P165" s="14">
        <f t="shared" si="59"/>
        <v>29726</v>
      </c>
      <c r="Q165" s="14">
        <f t="shared" si="59"/>
        <v>0</v>
      </c>
      <c r="R165" s="15">
        <f t="shared" si="57"/>
        <v>0</v>
      </c>
      <c r="S165" s="15"/>
      <c r="T165" s="15"/>
      <c r="U165" s="15"/>
      <c r="V165" s="15"/>
    </row>
    <row r="166" spans="1:22" s="16" customFormat="1" ht="12.75">
      <c r="A166" s="34"/>
      <c r="B166" s="65"/>
      <c r="C166" s="19" t="s">
        <v>74</v>
      </c>
      <c r="D166" s="1">
        <f t="shared" si="58"/>
        <v>29726</v>
      </c>
      <c r="E166" s="1">
        <f t="shared" si="58"/>
        <v>0</v>
      </c>
      <c r="F166" s="1">
        <v>29726</v>
      </c>
      <c r="G166" s="1"/>
      <c r="H166" s="1"/>
      <c r="I166" s="1"/>
      <c r="J166" s="1"/>
      <c r="K166" s="1"/>
      <c r="L166" s="1"/>
      <c r="M166" s="1"/>
      <c r="N166" s="58"/>
      <c r="O166" s="59"/>
      <c r="P166" s="14">
        <f t="shared" si="59"/>
        <v>29726</v>
      </c>
      <c r="Q166" s="14">
        <f t="shared" si="59"/>
        <v>0</v>
      </c>
      <c r="R166" s="15">
        <f t="shared" si="57"/>
        <v>0</v>
      </c>
      <c r="S166" s="15"/>
      <c r="T166" s="15"/>
      <c r="U166" s="15"/>
      <c r="V166" s="15"/>
    </row>
    <row r="167" spans="1:22" s="16" customFormat="1" ht="28.5" customHeight="1">
      <c r="A167" s="32" t="s">
        <v>65</v>
      </c>
      <c r="B167" s="63" t="s">
        <v>87</v>
      </c>
      <c r="C167" s="19" t="s">
        <v>11</v>
      </c>
      <c r="D167" s="1">
        <f>D168+D170+D169+D171+D172+D173</f>
        <v>4453</v>
      </c>
      <c r="E167" s="1">
        <f>E168+E170+E169+E171+E172+E173</f>
        <v>2173.9</v>
      </c>
      <c r="F167" s="1">
        <f>F168+F170+F169+F171+F172+F173</f>
        <v>4453</v>
      </c>
      <c r="G167" s="1">
        <f aca="true" t="shared" si="60" ref="G167:M167">G168+G170+G169+G171+G172+G173</f>
        <v>2173.9</v>
      </c>
      <c r="H167" s="1">
        <f t="shared" si="60"/>
        <v>0</v>
      </c>
      <c r="I167" s="1">
        <f t="shared" si="60"/>
        <v>0</v>
      </c>
      <c r="J167" s="1">
        <f t="shared" si="60"/>
        <v>0</v>
      </c>
      <c r="K167" s="1">
        <f t="shared" si="60"/>
        <v>0</v>
      </c>
      <c r="L167" s="1">
        <f t="shared" si="60"/>
        <v>0</v>
      </c>
      <c r="M167" s="1">
        <f t="shared" si="60"/>
        <v>0</v>
      </c>
      <c r="N167" s="54" t="s">
        <v>12</v>
      </c>
      <c r="O167" s="55"/>
      <c r="P167" s="14">
        <f t="shared" si="38"/>
        <v>4453</v>
      </c>
      <c r="Q167" s="14">
        <f t="shared" si="39"/>
        <v>2173.9</v>
      </c>
      <c r="R167" s="15">
        <f t="shared" si="57"/>
        <v>2173.9</v>
      </c>
      <c r="S167" s="15"/>
      <c r="T167" s="15"/>
      <c r="U167" s="15"/>
      <c r="V167" s="15"/>
    </row>
    <row r="168" spans="1:22" s="16" customFormat="1" ht="28.5" customHeight="1">
      <c r="A168" s="33"/>
      <c r="B168" s="64"/>
      <c r="C168" s="19" t="s">
        <v>13</v>
      </c>
      <c r="D168" s="1">
        <f aca="true" t="shared" si="61" ref="D168:E170">F168</f>
        <v>728.5</v>
      </c>
      <c r="E168" s="1">
        <f t="shared" si="61"/>
        <v>728.5</v>
      </c>
      <c r="F168" s="1">
        <f>761.7-33.2</f>
        <v>728.5</v>
      </c>
      <c r="G168" s="1">
        <f>734.2-5.7</f>
        <v>728.5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56"/>
      <c r="O168" s="57"/>
      <c r="P168" s="14">
        <f t="shared" si="38"/>
        <v>728.5</v>
      </c>
      <c r="Q168" s="14">
        <f t="shared" si="39"/>
        <v>728.5</v>
      </c>
      <c r="R168" s="15">
        <f t="shared" si="57"/>
        <v>728.5</v>
      </c>
      <c r="S168" s="15"/>
      <c r="T168" s="15"/>
      <c r="U168" s="15"/>
      <c r="V168" s="15"/>
    </row>
    <row r="169" spans="1:22" s="16" customFormat="1" ht="28.5" customHeight="1">
      <c r="A169" s="33"/>
      <c r="B169" s="64"/>
      <c r="C169" s="19" t="s">
        <v>14</v>
      </c>
      <c r="D169" s="1">
        <f t="shared" si="61"/>
        <v>744.9</v>
      </c>
      <c r="E169" s="1">
        <f t="shared" si="61"/>
        <v>722.7</v>
      </c>
      <c r="F169" s="1">
        <v>744.9</v>
      </c>
      <c r="G169" s="1">
        <v>722.7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56"/>
      <c r="O169" s="57"/>
      <c r="P169" s="14">
        <f t="shared" si="38"/>
        <v>744.9</v>
      </c>
      <c r="Q169" s="14">
        <f t="shared" si="39"/>
        <v>722.7</v>
      </c>
      <c r="R169" s="15">
        <f t="shared" si="57"/>
        <v>722.7</v>
      </c>
      <c r="S169" s="15"/>
      <c r="T169" s="15"/>
      <c r="U169" s="15"/>
      <c r="V169" s="15"/>
    </row>
    <row r="170" spans="1:22" s="16" customFormat="1" ht="28.5" customHeight="1">
      <c r="A170" s="33"/>
      <c r="B170" s="64"/>
      <c r="C170" s="19" t="s">
        <v>15</v>
      </c>
      <c r="D170" s="1">
        <f t="shared" si="61"/>
        <v>744.9</v>
      </c>
      <c r="E170" s="1">
        <f t="shared" si="61"/>
        <v>722.7</v>
      </c>
      <c r="F170" s="1">
        <v>744.9</v>
      </c>
      <c r="G170" s="1">
        <v>722.7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56"/>
      <c r="O170" s="57"/>
      <c r="P170" s="14">
        <f t="shared" si="38"/>
        <v>744.9</v>
      </c>
      <c r="Q170" s="14">
        <f t="shared" si="39"/>
        <v>722.7</v>
      </c>
      <c r="R170" s="15">
        <f t="shared" si="57"/>
        <v>722.7</v>
      </c>
      <c r="S170" s="15"/>
      <c r="T170" s="15"/>
      <c r="U170" s="15"/>
      <c r="V170" s="15"/>
    </row>
    <row r="171" spans="1:22" s="16" customFormat="1" ht="28.5" customHeight="1">
      <c r="A171" s="33"/>
      <c r="B171" s="64"/>
      <c r="C171" s="19" t="s">
        <v>72</v>
      </c>
      <c r="D171" s="1">
        <f aca="true" t="shared" si="62" ref="D171:E173">F171</f>
        <v>744.9</v>
      </c>
      <c r="E171" s="1">
        <f t="shared" si="62"/>
        <v>0</v>
      </c>
      <c r="F171" s="1">
        <v>744.9</v>
      </c>
      <c r="G171" s="1"/>
      <c r="H171" s="1"/>
      <c r="I171" s="1"/>
      <c r="J171" s="1"/>
      <c r="K171" s="1"/>
      <c r="L171" s="1"/>
      <c r="M171" s="1"/>
      <c r="N171" s="56"/>
      <c r="O171" s="57"/>
      <c r="P171" s="14">
        <f aca="true" t="shared" si="63" ref="P171:Q173">F171+J171+H171</f>
        <v>744.9</v>
      </c>
      <c r="Q171" s="14">
        <f t="shared" si="63"/>
        <v>0</v>
      </c>
      <c r="R171" s="15">
        <f t="shared" si="57"/>
        <v>0</v>
      </c>
      <c r="S171" s="15"/>
      <c r="T171" s="15"/>
      <c r="U171" s="15"/>
      <c r="V171" s="15"/>
    </row>
    <row r="172" spans="1:22" s="16" customFormat="1" ht="28.5" customHeight="1">
      <c r="A172" s="33"/>
      <c r="B172" s="64"/>
      <c r="C172" s="19" t="s">
        <v>73</v>
      </c>
      <c r="D172" s="1">
        <f t="shared" si="62"/>
        <v>744.9</v>
      </c>
      <c r="E172" s="1">
        <f t="shared" si="62"/>
        <v>0</v>
      </c>
      <c r="F172" s="1">
        <v>744.9</v>
      </c>
      <c r="G172" s="1"/>
      <c r="H172" s="1"/>
      <c r="I172" s="1"/>
      <c r="J172" s="1"/>
      <c r="K172" s="1"/>
      <c r="L172" s="1"/>
      <c r="M172" s="1"/>
      <c r="N172" s="56"/>
      <c r="O172" s="57"/>
      <c r="P172" s="14">
        <f t="shared" si="63"/>
        <v>744.9</v>
      </c>
      <c r="Q172" s="14">
        <f t="shared" si="63"/>
        <v>0</v>
      </c>
      <c r="R172" s="15">
        <f t="shared" si="57"/>
        <v>0</v>
      </c>
      <c r="S172" s="15"/>
      <c r="T172" s="15"/>
      <c r="U172" s="15"/>
      <c r="V172" s="15"/>
    </row>
    <row r="173" spans="1:22" s="16" customFormat="1" ht="28.5" customHeight="1">
      <c r="A173" s="34"/>
      <c r="B173" s="65"/>
      <c r="C173" s="19" t="s">
        <v>74</v>
      </c>
      <c r="D173" s="1">
        <f t="shared" si="62"/>
        <v>744.9</v>
      </c>
      <c r="E173" s="1">
        <f t="shared" si="62"/>
        <v>0</v>
      </c>
      <c r="F173" s="1">
        <v>744.9</v>
      </c>
      <c r="G173" s="1"/>
      <c r="H173" s="1"/>
      <c r="I173" s="1"/>
      <c r="J173" s="1"/>
      <c r="K173" s="1"/>
      <c r="L173" s="1"/>
      <c r="M173" s="1"/>
      <c r="N173" s="58"/>
      <c r="O173" s="59"/>
      <c r="P173" s="14">
        <f t="shared" si="63"/>
        <v>744.9</v>
      </c>
      <c r="Q173" s="14">
        <f t="shared" si="63"/>
        <v>0</v>
      </c>
      <c r="R173" s="15">
        <f t="shared" si="57"/>
        <v>0</v>
      </c>
      <c r="S173" s="15"/>
      <c r="T173" s="15"/>
      <c r="U173" s="15"/>
      <c r="V173" s="15"/>
    </row>
    <row r="174" spans="1:22" s="16" customFormat="1" ht="12.75">
      <c r="A174" s="35"/>
      <c r="B174" s="35" t="s">
        <v>66</v>
      </c>
      <c r="C174" s="19" t="s">
        <v>11</v>
      </c>
      <c r="D174" s="1">
        <f aca="true" t="shared" si="64" ref="D174:D180">D153+D160+D167</f>
        <v>190276.8</v>
      </c>
      <c r="E174" s="1">
        <f aca="true" t="shared" si="65" ref="E174:M174">E153+E160+E167</f>
        <v>92893.79999999999</v>
      </c>
      <c r="F174" s="1">
        <f>F153+F160+F167</f>
        <v>190276.8</v>
      </c>
      <c r="G174" s="1">
        <f>ROUNDUP(G153+G160+G167,1)</f>
        <v>92893.8</v>
      </c>
      <c r="H174" s="1">
        <f t="shared" si="65"/>
        <v>0</v>
      </c>
      <c r="I174" s="1">
        <f t="shared" si="65"/>
        <v>0</v>
      </c>
      <c r="J174" s="1">
        <f t="shared" si="65"/>
        <v>0</v>
      </c>
      <c r="K174" s="1">
        <f t="shared" si="65"/>
        <v>0</v>
      </c>
      <c r="L174" s="1">
        <f t="shared" si="65"/>
        <v>0</v>
      </c>
      <c r="M174" s="1">
        <f t="shared" si="65"/>
        <v>0</v>
      </c>
      <c r="N174" s="40"/>
      <c r="O174" s="41"/>
      <c r="P174" s="14">
        <f t="shared" si="38"/>
        <v>190276.8</v>
      </c>
      <c r="Q174" s="14">
        <f t="shared" si="39"/>
        <v>92893.8</v>
      </c>
      <c r="R174" s="15">
        <f t="shared" si="57"/>
        <v>92893.79999999999</v>
      </c>
      <c r="S174" s="15"/>
      <c r="T174" s="15"/>
      <c r="U174" s="15"/>
      <c r="V174" s="15"/>
    </row>
    <row r="175" spans="1:22" s="16" customFormat="1" ht="12.75">
      <c r="A175" s="36"/>
      <c r="B175" s="36"/>
      <c r="C175" s="19" t="s">
        <v>13</v>
      </c>
      <c r="D175" s="1">
        <f t="shared" si="64"/>
        <v>31126.800000000003</v>
      </c>
      <c r="E175" s="1">
        <f aca="true" t="shared" si="66" ref="E175:E180">E154+E161+E168</f>
        <v>31126.8</v>
      </c>
      <c r="F175" s="1">
        <f aca="true" t="shared" si="67" ref="F175:F180">F154+F161+F168</f>
        <v>31126.800000000003</v>
      </c>
      <c r="G175" s="1">
        <f aca="true" t="shared" si="68" ref="G175:M180">G154+G161+G168</f>
        <v>31126.8</v>
      </c>
      <c r="H175" s="1">
        <f t="shared" si="68"/>
        <v>0</v>
      </c>
      <c r="I175" s="1">
        <f t="shared" si="68"/>
        <v>0</v>
      </c>
      <c r="J175" s="1">
        <f t="shared" si="68"/>
        <v>0</v>
      </c>
      <c r="K175" s="1">
        <f t="shared" si="68"/>
        <v>0</v>
      </c>
      <c r="L175" s="1">
        <f t="shared" si="68"/>
        <v>0</v>
      </c>
      <c r="M175" s="1">
        <f t="shared" si="68"/>
        <v>0</v>
      </c>
      <c r="N175" s="42"/>
      <c r="O175" s="43"/>
      <c r="P175" s="14">
        <f t="shared" si="38"/>
        <v>31126.800000000003</v>
      </c>
      <c r="Q175" s="14">
        <f t="shared" si="39"/>
        <v>31126.8</v>
      </c>
      <c r="R175" s="15">
        <f t="shared" si="57"/>
        <v>31126.8</v>
      </c>
      <c r="S175" s="15"/>
      <c r="T175" s="15"/>
      <c r="U175" s="15"/>
      <c r="V175" s="15"/>
    </row>
    <row r="176" spans="1:22" s="16" customFormat="1" ht="12.75">
      <c r="A176" s="36"/>
      <c r="B176" s="36"/>
      <c r="C176" s="19" t="s">
        <v>14</v>
      </c>
      <c r="D176" s="1">
        <f t="shared" si="64"/>
        <v>31830</v>
      </c>
      <c r="E176" s="1">
        <f t="shared" si="66"/>
        <v>30883.5</v>
      </c>
      <c r="F176" s="1">
        <f t="shared" si="67"/>
        <v>31830</v>
      </c>
      <c r="G176" s="1">
        <f>G155+G162+G169</f>
        <v>30883.5</v>
      </c>
      <c r="H176" s="1">
        <f t="shared" si="68"/>
        <v>0</v>
      </c>
      <c r="I176" s="1">
        <f t="shared" si="68"/>
        <v>0</v>
      </c>
      <c r="J176" s="1">
        <f t="shared" si="68"/>
        <v>0</v>
      </c>
      <c r="K176" s="1">
        <f t="shared" si="68"/>
        <v>0</v>
      </c>
      <c r="L176" s="1">
        <f t="shared" si="68"/>
        <v>0</v>
      </c>
      <c r="M176" s="1">
        <f t="shared" si="68"/>
        <v>0</v>
      </c>
      <c r="N176" s="42"/>
      <c r="O176" s="43"/>
      <c r="P176" s="14">
        <f t="shared" si="38"/>
        <v>31830</v>
      </c>
      <c r="Q176" s="14">
        <f t="shared" si="39"/>
        <v>30883.5</v>
      </c>
      <c r="R176" s="15">
        <f t="shared" si="57"/>
        <v>30883.5</v>
      </c>
      <c r="S176" s="15"/>
      <c r="T176" s="15"/>
      <c r="U176" s="15"/>
      <c r="V176" s="15"/>
    </row>
    <row r="177" spans="1:22" s="16" customFormat="1" ht="12.75">
      <c r="A177" s="36"/>
      <c r="B177" s="36"/>
      <c r="C177" s="19" t="s">
        <v>15</v>
      </c>
      <c r="D177" s="1">
        <f t="shared" si="64"/>
        <v>31830</v>
      </c>
      <c r="E177" s="1">
        <f t="shared" si="66"/>
        <v>30883.5</v>
      </c>
      <c r="F177" s="1">
        <f t="shared" si="67"/>
        <v>31830</v>
      </c>
      <c r="G177" s="1">
        <f t="shared" si="68"/>
        <v>30883.5</v>
      </c>
      <c r="H177" s="1">
        <f t="shared" si="68"/>
        <v>0</v>
      </c>
      <c r="I177" s="1">
        <f t="shared" si="68"/>
        <v>0</v>
      </c>
      <c r="J177" s="1">
        <f t="shared" si="68"/>
        <v>0</v>
      </c>
      <c r="K177" s="1">
        <f t="shared" si="68"/>
        <v>0</v>
      </c>
      <c r="L177" s="1">
        <f t="shared" si="68"/>
        <v>0</v>
      </c>
      <c r="M177" s="1">
        <f t="shared" si="68"/>
        <v>0</v>
      </c>
      <c r="N177" s="42"/>
      <c r="O177" s="43"/>
      <c r="P177" s="14">
        <f t="shared" si="38"/>
        <v>31830</v>
      </c>
      <c r="Q177" s="14">
        <f t="shared" si="39"/>
        <v>30883.5</v>
      </c>
      <c r="R177" s="15">
        <f t="shared" si="57"/>
        <v>30883.5</v>
      </c>
      <c r="S177" s="15"/>
      <c r="T177" s="15"/>
      <c r="U177" s="15"/>
      <c r="V177" s="15"/>
    </row>
    <row r="178" spans="1:22" s="16" customFormat="1" ht="12.75">
      <c r="A178" s="36"/>
      <c r="B178" s="36"/>
      <c r="C178" s="19" t="s">
        <v>72</v>
      </c>
      <c r="D178" s="1">
        <f t="shared" si="64"/>
        <v>31830</v>
      </c>
      <c r="E178" s="1">
        <f t="shared" si="66"/>
        <v>0</v>
      </c>
      <c r="F178" s="1">
        <f t="shared" si="67"/>
        <v>31830</v>
      </c>
      <c r="G178" s="1">
        <f t="shared" si="68"/>
        <v>0</v>
      </c>
      <c r="H178" s="1">
        <f t="shared" si="68"/>
        <v>0</v>
      </c>
      <c r="I178" s="1">
        <f t="shared" si="68"/>
        <v>0</v>
      </c>
      <c r="J178" s="1">
        <f t="shared" si="68"/>
        <v>0</v>
      </c>
      <c r="K178" s="1">
        <f t="shared" si="68"/>
        <v>0</v>
      </c>
      <c r="L178" s="1">
        <f t="shared" si="68"/>
        <v>0</v>
      </c>
      <c r="M178" s="1">
        <f t="shared" si="68"/>
        <v>0</v>
      </c>
      <c r="N178" s="42"/>
      <c r="O178" s="43"/>
      <c r="P178" s="14">
        <f aca="true" t="shared" si="69" ref="P178:Q180">F178+J178+H178</f>
        <v>31830</v>
      </c>
      <c r="Q178" s="14">
        <f t="shared" si="69"/>
        <v>0</v>
      </c>
      <c r="R178" s="15">
        <f t="shared" si="57"/>
        <v>0</v>
      </c>
      <c r="S178" s="15"/>
      <c r="T178" s="15"/>
      <c r="U178" s="15"/>
      <c r="V178" s="15"/>
    </row>
    <row r="179" spans="1:22" s="16" customFormat="1" ht="12.75">
      <c r="A179" s="36"/>
      <c r="B179" s="36"/>
      <c r="C179" s="19" t="s">
        <v>73</v>
      </c>
      <c r="D179" s="1">
        <f t="shared" si="64"/>
        <v>31830</v>
      </c>
      <c r="E179" s="1">
        <f t="shared" si="66"/>
        <v>0</v>
      </c>
      <c r="F179" s="1">
        <f t="shared" si="67"/>
        <v>31830</v>
      </c>
      <c r="G179" s="1">
        <f t="shared" si="68"/>
        <v>0</v>
      </c>
      <c r="H179" s="1">
        <f t="shared" si="68"/>
        <v>0</v>
      </c>
      <c r="I179" s="1">
        <f t="shared" si="68"/>
        <v>0</v>
      </c>
      <c r="J179" s="1">
        <f t="shared" si="68"/>
        <v>0</v>
      </c>
      <c r="K179" s="1">
        <f t="shared" si="68"/>
        <v>0</v>
      </c>
      <c r="L179" s="1">
        <f t="shared" si="68"/>
        <v>0</v>
      </c>
      <c r="M179" s="1">
        <f t="shared" si="68"/>
        <v>0</v>
      </c>
      <c r="N179" s="42"/>
      <c r="O179" s="43"/>
      <c r="P179" s="14">
        <f t="shared" si="69"/>
        <v>31830</v>
      </c>
      <c r="Q179" s="14">
        <f t="shared" si="69"/>
        <v>0</v>
      </c>
      <c r="R179" s="15">
        <f t="shared" si="57"/>
        <v>0</v>
      </c>
      <c r="S179" s="15"/>
      <c r="T179" s="15"/>
      <c r="U179" s="15"/>
      <c r="V179" s="15"/>
    </row>
    <row r="180" spans="1:22" s="16" customFormat="1" ht="12.75">
      <c r="A180" s="37"/>
      <c r="B180" s="37"/>
      <c r="C180" s="19" t="s">
        <v>74</v>
      </c>
      <c r="D180" s="1">
        <f t="shared" si="64"/>
        <v>31830</v>
      </c>
      <c r="E180" s="1">
        <f t="shared" si="66"/>
        <v>0</v>
      </c>
      <c r="F180" s="1">
        <f t="shared" si="67"/>
        <v>31830</v>
      </c>
      <c r="G180" s="1">
        <f t="shared" si="68"/>
        <v>0</v>
      </c>
      <c r="H180" s="1">
        <f t="shared" si="68"/>
        <v>0</v>
      </c>
      <c r="I180" s="1">
        <f t="shared" si="68"/>
        <v>0</v>
      </c>
      <c r="J180" s="1">
        <f t="shared" si="68"/>
        <v>0</v>
      </c>
      <c r="K180" s="1">
        <f t="shared" si="68"/>
        <v>0</v>
      </c>
      <c r="L180" s="1">
        <f t="shared" si="68"/>
        <v>0</v>
      </c>
      <c r="M180" s="1">
        <f t="shared" si="68"/>
        <v>0</v>
      </c>
      <c r="N180" s="44"/>
      <c r="O180" s="45"/>
      <c r="P180" s="14">
        <f t="shared" si="69"/>
        <v>31830</v>
      </c>
      <c r="Q180" s="14">
        <f t="shared" si="69"/>
        <v>0</v>
      </c>
      <c r="R180" s="15">
        <f t="shared" si="57"/>
        <v>0</v>
      </c>
      <c r="S180" s="15"/>
      <c r="T180" s="15"/>
      <c r="U180" s="15"/>
      <c r="V180" s="15"/>
    </row>
    <row r="181" spans="1:22" ht="96" customHeight="1">
      <c r="A181" s="17" t="s">
        <v>47</v>
      </c>
      <c r="B181" s="66" t="s">
        <v>48</v>
      </c>
      <c r="C181" s="2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70"/>
      <c r="O181" s="70"/>
      <c r="P181" s="14">
        <f t="shared" si="38"/>
        <v>0</v>
      </c>
      <c r="Q181" s="14">
        <f t="shared" si="39"/>
        <v>0</v>
      </c>
      <c r="R181" s="15">
        <f>E181-M181</f>
        <v>0</v>
      </c>
      <c r="S181" s="15"/>
      <c r="T181" s="15"/>
      <c r="U181" s="15"/>
      <c r="V181" s="15"/>
    </row>
    <row r="182" spans="1:22" ht="53.25" customHeight="1">
      <c r="A182" s="11"/>
      <c r="B182" s="30" t="s">
        <v>82</v>
      </c>
      <c r="C182" s="3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38"/>
      <c r="O182" s="39"/>
      <c r="P182" s="14">
        <f t="shared" si="38"/>
        <v>0</v>
      </c>
      <c r="Q182" s="14">
        <f t="shared" si="39"/>
        <v>0</v>
      </c>
      <c r="R182" s="15">
        <f t="shared" si="57"/>
        <v>0</v>
      </c>
      <c r="S182" s="15"/>
      <c r="T182" s="15"/>
      <c r="U182" s="15"/>
      <c r="V182" s="15"/>
    </row>
    <row r="183" spans="1:22" ht="15" customHeight="1">
      <c r="A183" s="32" t="s">
        <v>49</v>
      </c>
      <c r="B183" s="35" t="s">
        <v>67</v>
      </c>
      <c r="C183" s="19" t="s">
        <v>11</v>
      </c>
      <c r="D183" s="1">
        <v>3459213.7</v>
      </c>
      <c r="E183" s="1">
        <v>1105318.9</v>
      </c>
      <c r="F183" s="1">
        <v>2051905.8000000003</v>
      </c>
      <c r="G183" s="1">
        <v>984346.9999999999</v>
      </c>
      <c r="H183" s="1">
        <v>0</v>
      </c>
      <c r="I183" s="1">
        <v>0</v>
      </c>
      <c r="J183" s="1">
        <v>1407307.9000000001</v>
      </c>
      <c r="K183" s="1">
        <v>120971.89999999998</v>
      </c>
      <c r="L183" s="1">
        <v>0</v>
      </c>
      <c r="M183" s="1">
        <v>0</v>
      </c>
      <c r="N183" s="40" t="s">
        <v>12</v>
      </c>
      <c r="O183" s="41"/>
      <c r="P183" s="14">
        <f t="shared" si="38"/>
        <v>3459213.7</v>
      </c>
      <c r="Q183" s="14">
        <f t="shared" si="39"/>
        <v>1105318.9</v>
      </c>
      <c r="R183" s="15">
        <f t="shared" si="57"/>
        <v>1105318.9</v>
      </c>
      <c r="S183" s="15"/>
      <c r="T183" s="15"/>
      <c r="U183" s="15"/>
      <c r="V183" s="15"/>
    </row>
    <row r="184" spans="1:22" ht="15">
      <c r="A184" s="33"/>
      <c r="B184" s="36"/>
      <c r="C184" s="19" t="s">
        <v>13</v>
      </c>
      <c r="D184" s="1">
        <v>428629.9</v>
      </c>
      <c r="E184" s="1">
        <v>428629.89999999997</v>
      </c>
      <c r="F184" s="1">
        <v>324956.80000000005</v>
      </c>
      <c r="G184" s="1">
        <v>324956.8</v>
      </c>
      <c r="H184" s="1">
        <v>0</v>
      </c>
      <c r="I184" s="1">
        <v>0</v>
      </c>
      <c r="J184" s="1">
        <v>103673.1</v>
      </c>
      <c r="K184" s="1">
        <v>103673.09999999999</v>
      </c>
      <c r="L184" s="1">
        <v>0</v>
      </c>
      <c r="M184" s="1">
        <v>0</v>
      </c>
      <c r="N184" s="42"/>
      <c r="O184" s="43"/>
      <c r="P184" s="14">
        <f t="shared" si="38"/>
        <v>428629.9</v>
      </c>
      <c r="Q184" s="14">
        <f t="shared" si="39"/>
        <v>428629.89999999997</v>
      </c>
      <c r="R184" s="15">
        <f t="shared" si="57"/>
        <v>428629.89999999997</v>
      </c>
      <c r="S184" s="15"/>
      <c r="T184" s="15"/>
      <c r="U184" s="15"/>
      <c r="V184" s="15"/>
    </row>
    <row r="185" spans="1:22" ht="21" customHeight="1">
      <c r="A185" s="33"/>
      <c r="B185" s="36"/>
      <c r="C185" s="19" t="s">
        <v>14</v>
      </c>
      <c r="D185" s="1">
        <v>565977.8999999999</v>
      </c>
      <c r="E185" s="1">
        <v>338344.5</v>
      </c>
      <c r="F185" s="1">
        <v>345463.6</v>
      </c>
      <c r="G185" s="1">
        <v>329695.1</v>
      </c>
      <c r="H185" s="1">
        <v>0</v>
      </c>
      <c r="I185" s="1">
        <v>0</v>
      </c>
      <c r="J185" s="1">
        <v>220514.3</v>
      </c>
      <c r="K185" s="1">
        <v>8649.4</v>
      </c>
      <c r="L185" s="1">
        <v>0</v>
      </c>
      <c r="M185" s="1">
        <v>0</v>
      </c>
      <c r="N185" s="42"/>
      <c r="O185" s="43"/>
      <c r="P185" s="14">
        <f t="shared" si="38"/>
        <v>565977.8999999999</v>
      </c>
      <c r="Q185" s="14">
        <f t="shared" si="39"/>
        <v>338344.5</v>
      </c>
      <c r="R185" s="15">
        <f t="shared" si="57"/>
        <v>338344.5</v>
      </c>
      <c r="S185" s="15"/>
      <c r="T185" s="15"/>
      <c r="U185" s="15"/>
      <c r="V185" s="15"/>
    </row>
    <row r="186" spans="1:22" ht="21" customHeight="1">
      <c r="A186" s="33"/>
      <c r="B186" s="36"/>
      <c r="C186" s="19" t="s">
        <v>15</v>
      </c>
      <c r="D186" s="1">
        <v>590666.7</v>
      </c>
      <c r="E186" s="1">
        <v>338344.5</v>
      </c>
      <c r="F186" s="1">
        <v>345463.6</v>
      </c>
      <c r="G186" s="1">
        <v>329695.1</v>
      </c>
      <c r="H186" s="1">
        <v>0</v>
      </c>
      <c r="I186" s="1">
        <v>0</v>
      </c>
      <c r="J186" s="1">
        <v>245203.1</v>
      </c>
      <c r="K186" s="1">
        <v>8649.4</v>
      </c>
      <c r="L186" s="1">
        <v>0</v>
      </c>
      <c r="M186" s="1">
        <v>0</v>
      </c>
      <c r="N186" s="42"/>
      <c r="O186" s="43"/>
      <c r="P186" s="14">
        <f t="shared" si="38"/>
        <v>590666.7</v>
      </c>
      <c r="Q186" s="14">
        <f t="shared" si="39"/>
        <v>338344.5</v>
      </c>
      <c r="R186" s="15">
        <f t="shared" si="57"/>
        <v>338344.5</v>
      </c>
      <c r="S186" s="15"/>
      <c r="T186" s="15"/>
      <c r="U186" s="15"/>
      <c r="V186" s="15"/>
    </row>
    <row r="187" spans="1:22" ht="15">
      <c r="A187" s="33"/>
      <c r="B187" s="36"/>
      <c r="C187" s="19" t="s">
        <v>72</v>
      </c>
      <c r="D187" s="1">
        <v>624646.3999999999</v>
      </c>
      <c r="E187" s="1">
        <v>0</v>
      </c>
      <c r="F187" s="1">
        <v>345340.6</v>
      </c>
      <c r="G187" s="1">
        <v>0</v>
      </c>
      <c r="H187" s="1">
        <v>0</v>
      </c>
      <c r="I187" s="1">
        <v>0</v>
      </c>
      <c r="J187" s="1">
        <v>279305.8</v>
      </c>
      <c r="K187" s="1">
        <v>0</v>
      </c>
      <c r="L187" s="1">
        <v>0</v>
      </c>
      <c r="M187" s="1">
        <v>0</v>
      </c>
      <c r="N187" s="42"/>
      <c r="O187" s="43"/>
      <c r="P187" s="14">
        <f aca="true" t="shared" si="70" ref="P187:Q189">F187+J187+H187</f>
        <v>624646.3999999999</v>
      </c>
      <c r="Q187" s="14">
        <f t="shared" si="70"/>
        <v>0</v>
      </c>
      <c r="R187" s="15">
        <f t="shared" si="57"/>
        <v>0</v>
      </c>
      <c r="S187" s="15"/>
      <c r="T187" s="15"/>
      <c r="U187" s="15"/>
      <c r="V187" s="15"/>
    </row>
    <row r="188" spans="1:22" ht="21" customHeight="1">
      <c r="A188" s="33"/>
      <c r="B188" s="36"/>
      <c r="C188" s="19" t="s">
        <v>73</v>
      </c>
      <c r="D188" s="1">
        <v>624646.3999999999</v>
      </c>
      <c r="E188" s="1">
        <v>0</v>
      </c>
      <c r="F188" s="1">
        <v>345340.6</v>
      </c>
      <c r="G188" s="1">
        <v>0</v>
      </c>
      <c r="H188" s="1">
        <v>0</v>
      </c>
      <c r="I188" s="1">
        <v>0</v>
      </c>
      <c r="J188" s="1">
        <v>279305.8</v>
      </c>
      <c r="K188" s="1">
        <v>0</v>
      </c>
      <c r="L188" s="1">
        <v>0</v>
      </c>
      <c r="M188" s="1">
        <v>0</v>
      </c>
      <c r="N188" s="42"/>
      <c r="O188" s="43"/>
      <c r="P188" s="14">
        <f t="shared" si="70"/>
        <v>624646.3999999999</v>
      </c>
      <c r="Q188" s="14">
        <f t="shared" si="70"/>
        <v>0</v>
      </c>
      <c r="R188" s="15">
        <f t="shared" si="57"/>
        <v>0</v>
      </c>
      <c r="S188" s="15"/>
      <c r="T188" s="15"/>
      <c r="U188" s="15"/>
      <c r="V188" s="15"/>
    </row>
    <row r="189" spans="1:22" ht="21" customHeight="1">
      <c r="A189" s="34"/>
      <c r="B189" s="37"/>
      <c r="C189" s="19" t="s">
        <v>74</v>
      </c>
      <c r="D189" s="1">
        <v>624646.3999999999</v>
      </c>
      <c r="E189" s="1">
        <v>0</v>
      </c>
      <c r="F189" s="1">
        <v>345340.6</v>
      </c>
      <c r="G189" s="1">
        <v>0</v>
      </c>
      <c r="H189" s="1">
        <v>0</v>
      </c>
      <c r="I189" s="1">
        <v>0</v>
      </c>
      <c r="J189" s="1">
        <v>279305.8</v>
      </c>
      <c r="K189" s="1">
        <v>0</v>
      </c>
      <c r="L189" s="1">
        <v>0</v>
      </c>
      <c r="M189" s="1">
        <v>0</v>
      </c>
      <c r="N189" s="44"/>
      <c r="O189" s="45"/>
      <c r="P189" s="14">
        <f t="shared" si="70"/>
        <v>624646.3999999999</v>
      </c>
      <c r="Q189" s="14">
        <f t="shared" si="70"/>
        <v>0</v>
      </c>
      <c r="R189" s="15">
        <f t="shared" si="57"/>
        <v>0</v>
      </c>
      <c r="S189" s="15"/>
      <c r="T189" s="15"/>
      <c r="U189" s="15"/>
      <c r="V189" s="15"/>
    </row>
    <row r="190" spans="1:22" ht="15.75" customHeight="1">
      <c r="A190" s="32" t="s">
        <v>50</v>
      </c>
      <c r="B190" s="35" t="s">
        <v>88</v>
      </c>
      <c r="C190" s="19" t="s">
        <v>11</v>
      </c>
      <c r="D190" s="1">
        <v>89485.2</v>
      </c>
      <c r="E190" s="1">
        <v>76068.79999999999</v>
      </c>
      <c r="F190" s="1">
        <v>22942.8</v>
      </c>
      <c r="G190" s="1">
        <v>9526.4</v>
      </c>
      <c r="H190" s="1">
        <v>0</v>
      </c>
      <c r="I190" s="1">
        <v>0</v>
      </c>
      <c r="J190" s="1">
        <v>612</v>
      </c>
      <c r="K190" s="1">
        <v>612</v>
      </c>
      <c r="L190" s="1">
        <v>65930.4</v>
      </c>
      <c r="M190" s="1">
        <v>65930.4</v>
      </c>
      <c r="N190" s="40" t="s">
        <v>12</v>
      </c>
      <c r="O190" s="41"/>
      <c r="P190" s="14">
        <f t="shared" si="38"/>
        <v>23554.8</v>
      </c>
      <c r="Q190" s="14">
        <f t="shared" si="39"/>
        <v>10138.4</v>
      </c>
      <c r="R190" s="15">
        <f t="shared" si="57"/>
        <v>10138.399999999994</v>
      </c>
      <c r="S190" s="15"/>
      <c r="T190" s="15"/>
      <c r="U190" s="15"/>
      <c r="V190" s="15"/>
    </row>
    <row r="191" spans="1:22" ht="27" customHeight="1">
      <c r="A191" s="33"/>
      <c r="B191" s="36"/>
      <c r="C191" s="19" t="s">
        <v>13</v>
      </c>
      <c r="D191" s="1">
        <v>29692.2</v>
      </c>
      <c r="E191" s="1">
        <v>29692.2</v>
      </c>
      <c r="F191" s="1">
        <v>5692.8</v>
      </c>
      <c r="G191" s="1">
        <v>5692.8</v>
      </c>
      <c r="H191" s="1">
        <v>0</v>
      </c>
      <c r="I191" s="1">
        <v>0</v>
      </c>
      <c r="J191" s="1">
        <v>612</v>
      </c>
      <c r="K191" s="1">
        <v>612</v>
      </c>
      <c r="L191" s="1">
        <v>23387.4</v>
      </c>
      <c r="M191" s="1">
        <v>23387.4</v>
      </c>
      <c r="N191" s="42"/>
      <c r="O191" s="43"/>
      <c r="P191" s="14">
        <f t="shared" si="38"/>
        <v>6304.8</v>
      </c>
      <c r="Q191" s="14">
        <f t="shared" si="39"/>
        <v>6304.8</v>
      </c>
      <c r="R191" s="15">
        <f t="shared" si="57"/>
        <v>6304.799999999999</v>
      </c>
      <c r="S191" s="15"/>
      <c r="T191" s="15"/>
      <c r="U191" s="15"/>
      <c r="V191" s="15"/>
    </row>
    <row r="192" spans="1:22" ht="27" customHeight="1">
      <c r="A192" s="33"/>
      <c r="B192" s="36"/>
      <c r="C192" s="19" t="s">
        <v>14</v>
      </c>
      <c r="D192" s="1">
        <v>26358.3</v>
      </c>
      <c r="E192" s="1">
        <v>23163.3</v>
      </c>
      <c r="F192" s="1">
        <v>5086.8</v>
      </c>
      <c r="G192" s="1">
        <v>1891.8</v>
      </c>
      <c r="H192" s="1">
        <v>0</v>
      </c>
      <c r="I192" s="1">
        <v>0</v>
      </c>
      <c r="J192" s="1">
        <v>0</v>
      </c>
      <c r="K192" s="1">
        <v>0</v>
      </c>
      <c r="L192" s="1">
        <v>21271.5</v>
      </c>
      <c r="M192" s="1">
        <v>21271.5</v>
      </c>
      <c r="N192" s="42"/>
      <c r="O192" s="43"/>
      <c r="P192" s="14">
        <f t="shared" si="38"/>
        <v>5086.8</v>
      </c>
      <c r="Q192" s="14">
        <f t="shared" si="39"/>
        <v>1891.8</v>
      </c>
      <c r="R192" s="15">
        <f t="shared" si="57"/>
        <v>1891.7999999999993</v>
      </c>
      <c r="S192" s="15"/>
      <c r="T192" s="15"/>
      <c r="U192" s="15"/>
      <c r="V192" s="15"/>
    </row>
    <row r="193" spans="1:22" ht="27" customHeight="1">
      <c r="A193" s="33"/>
      <c r="B193" s="36"/>
      <c r="C193" s="19" t="s">
        <v>15</v>
      </c>
      <c r="D193" s="1">
        <v>26711.3</v>
      </c>
      <c r="E193" s="1">
        <v>23213.3</v>
      </c>
      <c r="F193" s="1">
        <v>5439.8</v>
      </c>
      <c r="G193" s="1">
        <v>1941.8</v>
      </c>
      <c r="H193" s="1">
        <v>0</v>
      </c>
      <c r="I193" s="1">
        <v>0</v>
      </c>
      <c r="J193" s="1">
        <v>0</v>
      </c>
      <c r="K193" s="1">
        <v>0</v>
      </c>
      <c r="L193" s="1">
        <v>21271.5</v>
      </c>
      <c r="M193" s="1">
        <v>21271.5</v>
      </c>
      <c r="N193" s="42"/>
      <c r="O193" s="43"/>
      <c r="P193" s="14">
        <f t="shared" si="38"/>
        <v>5439.8</v>
      </c>
      <c r="Q193" s="14">
        <f t="shared" si="39"/>
        <v>1941.8</v>
      </c>
      <c r="R193" s="15">
        <f t="shared" si="57"/>
        <v>1941.7999999999993</v>
      </c>
      <c r="S193" s="15"/>
      <c r="T193" s="15"/>
      <c r="U193" s="15"/>
      <c r="V193" s="15"/>
    </row>
    <row r="194" spans="1:22" ht="27" customHeight="1">
      <c r="A194" s="33"/>
      <c r="B194" s="36"/>
      <c r="C194" s="19" t="s">
        <v>72</v>
      </c>
      <c r="D194" s="1">
        <v>2839.8</v>
      </c>
      <c r="E194" s="1">
        <v>0</v>
      </c>
      <c r="F194" s="1">
        <v>2839.8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42"/>
      <c r="O194" s="43"/>
      <c r="P194" s="14">
        <f aca="true" t="shared" si="71" ref="P194:Q196">F194+J194+H194</f>
        <v>2839.8</v>
      </c>
      <c r="Q194" s="14">
        <f t="shared" si="71"/>
        <v>0</v>
      </c>
      <c r="R194" s="15">
        <f t="shared" si="57"/>
        <v>0</v>
      </c>
      <c r="S194" s="15"/>
      <c r="T194" s="15"/>
      <c r="U194" s="15"/>
      <c r="V194" s="15"/>
    </row>
    <row r="195" spans="1:22" ht="27" customHeight="1">
      <c r="A195" s="33"/>
      <c r="B195" s="36"/>
      <c r="C195" s="19" t="s">
        <v>73</v>
      </c>
      <c r="D195" s="1">
        <v>1941.8</v>
      </c>
      <c r="E195" s="1">
        <v>0</v>
      </c>
      <c r="F195" s="1">
        <v>1941.8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42"/>
      <c r="O195" s="43"/>
      <c r="P195" s="14">
        <f t="shared" si="71"/>
        <v>1941.8</v>
      </c>
      <c r="Q195" s="14">
        <f t="shared" si="71"/>
        <v>0</v>
      </c>
      <c r="R195" s="15">
        <f t="shared" si="57"/>
        <v>0</v>
      </c>
      <c r="S195" s="15"/>
      <c r="T195" s="15"/>
      <c r="U195" s="15"/>
      <c r="V195" s="15"/>
    </row>
    <row r="196" spans="1:22" ht="27" customHeight="1">
      <c r="A196" s="34"/>
      <c r="B196" s="37"/>
      <c r="C196" s="19" t="s">
        <v>74</v>
      </c>
      <c r="D196" s="1">
        <v>1941.8</v>
      </c>
      <c r="E196" s="1">
        <v>0</v>
      </c>
      <c r="F196" s="1">
        <v>1941.8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44"/>
      <c r="O196" s="45"/>
      <c r="P196" s="14">
        <f t="shared" si="71"/>
        <v>1941.8</v>
      </c>
      <c r="Q196" s="14">
        <f t="shared" si="71"/>
        <v>0</v>
      </c>
      <c r="R196" s="15">
        <f t="shared" si="57"/>
        <v>0</v>
      </c>
      <c r="S196" s="15"/>
      <c r="T196" s="15"/>
      <c r="U196" s="15"/>
      <c r="V196" s="15"/>
    </row>
    <row r="197" spans="1:22" ht="15">
      <c r="A197" s="35"/>
      <c r="B197" s="35" t="s">
        <v>68</v>
      </c>
      <c r="C197" s="19" t="s">
        <v>11</v>
      </c>
      <c r="D197" s="1">
        <f>D198+D199+D200+D201+D202+D203</f>
        <v>3548698.9000000004</v>
      </c>
      <c r="E197" s="1">
        <f aca="true" t="shared" si="72" ref="E197:E203">E183+E190</f>
        <v>1181387.7</v>
      </c>
      <c r="F197" s="1">
        <f aca="true" t="shared" si="73" ref="F197:M197">F183+F190</f>
        <v>2074848.6000000003</v>
      </c>
      <c r="G197" s="1">
        <f t="shared" si="73"/>
        <v>993873.3999999999</v>
      </c>
      <c r="H197" s="1">
        <f t="shared" si="73"/>
        <v>0</v>
      </c>
      <c r="I197" s="1">
        <f t="shared" si="73"/>
        <v>0</v>
      </c>
      <c r="J197" s="1">
        <f t="shared" si="73"/>
        <v>1407919.9000000001</v>
      </c>
      <c r="K197" s="1">
        <f t="shared" si="73"/>
        <v>121583.89999999998</v>
      </c>
      <c r="L197" s="1">
        <f t="shared" si="73"/>
        <v>65930.4</v>
      </c>
      <c r="M197" s="1">
        <f t="shared" si="73"/>
        <v>65930.4</v>
      </c>
      <c r="N197" s="40"/>
      <c r="O197" s="41"/>
      <c r="P197" s="14">
        <f t="shared" si="38"/>
        <v>3482768.5000000005</v>
      </c>
      <c r="Q197" s="14">
        <f t="shared" si="39"/>
        <v>1115457.2999999998</v>
      </c>
      <c r="R197" s="15">
        <f t="shared" si="57"/>
        <v>1115457.3</v>
      </c>
      <c r="S197" s="15"/>
      <c r="T197" s="15"/>
      <c r="U197" s="15"/>
      <c r="V197" s="15"/>
    </row>
    <row r="198" spans="1:22" ht="15">
      <c r="A198" s="36"/>
      <c r="B198" s="36"/>
      <c r="C198" s="19" t="s">
        <v>13</v>
      </c>
      <c r="D198" s="1">
        <f aca="true" t="shared" si="74" ref="D198:D203">D184+D191</f>
        <v>458322.10000000003</v>
      </c>
      <c r="E198" s="1">
        <f t="shared" si="72"/>
        <v>458322.1</v>
      </c>
      <c r="F198" s="1">
        <f aca="true" t="shared" si="75" ref="F198:M203">F184+F191</f>
        <v>330649.60000000003</v>
      </c>
      <c r="G198" s="1">
        <f t="shared" si="75"/>
        <v>330649.6</v>
      </c>
      <c r="H198" s="1">
        <f t="shared" si="75"/>
        <v>0</v>
      </c>
      <c r="I198" s="1">
        <f t="shared" si="75"/>
        <v>0</v>
      </c>
      <c r="J198" s="1">
        <f t="shared" si="75"/>
        <v>104285.1</v>
      </c>
      <c r="K198" s="1">
        <f t="shared" si="75"/>
        <v>104285.09999999999</v>
      </c>
      <c r="L198" s="1">
        <f t="shared" si="75"/>
        <v>23387.4</v>
      </c>
      <c r="M198" s="1">
        <f t="shared" si="75"/>
        <v>23387.4</v>
      </c>
      <c r="N198" s="42"/>
      <c r="O198" s="43"/>
      <c r="P198" s="14">
        <f t="shared" si="38"/>
        <v>434934.70000000007</v>
      </c>
      <c r="Q198" s="14">
        <f t="shared" si="39"/>
        <v>434934.69999999995</v>
      </c>
      <c r="R198" s="15">
        <f t="shared" si="57"/>
        <v>434934.69999999995</v>
      </c>
      <c r="S198" s="15"/>
      <c r="T198" s="15"/>
      <c r="U198" s="15"/>
      <c r="V198" s="15"/>
    </row>
    <row r="199" spans="1:22" ht="15">
      <c r="A199" s="36"/>
      <c r="B199" s="36"/>
      <c r="C199" s="19" t="s">
        <v>14</v>
      </c>
      <c r="D199" s="1">
        <f t="shared" si="74"/>
        <v>592336.2</v>
      </c>
      <c r="E199" s="1">
        <f t="shared" si="72"/>
        <v>361507.8</v>
      </c>
      <c r="F199" s="1">
        <f t="shared" si="75"/>
        <v>350550.39999999997</v>
      </c>
      <c r="G199" s="1">
        <f t="shared" si="75"/>
        <v>331586.89999999997</v>
      </c>
      <c r="H199" s="1">
        <f t="shared" si="75"/>
        <v>0</v>
      </c>
      <c r="I199" s="1">
        <f t="shared" si="75"/>
        <v>0</v>
      </c>
      <c r="J199" s="1">
        <f t="shared" si="75"/>
        <v>220514.3</v>
      </c>
      <c r="K199" s="1">
        <f t="shared" si="75"/>
        <v>8649.4</v>
      </c>
      <c r="L199" s="1">
        <f t="shared" si="75"/>
        <v>21271.5</v>
      </c>
      <c r="M199" s="1">
        <f t="shared" si="75"/>
        <v>21271.5</v>
      </c>
      <c r="N199" s="42"/>
      <c r="O199" s="43"/>
      <c r="P199" s="14">
        <f t="shared" si="38"/>
        <v>571064.7</v>
      </c>
      <c r="Q199" s="14">
        <f t="shared" si="39"/>
        <v>340236.3</v>
      </c>
      <c r="R199" s="15">
        <f t="shared" si="57"/>
        <v>340236.3</v>
      </c>
      <c r="S199" s="15"/>
      <c r="T199" s="15"/>
      <c r="U199" s="15"/>
      <c r="V199" s="15"/>
    </row>
    <row r="200" spans="1:22" ht="15">
      <c r="A200" s="36"/>
      <c r="B200" s="36"/>
      <c r="C200" s="19" t="s">
        <v>15</v>
      </c>
      <c r="D200" s="1">
        <f t="shared" si="74"/>
        <v>617378</v>
      </c>
      <c r="E200" s="1">
        <f t="shared" si="72"/>
        <v>361557.8</v>
      </c>
      <c r="F200" s="1">
        <f t="shared" si="75"/>
        <v>350903.39999999997</v>
      </c>
      <c r="G200" s="1">
        <f t="shared" si="75"/>
        <v>331636.89999999997</v>
      </c>
      <c r="H200" s="1">
        <f t="shared" si="75"/>
        <v>0</v>
      </c>
      <c r="I200" s="1">
        <f t="shared" si="75"/>
        <v>0</v>
      </c>
      <c r="J200" s="1">
        <f t="shared" si="75"/>
        <v>245203.1</v>
      </c>
      <c r="K200" s="1">
        <f t="shared" si="75"/>
        <v>8649.4</v>
      </c>
      <c r="L200" s="1">
        <f t="shared" si="75"/>
        <v>21271.5</v>
      </c>
      <c r="M200" s="1">
        <f t="shared" si="75"/>
        <v>21271.5</v>
      </c>
      <c r="N200" s="42"/>
      <c r="O200" s="43"/>
      <c r="P200" s="14">
        <f t="shared" si="38"/>
        <v>596106.5</v>
      </c>
      <c r="Q200" s="14">
        <f t="shared" si="39"/>
        <v>340286.3</v>
      </c>
      <c r="R200" s="15">
        <f t="shared" si="57"/>
        <v>340286.3</v>
      </c>
      <c r="S200" s="15"/>
      <c r="T200" s="15"/>
      <c r="U200" s="15"/>
      <c r="V200" s="15"/>
    </row>
    <row r="201" spans="1:22" ht="15">
      <c r="A201" s="36"/>
      <c r="B201" s="36"/>
      <c r="C201" s="19" t="s">
        <v>72</v>
      </c>
      <c r="D201" s="1">
        <f t="shared" si="74"/>
        <v>627486.2</v>
      </c>
      <c r="E201" s="1">
        <f t="shared" si="72"/>
        <v>0</v>
      </c>
      <c r="F201" s="1">
        <f t="shared" si="75"/>
        <v>348180.39999999997</v>
      </c>
      <c r="G201" s="1">
        <f t="shared" si="75"/>
        <v>0</v>
      </c>
      <c r="H201" s="1">
        <f t="shared" si="75"/>
        <v>0</v>
      </c>
      <c r="I201" s="1">
        <f t="shared" si="75"/>
        <v>0</v>
      </c>
      <c r="J201" s="1">
        <f t="shared" si="75"/>
        <v>279305.8</v>
      </c>
      <c r="K201" s="1">
        <f t="shared" si="75"/>
        <v>0</v>
      </c>
      <c r="L201" s="1">
        <f t="shared" si="75"/>
        <v>0</v>
      </c>
      <c r="M201" s="1">
        <f t="shared" si="75"/>
        <v>0</v>
      </c>
      <c r="N201" s="42"/>
      <c r="O201" s="43"/>
      <c r="P201" s="14">
        <f aca="true" t="shared" si="76" ref="P201:Q203">F201+J201+H201</f>
        <v>627486.2</v>
      </c>
      <c r="Q201" s="14">
        <f t="shared" si="76"/>
        <v>0</v>
      </c>
      <c r="R201" s="15">
        <f t="shared" si="57"/>
        <v>0</v>
      </c>
      <c r="S201" s="15"/>
      <c r="T201" s="15"/>
      <c r="U201" s="15"/>
      <c r="V201" s="15"/>
    </row>
    <row r="202" spans="1:22" ht="15">
      <c r="A202" s="36"/>
      <c r="B202" s="36"/>
      <c r="C202" s="19" t="s">
        <v>73</v>
      </c>
      <c r="D202" s="1">
        <f t="shared" si="74"/>
        <v>626588.2</v>
      </c>
      <c r="E202" s="1">
        <f t="shared" si="72"/>
        <v>0</v>
      </c>
      <c r="F202" s="1">
        <f t="shared" si="75"/>
        <v>347282.39999999997</v>
      </c>
      <c r="G202" s="1">
        <f t="shared" si="75"/>
        <v>0</v>
      </c>
      <c r="H202" s="1">
        <f t="shared" si="75"/>
        <v>0</v>
      </c>
      <c r="I202" s="1">
        <f t="shared" si="75"/>
        <v>0</v>
      </c>
      <c r="J202" s="1">
        <f t="shared" si="75"/>
        <v>279305.8</v>
      </c>
      <c r="K202" s="1">
        <f t="shared" si="75"/>
        <v>0</v>
      </c>
      <c r="L202" s="1">
        <f t="shared" si="75"/>
        <v>0</v>
      </c>
      <c r="M202" s="1">
        <f t="shared" si="75"/>
        <v>0</v>
      </c>
      <c r="N202" s="42"/>
      <c r="O202" s="43"/>
      <c r="P202" s="14">
        <f t="shared" si="76"/>
        <v>626588.2</v>
      </c>
      <c r="Q202" s="14">
        <f t="shared" si="76"/>
        <v>0</v>
      </c>
      <c r="R202" s="15">
        <f t="shared" si="57"/>
        <v>0</v>
      </c>
      <c r="S202" s="15"/>
      <c r="T202" s="15"/>
      <c r="U202" s="15"/>
      <c r="V202" s="15"/>
    </row>
    <row r="203" spans="1:22" ht="15">
      <c r="A203" s="37"/>
      <c r="B203" s="37"/>
      <c r="C203" s="19" t="s">
        <v>74</v>
      </c>
      <c r="D203" s="1">
        <f t="shared" si="74"/>
        <v>626588.2</v>
      </c>
      <c r="E203" s="1">
        <f t="shared" si="72"/>
        <v>0</v>
      </c>
      <c r="F203" s="1">
        <f>F189+F196</f>
        <v>347282.39999999997</v>
      </c>
      <c r="G203" s="1">
        <f t="shared" si="75"/>
        <v>0</v>
      </c>
      <c r="H203" s="1">
        <f t="shared" si="75"/>
        <v>0</v>
      </c>
      <c r="I203" s="1">
        <f t="shared" si="75"/>
        <v>0</v>
      </c>
      <c r="J203" s="1">
        <f t="shared" si="75"/>
        <v>279305.8</v>
      </c>
      <c r="K203" s="1">
        <f t="shared" si="75"/>
        <v>0</v>
      </c>
      <c r="L203" s="1">
        <f t="shared" si="75"/>
        <v>0</v>
      </c>
      <c r="M203" s="1">
        <f t="shared" si="75"/>
        <v>0</v>
      </c>
      <c r="N203" s="44"/>
      <c r="O203" s="45"/>
      <c r="P203" s="14">
        <f t="shared" si="76"/>
        <v>626588.2</v>
      </c>
      <c r="Q203" s="14">
        <f t="shared" si="76"/>
        <v>0</v>
      </c>
      <c r="R203" s="15">
        <f t="shared" si="57"/>
        <v>0</v>
      </c>
      <c r="S203" s="15"/>
      <c r="T203" s="15"/>
      <c r="U203" s="15"/>
      <c r="V203" s="15"/>
    </row>
    <row r="204" spans="1:22" ht="15">
      <c r="A204" s="35"/>
      <c r="B204" s="35" t="s">
        <v>28</v>
      </c>
      <c r="C204" s="19" t="s">
        <v>11</v>
      </c>
      <c r="D204" s="2">
        <f>F204+H204+J204+L204</f>
        <v>53767484.585186765</v>
      </c>
      <c r="E204" s="2">
        <f>G204+K204+I204+M204</f>
        <v>20752332.699999996</v>
      </c>
      <c r="F204" s="2">
        <f aca="true" t="shared" si="77" ref="F204:M210">F31+F54+F77+F107+F144+F174+F197</f>
        <v>17254389.5</v>
      </c>
      <c r="G204" s="2">
        <f t="shared" si="77"/>
        <v>7077945.5</v>
      </c>
      <c r="H204" s="2">
        <f t="shared" si="77"/>
        <v>92138.2</v>
      </c>
      <c r="I204" s="2">
        <f t="shared" si="77"/>
        <v>92138.2</v>
      </c>
      <c r="J204" s="2">
        <f t="shared" si="77"/>
        <v>34899806.685186766</v>
      </c>
      <c r="K204" s="2">
        <f t="shared" si="77"/>
        <v>12061098.799999999</v>
      </c>
      <c r="L204" s="2">
        <f t="shared" si="77"/>
        <v>1521150.2</v>
      </c>
      <c r="M204" s="2">
        <f t="shared" si="77"/>
        <v>1521150.2</v>
      </c>
      <c r="N204" s="40"/>
      <c r="O204" s="41"/>
      <c r="P204" s="14">
        <f t="shared" si="38"/>
        <v>52246334.38518677</v>
      </c>
      <c r="Q204" s="14">
        <f t="shared" si="39"/>
        <v>19231182.499999996</v>
      </c>
      <c r="R204" s="15">
        <f t="shared" si="57"/>
        <v>19231182.499999996</v>
      </c>
      <c r="S204" s="15"/>
      <c r="T204" s="15"/>
      <c r="U204" s="15"/>
      <c r="V204" s="15"/>
    </row>
    <row r="205" spans="1:22" ht="15">
      <c r="A205" s="36"/>
      <c r="B205" s="36"/>
      <c r="C205" s="19" t="s">
        <v>13</v>
      </c>
      <c r="D205" s="2">
        <f>D32+D55+D78+D108+D145+D175+D198</f>
        <v>7227726.785929999</v>
      </c>
      <c r="E205" s="2">
        <f>E32+E55+E78+E108+E145+E175+E198</f>
        <v>7227726.7836</v>
      </c>
      <c r="F205" s="2">
        <f t="shared" si="77"/>
        <v>2240710.8</v>
      </c>
      <c r="G205" s="2">
        <f t="shared" si="77"/>
        <v>2240710.8</v>
      </c>
      <c r="H205" s="2">
        <f t="shared" si="77"/>
        <v>92138.2</v>
      </c>
      <c r="I205" s="2">
        <f t="shared" si="77"/>
        <v>92138.2</v>
      </c>
      <c r="J205" s="2">
        <f t="shared" si="77"/>
        <v>4349673.80233</v>
      </c>
      <c r="K205" s="2">
        <f t="shared" si="77"/>
        <v>4349673.8</v>
      </c>
      <c r="L205" s="2">
        <f>L32+L55+L78+L108+L145+L175+L198</f>
        <v>545204</v>
      </c>
      <c r="M205" s="2">
        <f t="shared" si="77"/>
        <v>545204</v>
      </c>
      <c r="N205" s="42"/>
      <c r="O205" s="43"/>
      <c r="P205" s="14">
        <f t="shared" si="38"/>
        <v>6682522.80233</v>
      </c>
      <c r="Q205" s="14">
        <f t="shared" si="39"/>
        <v>6682522.8</v>
      </c>
      <c r="R205" s="15">
        <f t="shared" si="57"/>
        <v>6682522.7836</v>
      </c>
      <c r="S205" s="15">
        <v>6677195.5</v>
      </c>
      <c r="T205" s="15">
        <f>R205-S205</f>
        <v>5327.283599999733</v>
      </c>
      <c r="U205" s="15"/>
      <c r="V205" s="15"/>
    </row>
    <row r="206" spans="1:22" ht="15">
      <c r="A206" s="36"/>
      <c r="B206" s="36"/>
      <c r="C206" s="19" t="s">
        <v>14</v>
      </c>
      <c r="D206" s="2">
        <f>D33+D56+D79+D109+D146+D176+D199</f>
        <v>10378023.120628953</v>
      </c>
      <c r="E206" s="2">
        <f>E33+E56+E79+E109+E146+E176+E199</f>
        <v>6626730.1</v>
      </c>
      <c r="F206" s="2">
        <f t="shared" si="77"/>
        <v>3549145.1999999997</v>
      </c>
      <c r="G206" s="2">
        <f t="shared" si="77"/>
        <v>2256021.3000000003</v>
      </c>
      <c r="H206" s="2">
        <f t="shared" si="77"/>
        <v>0</v>
      </c>
      <c r="I206" s="2">
        <f t="shared" si="77"/>
        <v>0</v>
      </c>
      <c r="J206" s="2">
        <f t="shared" si="77"/>
        <v>6340904.820628955</v>
      </c>
      <c r="K206" s="2">
        <f t="shared" si="77"/>
        <v>3882735.6999999997</v>
      </c>
      <c r="L206" s="2">
        <f t="shared" si="77"/>
        <v>487973.1</v>
      </c>
      <c r="M206" s="2">
        <f t="shared" si="77"/>
        <v>487973.1</v>
      </c>
      <c r="N206" s="42"/>
      <c r="O206" s="43"/>
      <c r="P206" s="14">
        <f t="shared" si="38"/>
        <v>9890050.020628955</v>
      </c>
      <c r="Q206" s="14">
        <f t="shared" si="39"/>
        <v>6138757</v>
      </c>
      <c r="R206" s="15">
        <f t="shared" si="57"/>
        <v>6138757</v>
      </c>
      <c r="S206" s="15">
        <v>6072146.3</v>
      </c>
      <c r="T206" s="15">
        <f>R206-S206</f>
        <v>66610.70000000019</v>
      </c>
      <c r="U206" s="15">
        <f>T206+T205</f>
        <v>71937.98359999992</v>
      </c>
      <c r="V206" s="15"/>
    </row>
    <row r="207" spans="1:22" ht="15">
      <c r="A207" s="36"/>
      <c r="B207" s="36"/>
      <c r="C207" s="19" t="s">
        <v>15</v>
      </c>
      <c r="D207" s="2">
        <f>F207+H207+J207+L207</f>
        <v>10449383.331956955</v>
      </c>
      <c r="E207" s="2">
        <f>E34+E57+E80+E110+E147+E177+E200</f>
        <v>6897875.8</v>
      </c>
      <c r="F207" s="2">
        <f t="shared" si="77"/>
        <v>3474939.0000000005</v>
      </c>
      <c r="G207" s="2">
        <f t="shared" si="77"/>
        <v>2581213.4</v>
      </c>
      <c r="H207" s="2">
        <f t="shared" si="77"/>
        <v>0</v>
      </c>
      <c r="I207" s="2">
        <f t="shared" si="77"/>
        <v>0</v>
      </c>
      <c r="J207" s="2">
        <f t="shared" si="77"/>
        <v>6486471.231956954</v>
      </c>
      <c r="K207" s="2">
        <f t="shared" si="77"/>
        <v>3828689.3</v>
      </c>
      <c r="L207" s="2">
        <f t="shared" si="77"/>
        <v>487973.1</v>
      </c>
      <c r="M207" s="2">
        <f t="shared" si="77"/>
        <v>487973.1</v>
      </c>
      <c r="N207" s="42"/>
      <c r="O207" s="43"/>
      <c r="P207" s="14">
        <f t="shared" si="38"/>
        <v>9961410.231956955</v>
      </c>
      <c r="Q207" s="14">
        <f t="shared" si="39"/>
        <v>6409902.699999999</v>
      </c>
      <c r="R207" s="15">
        <f t="shared" si="57"/>
        <v>6409902.7</v>
      </c>
      <c r="S207" s="15">
        <v>6301372.6</v>
      </c>
      <c r="T207" s="15">
        <f>R207-S207</f>
        <v>108530.10000000056</v>
      </c>
      <c r="U207" s="15"/>
      <c r="V207" s="15"/>
    </row>
    <row r="208" spans="1:22" ht="15">
      <c r="A208" s="36"/>
      <c r="B208" s="36"/>
      <c r="C208" s="19" t="s">
        <v>72</v>
      </c>
      <c r="D208" s="2">
        <f>D35+D58+D81+D111+D148+D178+D201</f>
        <v>9268729.576756954</v>
      </c>
      <c r="E208" s="2">
        <f>E35+E58+E81+E111+E148+E178+E201</f>
        <v>0</v>
      </c>
      <c r="F208" s="2">
        <f t="shared" si="77"/>
        <v>2847962.3</v>
      </c>
      <c r="G208" s="2">
        <f t="shared" si="77"/>
        <v>0</v>
      </c>
      <c r="H208" s="2">
        <f t="shared" si="77"/>
        <v>0</v>
      </c>
      <c r="I208" s="2">
        <f t="shared" si="77"/>
        <v>0</v>
      </c>
      <c r="J208" s="2">
        <f t="shared" si="77"/>
        <v>6420767.276756954</v>
      </c>
      <c r="K208" s="2">
        <f t="shared" si="77"/>
        <v>0</v>
      </c>
      <c r="L208" s="2">
        <f t="shared" si="77"/>
        <v>0</v>
      </c>
      <c r="M208" s="2">
        <f t="shared" si="77"/>
        <v>0</v>
      </c>
      <c r="N208" s="42"/>
      <c r="O208" s="43"/>
      <c r="P208" s="14">
        <f aca="true" t="shared" si="78" ref="P208:Q210">F208+J208+H208</f>
        <v>9268729.576756954</v>
      </c>
      <c r="Q208" s="14">
        <f t="shared" si="78"/>
        <v>0</v>
      </c>
      <c r="R208" s="15">
        <f t="shared" si="57"/>
        <v>0</v>
      </c>
      <c r="S208" s="15"/>
      <c r="T208" s="15"/>
      <c r="U208" s="15"/>
      <c r="V208" s="15"/>
    </row>
    <row r="209" spans="1:22" ht="15">
      <c r="A209" s="36"/>
      <c r="B209" s="36"/>
      <c r="C209" s="19" t="s">
        <v>73</v>
      </c>
      <c r="D209" s="2">
        <f>D36+D59+D82+D112+D149+D179+D202</f>
        <v>8252788.476756955</v>
      </c>
      <c r="E209" s="2">
        <f>E36+E59+E82+E112+E149+E179+E202</f>
        <v>0</v>
      </c>
      <c r="F209" s="2">
        <f t="shared" si="77"/>
        <v>2565716.0999999996</v>
      </c>
      <c r="G209" s="2">
        <f t="shared" si="77"/>
        <v>0</v>
      </c>
      <c r="H209" s="2">
        <f t="shared" si="77"/>
        <v>0</v>
      </c>
      <c r="I209" s="2">
        <f t="shared" si="77"/>
        <v>0</v>
      </c>
      <c r="J209" s="2">
        <f t="shared" si="77"/>
        <v>5687072.376756955</v>
      </c>
      <c r="K209" s="2">
        <f t="shared" si="77"/>
        <v>0</v>
      </c>
      <c r="L209" s="2">
        <f t="shared" si="77"/>
        <v>0</v>
      </c>
      <c r="M209" s="2">
        <f t="shared" si="77"/>
        <v>0</v>
      </c>
      <c r="N209" s="42"/>
      <c r="O209" s="43"/>
      <c r="P209" s="14">
        <f t="shared" si="78"/>
        <v>8252788.476756955</v>
      </c>
      <c r="Q209" s="14">
        <f t="shared" si="78"/>
        <v>0</v>
      </c>
      <c r="R209" s="15">
        <f t="shared" si="57"/>
        <v>0</v>
      </c>
      <c r="S209" s="15"/>
      <c r="T209" s="15"/>
      <c r="U209" s="15"/>
      <c r="V209" s="15"/>
    </row>
    <row r="210" spans="1:22" ht="15">
      <c r="A210" s="37"/>
      <c r="B210" s="37"/>
      <c r="C210" s="19" t="s">
        <v>74</v>
      </c>
      <c r="D210" s="2">
        <f>D37+D60+D83+D113+D150+D180+D203</f>
        <v>8190833.276756954</v>
      </c>
      <c r="E210" s="2">
        <f>E37+E60+E83+E113+E150+E180+E203</f>
        <v>0</v>
      </c>
      <c r="F210" s="2">
        <f t="shared" si="77"/>
        <v>2575916.0999999996</v>
      </c>
      <c r="G210" s="2">
        <f t="shared" si="77"/>
        <v>0</v>
      </c>
      <c r="H210" s="2">
        <f t="shared" si="77"/>
        <v>0</v>
      </c>
      <c r="I210" s="2">
        <f t="shared" si="77"/>
        <v>0</v>
      </c>
      <c r="J210" s="2">
        <f t="shared" si="77"/>
        <v>5614917.176756955</v>
      </c>
      <c r="K210" s="2">
        <f t="shared" si="77"/>
        <v>0</v>
      </c>
      <c r="L210" s="2">
        <f t="shared" si="77"/>
        <v>0</v>
      </c>
      <c r="M210" s="2">
        <f t="shared" si="77"/>
        <v>0</v>
      </c>
      <c r="N210" s="44"/>
      <c r="O210" s="45"/>
      <c r="P210" s="14">
        <f t="shared" si="78"/>
        <v>8190833.276756954</v>
      </c>
      <c r="Q210" s="14">
        <f t="shared" si="78"/>
        <v>0</v>
      </c>
      <c r="R210" s="15">
        <f t="shared" si="57"/>
        <v>0</v>
      </c>
      <c r="S210" s="15"/>
      <c r="T210" s="15"/>
      <c r="U210" s="15"/>
      <c r="V210" s="15"/>
    </row>
    <row r="215" spans="1:13" ht="15">
      <c r="A215" s="25" t="s">
        <v>91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3"/>
    </row>
    <row r="216" spans="1:13" ht="15">
      <c r="A216" s="25" t="s">
        <v>93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3"/>
    </row>
    <row r="217" spans="1:13" ht="15">
      <c r="A217" s="25" t="s">
        <v>94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3"/>
    </row>
    <row r="218" spans="1:13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3"/>
    </row>
    <row r="219" spans="1:13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3"/>
    </row>
    <row r="220" spans="4:13" ht="15">
      <c r="D220" s="23"/>
      <c r="E220" s="23"/>
      <c r="F220" s="23"/>
      <c r="G220" s="23"/>
      <c r="H220" s="23"/>
      <c r="I220" s="23"/>
      <c r="J220" s="23"/>
      <c r="K220" s="23"/>
      <c r="L220" s="23"/>
      <c r="M220" s="23"/>
    </row>
    <row r="221" spans="4:13" ht="15">
      <c r="D221" s="23"/>
      <c r="E221" s="23"/>
      <c r="F221" s="23"/>
      <c r="G221" s="23"/>
      <c r="H221" s="23"/>
      <c r="I221" s="23"/>
      <c r="J221" s="23"/>
      <c r="K221" s="23"/>
      <c r="L221" s="23"/>
      <c r="M221" s="23"/>
    </row>
    <row r="222" spans="4:13" ht="15">
      <c r="D222" s="23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4:13" ht="15"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4:13" ht="15"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spans="4:13" ht="15">
      <c r="D225" s="23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4:13" ht="15">
      <c r="D226" s="23"/>
      <c r="E226" s="23"/>
      <c r="F226" s="23"/>
      <c r="G226" s="23"/>
      <c r="H226" s="23"/>
      <c r="I226" s="23"/>
      <c r="J226" s="23"/>
      <c r="K226" s="23"/>
      <c r="L226" s="23"/>
      <c r="M226" s="23"/>
    </row>
  </sheetData>
  <sheetProtection/>
  <mergeCells count="126">
    <mergeCell ref="N137:O143"/>
    <mergeCell ref="B137:B143"/>
    <mergeCell ref="A116:A122"/>
    <mergeCell ref="B116:B122"/>
    <mergeCell ref="B123:B129"/>
    <mergeCell ref="A123:A129"/>
    <mergeCell ref="A204:A210"/>
    <mergeCell ref="N182:O182"/>
    <mergeCell ref="N144:O150"/>
    <mergeCell ref="N204:O210"/>
    <mergeCell ref="N197:O203"/>
    <mergeCell ref="N190:O196"/>
    <mergeCell ref="N183:O189"/>
    <mergeCell ref="N152:O152"/>
    <mergeCell ref="B204:B210"/>
    <mergeCell ref="B197:B203"/>
    <mergeCell ref="A197:A203"/>
    <mergeCell ref="B190:B196"/>
    <mergeCell ref="B152:C152"/>
    <mergeCell ref="A183:A189"/>
    <mergeCell ref="B174:B180"/>
    <mergeCell ref="A174:A180"/>
    <mergeCell ref="B182:C182"/>
    <mergeCell ref="B153:B159"/>
    <mergeCell ref="A153:A159"/>
    <mergeCell ref="A190:A196"/>
    <mergeCell ref="A144:A150"/>
    <mergeCell ref="B183:B189"/>
    <mergeCell ref="B31:B37"/>
    <mergeCell ref="B40:B46"/>
    <mergeCell ref="B107:B113"/>
    <mergeCell ref="B100:B106"/>
    <mergeCell ref="B167:B173"/>
    <mergeCell ref="A137:A143"/>
    <mergeCell ref="B130:B136"/>
    <mergeCell ref="A31:A37"/>
    <mergeCell ref="N93:O99"/>
    <mergeCell ref="N130:O136"/>
    <mergeCell ref="N107:O113"/>
    <mergeCell ref="A100:A106"/>
    <mergeCell ref="A93:A99"/>
    <mergeCell ref="N62:O62"/>
    <mergeCell ref="N31:O37"/>
    <mergeCell ref="A130:A136"/>
    <mergeCell ref="N123:O129"/>
    <mergeCell ref="B181:C181"/>
    <mergeCell ref="N114:O114"/>
    <mergeCell ref="B114:C114"/>
    <mergeCell ref="N115:O115"/>
    <mergeCell ref="B144:B150"/>
    <mergeCell ref="N160:O166"/>
    <mergeCell ref="N153:O159"/>
    <mergeCell ref="B151:C151"/>
    <mergeCell ref="N181:O181"/>
    <mergeCell ref="N116:O122"/>
    <mergeCell ref="A86:A92"/>
    <mergeCell ref="B93:B99"/>
    <mergeCell ref="N100:O106"/>
    <mergeCell ref="B115:C115"/>
    <mergeCell ref="A107:A113"/>
    <mergeCell ref="B160:B166"/>
    <mergeCell ref="A160:A166"/>
    <mergeCell ref="N174:O180"/>
    <mergeCell ref="N167:O173"/>
    <mergeCell ref="A167:A173"/>
    <mergeCell ref="N86:O92"/>
    <mergeCell ref="N77:O83"/>
    <mergeCell ref="N63:O69"/>
    <mergeCell ref="N84:O84"/>
    <mergeCell ref="B86:B92"/>
    <mergeCell ref="A77:A83"/>
    <mergeCell ref="A63:A69"/>
    <mergeCell ref="B47:B53"/>
    <mergeCell ref="A54:A60"/>
    <mergeCell ref="B85:C85"/>
    <mergeCell ref="B77:B83"/>
    <mergeCell ref="B70:B76"/>
    <mergeCell ref="B54:B60"/>
    <mergeCell ref="B62:C62"/>
    <mergeCell ref="K5:O5"/>
    <mergeCell ref="A7:O7"/>
    <mergeCell ref="A10:A12"/>
    <mergeCell ref="B10:B12"/>
    <mergeCell ref="C10:C12"/>
    <mergeCell ref="F11:G11"/>
    <mergeCell ref="H11:I11"/>
    <mergeCell ref="N10:O12"/>
    <mergeCell ref="D10:E11"/>
    <mergeCell ref="F10:M10"/>
    <mergeCell ref="A8:O8"/>
    <mergeCell ref="L11:M11"/>
    <mergeCell ref="N13:O13"/>
    <mergeCell ref="B14:C14"/>
    <mergeCell ref="N14:O14"/>
    <mergeCell ref="J11:K11"/>
    <mergeCell ref="N15:O15"/>
    <mergeCell ref="N47:O53"/>
    <mergeCell ref="B61:C61"/>
    <mergeCell ref="B38:C38"/>
    <mergeCell ref="N38:O38"/>
    <mergeCell ref="N61:O61"/>
    <mergeCell ref="N40:O46"/>
    <mergeCell ref="B16:C16"/>
    <mergeCell ref="N54:O60"/>
    <mergeCell ref="N24:O30"/>
    <mergeCell ref="N85:O85"/>
    <mergeCell ref="N16:O16"/>
    <mergeCell ref="B17:B23"/>
    <mergeCell ref="N39:O39"/>
    <mergeCell ref="N70:O76"/>
    <mergeCell ref="B84:C84"/>
    <mergeCell ref="N17:O23"/>
    <mergeCell ref="A215:L215"/>
    <mergeCell ref="B15:C15"/>
    <mergeCell ref="B24:B30"/>
    <mergeCell ref="B39:C39"/>
    <mergeCell ref="A70:A76"/>
    <mergeCell ref="B63:B69"/>
    <mergeCell ref="A24:A30"/>
    <mergeCell ref="A17:A23"/>
    <mergeCell ref="A47:A53"/>
    <mergeCell ref="A40:A46"/>
    <mergeCell ref="A219:L219"/>
    <mergeCell ref="A218:L218"/>
    <mergeCell ref="A217:L217"/>
    <mergeCell ref="A216:L216"/>
  </mergeCells>
  <printOptions/>
  <pageMargins left="0.7480314960629921" right="0.7480314960629921" top="0.5905511811023623" bottom="0.3937007874015748" header="0.5118110236220472" footer="0.5118110236220472"/>
  <pageSetup fitToHeight="10" horizontalDpi="600" verticalDpi="600" orientation="landscape" paperSize="9" scale="67" r:id="rId1"/>
  <rowBreaks count="7" manualBreakCount="7">
    <brk id="30" max="16" man="1"/>
    <brk id="53" max="16" man="1"/>
    <brk id="69" max="16" man="1"/>
    <brk id="92" max="16" man="1"/>
    <brk id="113" max="16" man="1"/>
    <brk id="136" max="16" man="1"/>
    <brk id="1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2016-01-12T04:52:10Z</cp:lastPrinted>
  <dcterms:created xsi:type="dcterms:W3CDTF">1996-10-08T23:32:33Z</dcterms:created>
  <dcterms:modified xsi:type="dcterms:W3CDTF">2016-01-14T05:59:29Z</dcterms:modified>
  <cp:category/>
  <cp:version/>
  <cp:contentType/>
  <cp:contentStatus/>
</cp:coreProperties>
</file>