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9320" windowHeight="11640" activeTab="0"/>
  </bookViews>
  <sheets>
    <sheet name="Лист1" sheetId="1" r:id="rId1"/>
  </sheets>
  <definedNames>
    <definedName name="_xlnm.Print_Area" localSheetId="0">'Лист1'!$A$1:$P$168</definedName>
  </definedNames>
  <calcPr fullCalcOnLoad="1"/>
</workbook>
</file>

<file path=xl/sharedStrings.xml><?xml version="1.0" encoding="utf-8"?>
<sst xmlns="http://schemas.openxmlformats.org/spreadsheetml/2006/main" count="294" uniqueCount="81">
  <si>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</si>
  <si>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</si>
  <si>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</si>
  <si>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</si>
  <si>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</si>
  <si>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</si>
  <si>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</si>
  <si>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</si>
  <si>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</si>
  <si>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</si>
  <si>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</si>
  <si>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</si>
  <si>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</si>
  <si>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</si>
  <si>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</si>
  <si>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</si>
  <si>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</si>
  <si>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</si>
  <si>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</si>
  <si>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</si>
  <si>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</si>
  <si>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Содержание ГТС на территории объекта "Противооползневые мероприятия на правом берегу р. Томи в г. Томске"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</si>
  <si>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</si>
  <si>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</si>
  <si>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</si>
  <si>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</si>
  <si>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</si>
  <si>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</si>
  <si>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</si>
  <si>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</si>
  <si>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</si>
  <si>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</si>
  <si>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</si>
  <si>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Текущий ремонт трубопроводов и колодцев ливневой канализации</t>
  </si>
  <si>
    <t>Текущий ремонт водовыпусков и шиберных устройств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</si>
  <si>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</si>
  <si>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</si>
  <si>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</si>
  <si>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</si>
  <si>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</si>
  <si>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</si>
  <si>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</si>
  <si>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</si>
  <si>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</si>
  <si>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</si>
  <si>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</si>
  <si>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</si>
  <si>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</si>
  <si>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</si>
  <si>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</si>
  <si>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</si>
  <si>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</si>
  <si>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</si>
  <si>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</si>
  <si>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</si>
  <si>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</si>
  <si>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</si>
  <si>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Отбор проб и проведение химического и бактериологического анализа воды на выпусках</t>
  </si>
  <si>
    <t>ежеквартально</t>
  </si>
  <si>
    <t>раз в 2 года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</si>
  <si>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</si>
  <si>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</si>
  <si>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</si>
  <si>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</si>
  <si>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</si>
  <si>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</si>
  <si>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</si>
  <si>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 xml:space="preserve">Приложение 2 к подпрограмме «Содержание инженерной инфраструктуры»  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</si>
  <si>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</si>
  <si>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</si>
  <si>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Департамент городского хозяйства администрации Города Томска, МКУ "ИЗС"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</si>
  <si>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</si>
  <si>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</si>
  <si>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</si>
  <si>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Наименования целей, задач, мероприятий подпрограммы</t>
  </si>
  <si>
    <t>1200 маш./час</t>
  </si>
  <si>
    <t>1 шт.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</si>
  <si>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</si>
  <si>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</si>
  <si>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</si>
  <si>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Управление дорожной деятельности, благоустройства и транспорта администрации Города  Томска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</si>
</sst>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8" fontId="6" fillId="0" borderId="10" xfId="0" applyNumberFormat="1" applyFont="1" applyFill="1" applyBorder="1" applyAlignment="1">
      <alignment wrapText="1"/>
    </xf>
    <xf numFmtId="168" fontId="1" fillId="0" borderId="10" xfId="0" applyNumberFormat="1" applyFont="1" applyFill="1" applyBorder="1" applyAlignment="1">
      <alignment wrapText="1"/>
    </xf>
    <xf numFmtId="168" fontId="6" fillId="33" borderId="10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right" vertical="top" wrapText="1" inden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wrapText="1"/>
    </xf>
    <xf numFmtId="2" fontId="1" fillId="0" borderId="13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6" fillId="33" borderId="13" xfId="0" applyNumberFormat="1" applyFont="1" applyFill="1" applyBorder="1" applyAlignment="1">
      <alignment vertical="center" wrapText="1"/>
    </xf>
    <xf numFmtId="2" fontId="0" fillId="34" borderId="0" xfId="0" applyNumberFormat="1" applyFont="1" applyFill="1" applyAlignment="1">
      <alignment/>
    </xf>
    <xf numFmtId="2" fontId="1" fillId="33" borderId="13" xfId="0" applyNumberFormat="1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2" fontId="8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vertical="center" wrapText="1"/>
    </xf>
    <xf numFmtId="2" fontId="1" fillId="0" borderId="17" xfId="0" applyNumberFormat="1" applyFont="1" applyFill="1" applyBorder="1" applyAlignment="1">
      <alignment vertical="center" wrapText="1"/>
    </xf>
    <xf numFmtId="2" fontId="12" fillId="0" borderId="18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vertical="center" wrapText="1"/>
    </xf>
    <xf numFmtId="2" fontId="9" fillId="0" borderId="19" xfId="0" applyNumberFormat="1" applyFont="1" applyFill="1" applyBorder="1" applyAlignment="1">
      <alignment horizontal="left" vertical="center" wrapText="1"/>
    </xf>
    <xf numFmtId="2" fontId="9" fillId="0" borderId="20" xfId="0" applyNumberFormat="1" applyFont="1" applyFill="1" applyBorder="1" applyAlignment="1">
      <alignment horizontal="left" vertical="center" wrapText="1"/>
    </xf>
    <xf numFmtId="2" fontId="9" fillId="0" borderId="17" xfId="0" applyNumberFormat="1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1" fillId="0" borderId="14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1" fillId="0" borderId="15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vertical="center" wrapText="1"/>
    </xf>
    <xf numFmtId="2" fontId="1" fillId="33" borderId="12" xfId="0" applyNumberFormat="1" applyFont="1" applyFill="1" applyBorder="1" applyAlignment="1">
      <alignment vertical="center" wrapText="1"/>
    </xf>
    <xf numFmtId="2" fontId="1" fillId="33" borderId="15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0" fillId="0" borderId="16" xfId="0" applyNumberFormat="1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0" fillId="0" borderId="0" xfId="0" applyNumberFormat="1" applyFont="1" applyFill="1" applyAlignment="1">
      <alignment horizontal="right" vertical="top" wrapText="1"/>
    </xf>
    <xf numFmtId="2" fontId="5" fillId="0" borderId="0" xfId="0" applyNumberFormat="1" applyFont="1" applyFill="1" applyAlignment="1">
      <alignment horizontal="center" vertical="center" wrapText="1"/>
    </xf>
    <xf numFmtId="2" fontId="7" fillId="33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view="pageBreakPreview" zoomScale="89" zoomScaleNormal="75" zoomScaleSheetLayoutView="89" zoomScalePageLayoutView="0" workbookViewId="0" topLeftCell="B1">
      <pane ySplit="6" topLeftCell="A151" activePane="bottomLeft" state="frozen"/>
      <selection pane="topLeft" activeCell="A1" sqref="A1"/>
      <selection pane="bottomLeft" activeCell="F162" sqref="F162:O166"/>
    </sheetView>
  </sheetViews>
  <sheetFormatPr defaultColWidth="12.00390625" defaultRowHeight="12.75"/>
  <cols>
    <col min="1" max="1" width="12.00390625" style="5" customWidth="1"/>
    <col min="2" max="2" width="14.375" style="5" customWidth="1"/>
    <col min="3" max="16384" width="12.00390625" style="5" customWidth="1"/>
  </cols>
  <sheetData>
    <row r="1" spans="12:16" ht="12.75">
      <c r="L1" s="55" t="s">
        <v>67</v>
      </c>
      <c r="M1" s="55"/>
      <c r="N1" s="55"/>
      <c r="O1" s="55"/>
      <c r="P1" s="55"/>
    </row>
    <row r="2" spans="1:16" ht="75" customHeight="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5"/>
      <c r="M2" s="55"/>
      <c r="N2" s="55"/>
      <c r="O2" s="55"/>
      <c r="P2" s="55"/>
    </row>
    <row r="3" ht="0.75" customHeight="1">
      <c r="L3" s="6"/>
    </row>
    <row r="4" spans="1:16" ht="24.75" customHeight="1">
      <c r="A4" s="21" t="s">
        <v>0</v>
      </c>
      <c r="B4" s="28" t="s">
        <v>74</v>
      </c>
      <c r="C4" s="35" t="s">
        <v>51</v>
      </c>
      <c r="D4" s="35" t="s">
        <v>18</v>
      </c>
      <c r="E4" s="28" t="s">
        <v>1</v>
      </c>
      <c r="F4" s="24" t="s">
        <v>2</v>
      </c>
      <c r="G4" s="53"/>
      <c r="H4" s="39" t="s">
        <v>3</v>
      </c>
      <c r="I4" s="40"/>
      <c r="J4" s="40"/>
      <c r="K4" s="40"/>
      <c r="L4" s="40"/>
      <c r="M4" s="40"/>
      <c r="N4" s="40"/>
      <c r="O4" s="41"/>
      <c r="P4" s="24" t="s">
        <v>14</v>
      </c>
    </row>
    <row r="5" spans="1:16" ht="24.75" customHeight="1">
      <c r="A5" s="22"/>
      <c r="B5" s="28"/>
      <c r="C5" s="36"/>
      <c r="D5" s="36"/>
      <c r="E5" s="28"/>
      <c r="F5" s="26"/>
      <c r="G5" s="54"/>
      <c r="H5" s="28" t="s">
        <v>4</v>
      </c>
      <c r="I5" s="28"/>
      <c r="J5" s="28" t="s">
        <v>5</v>
      </c>
      <c r="K5" s="28"/>
      <c r="L5" s="28" t="s">
        <v>6</v>
      </c>
      <c r="M5" s="28"/>
      <c r="N5" s="28" t="s">
        <v>7</v>
      </c>
      <c r="O5" s="28"/>
      <c r="P5" s="51"/>
    </row>
    <row r="6" spans="1:16" ht="24.75" customHeight="1">
      <c r="A6" s="23"/>
      <c r="B6" s="28"/>
      <c r="C6" s="37"/>
      <c r="D6" s="37"/>
      <c r="E6" s="28"/>
      <c r="F6" s="7" t="s">
        <v>69</v>
      </c>
      <c r="G6" s="7" t="s">
        <v>9</v>
      </c>
      <c r="H6" s="7" t="s">
        <v>8</v>
      </c>
      <c r="I6" s="7" t="s">
        <v>9</v>
      </c>
      <c r="J6" s="7" t="s">
        <v>8</v>
      </c>
      <c r="K6" s="7" t="s">
        <v>9</v>
      </c>
      <c r="L6" s="7" t="s">
        <v>8</v>
      </c>
      <c r="M6" s="7" t="s">
        <v>9</v>
      </c>
      <c r="N6" s="7" t="s">
        <v>8</v>
      </c>
      <c r="O6" s="7" t="s">
        <v>9</v>
      </c>
      <c r="P6" s="52"/>
    </row>
    <row r="7" spans="1:16" ht="27.75" customHeight="1">
      <c r="A7" s="9"/>
      <c r="B7" s="29" t="s">
        <v>72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28.5" customHeight="1">
      <c r="A8" s="9"/>
      <c r="B8" s="31" t="s">
        <v>71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8" customHeight="1">
      <c r="A9" s="21">
        <v>1</v>
      </c>
      <c r="B9" s="35" t="s">
        <v>19</v>
      </c>
      <c r="C9" s="28" t="s">
        <v>20</v>
      </c>
      <c r="D9" s="7"/>
      <c r="E9" s="10" t="s">
        <v>10</v>
      </c>
      <c r="F9" s="1">
        <f>SUM(F10:F14)</f>
        <v>1997.9</v>
      </c>
      <c r="G9" s="1">
        <f aca="true" t="shared" si="0" ref="G9:O9">SUM(G10:G14)</f>
        <v>1080</v>
      </c>
      <c r="H9" s="1">
        <f t="shared" si="0"/>
        <v>1997.9</v>
      </c>
      <c r="I9" s="1">
        <f t="shared" si="0"/>
        <v>1080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7"/>
    </row>
    <row r="10" spans="1:16" ht="18" customHeight="1">
      <c r="A10" s="22"/>
      <c r="B10" s="36"/>
      <c r="C10" s="28"/>
      <c r="D10" s="7" t="s">
        <v>23</v>
      </c>
      <c r="E10" s="12" t="s">
        <v>15</v>
      </c>
      <c r="F10" s="2">
        <f aca="true" t="shared" si="1" ref="F10:G14">H10+J10+L10+N10</f>
        <v>360</v>
      </c>
      <c r="G10" s="2">
        <f t="shared" si="1"/>
        <v>360</v>
      </c>
      <c r="H10" s="2">
        <v>360</v>
      </c>
      <c r="I10" s="2">
        <v>360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1" t="s">
        <v>70</v>
      </c>
    </row>
    <row r="11" spans="1:16" ht="18" customHeight="1">
      <c r="A11" s="22"/>
      <c r="B11" s="36"/>
      <c r="C11" s="28"/>
      <c r="D11" s="7"/>
      <c r="E11" s="12" t="s">
        <v>12</v>
      </c>
      <c r="F11" s="2">
        <f t="shared" si="1"/>
        <v>379.1</v>
      </c>
      <c r="G11" s="2">
        <f t="shared" si="1"/>
        <v>360</v>
      </c>
      <c r="H11" s="2">
        <v>379.1</v>
      </c>
      <c r="I11" s="2">
        <v>360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2"/>
    </row>
    <row r="12" spans="1:16" ht="18" customHeight="1">
      <c r="A12" s="22"/>
      <c r="B12" s="36"/>
      <c r="C12" s="28"/>
      <c r="D12" s="7"/>
      <c r="E12" s="12" t="s">
        <v>13</v>
      </c>
      <c r="F12" s="2">
        <f t="shared" si="1"/>
        <v>399.2</v>
      </c>
      <c r="G12" s="2">
        <f t="shared" si="1"/>
        <v>360</v>
      </c>
      <c r="H12" s="2">
        <v>399.2</v>
      </c>
      <c r="I12" s="2">
        <v>360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2"/>
    </row>
    <row r="13" spans="1:16" ht="18" customHeight="1">
      <c r="A13" s="22"/>
      <c r="B13" s="36"/>
      <c r="C13" s="28"/>
      <c r="D13" s="7"/>
      <c r="E13" s="12" t="s">
        <v>16</v>
      </c>
      <c r="F13" s="2">
        <f t="shared" si="1"/>
        <v>419.5</v>
      </c>
      <c r="G13" s="2">
        <f t="shared" si="1"/>
        <v>0</v>
      </c>
      <c r="H13" s="2">
        <v>419.5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2"/>
    </row>
    <row r="14" spans="1:16" ht="18" customHeight="1">
      <c r="A14" s="23"/>
      <c r="B14" s="37"/>
      <c r="C14" s="28"/>
      <c r="D14" s="7"/>
      <c r="E14" s="12" t="s">
        <v>17</v>
      </c>
      <c r="F14" s="2">
        <f t="shared" si="1"/>
        <v>440.1</v>
      </c>
      <c r="G14" s="2">
        <f t="shared" si="1"/>
        <v>0</v>
      </c>
      <c r="H14" s="2">
        <v>440.1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3"/>
    </row>
    <row r="15" spans="1:16" ht="18" customHeight="1">
      <c r="A15" s="21">
        <f>A9+1</f>
        <v>2</v>
      </c>
      <c r="B15" s="35" t="s">
        <v>21</v>
      </c>
      <c r="C15" s="28" t="s">
        <v>22</v>
      </c>
      <c r="D15" s="7"/>
      <c r="E15" s="10" t="s">
        <v>10</v>
      </c>
      <c r="F15" s="1">
        <f>SUM(F16:F20)</f>
        <v>200108.19999999998</v>
      </c>
      <c r="G15" s="1">
        <f aca="true" t="shared" si="2" ref="G15:O15">SUM(G16:G20)</f>
        <v>74.2</v>
      </c>
      <c r="H15" s="1">
        <f t="shared" si="2"/>
        <v>200108.19999999998</v>
      </c>
      <c r="I15" s="1">
        <f t="shared" si="2"/>
        <v>74.2</v>
      </c>
      <c r="J15" s="1">
        <f t="shared" si="2"/>
        <v>0</v>
      </c>
      <c r="K15" s="1">
        <f t="shared" si="2"/>
        <v>0</v>
      </c>
      <c r="L15" s="1">
        <f t="shared" si="2"/>
        <v>0</v>
      </c>
      <c r="M15" s="1">
        <f t="shared" si="2"/>
        <v>0</v>
      </c>
      <c r="N15" s="1">
        <f t="shared" si="2"/>
        <v>0</v>
      </c>
      <c r="O15" s="1">
        <f t="shared" si="2"/>
        <v>0</v>
      </c>
      <c r="P15" s="7"/>
    </row>
    <row r="16" spans="1:16" ht="18" customHeight="1">
      <c r="A16" s="22"/>
      <c r="B16" s="36"/>
      <c r="C16" s="28"/>
      <c r="D16" s="7" t="s">
        <v>23</v>
      </c>
      <c r="E16" s="12" t="s">
        <v>15</v>
      </c>
      <c r="F16" s="2">
        <f aca="true" t="shared" si="3" ref="F16:G20">H16+J16+L16+N16</f>
        <v>36058</v>
      </c>
      <c r="G16" s="2">
        <f t="shared" si="3"/>
        <v>74.2</v>
      </c>
      <c r="H16" s="2">
        <v>36058</v>
      </c>
      <c r="I16" s="2">
        <v>74.2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1" t="s">
        <v>61</v>
      </c>
    </row>
    <row r="17" spans="1:16" ht="18" customHeight="1">
      <c r="A17" s="22"/>
      <c r="B17" s="36"/>
      <c r="C17" s="28"/>
      <c r="D17" s="7"/>
      <c r="E17" s="12" t="s">
        <v>12</v>
      </c>
      <c r="F17" s="2">
        <f t="shared" si="3"/>
        <v>37969</v>
      </c>
      <c r="G17" s="2">
        <f t="shared" si="3"/>
        <v>0</v>
      </c>
      <c r="H17" s="2">
        <v>37969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2"/>
    </row>
    <row r="18" spans="1:16" ht="18" customHeight="1">
      <c r="A18" s="22"/>
      <c r="B18" s="36"/>
      <c r="C18" s="28"/>
      <c r="D18" s="7"/>
      <c r="E18" s="12" t="s">
        <v>13</v>
      </c>
      <c r="F18" s="2">
        <f t="shared" si="3"/>
        <v>39981.4</v>
      </c>
      <c r="G18" s="2">
        <f t="shared" si="3"/>
        <v>0</v>
      </c>
      <c r="H18" s="2">
        <v>39981.4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2"/>
    </row>
    <row r="19" spans="1:16" ht="18" customHeight="1">
      <c r="A19" s="22"/>
      <c r="B19" s="36"/>
      <c r="C19" s="28"/>
      <c r="D19" s="7"/>
      <c r="E19" s="12" t="s">
        <v>16</v>
      </c>
      <c r="F19" s="2">
        <f t="shared" si="3"/>
        <v>42020.4</v>
      </c>
      <c r="G19" s="2">
        <f t="shared" si="3"/>
        <v>0</v>
      </c>
      <c r="H19" s="2">
        <v>42020.4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2"/>
    </row>
    <row r="20" spans="1:16" ht="21.75" customHeight="1">
      <c r="A20" s="23"/>
      <c r="B20" s="37"/>
      <c r="C20" s="28"/>
      <c r="D20" s="7"/>
      <c r="E20" s="12" t="s">
        <v>17</v>
      </c>
      <c r="F20" s="2">
        <f t="shared" si="3"/>
        <v>44079.4</v>
      </c>
      <c r="G20" s="2">
        <f t="shared" si="3"/>
        <v>0</v>
      </c>
      <c r="H20" s="2">
        <v>44079.4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3"/>
    </row>
    <row r="21" spans="1:16" s="15" customFormat="1" ht="18" customHeight="1">
      <c r="A21" s="44">
        <f>A15+1</f>
        <v>3</v>
      </c>
      <c r="B21" s="47" t="s">
        <v>24</v>
      </c>
      <c r="C21" s="50" t="s">
        <v>25</v>
      </c>
      <c r="D21" s="13"/>
      <c r="E21" s="14" t="s">
        <v>10</v>
      </c>
      <c r="F21" s="3">
        <f>SUM(F22:F26)</f>
        <v>1076.2</v>
      </c>
      <c r="G21" s="3">
        <f>SUM(G22:G26)</f>
        <v>543.39</v>
      </c>
      <c r="H21" s="3">
        <f aca="true" t="shared" si="4" ref="H21:O21">SUM(H22:H26)</f>
        <v>1076.2</v>
      </c>
      <c r="I21" s="3">
        <f t="shared" si="4"/>
        <v>543.39</v>
      </c>
      <c r="J21" s="3">
        <f t="shared" si="4"/>
        <v>0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 t="shared" si="4"/>
        <v>0</v>
      </c>
      <c r="P21" s="13"/>
    </row>
    <row r="22" spans="1:16" s="15" customFormat="1" ht="18" customHeight="1">
      <c r="A22" s="45"/>
      <c r="B22" s="48"/>
      <c r="C22" s="50"/>
      <c r="D22" s="13" t="s">
        <v>23</v>
      </c>
      <c r="E22" s="16" t="s">
        <v>15</v>
      </c>
      <c r="F22" s="4">
        <f aca="true" t="shared" si="5" ref="F22:G26">H22+J22+L22+N22</f>
        <v>193.9</v>
      </c>
      <c r="G22" s="4">
        <f t="shared" si="5"/>
        <v>181.13</v>
      </c>
      <c r="H22" s="4">
        <v>193.9</v>
      </c>
      <c r="I22" s="4">
        <v>181.13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13" t="s">
        <v>80</v>
      </c>
    </row>
    <row r="23" spans="1:16" s="15" customFormat="1" ht="18" customHeight="1">
      <c r="A23" s="45"/>
      <c r="B23" s="48"/>
      <c r="C23" s="50"/>
      <c r="D23" s="13"/>
      <c r="E23" s="16" t="s">
        <v>12</v>
      </c>
      <c r="F23" s="4">
        <f t="shared" si="5"/>
        <v>204.2</v>
      </c>
      <c r="G23" s="4">
        <f t="shared" si="5"/>
        <v>181.13</v>
      </c>
      <c r="H23" s="4">
        <v>204.2</v>
      </c>
      <c r="I23" s="4">
        <v>181.13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13" t="s">
        <v>61</v>
      </c>
    </row>
    <row r="24" spans="1:16" s="15" customFormat="1" ht="18" customHeight="1">
      <c r="A24" s="45"/>
      <c r="B24" s="48"/>
      <c r="C24" s="50"/>
      <c r="D24" s="13"/>
      <c r="E24" s="16" t="s">
        <v>13</v>
      </c>
      <c r="F24" s="4">
        <f t="shared" si="5"/>
        <v>215</v>
      </c>
      <c r="G24" s="4">
        <f t="shared" si="5"/>
        <v>181.13</v>
      </c>
      <c r="H24" s="4">
        <v>215</v>
      </c>
      <c r="I24" s="4">
        <v>181.13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13" t="s">
        <v>61</v>
      </c>
    </row>
    <row r="25" spans="1:16" s="15" customFormat="1" ht="18" customHeight="1">
      <c r="A25" s="45"/>
      <c r="B25" s="48"/>
      <c r="C25" s="50"/>
      <c r="D25" s="13"/>
      <c r="E25" s="16" t="s">
        <v>16</v>
      </c>
      <c r="F25" s="4">
        <f t="shared" si="5"/>
        <v>226</v>
      </c>
      <c r="G25" s="4">
        <f t="shared" si="5"/>
        <v>0</v>
      </c>
      <c r="H25" s="4">
        <v>226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13"/>
    </row>
    <row r="26" spans="1:16" s="15" customFormat="1" ht="18" customHeight="1">
      <c r="A26" s="46"/>
      <c r="B26" s="49"/>
      <c r="C26" s="50"/>
      <c r="D26" s="13"/>
      <c r="E26" s="16" t="s">
        <v>17</v>
      </c>
      <c r="F26" s="4">
        <f t="shared" si="5"/>
        <v>237.1</v>
      </c>
      <c r="G26" s="4">
        <f t="shared" si="5"/>
        <v>0</v>
      </c>
      <c r="H26" s="4">
        <v>237.1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13"/>
    </row>
    <row r="27" spans="1:16" s="15" customFormat="1" ht="18" customHeight="1">
      <c r="A27" s="44">
        <f>A21+1</f>
        <v>4</v>
      </c>
      <c r="B27" s="47" t="s">
        <v>26</v>
      </c>
      <c r="C27" s="50" t="s">
        <v>38</v>
      </c>
      <c r="D27" s="13"/>
      <c r="E27" s="14" t="s">
        <v>10</v>
      </c>
      <c r="F27" s="3">
        <f>SUM(F28:F32)</f>
        <v>24205.300000000003</v>
      </c>
      <c r="G27" s="3">
        <f>SUM(G28:G32)</f>
        <v>12307.240000000002</v>
      </c>
      <c r="H27" s="3">
        <f aca="true" t="shared" si="6" ref="H27:O27">SUM(H28:H32)</f>
        <v>24205.300000000003</v>
      </c>
      <c r="I27" s="3">
        <f t="shared" si="6"/>
        <v>12307.240000000002</v>
      </c>
      <c r="J27" s="3">
        <f t="shared" si="6"/>
        <v>0</v>
      </c>
      <c r="K27" s="3">
        <f t="shared" si="6"/>
        <v>0</v>
      </c>
      <c r="L27" s="3">
        <f t="shared" si="6"/>
        <v>0</v>
      </c>
      <c r="M27" s="3">
        <f t="shared" si="6"/>
        <v>0</v>
      </c>
      <c r="N27" s="3">
        <f t="shared" si="6"/>
        <v>0</v>
      </c>
      <c r="O27" s="3">
        <f t="shared" si="6"/>
        <v>0</v>
      </c>
      <c r="P27" s="17"/>
    </row>
    <row r="28" spans="1:16" s="15" customFormat="1" ht="18" customHeight="1">
      <c r="A28" s="45"/>
      <c r="B28" s="48"/>
      <c r="C28" s="50"/>
      <c r="D28" s="13" t="s">
        <v>23</v>
      </c>
      <c r="E28" s="16" t="s">
        <v>15</v>
      </c>
      <c r="F28" s="4">
        <f aca="true" t="shared" si="7" ref="F28:G32">H28+J28+L28+N28</f>
        <v>4361.6</v>
      </c>
      <c r="G28" s="4">
        <f t="shared" si="7"/>
        <v>4211.160000000001</v>
      </c>
      <c r="H28" s="4">
        <v>4361.6</v>
      </c>
      <c r="I28" s="4">
        <f>4036.61+325-150.45</f>
        <v>4211.160000000001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13" t="s">
        <v>80</v>
      </c>
    </row>
    <row r="29" spans="1:16" s="15" customFormat="1" ht="18" customHeight="1">
      <c r="A29" s="45"/>
      <c r="B29" s="48"/>
      <c r="C29" s="50"/>
      <c r="D29" s="13"/>
      <c r="E29" s="16" t="s">
        <v>12</v>
      </c>
      <c r="F29" s="4">
        <f t="shared" si="7"/>
        <v>4592.8</v>
      </c>
      <c r="G29" s="4">
        <f>I29+K29+M29+O29</f>
        <v>4048.04</v>
      </c>
      <c r="H29" s="4">
        <v>4592.8</v>
      </c>
      <c r="I29" s="4">
        <v>4048.04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13" t="s">
        <v>61</v>
      </c>
    </row>
    <row r="30" spans="1:16" s="15" customFormat="1" ht="18" customHeight="1">
      <c r="A30" s="45"/>
      <c r="B30" s="48"/>
      <c r="C30" s="50"/>
      <c r="D30" s="13"/>
      <c r="E30" s="16" t="s">
        <v>13</v>
      </c>
      <c r="F30" s="4">
        <f t="shared" si="7"/>
        <v>4836.2</v>
      </c>
      <c r="G30" s="4">
        <f t="shared" si="7"/>
        <v>4048.04</v>
      </c>
      <c r="H30" s="4">
        <v>4836.2</v>
      </c>
      <c r="I30" s="4">
        <v>4048.04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13" t="s">
        <v>61</v>
      </c>
    </row>
    <row r="31" spans="1:16" s="15" customFormat="1" ht="18" customHeight="1">
      <c r="A31" s="45"/>
      <c r="B31" s="48"/>
      <c r="C31" s="50"/>
      <c r="D31" s="13"/>
      <c r="E31" s="16" t="s">
        <v>16</v>
      </c>
      <c r="F31" s="4">
        <f t="shared" si="7"/>
        <v>5082.8</v>
      </c>
      <c r="G31" s="4">
        <f t="shared" si="7"/>
        <v>0</v>
      </c>
      <c r="H31" s="4">
        <v>5082.8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13"/>
    </row>
    <row r="32" spans="1:16" s="15" customFormat="1" ht="18" customHeight="1">
      <c r="A32" s="46"/>
      <c r="B32" s="49"/>
      <c r="C32" s="50"/>
      <c r="D32" s="13"/>
      <c r="E32" s="16" t="s">
        <v>17</v>
      </c>
      <c r="F32" s="4">
        <f t="shared" si="7"/>
        <v>5331.9</v>
      </c>
      <c r="G32" s="4">
        <f t="shared" si="7"/>
        <v>0</v>
      </c>
      <c r="H32" s="4">
        <v>5331.9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13"/>
    </row>
    <row r="33" spans="1:16" ht="18" customHeight="1">
      <c r="A33" s="21">
        <f>A27+1</f>
        <v>5</v>
      </c>
      <c r="B33" s="35" t="s">
        <v>54</v>
      </c>
      <c r="C33" s="28" t="s">
        <v>55</v>
      </c>
      <c r="D33" s="7"/>
      <c r="E33" s="10" t="s">
        <v>10</v>
      </c>
      <c r="F33" s="1">
        <f>SUM(F34:F38)</f>
        <v>56336.5</v>
      </c>
      <c r="G33" s="1">
        <f>SUM(G34:G38)</f>
        <v>0</v>
      </c>
      <c r="H33" s="1">
        <f>SUM(H34:H38)</f>
        <v>56336.5</v>
      </c>
      <c r="I33" s="1">
        <f aca="true" t="shared" si="8" ref="I33:O33">SUM(I34:I38)</f>
        <v>0</v>
      </c>
      <c r="J33" s="1">
        <f t="shared" si="8"/>
        <v>0</v>
      </c>
      <c r="K33" s="1">
        <f t="shared" si="8"/>
        <v>0</v>
      </c>
      <c r="L33" s="1">
        <v>0</v>
      </c>
      <c r="M33" s="1">
        <f t="shared" si="8"/>
        <v>0</v>
      </c>
      <c r="N33" s="1">
        <f t="shared" si="8"/>
        <v>0</v>
      </c>
      <c r="O33" s="1">
        <f t="shared" si="8"/>
        <v>0</v>
      </c>
      <c r="P33" s="24" t="s">
        <v>70</v>
      </c>
    </row>
    <row r="34" spans="1:16" ht="18" customHeight="1">
      <c r="A34" s="22"/>
      <c r="B34" s="36"/>
      <c r="C34" s="28"/>
      <c r="D34" s="7" t="s">
        <v>29</v>
      </c>
      <c r="E34" s="12" t="s">
        <v>15</v>
      </c>
      <c r="F34" s="2">
        <f aca="true" t="shared" si="9" ref="F34:G38">H34+J34+L34+N34</f>
        <v>10151.4</v>
      </c>
      <c r="G34" s="2">
        <f t="shared" si="9"/>
        <v>0</v>
      </c>
      <c r="H34" s="2">
        <v>10151.4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33"/>
    </row>
    <row r="35" spans="1:16" ht="18" customHeight="1">
      <c r="A35" s="22"/>
      <c r="B35" s="36"/>
      <c r="C35" s="28"/>
      <c r="D35" s="7"/>
      <c r="E35" s="12" t="s">
        <v>12</v>
      </c>
      <c r="F35" s="2">
        <f t="shared" si="9"/>
        <v>10689.4</v>
      </c>
      <c r="G35" s="2">
        <f t="shared" si="9"/>
        <v>0</v>
      </c>
      <c r="H35" s="2">
        <v>10689.4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33"/>
    </row>
    <row r="36" spans="1:16" ht="18" customHeight="1">
      <c r="A36" s="22"/>
      <c r="B36" s="36"/>
      <c r="C36" s="28"/>
      <c r="D36" s="7"/>
      <c r="E36" s="12" t="s">
        <v>13</v>
      </c>
      <c r="F36" s="2">
        <f t="shared" si="9"/>
        <v>11256</v>
      </c>
      <c r="G36" s="2">
        <f t="shared" si="9"/>
        <v>0</v>
      </c>
      <c r="H36" s="2">
        <v>11256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33"/>
    </row>
    <row r="37" spans="1:16" ht="18" customHeight="1">
      <c r="A37" s="22"/>
      <c r="B37" s="36"/>
      <c r="C37" s="28"/>
      <c r="D37" s="7"/>
      <c r="E37" s="12" t="s">
        <v>16</v>
      </c>
      <c r="F37" s="2">
        <f t="shared" si="9"/>
        <v>11830</v>
      </c>
      <c r="G37" s="2">
        <f t="shared" si="9"/>
        <v>0</v>
      </c>
      <c r="H37" s="2">
        <v>11830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33"/>
    </row>
    <row r="38" spans="1:16" ht="18" customHeight="1">
      <c r="A38" s="23"/>
      <c r="B38" s="37"/>
      <c r="C38" s="28"/>
      <c r="D38" s="7"/>
      <c r="E38" s="12" t="s">
        <v>17</v>
      </c>
      <c r="F38" s="2">
        <f t="shared" si="9"/>
        <v>12409.7</v>
      </c>
      <c r="G38" s="2">
        <f t="shared" si="9"/>
        <v>0</v>
      </c>
      <c r="H38" s="2">
        <v>12409.7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34"/>
    </row>
    <row r="39" spans="1:16" ht="18" customHeight="1">
      <c r="A39" s="21">
        <f>A33+1</f>
        <v>6</v>
      </c>
      <c r="B39" s="35" t="s">
        <v>30</v>
      </c>
      <c r="C39" s="28" t="s">
        <v>31</v>
      </c>
      <c r="D39" s="7"/>
      <c r="E39" s="10" t="s">
        <v>10</v>
      </c>
      <c r="F39" s="1">
        <f>SUM(F40:F44)</f>
        <v>6852.7</v>
      </c>
      <c r="G39" s="1">
        <f>SUM(G40:G44)</f>
        <v>3243.5699999999997</v>
      </c>
      <c r="H39" s="1">
        <f aca="true" t="shared" si="10" ref="H39:O39">SUM(H40:H44)</f>
        <v>6852.7</v>
      </c>
      <c r="I39" s="1">
        <f t="shared" si="10"/>
        <v>3243.5699999999997</v>
      </c>
      <c r="J39" s="1">
        <f t="shared" si="10"/>
        <v>0</v>
      </c>
      <c r="K39" s="1">
        <f t="shared" si="10"/>
        <v>0</v>
      </c>
      <c r="L39" s="1">
        <f t="shared" si="10"/>
        <v>0</v>
      </c>
      <c r="M39" s="1">
        <f t="shared" si="10"/>
        <v>0</v>
      </c>
      <c r="N39" s="1">
        <f t="shared" si="10"/>
        <v>0</v>
      </c>
      <c r="O39" s="1">
        <f t="shared" si="10"/>
        <v>0</v>
      </c>
      <c r="P39" s="24" t="s">
        <v>70</v>
      </c>
    </row>
    <row r="40" spans="1:16" ht="18" customHeight="1">
      <c r="A40" s="22"/>
      <c r="B40" s="36"/>
      <c r="C40" s="28"/>
      <c r="D40" s="7" t="s">
        <v>23</v>
      </c>
      <c r="E40" s="12" t="s">
        <v>15</v>
      </c>
      <c r="F40" s="2">
        <f aca="true" t="shared" si="11" ref="F40:G44">H40+J40+L40+N40</f>
        <v>1234.8</v>
      </c>
      <c r="G40" s="2">
        <f t="shared" si="11"/>
        <v>774.03</v>
      </c>
      <c r="H40" s="2">
        <v>1234.8</v>
      </c>
      <c r="I40" s="2">
        <f>1234.8-324.4-105.04-31.33</f>
        <v>774.03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5"/>
    </row>
    <row r="41" spans="1:16" ht="18" customHeight="1">
      <c r="A41" s="22"/>
      <c r="B41" s="36"/>
      <c r="C41" s="28"/>
      <c r="D41" s="7"/>
      <c r="E41" s="12" t="s">
        <v>12</v>
      </c>
      <c r="F41" s="2">
        <f t="shared" si="11"/>
        <v>1300.2</v>
      </c>
      <c r="G41" s="2">
        <f t="shared" si="11"/>
        <v>1234.77</v>
      </c>
      <c r="H41" s="2">
        <v>1300.2</v>
      </c>
      <c r="I41" s="2">
        <v>1234.77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5"/>
    </row>
    <row r="42" spans="1:16" ht="18" customHeight="1">
      <c r="A42" s="22"/>
      <c r="B42" s="36"/>
      <c r="C42" s="28"/>
      <c r="D42" s="7"/>
      <c r="E42" s="12" t="s">
        <v>13</v>
      </c>
      <c r="F42" s="2">
        <f t="shared" si="11"/>
        <v>1369.2</v>
      </c>
      <c r="G42" s="2">
        <f t="shared" si="11"/>
        <v>1234.77</v>
      </c>
      <c r="H42" s="2">
        <v>1369.2</v>
      </c>
      <c r="I42" s="2">
        <v>1234.77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5"/>
    </row>
    <row r="43" spans="1:16" ht="18" customHeight="1">
      <c r="A43" s="22"/>
      <c r="B43" s="36"/>
      <c r="C43" s="28"/>
      <c r="D43" s="7"/>
      <c r="E43" s="12" t="s">
        <v>16</v>
      </c>
      <c r="F43" s="2">
        <f t="shared" si="11"/>
        <v>1439</v>
      </c>
      <c r="G43" s="2">
        <f t="shared" si="11"/>
        <v>0</v>
      </c>
      <c r="H43" s="2">
        <v>1439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5"/>
    </row>
    <row r="44" spans="1:16" ht="18" customHeight="1">
      <c r="A44" s="23"/>
      <c r="B44" s="37"/>
      <c r="C44" s="28"/>
      <c r="D44" s="7"/>
      <c r="E44" s="12" t="s">
        <v>17</v>
      </c>
      <c r="F44" s="2">
        <f t="shared" si="11"/>
        <v>1509.5</v>
      </c>
      <c r="G44" s="2">
        <f t="shared" si="11"/>
        <v>0</v>
      </c>
      <c r="H44" s="2">
        <v>1509.5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6"/>
    </row>
    <row r="45" spans="1:16" ht="18" customHeight="1">
      <c r="A45" s="21">
        <f>A39+1</f>
        <v>7</v>
      </c>
      <c r="B45" s="35" t="s">
        <v>34</v>
      </c>
      <c r="C45" s="28" t="s">
        <v>39</v>
      </c>
      <c r="D45" s="7"/>
      <c r="E45" s="10" t="s">
        <v>10</v>
      </c>
      <c r="F45" s="1">
        <f>SUM(F46:F50)</f>
        <v>13874.099999999999</v>
      </c>
      <c r="G45" s="1">
        <f>SUM(G46:G50)</f>
        <v>3884.37</v>
      </c>
      <c r="H45" s="1">
        <f aca="true" t="shared" si="12" ref="H45:O45">SUM(H46:H50)</f>
        <v>13874.099999999999</v>
      </c>
      <c r="I45" s="1">
        <f t="shared" si="12"/>
        <v>3884.37</v>
      </c>
      <c r="J45" s="1">
        <f t="shared" si="12"/>
        <v>0</v>
      </c>
      <c r="K45" s="1">
        <f t="shared" si="12"/>
        <v>0</v>
      </c>
      <c r="L45" s="1">
        <f t="shared" si="12"/>
        <v>0</v>
      </c>
      <c r="M45" s="1">
        <f t="shared" si="12"/>
        <v>0</v>
      </c>
      <c r="N45" s="1">
        <f t="shared" si="12"/>
        <v>0</v>
      </c>
      <c r="O45" s="1">
        <f t="shared" si="12"/>
        <v>0</v>
      </c>
      <c r="P45" s="24" t="s">
        <v>70</v>
      </c>
    </row>
    <row r="46" spans="1:16" ht="18" customHeight="1">
      <c r="A46" s="22"/>
      <c r="B46" s="36"/>
      <c r="C46" s="28"/>
      <c r="D46" s="7" t="s">
        <v>35</v>
      </c>
      <c r="E46" s="12" t="s">
        <v>15</v>
      </c>
      <c r="F46" s="2">
        <f aca="true" t="shared" si="13" ref="F46:G50">H46+J46+L46+N46</f>
        <v>2500</v>
      </c>
      <c r="G46" s="2">
        <f t="shared" si="13"/>
        <v>1284.37</v>
      </c>
      <c r="H46" s="2">
        <v>2500</v>
      </c>
      <c r="I46" s="2">
        <f>1300-15.63</f>
        <v>1284.37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5"/>
    </row>
    <row r="47" spans="1:16" ht="18" customHeight="1">
      <c r="A47" s="22"/>
      <c r="B47" s="36"/>
      <c r="C47" s="28"/>
      <c r="D47" s="7"/>
      <c r="E47" s="12" t="s">
        <v>12</v>
      </c>
      <c r="F47" s="2">
        <f t="shared" si="13"/>
        <v>2632.5</v>
      </c>
      <c r="G47" s="2">
        <f t="shared" si="13"/>
        <v>1300</v>
      </c>
      <c r="H47" s="2">
        <v>2632.5</v>
      </c>
      <c r="I47" s="2">
        <v>1300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5"/>
    </row>
    <row r="48" spans="1:16" ht="18" customHeight="1">
      <c r="A48" s="22"/>
      <c r="B48" s="36"/>
      <c r="C48" s="28"/>
      <c r="D48" s="7"/>
      <c r="E48" s="12" t="s">
        <v>13</v>
      </c>
      <c r="F48" s="2">
        <f t="shared" si="13"/>
        <v>2772</v>
      </c>
      <c r="G48" s="2">
        <f t="shared" si="13"/>
        <v>1300</v>
      </c>
      <c r="H48" s="2">
        <v>2772</v>
      </c>
      <c r="I48" s="2">
        <v>1300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5"/>
    </row>
    <row r="49" spans="1:16" ht="18" customHeight="1">
      <c r="A49" s="22"/>
      <c r="B49" s="36"/>
      <c r="C49" s="28"/>
      <c r="D49" s="7"/>
      <c r="E49" s="12" t="s">
        <v>16</v>
      </c>
      <c r="F49" s="2">
        <f t="shared" si="13"/>
        <v>2913.4</v>
      </c>
      <c r="G49" s="2">
        <f t="shared" si="13"/>
        <v>0</v>
      </c>
      <c r="H49" s="2">
        <v>2913.4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5"/>
    </row>
    <row r="50" spans="1:16" ht="18" customHeight="1">
      <c r="A50" s="23"/>
      <c r="B50" s="37"/>
      <c r="C50" s="28"/>
      <c r="D50" s="7"/>
      <c r="E50" s="12" t="s">
        <v>17</v>
      </c>
      <c r="F50" s="2">
        <f t="shared" si="13"/>
        <v>3056.2</v>
      </c>
      <c r="G50" s="2">
        <f t="shared" si="13"/>
        <v>0</v>
      </c>
      <c r="H50" s="2">
        <v>3056.2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6"/>
    </row>
    <row r="51" spans="1:16" ht="18" customHeight="1">
      <c r="A51" s="21">
        <f>A45+1</f>
        <v>8</v>
      </c>
      <c r="B51" s="35" t="s">
        <v>36</v>
      </c>
      <c r="C51" s="28" t="s">
        <v>40</v>
      </c>
      <c r="D51" s="7"/>
      <c r="E51" s="10" t="s">
        <v>10</v>
      </c>
      <c r="F51" s="1">
        <f>SUM(F52:F56)</f>
        <v>1110</v>
      </c>
      <c r="G51" s="1">
        <f>SUM(G52:G56)</f>
        <v>0</v>
      </c>
      <c r="H51" s="1">
        <f aca="true" t="shared" si="14" ref="H51:O51">SUM(H52:H56)</f>
        <v>1110</v>
      </c>
      <c r="I51" s="1">
        <f t="shared" si="14"/>
        <v>0</v>
      </c>
      <c r="J51" s="1">
        <f t="shared" si="14"/>
        <v>0</v>
      </c>
      <c r="K51" s="1">
        <f t="shared" si="14"/>
        <v>0</v>
      </c>
      <c r="L51" s="1">
        <f t="shared" si="14"/>
        <v>0</v>
      </c>
      <c r="M51" s="1">
        <f t="shared" si="14"/>
        <v>0</v>
      </c>
      <c r="N51" s="1">
        <f t="shared" si="14"/>
        <v>0</v>
      </c>
      <c r="O51" s="1">
        <f t="shared" si="14"/>
        <v>0</v>
      </c>
      <c r="P51" s="24" t="s">
        <v>61</v>
      </c>
    </row>
    <row r="52" spans="1:16" ht="18" customHeight="1">
      <c r="A52" s="22"/>
      <c r="B52" s="36"/>
      <c r="C52" s="28"/>
      <c r="D52" s="7" t="s">
        <v>35</v>
      </c>
      <c r="E52" s="12" t="s">
        <v>15</v>
      </c>
      <c r="F52" s="2">
        <f aca="true" t="shared" si="15" ref="F52:G56">H52+J52+L52+N52</f>
        <v>200</v>
      </c>
      <c r="G52" s="2">
        <f t="shared" si="15"/>
        <v>0</v>
      </c>
      <c r="H52" s="2">
        <v>200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5"/>
    </row>
    <row r="53" spans="1:16" ht="18" customHeight="1">
      <c r="A53" s="22"/>
      <c r="B53" s="36"/>
      <c r="C53" s="28"/>
      <c r="D53" s="7"/>
      <c r="E53" s="12" t="s">
        <v>12</v>
      </c>
      <c r="F53" s="2">
        <f t="shared" si="15"/>
        <v>210.6</v>
      </c>
      <c r="G53" s="2">
        <f t="shared" si="15"/>
        <v>0</v>
      </c>
      <c r="H53" s="2">
        <v>210.6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5"/>
    </row>
    <row r="54" spans="1:16" ht="18" customHeight="1">
      <c r="A54" s="22"/>
      <c r="B54" s="36"/>
      <c r="C54" s="28"/>
      <c r="D54" s="7"/>
      <c r="E54" s="12" t="s">
        <v>13</v>
      </c>
      <c r="F54" s="2">
        <f t="shared" si="15"/>
        <v>221.8</v>
      </c>
      <c r="G54" s="2">
        <f t="shared" si="15"/>
        <v>0</v>
      </c>
      <c r="H54" s="2">
        <v>221.8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5"/>
    </row>
    <row r="55" spans="1:16" ht="18" customHeight="1">
      <c r="A55" s="22"/>
      <c r="B55" s="36"/>
      <c r="C55" s="28"/>
      <c r="D55" s="7"/>
      <c r="E55" s="12" t="s">
        <v>16</v>
      </c>
      <c r="F55" s="2">
        <f t="shared" si="15"/>
        <v>233.1</v>
      </c>
      <c r="G55" s="2">
        <f t="shared" si="15"/>
        <v>0</v>
      </c>
      <c r="H55" s="2">
        <v>233.1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5"/>
    </row>
    <row r="56" spans="1:16" ht="18" customHeight="1">
      <c r="A56" s="23"/>
      <c r="B56" s="37"/>
      <c r="C56" s="28"/>
      <c r="D56" s="7"/>
      <c r="E56" s="12" t="s">
        <v>17</v>
      </c>
      <c r="F56" s="2">
        <f t="shared" si="15"/>
        <v>244.5</v>
      </c>
      <c r="G56" s="2">
        <f t="shared" si="15"/>
        <v>0</v>
      </c>
      <c r="H56" s="2">
        <v>244.5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6"/>
    </row>
    <row r="57" spans="1:16" ht="18" customHeight="1">
      <c r="A57" s="21">
        <f>A51+1</f>
        <v>9</v>
      </c>
      <c r="B57" s="35" t="s">
        <v>41</v>
      </c>
      <c r="C57" s="28" t="s">
        <v>42</v>
      </c>
      <c r="D57" s="7"/>
      <c r="E57" s="10" t="s">
        <v>10</v>
      </c>
      <c r="F57" s="1">
        <f>SUM(F58:F62)</f>
        <v>2774.3999999999996</v>
      </c>
      <c r="G57" s="1">
        <f>SUM(G58:G62)</f>
        <v>0</v>
      </c>
      <c r="H57" s="1">
        <f aca="true" t="shared" si="16" ref="H57:O57">SUM(H58:H62)</f>
        <v>2774.3999999999996</v>
      </c>
      <c r="I57" s="1">
        <f t="shared" si="16"/>
        <v>0</v>
      </c>
      <c r="J57" s="1">
        <f t="shared" si="16"/>
        <v>0</v>
      </c>
      <c r="K57" s="1">
        <f t="shared" si="16"/>
        <v>0</v>
      </c>
      <c r="L57" s="1">
        <f t="shared" si="16"/>
        <v>0</v>
      </c>
      <c r="M57" s="1">
        <f t="shared" si="16"/>
        <v>0</v>
      </c>
      <c r="N57" s="1">
        <f t="shared" si="16"/>
        <v>0</v>
      </c>
      <c r="O57" s="1">
        <f t="shared" si="16"/>
        <v>0</v>
      </c>
      <c r="P57" s="24" t="s">
        <v>61</v>
      </c>
    </row>
    <row r="58" spans="1:16" ht="18" customHeight="1">
      <c r="A58" s="22"/>
      <c r="B58" s="36"/>
      <c r="C58" s="28"/>
      <c r="D58" s="7" t="s">
        <v>23</v>
      </c>
      <c r="E58" s="12" t="s">
        <v>15</v>
      </c>
      <c r="F58" s="2">
        <f aca="true" t="shared" si="17" ref="F58:G62">H58+J58+L58+N58</f>
        <v>500</v>
      </c>
      <c r="G58" s="2">
        <f t="shared" si="17"/>
        <v>0</v>
      </c>
      <c r="H58" s="2">
        <v>500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5"/>
    </row>
    <row r="59" spans="1:16" ht="18" customHeight="1">
      <c r="A59" s="22"/>
      <c r="B59" s="36"/>
      <c r="C59" s="28"/>
      <c r="D59" s="7"/>
      <c r="E59" s="12" t="s">
        <v>12</v>
      </c>
      <c r="F59" s="2">
        <f t="shared" si="17"/>
        <v>526.5</v>
      </c>
      <c r="G59" s="2">
        <f t="shared" si="17"/>
        <v>0</v>
      </c>
      <c r="H59" s="2">
        <v>526.5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5"/>
    </row>
    <row r="60" spans="1:16" ht="18" customHeight="1">
      <c r="A60" s="22"/>
      <c r="B60" s="36"/>
      <c r="C60" s="28"/>
      <c r="D60" s="7"/>
      <c r="E60" s="12" t="s">
        <v>13</v>
      </c>
      <c r="F60" s="2">
        <f t="shared" si="17"/>
        <v>554</v>
      </c>
      <c r="G60" s="2">
        <f t="shared" si="17"/>
        <v>0</v>
      </c>
      <c r="H60" s="2">
        <v>554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5"/>
    </row>
    <row r="61" spans="1:16" ht="18" customHeight="1">
      <c r="A61" s="22"/>
      <c r="B61" s="36"/>
      <c r="C61" s="28"/>
      <c r="D61" s="7"/>
      <c r="E61" s="12" t="s">
        <v>16</v>
      </c>
      <c r="F61" s="2">
        <f t="shared" si="17"/>
        <v>582.7</v>
      </c>
      <c r="G61" s="2">
        <f t="shared" si="17"/>
        <v>0</v>
      </c>
      <c r="H61" s="2">
        <v>582.7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5"/>
    </row>
    <row r="62" spans="1:16" ht="18" customHeight="1">
      <c r="A62" s="23"/>
      <c r="B62" s="37"/>
      <c r="C62" s="28"/>
      <c r="D62" s="7"/>
      <c r="E62" s="12" t="s">
        <v>17</v>
      </c>
      <c r="F62" s="2">
        <f t="shared" si="17"/>
        <v>611.2</v>
      </c>
      <c r="G62" s="2">
        <f t="shared" si="17"/>
        <v>0</v>
      </c>
      <c r="H62" s="2">
        <v>611.2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6"/>
    </row>
    <row r="63" spans="1:16" ht="18" customHeight="1">
      <c r="A63" s="21">
        <f>A57+1</f>
        <v>10</v>
      </c>
      <c r="B63" s="35" t="s">
        <v>43</v>
      </c>
      <c r="C63" s="28" t="s">
        <v>56</v>
      </c>
      <c r="D63" s="7"/>
      <c r="E63" s="10" t="s">
        <v>10</v>
      </c>
      <c r="F63" s="1">
        <f>SUM(F64:F68)</f>
        <v>8242.300000000001</v>
      </c>
      <c r="G63" s="1">
        <f>SUM(G64:G68)</f>
        <v>1617.8</v>
      </c>
      <c r="H63" s="1">
        <f aca="true" t="shared" si="18" ref="H63:O63">SUM(H64:H68)</f>
        <v>8242.300000000001</v>
      </c>
      <c r="I63" s="1">
        <f t="shared" si="18"/>
        <v>1617.8</v>
      </c>
      <c r="J63" s="1">
        <f t="shared" si="18"/>
        <v>0</v>
      </c>
      <c r="K63" s="1">
        <f t="shared" si="18"/>
        <v>0</v>
      </c>
      <c r="L63" s="1">
        <f t="shared" si="18"/>
        <v>0</v>
      </c>
      <c r="M63" s="1">
        <f t="shared" si="18"/>
        <v>0</v>
      </c>
      <c r="N63" s="1">
        <f t="shared" si="18"/>
        <v>0</v>
      </c>
      <c r="O63" s="1">
        <f t="shared" si="18"/>
        <v>0</v>
      </c>
      <c r="P63" s="24" t="s">
        <v>61</v>
      </c>
    </row>
    <row r="64" spans="1:16" ht="18" customHeight="1">
      <c r="A64" s="22"/>
      <c r="B64" s="36"/>
      <c r="C64" s="28"/>
      <c r="D64" s="7" t="s">
        <v>44</v>
      </c>
      <c r="E64" s="12" t="s">
        <v>15</v>
      </c>
      <c r="F64" s="2">
        <f aca="true" t="shared" si="19" ref="F64:G68">H64+J64+L64+N64</f>
        <v>1485.2</v>
      </c>
      <c r="G64" s="2">
        <f t="shared" si="19"/>
        <v>0</v>
      </c>
      <c r="H64" s="2">
        <v>1485.2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5"/>
    </row>
    <row r="65" spans="1:16" ht="18" customHeight="1">
      <c r="A65" s="22"/>
      <c r="B65" s="36"/>
      <c r="C65" s="28"/>
      <c r="D65" s="7"/>
      <c r="E65" s="12" t="s">
        <v>12</v>
      </c>
      <c r="F65" s="2">
        <f t="shared" si="19"/>
        <v>1563.9</v>
      </c>
      <c r="G65" s="2">
        <f t="shared" si="19"/>
        <v>808.9</v>
      </c>
      <c r="H65" s="2">
        <v>1563.9</v>
      </c>
      <c r="I65" s="2">
        <v>808.9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5"/>
    </row>
    <row r="66" spans="1:16" ht="18" customHeight="1">
      <c r="A66" s="22"/>
      <c r="B66" s="36"/>
      <c r="C66" s="28"/>
      <c r="D66" s="7"/>
      <c r="E66" s="12" t="s">
        <v>13</v>
      </c>
      <c r="F66" s="2">
        <f t="shared" si="19"/>
        <v>1646.8</v>
      </c>
      <c r="G66" s="2">
        <f t="shared" si="19"/>
        <v>808.9</v>
      </c>
      <c r="H66" s="2">
        <v>1646.8</v>
      </c>
      <c r="I66" s="2">
        <v>808.9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5"/>
    </row>
    <row r="67" spans="1:16" ht="18" customHeight="1">
      <c r="A67" s="22"/>
      <c r="B67" s="36"/>
      <c r="C67" s="28"/>
      <c r="D67" s="7"/>
      <c r="E67" s="12" t="s">
        <v>16</v>
      </c>
      <c r="F67" s="2">
        <f t="shared" si="19"/>
        <v>1730.8</v>
      </c>
      <c r="G67" s="2">
        <f t="shared" si="19"/>
        <v>0</v>
      </c>
      <c r="H67" s="2">
        <v>1730.8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5"/>
    </row>
    <row r="68" spans="1:16" ht="18" customHeight="1">
      <c r="A68" s="23"/>
      <c r="B68" s="37"/>
      <c r="C68" s="28"/>
      <c r="D68" s="7"/>
      <c r="E68" s="12" t="s">
        <v>17</v>
      </c>
      <c r="F68" s="2">
        <f t="shared" si="19"/>
        <v>1815.6</v>
      </c>
      <c r="G68" s="2">
        <f t="shared" si="19"/>
        <v>0</v>
      </c>
      <c r="H68" s="2">
        <v>1815.6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6"/>
    </row>
    <row r="69" spans="1:16" s="15" customFormat="1" ht="18" customHeight="1">
      <c r="A69" s="44">
        <f>A63+1</f>
        <v>11</v>
      </c>
      <c r="B69" s="50" t="s">
        <v>57</v>
      </c>
      <c r="C69" s="50" t="s">
        <v>58</v>
      </c>
      <c r="D69" s="18"/>
      <c r="E69" s="14" t="s">
        <v>10</v>
      </c>
      <c r="F69" s="3">
        <f>SUM(F70:F74)</f>
        <v>5275.2</v>
      </c>
      <c r="G69" s="3">
        <f>SUM(G70:G74)</f>
        <v>1192.7</v>
      </c>
      <c r="H69" s="3">
        <f aca="true" t="shared" si="20" ref="H69:O69">SUM(H70:H74)</f>
        <v>5275.2</v>
      </c>
      <c r="I69" s="3">
        <f t="shared" si="20"/>
        <v>1192.7</v>
      </c>
      <c r="J69" s="3">
        <f t="shared" si="20"/>
        <v>0</v>
      </c>
      <c r="K69" s="3">
        <f t="shared" si="20"/>
        <v>0</v>
      </c>
      <c r="L69" s="3">
        <f t="shared" si="20"/>
        <v>0</v>
      </c>
      <c r="M69" s="3">
        <f t="shared" si="20"/>
        <v>0</v>
      </c>
      <c r="N69" s="3">
        <f t="shared" si="20"/>
        <v>0</v>
      </c>
      <c r="O69" s="3">
        <f t="shared" si="20"/>
        <v>0</v>
      </c>
      <c r="P69" s="13"/>
    </row>
    <row r="70" spans="1:16" s="15" customFormat="1" ht="18" customHeight="1">
      <c r="A70" s="45"/>
      <c r="B70" s="50"/>
      <c r="C70" s="57"/>
      <c r="D70" s="13" t="s">
        <v>23</v>
      </c>
      <c r="E70" s="16" t="s">
        <v>15</v>
      </c>
      <c r="F70" s="4">
        <f aca="true" t="shared" si="21" ref="F70:G74">H70+J70+L70+N70</f>
        <v>950</v>
      </c>
      <c r="G70" s="4">
        <f t="shared" si="21"/>
        <v>392.70000000000005</v>
      </c>
      <c r="H70" s="4">
        <v>950</v>
      </c>
      <c r="I70" s="4">
        <f>950-157.3-400</f>
        <v>392.70000000000005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13" t="s">
        <v>80</v>
      </c>
    </row>
    <row r="71" spans="1:16" s="15" customFormat="1" ht="18" customHeight="1">
      <c r="A71" s="45"/>
      <c r="B71" s="50"/>
      <c r="C71" s="57"/>
      <c r="D71" s="13"/>
      <c r="E71" s="16" t="s">
        <v>12</v>
      </c>
      <c r="F71" s="4">
        <f t="shared" si="21"/>
        <v>1000.4</v>
      </c>
      <c r="G71" s="4">
        <f t="shared" si="21"/>
        <v>400</v>
      </c>
      <c r="H71" s="4">
        <v>1000.4</v>
      </c>
      <c r="I71" s="4">
        <v>400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13" t="s">
        <v>61</v>
      </c>
    </row>
    <row r="72" spans="1:16" s="15" customFormat="1" ht="18" customHeight="1">
      <c r="A72" s="45"/>
      <c r="B72" s="50"/>
      <c r="C72" s="57"/>
      <c r="D72" s="13"/>
      <c r="E72" s="16" t="s">
        <v>13</v>
      </c>
      <c r="F72" s="4">
        <f t="shared" si="21"/>
        <v>1053.4</v>
      </c>
      <c r="G72" s="4">
        <f t="shared" si="21"/>
        <v>400</v>
      </c>
      <c r="H72" s="4">
        <v>1053.4</v>
      </c>
      <c r="I72" s="4">
        <v>400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13" t="s">
        <v>61</v>
      </c>
    </row>
    <row r="73" spans="1:16" s="15" customFormat="1" ht="18" customHeight="1">
      <c r="A73" s="45"/>
      <c r="B73" s="50"/>
      <c r="C73" s="57"/>
      <c r="D73" s="13"/>
      <c r="E73" s="16" t="s">
        <v>16</v>
      </c>
      <c r="F73" s="4">
        <f t="shared" si="21"/>
        <v>1107.1</v>
      </c>
      <c r="G73" s="4">
        <f t="shared" si="21"/>
        <v>0</v>
      </c>
      <c r="H73" s="4">
        <v>1107.1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13"/>
    </row>
    <row r="74" spans="1:16" s="15" customFormat="1" ht="18" customHeight="1">
      <c r="A74" s="46"/>
      <c r="B74" s="50"/>
      <c r="C74" s="57"/>
      <c r="D74" s="13"/>
      <c r="E74" s="16" t="s">
        <v>17</v>
      </c>
      <c r="F74" s="4">
        <f t="shared" si="21"/>
        <v>1164.3</v>
      </c>
      <c r="G74" s="4">
        <f t="shared" si="21"/>
        <v>0</v>
      </c>
      <c r="H74" s="4">
        <v>1164.3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13"/>
    </row>
    <row r="75" spans="1:16" ht="18" customHeight="1">
      <c r="A75" s="21">
        <f>A69+1</f>
        <v>12</v>
      </c>
      <c r="B75" s="28" t="s">
        <v>45</v>
      </c>
      <c r="C75" s="28" t="s">
        <v>47</v>
      </c>
      <c r="D75" s="7"/>
      <c r="E75" s="10" t="s">
        <v>10</v>
      </c>
      <c r="F75" s="1">
        <f>SUM(F76:F80)</f>
        <v>221.9</v>
      </c>
      <c r="G75" s="1">
        <f>SUM(G76:G80)</f>
        <v>90</v>
      </c>
      <c r="H75" s="1">
        <f aca="true" t="shared" si="22" ref="H75:O75">SUM(H76:H80)</f>
        <v>221.9</v>
      </c>
      <c r="I75" s="1">
        <f t="shared" si="22"/>
        <v>90</v>
      </c>
      <c r="J75" s="1">
        <f t="shared" si="22"/>
        <v>0</v>
      </c>
      <c r="K75" s="1">
        <f t="shared" si="22"/>
        <v>0</v>
      </c>
      <c r="L75" s="1">
        <f t="shared" si="22"/>
        <v>0</v>
      </c>
      <c r="M75" s="1">
        <f t="shared" si="22"/>
        <v>0</v>
      </c>
      <c r="N75" s="1">
        <f t="shared" si="22"/>
        <v>0</v>
      </c>
      <c r="O75" s="1">
        <f t="shared" si="22"/>
        <v>0</v>
      </c>
      <c r="P75" s="24" t="s">
        <v>61</v>
      </c>
    </row>
    <row r="76" spans="1:16" ht="18" customHeight="1">
      <c r="A76" s="22"/>
      <c r="B76" s="28"/>
      <c r="C76" s="28"/>
      <c r="D76" s="7" t="s">
        <v>44</v>
      </c>
      <c r="E76" s="12" t="s">
        <v>15</v>
      </c>
      <c r="F76" s="2">
        <f aca="true" t="shared" si="23" ref="F76:G80">H76+J76+L76+N76</f>
        <v>40</v>
      </c>
      <c r="G76" s="2">
        <f t="shared" si="23"/>
        <v>30</v>
      </c>
      <c r="H76" s="2">
        <v>40</v>
      </c>
      <c r="I76" s="2">
        <v>30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5"/>
    </row>
    <row r="77" spans="1:16" ht="18" customHeight="1">
      <c r="A77" s="22"/>
      <c r="B77" s="28"/>
      <c r="C77" s="28"/>
      <c r="D77" s="7"/>
      <c r="E77" s="12" t="s">
        <v>12</v>
      </c>
      <c r="F77" s="2">
        <f t="shared" si="23"/>
        <v>42.1</v>
      </c>
      <c r="G77" s="2">
        <f t="shared" si="23"/>
        <v>30</v>
      </c>
      <c r="H77" s="2">
        <v>42.1</v>
      </c>
      <c r="I77" s="2">
        <v>30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5"/>
    </row>
    <row r="78" spans="1:16" ht="18" customHeight="1">
      <c r="A78" s="22"/>
      <c r="B78" s="28"/>
      <c r="C78" s="28"/>
      <c r="D78" s="7"/>
      <c r="E78" s="12" t="s">
        <v>13</v>
      </c>
      <c r="F78" s="2">
        <f t="shared" si="23"/>
        <v>44.3</v>
      </c>
      <c r="G78" s="2">
        <f t="shared" si="23"/>
        <v>30</v>
      </c>
      <c r="H78" s="2">
        <v>44.3</v>
      </c>
      <c r="I78" s="2">
        <v>30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5"/>
    </row>
    <row r="79" spans="1:16" ht="18" customHeight="1">
      <c r="A79" s="22"/>
      <c r="B79" s="28"/>
      <c r="C79" s="28"/>
      <c r="D79" s="7"/>
      <c r="E79" s="12" t="s">
        <v>16</v>
      </c>
      <c r="F79" s="2">
        <f t="shared" si="23"/>
        <v>46.6</v>
      </c>
      <c r="G79" s="2">
        <f t="shared" si="23"/>
        <v>0</v>
      </c>
      <c r="H79" s="2">
        <v>46.6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5"/>
    </row>
    <row r="80" spans="1:16" ht="18" customHeight="1">
      <c r="A80" s="23"/>
      <c r="B80" s="28"/>
      <c r="C80" s="28"/>
      <c r="D80" s="7"/>
      <c r="E80" s="12" t="s">
        <v>17</v>
      </c>
      <c r="F80" s="2">
        <f t="shared" si="23"/>
        <v>48.9</v>
      </c>
      <c r="G80" s="2">
        <f t="shared" si="23"/>
        <v>0</v>
      </c>
      <c r="H80" s="2">
        <v>48.9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6"/>
    </row>
    <row r="81" spans="1:16" ht="18" customHeight="1">
      <c r="A81" s="21">
        <f>A75+1</f>
        <v>13</v>
      </c>
      <c r="B81" s="28" t="s">
        <v>62</v>
      </c>
      <c r="C81" s="28" t="s">
        <v>47</v>
      </c>
      <c r="D81" s="7"/>
      <c r="E81" s="10" t="s">
        <v>10</v>
      </c>
      <c r="F81" s="1">
        <f>SUM(F82:F86)</f>
        <v>11099.199999999999</v>
      </c>
      <c r="G81" s="1">
        <f>SUM(G82:G86)</f>
        <v>0</v>
      </c>
      <c r="H81" s="1">
        <f aca="true" t="shared" si="24" ref="H81:O81">SUM(H82:H86)</f>
        <v>11099.199999999999</v>
      </c>
      <c r="I81" s="1">
        <f t="shared" si="24"/>
        <v>0</v>
      </c>
      <c r="J81" s="1">
        <f t="shared" si="24"/>
        <v>0</v>
      </c>
      <c r="K81" s="1">
        <f t="shared" si="24"/>
        <v>0</v>
      </c>
      <c r="L81" s="1">
        <f t="shared" si="24"/>
        <v>0</v>
      </c>
      <c r="M81" s="1">
        <f t="shared" si="24"/>
        <v>0</v>
      </c>
      <c r="N81" s="1">
        <f t="shared" si="24"/>
        <v>0</v>
      </c>
      <c r="O81" s="1">
        <f t="shared" si="24"/>
        <v>0</v>
      </c>
      <c r="P81" s="24" t="s">
        <v>61</v>
      </c>
    </row>
    <row r="82" spans="1:16" ht="18" customHeight="1">
      <c r="A82" s="22"/>
      <c r="B82" s="28"/>
      <c r="C82" s="28"/>
      <c r="D82" s="7" t="s">
        <v>44</v>
      </c>
      <c r="E82" s="12" t="s">
        <v>15</v>
      </c>
      <c r="F82" s="2">
        <f aca="true" t="shared" si="25" ref="F82:G86">H82+J82+L82+N82</f>
        <v>2000</v>
      </c>
      <c r="G82" s="2">
        <f t="shared" si="25"/>
        <v>0</v>
      </c>
      <c r="H82" s="2">
        <v>2000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5"/>
    </row>
    <row r="83" spans="1:16" ht="18" customHeight="1">
      <c r="A83" s="22"/>
      <c r="B83" s="28"/>
      <c r="C83" s="28"/>
      <c r="D83" s="7"/>
      <c r="E83" s="12" t="s">
        <v>12</v>
      </c>
      <c r="F83" s="2">
        <f t="shared" si="25"/>
        <v>2106</v>
      </c>
      <c r="G83" s="2">
        <f t="shared" si="25"/>
        <v>0</v>
      </c>
      <c r="H83" s="2">
        <v>2106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5"/>
    </row>
    <row r="84" spans="1:16" ht="18" customHeight="1">
      <c r="A84" s="22"/>
      <c r="B84" s="28"/>
      <c r="C84" s="28"/>
      <c r="D84" s="7"/>
      <c r="E84" s="12" t="s">
        <v>13</v>
      </c>
      <c r="F84" s="2">
        <f t="shared" si="25"/>
        <v>2217.6</v>
      </c>
      <c r="G84" s="2">
        <f t="shared" si="25"/>
        <v>0</v>
      </c>
      <c r="H84" s="2">
        <v>2217.6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5"/>
    </row>
    <row r="85" spans="1:16" ht="18" customHeight="1">
      <c r="A85" s="22"/>
      <c r="B85" s="28"/>
      <c r="C85" s="28"/>
      <c r="D85" s="7"/>
      <c r="E85" s="12" t="s">
        <v>16</v>
      </c>
      <c r="F85" s="2">
        <f t="shared" si="25"/>
        <v>2330.7</v>
      </c>
      <c r="G85" s="2">
        <f t="shared" si="25"/>
        <v>0</v>
      </c>
      <c r="H85" s="2">
        <v>2330.7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5"/>
    </row>
    <row r="86" spans="1:16" ht="18" customHeight="1">
      <c r="A86" s="23"/>
      <c r="B86" s="28"/>
      <c r="C86" s="28"/>
      <c r="D86" s="7"/>
      <c r="E86" s="12" t="s">
        <v>17</v>
      </c>
      <c r="F86" s="2">
        <f t="shared" si="25"/>
        <v>2444.9</v>
      </c>
      <c r="G86" s="2">
        <f t="shared" si="25"/>
        <v>0</v>
      </c>
      <c r="H86" s="2">
        <v>2444.9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6"/>
    </row>
    <row r="87" spans="1:16" ht="18" customHeight="1">
      <c r="A87" s="21">
        <f>A81+1</f>
        <v>14</v>
      </c>
      <c r="B87" s="28" t="s">
        <v>46</v>
      </c>
      <c r="C87" s="28" t="s">
        <v>48</v>
      </c>
      <c r="D87" s="7"/>
      <c r="E87" s="10" t="s">
        <v>10</v>
      </c>
      <c r="F87" s="1">
        <f>SUM(F88:F92)</f>
        <v>18646.75032424176</v>
      </c>
      <c r="G87" s="1">
        <f>SUM(G88:G92)</f>
        <v>9000</v>
      </c>
      <c r="H87" s="1">
        <f aca="true" t="shared" si="26" ref="H87:O87">SUM(H88:H92)</f>
        <v>0</v>
      </c>
      <c r="I87" s="1">
        <f t="shared" si="26"/>
        <v>0</v>
      </c>
      <c r="J87" s="1">
        <f t="shared" si="26"/>
        <v>0</v>
      </c>
      <c r="K87" s="1">
        <f t="shared" si="26"/>
        <v>0</v>
      </c>
      <c r="L87" s="1">
        <f t="shared" si="26"/>
        <v>18646.75032424176</v>
      </c>
      <c r="M87" s="1">
        <f t="shared" si="26"/>
        <v>9000</v>
      </c>
      <c r="N87" s="1">
        <f t="shared" si="26"/>
        <v>0</v>
      </c>
      <c r="O87" s="1">
        <f t="shared" si="26"/>
        <v>0</v>
      </c>
      <c r="P87" s="24" t="s">
        <v>70</v>
      </c>
    </row>
    <row r="88" spans="1:16" ht="18" customHeight="1">
      <c r="A88" s="22"/>
      <c r="B88" s="28"/>
      <c r="C88" s="28"/>
      <c r="D88" s="7" t="s">
        <v>23</v>
      </c>
      <c r="E88" s="12" t="s">
        <v>15</v>
      </c>
      <c r="F88" s="2">
        <f aca="true" t="shared" si="27" ref="F88:G92">H88+J88+L88+N88</f>
        <v>3360</v>
      </c>
      <c r="G88" s="2">
        <f t="shared" si="27"/>
        <v>3000</v>
      </c>
      <c r="H88" s="2">
        <v>0</v>
      </c>
      <c r="I88" s="2">
        <v>0</v>
      </c>
      <c r="J88" s="2">
        <v>0</v>
      </c>
      <c r="K88" s="2">
        <v>0</v>
      </c>
      <c r="L88" s="2">
        <v>3360</v>
      </c>
      <c r="M88" s="2">
        <v>3000</v>
      </c>
      <c r="N88" s="2">
        <v>0</v>
      </c>
      <c r="O88" s="2">
        <v>0</v>
      </c>
      <c r="P88" s="25"/>
    </row>
    <row r="89" spans="1:16" ht="18" customHeight="1">
      <c r="A89" s="22"/>
      <c r="B89" s="28"/>
      <c r="C89" s="28"/>
      <c r="D89" s="7"/>
      <c r="E89" s="12" t="s">
        <v>12</v>
      </c>
      <c r="F89" s="2">
        <f t="shared" si="27"/>
        <v>3538.08</v>
      </c>
      <c r="G89" s="2">
        <f t="shared" si="27"/>
        <v>3000</v>
      </c>
      <c r="H89" s="2">
        <v>0</v>
      </c>
      <c r="I89" s="2">
        <v>0</v>
      </c>
      <c r="J89" s="2">
        <v>0</v>
      </c>
      <c r="K89" s="2">
        <v>0</v>
      </c>
      <c r="L89" s="2">
        <f>L88*1.053</f>
        <v>3538.08</v>
      </c>
      <c r="M89" s="2">
        <v>3000</v>
      </c>
      <c r="N89" s="2">
        <v>0</v>
      </c>
      <c r="O89" s="2">
        <v>0</v>
      </c>
      <c r="P89" s="25"/>
    </row>
    <row r="90" spans="1:16" ht="18" customHeight="1">
      <c r="A90" s="22"/>
      <c r="B90" s="28"/>
      <c r="C90" s="28"/>
      <c r="D90" s="7"/>
      <c r="E90" s="12" t="s">
        <v>13</v>
      </c>
      <c r="F90" s="2">
        <f t="shared" si="27"/>
        <v>3725.59824</v>
      </c>
      <c r="G90" s="2">
        <f t="shared" si="27"/>
        <v>3000</v>
      </c>
      <c r="H90" s="2">
        <v>0</v>
      </c>
      <c r="I90" s="2">
        <v>0</v>
      </c>
      <c r="J90" s="2">
        <v>0</v>
      </c>
      <c r="K90" s="2">
        <v>0</v>
      </c>
      <c r="L90" s="2">
        <f>L89*1.053</f>
        <v>3725.59824</v>
      </c>
      <c r="M90" s="2">
        <v>3000</v>
      </c>
      <c r="N90" s="2">
        <v>0</v>
      </c>
      <c r="O90" s="2">
        <v>0</v>
      </c>
      <c r="P90" s="25"/>
    </row>
    <row r="91" spans="1:16" ht="18" customHeight="1">
      <c r="A91" s="22"/>
      <c r="B91" s="28"/>
      <c r="C91" s="28"/>
      <c r="D91" s="7"/>
      <c r="E91" s="12" t="s">
        <v>16</v>
      </c>
      <c r="F91" s="2">
        <f t="shared" si="27"/>
        <v>3915.6037502399995</v>
      </c>
      <c r="G91" s="2">
        <f t="shared" si="27"/>
        <v>0</v>
      </c>
      <c r="H91" s="2">
        <v>0</v>
      </c>
      <c r="I91" s="2">
        <v>0</v>
      </c>
      <c r="J91" s="2">
        <v>0</v>
      </c>
      <c r="K91" s="2">
        <v>0</v>
      </c>
      <c r="L91" s="2">
        <f>L90*1.051</f>
        <v>3915.6037502399995</v>
      </c>
      <c r="M91" s="2">
        <v>0</v>
      </c>
      <c r="N91" s="2">
        <v>0</v>
      </c>
      <c r="O91" s="2">
        <v>0</v>
      </c>
      <c r="P91" s="25"/>
    </row>
    <row r="92" spans="1:16" ht="18" customHeight="1">
      <c r="A92" s="23"/>
      <c r="B92" s="28"/>
      <c r="C92" s="28"/>
      <c r="D92" s="7"/>
      <c r="E92" s="12" t="s">
        <v>17</v>
      </c>
      <c r="F92" s="2">
        <f t="shared" si="27"/>
        <v>4107.468334001759</v>
      </c>
      <c r="G92" s="2">
        <f t="shared" si="27"/>
        <v>0</v>
      </c>
      <c r="H92" s="2">
        <v>0</v>
      </c>
      <c r="I92" s="2">
        <v>0</v>
      </c>
      <c r="J92" s="2">
        <v>0</v>
      </c>
      <c r="K92" s="2">
        <v>0</v>
      </c>
      <c r="L92" s="2">
        <f>L91*1.049</f>
        <v>4107.468334001759</v>
      </c>
      <c r="M92" s="2">
        <v>0</v>
      </c>
      <c r="N92" s="2">
        <v>0</v>
      </c>
      <c r="O92" s="2">
        <v>0</v>
      </c>
      <c r="P92" s="26"/>
    </row>
    <row r="93" spans="1:17" s="19" customFormat="1" ht="18" customHeight="1">
      <c r="A93" s="21">
        <f>A87+1</f>
        <v>15</v>
      </c>
      <c r="B93" s="28" t="s">
        <v>49</v>
      </c>
      <c r="C93" s="28" t="s">
        <v>48</v>
      </c>
      <c r="D93" s="7"/>
      <c r="E93" s="10" t="s">
        <v>10</v>
      </c>
      <c r="F93" s="1">
        <f>SUM(F94:F98)</f>
        <v>11099.199999999999</v>
      </c>
      <c r="G93" s="1">
        <f>SUM(G94:G98)</f>
        <v>5968.7</v>
      </c>
      <c r="H93" s="1">
        <f aca="true" t="shared" si="28" ref="H93:O93">SUM(H94:H98)</f>
        <v>11099.199999999999</v>
      </c>
      <c r="I93" s="1">
        <f t="shared" si="28"/>
        <v>5968.7</v>
      </c>
      <c r="J93" s="1">
        <f t="shared" si="28"/>
        <v>0</v>
      </c>
      <c r="K93" s="1">
        <f t="shared" si="28"/>
        <v>0</v>
      </c>
      <c r="L93" s="1">
        <f t="shared" si="28"/>
        <v>0</v>
      </c>
      <c r="M93" s="1">
        <f t="shared" si="28"/>
        <v>0</v>
      </c>
      <c r="N93" s="1">
        <f t="shared" si="28"/>
        <v>0</v>
      </c>
      <c r="O93" s="1">
        <f t="shared" si="28"/>
        <v>0</v>
      </c>
      <c r="P93" s="24" t="s">
        <v>70</v>
      </c>
      <c r="Q93" s="5"/>
    </row>
    <row r="94" spans="1:16" ht="18" customHeight="1">
      <c r="A94" s="22"/>
      <c r="B94" s="28"/>
      <c r="C94" s="28"/>
      <c r="D94" s="7" t="s">
        <v>35</v>
      </c>
      <c r="E94" s="12" t="s">
        <v>15</v>
      </c>
      <c r="F94" s="2">
        <f aca="true" t="shared" si="29" ref="F94:G98">H94+J94+L94+N94</f>
        <v>2000</v>
      </c>
      <c r="G94" s="2">
        <f t="shared" si="29"/>
        <v>1968.7</v>
      </c>
      <c r="H94" s="2">
        <v>2000</v>
      </c>
      <c r="I94" s="2">
        <f>2000-31.3</f>
        <v>1968.7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5"/>
    </row>
    <row r="95" spans="1:16" ht="18" customHeight="1">
      <c r="A95" s="22"/>
      <c r="B95" s="28"/>
      <c r="C95" s="28"/>
      <c r="D95" s="7"/>
      <c r="E95" s="12" t="s">
        <v>12</v>
      </c>
      <c r="F95" s="2">
        <f t="shared" si="29"/>
        <v>2106</v>
      </c>
      <c r="G95" s="2">
        <f t="shared" si="29"/>
        <v>2000</v>
      </c>
      <c r="H95" s="2">
        <v>2106</v>
      </c>
      <c r="I95" s="2">
        <v>2000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5"/>
    </row>
    <row r="96" spans="1:16" ht="18" customHeight="1">
      <c r="A96" s="22"/>
      <c r="B96" s="28"/>
      <c r="C96" s="28"/>
      <c r="D96" s="7"/>
      <c r="E96" s="12" t="s">
        <v>13</v>
      </c>
      <c r="F96" s="2">
        <f t="shared" si="29"/>
        <v>2217.6</v>
      </c>
      <c r="G96" s="2">
        <f t="shared" si="29"/>
        <v>2000</v>
      </c>
      <c r="H96" s="2">
        <v>2217.6</v>
      </c>
      <c r="I96" s="2">
        <v>2000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5"/>
    </row>
    <row r="97" spans="1:16" ht="18" customHeight="1">
      <c r="A97" s="22"/>
      <c r="B97" s="28"/>
      <c r="C97" s="28"/>
      <c r="D97" s="7"/>
      <c r="E97" s="12" t="s">
        <v>16</v>
      </c>
      <c r="F97" s="2">
        <f t="shared" si="29"/>
        <v>2330.7</v>
      </c>
      <c r="G97" s="2">
        <f t="shared" si="29"/>
        <v>0</v>
      </c>
      <c r="H97" s="2">
        <v>2330.7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5"/>
    </row>
    <row r="98" spans="1:16" ht="18" customHeight="1">
      <c r="A98" s="23"/>
      <c r="B98" s="28"/>
      <c r="C98" s="28"/>
      <c r="D98" s="7"/>
      <c r="E98" s="12" t="s">
        <v>17</v>
      </c>
      <c r="F98" s="2">
        <f t="shared" si="29"/>
        <v>2444.9</v>
      </c>
      <c r="G98" s="2">
        <f t="shared" si="29"/>
        <v>0</v>
      </c>
      <c r="H98" s="2">
        <v>2444.9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6"/>
    </row>
    <row r="99" spans="1:16" ht="18" customHeight="1">
      <c r="A99" s="21"/>
      <c r="B99" s="28" t="s">
        <v>63</v>
      </c>
      <c r="C99" s="28"/>
      <c r="D99" s="7"/>
      <c r="E99" s="10" t="s">
        <v>10</v>
      </c>
      <c r="F99" s="1">
        <f>F9+F15+F21+F27+F33+F39+F45+F51+F57+F63+F69+F75+F81+F87+F93</f>
        <v>362919.8503242418</v>
      </c>
      <c r="G99" s="1">
        <f>G9+G15+G21+G27+G33+G39+G45+G51+G57+G63+G69+G75+G81+G87+G93</f>
        <v>39001.97</v>
      </c>
      <c r="H99" s="1">
        <f>H9+H15+H21+H27+H33+H39+H45+H51+H57+H63+H69+H75+H81+H87+H93</f>
        <v>344273.10000000003</v>
      </c>
      <c r="I99" s="1">
        <f aca="true" t="shared" si="30" ref="I99:O99">I9+I15+I21+I27+I33+I39+I45+I51+I57+I63+I69+I75+I81+I87+I93</f>
        <v>30001.97</v>
      </c>
      <c r="J99" s="1">
        <f t="shared" si="30"/>
        <v>0</v>
      </c>
      <c r="K99" s="1">
        <f t="shared" si="30"/>
        <v>0</v>
      </c>
      <c r="L99" s="1">
        <f t="shared" si="30"/>
        <v>18646.75032424176</v>
      </c>
      <c r="M99" s="1">
        <f t="shared" si="30"/>
        <v>9000</v>
      </c>
      <c r="N99" s="1">
        <f t="shared" si="30"/>
        <v>0</v>
      </c>
      <c r="O99" s="1">
        <f t="shared" si="30"/>
        <v>0</v>
      </c>
      <c r="P99" s="24" t="s">
        <v>70</v>
      </c>
    </row>
    <row r="100" spans="1:16" ht="18" customHeight="1">
      <c r="A100" s="22"/>
      <c r="B100" s="28"/>
      <c r="C100" s="28"/>
      <c r="D100" s="7"/>
      <c r="E100" s="12" t="s">
        <v>15</v>
      </c>
      <c r="F100" s="2">
        <f aca="true" t="shared" si="31" ref="F100:G104">H100+J100+L100+N100</f>
        <v>65034.9</v>
      </c>
      <c r="G100" s="2">
        <f t="shared" si="31"/>
        <v>12276.29</v>
      </c>
      <c r="H100" s="2">
        <f aca="true" t="shared" si="32" ref="H100:O100">H10+H16+H22+H28+H34+H40+H46+H52+H58+H64+H70+H76+H82+H88+H94</f>
        <v>62034.9</v>
      </c>
      <c r="I100" s="2">
        <f>I10+I16+I22+I28+I34+I40+I46+I52+I58+I64+I70+I76+I82+I88+I94</f>
        <v>9276.29</v>
      </c>
      <c r="J100" s="2">
        <f t="shared" si="32"/>
        <v>0</v>
      </c>
      <c r="K100" s="2">
        <f t="shared" si="32"/>
        <v>0</v>
      </c>
      <c r="L100" s="2">
        <v>3000</v>
      </c>
      <c r="M100" s="2">
        <f t="shared" si="32"/>
        <v>3000</v>
      </c>
      <c r="N100" s="2">
        <f t="shared" si="32"/>
        <v>0</v>
      </c>
      <c r="O100" s="2">
        <f t="shared" si="32"/>
        <v>0</v>
      </c>
      <c r="P100" s="25"/>
    </row>
    <row r="101" spans="1:16" ht="18" customHeight="1">
      <c r="A101" s="22"/>
      <c r="B101" s="28"/>
      <c r="C101" s="28"/>
      <c r="D101" s="7"/>
      <c r="E101" s="12" t="s">
        <v>12</v>
      </c>
      <c r="F101" s="2">
        <f t="shared" si="31"/>
        <v>68322.7</v>
      </c>
      <c r="G101" s="2">
        <f t="shared" si="31"/>
        <v>13362.84</v>
      </c>
      <c r="H101" s="2">
        <f>H11+H17+H23+H29+H35+H41+H47+H53+H59+H65+H71+H77+H83+H89+H95</f>
        <v>65322.7</v>
      </c>
      <c r="I101" s="2">
        <f aca="true" t="shared" si="33" ref="I101:K104">I11+I17+I23+I29+I35+I41+I47+I53+I59+I65+I71+I77+I83+I89+I95</f>
        <v>10362.84</v>
      </c>
      <c r="J101" s="2">
        <f t="shared" si="33"/>
        <v>0</v>
      </c>
      <c r="K101" s="2">
        <f t="shared" si="33"/>
        <v>0</v>
      </c>
      <c r="L101" s="2">
        <v>3000</v>
      </c>
      <c r="M101" s="2">
        <f aca="true" t="shared" si="34" ref="M101:O104">M11+M17+M23+M29+M35+M41+M47+M53+M59+M65+M71+M77+M83+M89+M95</f>
        <v>3000</v>
      </c>
      <c r="N101" s="2">
        <f t="shared" si="34"/>
        <v>0</v>
      </c>
      <c r="O101" s="2">
        <f t="shared" si="34"/>
        <v>0</v>
      </c>
      <c r="P101" s="25"/>
    </row>
    <row r="102" spans="1:16" ht="18" customHeight="1">
      <c r="A102" s="22"/>
      <c r="B102" s="28"/>
      <c r="C102" s="28"/>
      <c r="D102" s="7"/>
      <c r="E102" s="12" t="s">
        <v>13</v>
      </c>
      <c r="F102" s="2">
        <f t="shared" si="31"/>
        <v>71784.50000000001</v>
      </c>
      <c r="G102" s="2">
        <f t="shared" si="31"/>
        <v>13362.84</v>
      </c>
      <c r="H102" s="2">
        <f>H12+H18+H24+H30+H36+H42+H48+H54+H60+H66+H72+H78+H84+H90+H96</f>
        <v>68784.50000000001</v>
      </c>
      <c r="I102" s="2">
        <f t="shared" si="33"/>
        <v>10362.84</v>
      </c>
      <c r="J102" s="2">
        <f t="shared" si="33"/>
        <v>0</v>
      </c>
      <c r="K102" s="2">
        <f t="shared" si="33"/>
        <v>0</v>
      </c>
      <c r="L102" s="2">
        <v>3000</v>
      </c>
      <c r="M102" s="2">
        <f t="shared" si="34"/>
        <v>3000</v>
      </c>
      <c r="N102" s="2">
        <f t="shared" si="34"/>
        <v>0</v>
      </c>
      <c r="O102" s="2">
        <f t="shared" si="34"/>
        <v>0</v>
      </c>
      <c r="P102" s="25"/>
    </row>
    <row r="103" spans="1:16" ht="18" customHeight="1">
      <c r="A103" s="22"/>
      <c r="B103" s="28"/>
      <c r="C103" s="28"/>
      <c r="D103" s="7"/>
      <c r="E103" s="12" t="s">
        <v>16</v>
      </c>
      <c r="F103" s="2">
        <f t="shared" si="31"/>
        <v>72292.8</v>
      </c>
      <c r="G103" s="2">
        <f t="shared" si="31"/>
        <v>0</v>
      </c>
      <c r="H103" s="2">
        <f>H13+H19+H25+H31+H37+H43+H49+H55+H61+H67+H73+H79+H85+H91+H97</f>
        <v>72292.8</v>
      </c>
      <c r="I103" s="2">
        <f t="shared" si="33"/>
        <v>0</v>
      </c>
      <c r="J103" s="2">
        <f t="shared" si="33"/>
        <v>0</v>
      </c>
      <c r="K103" s="2">
        <f t="shared" si="33"/>
        <v>0</v>
      </c>
      <c r="L103" s="2">
        <v>0</v>
      </c>
      <c r="M103" s="2">
        <f t="shared" si="34"/>
        <v>0</v>
      </c>
      <c r="N103" s="2">
        <f t="shared" si="34"/>
        <v>0</v>
      </c>
      <c r="O103" s="2">
        <f t="shared" si="34"/>
        <v>0</v>
      </c>
      <c r="P103" s="25"/>
    </row>
    <row r="104" spans="1:16" ht="18" customHeight="1">
      <c r="A104" s="23"/>
      <c r="B104" s="28"/>
      <c r="C104" s="28"/>
      <c r="D104" s="7"/>
      <c r="E104" s="12" t="s">
        <v>17</v>
      </c>
      <c r="F104" s="2">
        <f t="shared" si="31"/>
        <v>75838.19999999998</v>
      </c>
      <c r="G104" s="2">
        <f t="shared" si="31"/>
        <v>0</v>
      </c>
      <c r="H104" s="2">
        <f>H14+H20+H26+H32+H38+H44+H50+H56+H62+H68+H74+H80+H86+H92+H98</f>
        <v>75838.19999999998</v>
      </c>
      <c r="I104" s="2">
        <f t="shared" si="33"/>
        <v>0</v>
      </c>
      <c r="J104" s="2">
        <f t="shared" si="33"/>
        <v>0</v>
      </c>
      <c r="K104" s="2">
        <f t="shared" si="33"/>
        <v>0</v>
      </c>
      <c r="L104" s="2">
        <v>0</v>
      </c>
      <c r="M104" s="2">
        <f t="shared" si="34"/>
        <v>0</v>
      </c>
      <c r="N104" s="2">
        <f t="shared" si="34"/>
        <v>0</v>
      </c>
      <c r="O104" s="2">
        <f t="shared" si="34"/>
        <v>0</v>
      </c>
      <c r="P104" s="26"/>
    </row>
    <row r="105" spans="1:16" ht="28.5" customHeight="1">
      <c r="A105" s="9"/>
      <c r="B105" s="29" t="s">
        <v>64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s="15" customFormat="1" ht="18" customHeight="1">
      <c r="A106" s="44">
        <f>A93+1</f>
        <v>16</v>
      </c>
      <c r="B106" s="47" t="s">
        <v>27</v>
      </c>
      <c r="C106" s="50" t="s">
        <v>53</v>
      </c>
      <c r="D106" s="13"/>
      <c r="E106" s="14" t="s">
        <v>10</v>
      </c>
      <c r="F106" s="3">
        <f>SUM(F107:F111)</f>
        <v>155949.8</v>
      </c>
      <c r="G106" s="3">
        <f>SUM(G107:G111)</f>
        <v>57676.219999999994</v>
      </c>
      <c r="H106" s="3">
        <f aca="true" t="shared" si="35" ref="H106:O106">SUM(H107:H111)</f>
        <v>155949.8</v>
      </c>
      <c r="I106" s="3">
        <f t="shared" si="35"/>
        <v>57676.219999999994</v>
      </c>
      <c r="J106" s="3">
        <f t="shared" si="35"/>
        <v>0</v>
      </c>
      <c r="K106" s="3">
        <f t="shared" si="35"/>
        <v>0</v>
      </c>
      <c r="L106" s="3">
        <f t="shared" si="35"/>
        <v>0</v>
      </c>
      <c r="M106" s="3">
        <f t="shared" si="35"/>
        <v>0</v>
      </c>
      <c r="N106" s="3">
        <f t="shared" si="35"/>
        <v>0</v>
      </c>
      <c r="O106" s="3">
        <f t="shared" si="35"/>
        <v>0</v>
      </c>
      <c r="P106" s="17"/>
    </row>
    <row r="107" spans="1:16" s="15" customFormat="1" ht="18" customHeight="1">
      <c r="A107" s="45"/>
      <c r="B107" s="48"/>
      <c r="C107" s="50"/>
      <c r="D107" s="13" t="s">
        <v>23</v>
      </c>
      <c r="E107" s="16" t="s">
        <v>15</v>
      </c>
      <c r="F107" s="4">
        <f aca="true" t="shared" si="36" ref="F107:G111">H107+J107+L107+N107</f>
        <v>25303.9</v>
      </c>
      <c r="G107" s="4">
        <f t="shared" si="36"/>
        <v>19340.02</v>
      </c>
      <c r="H107" s="4">
        <v>25303.9</v>
      </c>
      <c r="I107" s="4">
        <v>19340.02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13" t="s">
        <v>80</v>
      </c>
    </row>
    <row r="108" spans="1:16" s="15" customFormat="1" ht="18" customHeight="1">
      <c r="A108" s="45"/>
      <c r="B108" s="48"/>
      <c r="C108" s="50"/>
      <c r="D108" s="13"/>
      <c r="E108" s="16" t="s">
        <v>12</v>
      </c>
      <c r="F108" s="4">
        <f t="shared" si="36"/>
        <v>27977.3</v>
      </c>
      <c r="G108" s="4">
        <f t="shared" si="36"/>
        <v>19168.1</v>
      </c>
      <c r="H108" s="4">
        <v>27977.3</v>
      </c>
      <c r="I108" s="4">
        <v>19168.1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13" t="s">
        <v>61</v>
      </c>
    </row>
    <row r="109" spans="1:16" s="15" customFormat="1" ht="18" customHeight="1">
      <c r="A109" s="45"/>
      <c r="B109" s="48"/>
      <c r="C109" s="50"/>
      <c r="D109" s="13"/>
      <c r="E109" s="16" t="s">
        <v>13</v>
      </c>
      <c r="F109" s="4">
        <f t="shared" si="36"/>
        <v>30933.1</v>
      </c>
      <c r="G109" s="4">
        <f t="shared" si="36"/>
        <v>19168.1</v>
      </c>
      <c r="H109" s="4">
        <v>30933.1</v>
      </c>
      <c r="I109" s="4">
        <v>19168.1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13" t="s">
        <v>61</v>
      </c>
    </row>
    <row r="110" spans="1:16" s="15" customFormat="1" ht="18" customHeight="1">
      <c r="A110" s="45"/>
      <c r="B110" s="48"/>
      <c r="C110" s="50"/>
      <c r="D110" s="13"/>
      <c r="E110" s="16" t="s">
        <v>16</v>
      </c>
      <c r="F110" s="4">
        <f t="shared" si="36"/>
        <v>34136.2</v>
      </c>
      <c r="G110" s="4">
        <f t="shared" si="36"/>
        <v>0</v>
      </c>
      <c r="H110" s="4">
        <v>34136.2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13"/>
    </row>
    <row r="111" spans="1:16" s="15" customFormat="1" ht="18" customHeight="1">
      <c r="A111" s="46"/>
      <c r="B111" s="49"/>
      <c r="C111" s="50"/>
      <c r="D111" s="13"/>
      <c r="E111" s="16" t="s">
        <v>17</v>
      </c>
      <c r="F111" s="4">
        <f t="shared" si="36"/>
        <v>37599.3</v>
      </c>
      <c r="G111" s="4">
        <f t="shared" si="36"/>
        <v>0</v>
      </c>
      <c r="H111" s="4">
        <v>37599.3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13"/>
    </row>
    <row r="112" spans="1:16" ht="18" customHeight="1">
      <c r="A112" s="21">
        <f>A106+1</f>
        <v>17</v>
      </c>
      <c r="B112" s="35" t="s">
        <v>28</v>
      </c>
      <c r="C112" s="28" t="s">
        <v>53</v>
      </c>
      <c r="D112" s="7"/>
      <c r="E112" s="10" t="s">
        <v>10</v>
      </c>
      <c r="F112" s="1">
        <f>SUM(F113:F117)</f>
        <v>1232.6000000000001</v>
      </c>
      <c r="G112" s="1">
        <f>SUM(G113:G117)</f>
        <v>0</v>
      </c>
      <c r="H112" s="1">
        <f aca="true" t="shared" si="37" ref="H112:O112">SUM(H113:H117)</f>
        <v>1232.6000000000001</v>
      </c>
      <c r="I112" s="1">
        <f t="shared" si="37"/>
        <v>0</v>
      </c>
      <c r="J112" s="1">
        <f t="shared" si="37"/>
        <v>0</v>
      </c>
      <c r="K112" s="1">
        <f t="shared" si="37"/>
        <v>0</v>
      </c>
      <c r="L112" s="1">
        <f t="shared" si="37"/>
        <v>0</v>
      </c>
      <c r="M112" s="1">
        <f t="shared" si="37"/>
        <v>0</v>
      </c>
      <c r="N112" s="1">
        <f t="shared" si="37"/>
        <v>0</v>
      </c>
      <c r="O112" s="1">
        <f t="shared" si="37"/>
        <v>0</v>
      </c>
      <c r="P112" s="8" t="s">
        <v>80</v>
      </c>
    </row>
    <row r="113" spans="1:16" ht="18" customHeight="1">
      <c r="A113" s="22"/>
      <c r="B113" s="36"/>
      <c r="C113" s="28"/>
      <c r="D113" s="7" t="s">
        <v>23</v>
      </c>
      <c r="E113" s="12" t="s">
        <v>15</v>
      </c>
      <c r="F113" s="2">
        <f aca="true" t="shared" si="38" ref="F113:G117">H113+J113+L113+N113</f>
        <v>200</v>
      </c>
      <c r="G113" s="2">
        <f t="shared" si="38"/>
        <v>0</v>
      </c>
      <c r="H113" s="2">
        <v>200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7" t="s">
        <v>80</v>
      </c>
    </row>
    <row r="114" spans="1:16" ht="18" customHeight="1">
      <c r="A114" s="22"/>
      <c r="B114" s="36"/>
      <c r="C114" s="28"/>
      <c r="D114" s="7"/>
      <c r="E114" s="12" t="s">
        <v>12</v>
      </c>
      <c r="F114" s="2">
        <f t="shared" si="38"/>
        <v>221.1</v>
      </c>
      <c r="G114" s="2">
        <f t="shared" si="38"/>
        <v>0</v>
      </c>
      <c r="H114" s="2">
        <v>221.1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7" t="s">
        <v>61</v>
      </c>
    </row>
    <row r="115" spans="1:16" ht="18" customHeight="1">
      <c r="A115" s="22"/>
      <c r="B115" s="36"/>
      <c r="C115" s="28"/>
      <c r="D115" s="7"/>
      <c r="E115" s="12" t="s">
        <v>13</v>
      </c>
      <c r="F115" s="2">
        <f t="shared" si="38"/>
        <v>244.5</v>
      </c>
      <c r="G115" s="2">
        <f t="shared" si="38"/>
        <v>0</v>
      </c>
      <c r="H115" s="2">
        <v>244.5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7" t="s">
        <v>61</v>
      </c>
    </row>
    <row r="116" spans="1:16" ht="18" customHeight="1">
      <c r="A116" s="22"/>
      <c r="B116" s="36"/>
      <c r="C116" s="28"/>
      <c r="D116" s="7"/>
      <c r="E116" s="12" t="s">
        <v>16</v>
      </c>
      <c r="F116" s="2">
        <f t="shared" si="38"/>
        <v>269.8</v>
      </c>
      <c r="G116" s="2">
        <f t="shared" si="38"/>
        <v>0</v>
      </c>
      <c r="H116" s="2">
        <v>269.8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7"/>
    </row>
    <row r="117" spans="1:16" ht="18" customHeight="1">
      <c r="A117" s="23"/>
      <c r="B117" s="37"/>
      <c r="C117" s="28"/>
      <c r="D117" s="7"/>
      <c r="E117" s="12" t="s">
        <v>17</v>
      </c>
      <c r="F117" s="2">
        <f t="shared" si="38"/>
        <v>297.2</v>
      </c>
      <c r="G117" s="2">
        <f t="shared" si="38"/>
        <v>0</v>
      </c>
      <c r="H117" s="2">
        <v>297.2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7"/>
    </row>
    <row r="118" spans="1:16" s="15" customFormat="1" ht="18" customHeight="1">
      <c r="A118" s="44">
        <f>A112+1</f>
        <v>18</v>
      </c>
      <c r="B118" s="47" t="s">
        <v>32</v>
      </c>
      <c r="C118" s="50" t="s">
        <v>75</v>
      </c>
      <c r="D118" s="13"/>
      <c r="E118" s="14" t="s">
        <v>10</v>
      </c>
      <c r="F118" s="3">
        <f>SUM(F119:F123)</f>
        <v>8786.1</v>
      </c>
      <c r="G118" s="3">
        <f>SUM(G119:G123)</f>
        <v>4749.4800000000005</v>
      </c>
      <c r="H118" s="3">
        <f aca="true" t="shared" si="39" ref="H118:O118">SUM(H119:H123)</f>
        <v>8786.1</v>
      </c>
      <c r="I118" s="3">
        <f t="shared" si="39"/>
        <v>4749.4800000000005</v>
      </c>
      <c r="J118" s="3">
        <f t="shared" si="39"/>
        <v>0</v>
      </c>
      <c r="K118" s="3">
        <f t="shared" si="39"/>
        <v>0</v>
      </c>
      <c r="L118" s="3">
        <f t="shared" si="39"/>
        <v>0</v>
      </c>
      <c r="M118" s="3">
        <f t="shared" si="39"/>
        <v>0</v>
      </c>
      <c r="N118" s="3">
        <f t="shared" si="39"/>
        <v>0</v>
      </c>
      <c r="O118" s="3">
        <f t="shared" si="39"/>
        <v>0</v>
      </c>
      <c r="P118" s="13"/>
    </row>
    <row r="119" spans="1:16" s="15" customFormat="1" ht="18" customHeight="1">
      <c r="A119" s="45"/>
      <c r="B119" s="48"/>
      <c r="C119" s="50"/>
      <c r="D119" s="13" t="s">
        <v>23</v>
      </c>
      <c r="E119" s="16" t="s">
        <v>15</v>
      </c>
      <c r="F119" s="4">
        <f aca="true" t="shared" si="40" ref="F119:G123">H119+J119+L119+N119</f>
        <v>1583.2</v>
      </c>
      <c r="G119" s="4">
        <f t="shared" si="40"/>
        <v>1583.16</v>
      </c>
      <c r="H119" s="4">
        <v>1583.2</v>
      </c>
      <c r="I119" s="4">
        <v>1583.16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13" t="s">
        <v>80</v>
      </c>
    </row>
    <row r="120" spans="1:16" s="15" customFormat="1" ht="18" customHeight="1">
      <c r="A120" s="45"/>
      <c r="B120" s="48"/>
      <c r="C120" s="50"/>
      <c r="D120" s="13"/>
      <c r="E120" s="16" t="s">
        <v>12</v>
      </c>
      <c r="F120" s="4">
        <f t="shared" si="40"/>
        <v>1667.1</v>
      </c>
      <c r="G120" s="4">
        <f t="shared" si="40"/>
        <v>1583.16</v>
      </c>
      <c r="H120" s="4">
        <v>1667.1</v>
      </c>
      <c r="I120" s="4">
        <v>1583.16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13" t="s">
        <v>61</v>
      </c>
    </row>
    <row r="121" spans="1:16" s="15" customFormat="1" ht="18" customHeight="1">
      <c r="A121" s="45"/>
      <c r="B121" s="48"/>
      <c r="C121" s="50"/>
      <c r="D121" s="13"/>
      <c r="E121" s="16" t="s">
        <v>13</v>
      </c>
      <c r="F121" s="4">
        <f t="shared" si="40"/>
        <v>1755.4</v>
      </c>
      <c r="G121" s="4">
        <f t="shared" si="40"/>
        <v>1583.16</v>
      </c>
      <c r="H121" s="4">
        <v>1755.4</v>
      </c>
      <c r="I121" s="4">
        <v>1583.16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13" t="s">
        <v>61</v>
      </c>
    </row>
    <row r="122" spans="1:16" s="15" customFormat="1" ht="18" customHeight="1">
      <c r="A122" s="45"/>
      <c r="B122" s="48"/>
      <c r="C122" s="50"/>
      <c r="D122" s="13"/>
      <c r="E122" s="16" t="s">
        <v>16</v>
      </c>
      <c r="F122" s="4">
        <f t="shared" si="40"/>
        <v>1845</v>
      </c>
      <c r="G122" s="4">
        <f t="shared" si="40"/>
        <v>0</v>
      </c>
      <c r="H122" s="4">
        <v>1845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13"/>
    </row>
    <row r="123" spans="1:16" s="15" customFormat="1" ht="18" customHeight="1">
      <c r="A123" s="46"/>
      <c r="B123" s="49"/>
      <c r="C123" s="50"/>
      <c r="D123" s="13"/>
      <c r="E123" s="16" t="s">
        <v>17</v>
      </c>
      <c r="F123" s="4">
        <f t="shared" si="40"/>
        <v>1935.4</v>
      </c>
      <c r="G123" s="4">
        <f t="shared" si="40"/>
        <v>0</v>
      </c>
      <c r="H123" s="4">
        <v>1935.4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13"/>
    </row>
    <row r="124" spans="1:16" s="15" customFormat="1" ht="18.75" customHeight="1">
      <c r="A124" s="44">
        <f>A118+1</f>
        <v>19</v>
      </c>
      <c r="B124" s="47" t="s">
        <v>33</v>
      </c>
      <c r="C124" s="50" t="s">
        <v>37</v>
      </c>
      <c r="D124" s="13"/>
      <c r="E124" s="14" t="s">
        <v>10</v>
      </c>
      <c r="F124" s="3">
        <f>SUM(F125:F129)</f>
        <v>83244.4</v>
      </c>
      <c r="G124" s="3">
        <f>SUM(G125:G129)</f>
        <v>12924.529999999999</v>
      </c>
      <c r="H124" s="3">
        <f aca="true" t="shared" si="41" ref="H124:O124">SUM(H125:H129)</f>
        <v>83244.4</v>
      </c>
      <c r="I124" s="3">
        <f t="shared" si="41"/>
        <v>12924.529999999999</v>
      </c>
      <c r="J124" s="3">
        <f t="shared" si="41"/>
        <v>0</v>
      </c>
      <c r="K124" s="3">
        <f t="shared" si="41"/>
        <v>0</v>
      </c>
      <c r="L124" s="3">
        <f t="shared" si="41"/>
        <v>0</v>
      </c>
      <c r="M124" s="3">
        <f t="shared" si="41"/>
        <v>0</v>
      </c>
      <c r="N124" s="3">
        <f t="shared" si="41"/>
        <v>0</v>
      </c>
      <c r="O124" s="3">
        <f t="shared" si="41"/>
        <v>0</v>
      </c>
      <c r="P124" s="17"/>
    </row>
    <row r="125" spans="1:16" s="15" customFormat="1" ht="18" customHeight="1">
      <c r="A125" s="45"/>
      <c r="B125" s="48"/>
      <c r="C125" s="50"/>
      <c r="D125" s="13" t="s">
        <v>35</v>
      </c>
      <c r="E125" s="16" t="s">
        <v>15</v>
      </c>
      <c r="F125" s="4">
        <f aca="true" t="shared" si="42" ref="F125:G129">H125+J125+L125+N125</f>
        <v>15000</v>
      </c>
      <c r="G125" s="4">
        <f t="shared" si="42"/>
        <v>3718.13</v>
      </c>
      <c r="H125" s="4">
        <v>15000</v>
      </c>
      <c r="I125" s="4">
        <v>3718.13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13" t="s">
        <v>80</v>
      </c>
    </row>
    <row r="126" spans="1:16" s="15" customFormat="1" ht="18" customHeight="1">
      <c r="A126" s="45"/>
      <c r="B126" s="48"/>
      <c r="C126" s="50"/>
      <c r="D126" s="13"/>
      <c r="E126" s="16" t="s">
        <v>12</v>
      </c>
      <c r="F126" s="4">
        <f t="shared" si="42"/>
        <v>15795</v>
      </c>
      <c r="G126" s="4">
        <f t="shared" si="42"/>
        <v>4603.2</v>
      </c>
      <c r="H126" s="4">
        <v>15795</v>
      </c>
      <c r="I126" s="4">
        <v>4603.2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13" t="s">
        <v>61</v>
      </c>
    </row>
    <row r="127" spans="1:16" s="15" customFormat="1" ht="18" customHeight="1">
      <c r="A127" s="45"/>
      <c r="B127" s="48"/>
      <c r="C127" s="50"/>
      <c r="D127" s="13"/>
      <c r="E127" s="16" t="s">
        <v>13</v>
      </c>
      <c r="F127" s="4">
        <f t="shared" si="42"/>
        <v>16632.1</v>
      </c>
      <c r="G127" s="4">
        <f t="shared" si="42"/>
        <v>4603.2</v>
      </c>
      <c r="H127" s="4">
        <v>16632.1</v>
      </c>
      <c r="I127" s="4">
        <v>4603.2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13" t="s">
        <v>61</v>
      </c>
    </row>
    <row r="128" spans="1:16" s="15" customFormat="1" ht="18" customHeight="1">
      <c r="A128" s="45"/>
      <c r="B128" s="48"/>
      <c r="C128" s="50"/>
      <c r="D128" s="13"/>
      <c r="E128" s="16" t="s">
        <v>16</v>
      </c>
      <c r="F128" s="4">
        <f t="shared" si="42"/>
        <v>17480.4</v>
      </c>
      <c r="G128" s="4">
        <f t="shared" si="42"/>
        <v>0</v>
      </c>
      <c r="H128" s="4">
        <v>17480.4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13"/>
    </row>
    <row r="129" spans="1:16" s="15" customFormat="1" ht="18" customHeight="1">
      <c r="A129" s="46"/>
      <c r="B129" s="49"/>
      <c r="C129" s="50"/>
      <c r="D129" s="13"/>
      <c r="E129" s="16" t="s">
        <v>17</v>
      </c>
      <c r="F129" s="4">
        <f t="shared" si="42"/>
        <v>18336.9</v>
      </c>
      <c r="G129" s="4">
        <f t="shared" si="42"/>
        <v>0</v>
      </c>
      <c r="H129" s="4">
        <v>18336.9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13"/>
    </row>
    <row r="130" spans="1:16" ht="18" customHeight="1">
      <c r="A130" s="21"/>
      <c r="B130" s="28" t="s">
        <v>65</v>
      </c>
      <c r="C130" s="28"/>
      <c r="D130" s="7"/>
      <c r="E130" s="10" t="s">
        <v>10</v>
      </c>
      <c r="F130" s="1">
        <f>F124+F118+F112+F106</f>
        <v>249212.9</v>
      </c>
      <c r="G130" s="1">
        <f>G124+G118+G112+G106</f>
        <v>75350.23</v>
      </c>
      <c r="H130" s="1">
        <f aca="true" t="shared" si="43" ref="H130:O130">H124+H118+H112+H106</f>
        <v>249212.9</v>
      </c>
      <c r="I130" s="1">
        <f t="shared" si="43"/>
        <v>75350.23</v>
      </c>
      <c r="J130" s="1">
        <f t="shared" si="43"/>
        <v>0</v>
      </c>
      <c r="K130" s="1">
        <f t="shared" si="43"/>
        <v>0</v>
      </c>
      <c r="L130" s="1">
        <f t="shared" si="43"/>
        <v>0</v>
      </c>
      <c r="M130" s="1">
        <f t="shared" si="43"/>
        <v>0</v>
      </c>
      <c r="N130" s="1">
        <f t="shared" si="43"/>
        <v>0</v>
      </c>
      <c r="O130" s="1">
        <f t="shared" si="43"/>
        <v>0</v>
      </c>
      <c r="P130" s="24"/>
    </row>
    <row r="131" spans="1:16" ht="18" customHeight="1">
      <c r="A131" s="22"/>
      <c r="B131" s="28"/>
      <c r="C131" s="28"/>
      <c r="D131" s="7"/>
      <c r="E131" s="12" t="s">
        <v>15</v>
      </c>
      <c r="F131" s="2">
        <f aca="true" t="shared" si="44" ref="F131:G135">H131+J131+L131+N131</f>
        <v>42087.100000000006</v>
      </c>
      <c r="G131" s="2">
        <f t="shared" si="44"/>
        <v>24641.31</v>
      </c>
      <c r="H131" s="2">
        <f aca="true" t="shared" si="45" ref="H131:O131">H125+H119+H113+H107</f>
        <v>42087.100000000006</v>
      </c>
      <c r="I131" s="2">
        <f t="shared" si="45"/>
        <v>24641.31</v>
      </c>
      <c r="J131" s="2">
        <f t="shared" si="45"/>
        <v>0</v>
      </c>
      <c r="K131" s="2">
        <f t="shared" si="45"/>
        <v>0</v>
      </c>
      <c r="L131" s="2">
        <f t="shared" si="45"/>
        <v>0</v>
      </c>
      <c r="M131" s="2">
        <f t="shared" si="45"/>
        <v>0</v>
      </c>
      <c r="N131" s="2">
        <f t="shared" si="45"/>
        <v>0</v>
      </c>
      <c r="O131" s="2">
        <f t="shared" si="45"/>
        <v>0</v>
      </c>
      <c r="P131" s="25"/>
    </row>
    <row r="132" spans="1:16" ht="18" customHeight="1">
      <c r="A132" s="22"/>
      <c r="B132" s="28"/>
      <c r="C132" s="28"/>
      <c r="D132" s="7"/>
      <c r="E132" s="12" t="s">
        <v>12</v>
      </c>
      <c r="F132" s="2">
        <f t="shared" si="44"/>
        <v>45660.5</v>
      </c>
      <c r="G132" s="2">
        <f t="shared" si="44"/>
        <v>25354.46</v>
      </c>
      <c r="H132" s="2">
        <f aca="true" t="shared" si="46" ref="H132:O134">H126+H120+H114+H108</f>
        <v>45660.5</v>
      </c>
      <c r="I132" s="2">
        <f t="shared" si="46"/>
        <v>25354.46</v>
      </c>
      <c r="J132" s="2">
        <f t="shared" si="46"/>
        <v>0</v>
      </c>
      <c r="K132" s="2">
        <f t="shared" si="46"/>
        <v>0</v>
      </c>
      <c r="L132" s="2">
        <f t="shared" si="46"/>
        <v>0</v>
      </c>
      <c r="M132" s="2">
        <f t="shared" si="46"/>
        <v>0</v>
      </c>
      <c r="N132" s="2">
        <f t="shared" si="46"/>
        <v>0</v>
      </c>
      <c r="O132" s="2">
        <f t="shared" si="46"/>
        <v>0</v>
      </c>
      <c r="P132" s="25"/>
    </row>
    <row r="133" spans="1:16" ht="18" customHeight="1">
      <c r="A133" s="22"/>
      <c r="B133" s="28"/>
      <c r="C133" s="28"/>
      <c r="D133" s="7"/>
      <c r="E133" s="12" t="s">
        <v>13</v>
      </c>
      <c r="F133" s="2">
        <f t="shared" si="44"/>
        <v>49565.1</v>
      </c>
      <c r="G133" s="2">
        <f t="shared" si="44"/>
        <v>25354.46</v>
      </c>
      <c r="H133" s="2">
        <f t="shared" si="46"/>
        <v>49565.1</v>
      </c>
      <c r="I133" s="2">
        <f t="shared" si="46"/>
        <v>25354.46</v>
      </c>
      <c r="J133" s="2">
        <f t="shared" si="46"/>
        <v>0</v>
      </c>
      <c r="K133" s="2">
        <f t="shared" si="46"/>
        <v>0</v>
      </c>
      <c r="L133" s="2">
        <f t="shared" si="46"/>
        <v>0</v>
      </c>
      <c r="M133" s="2">
        <f t="shared" si="46"/>
        <v>0</v>
      </c>
      <c r="N133" s="2">
        <f t="shared" si="46"/>
        <v>0</v>
      </c>
      <c r="O133" s="2">
        <f t="shared" si="46"/>
        <v>0</v>
      </c>
      <c r="P133" s="25"/>
    </row>
    <row r="134" spans="1:16" ht="18" customHeight="1">
      <c r="A134" s="22"/>
      <c r="B134" s="28"/>
      <c r="C134" s="28"/>
      <c r="D134" s="7"/>
      <c r="E134" s="12" t="s">
        <v>16</v>
      </c>
      <c r="F134" s="2">
        <f t="shared" si="44"/>
        <v>53731.399999999994</v>
      </c>
      <c r="G134" s="2">
        <f t="shared" si="44"/>
        <v>0</v>
      </c>
      <c r="H134" s="2">
        <f t="shared" si="46"/>
        <v>53731.399999999994</v>
      </c>
      <c r="I134" s="2">
        <f t="shared" si="46"/>
        <v>0</v>
      </c>
      <c r="J134" s="2">
        <f t="shared" si="46"/>
        <v>0</v>
      </c>
      <c r="K134" s="2">
        <f t="shared" si="46"/>
        <v>0</v>
      </c>
      <c r="L134" s="2">
        <f t="shared" si="46"/>
        <v>0</v>
      </c>
      <c r="M134" s="2">
        <f t="shared" si="46"/>
        <v>0</v>
      </c>
      <c r="N134" s="2">
        <f t="shared" si="46"/>
        <v>0</v>
      </c>
      <c r="O134" s="2">
        <f t="shared" si="46"/>
        <v>0</v>
      </c>
      <c r="P134" s="25"/>
    </row>
    <row r="135" spans="1:16" ht="18" customHeight="1">
      <c r="A135" s="23"/>
      <c r="B135" s="28"/>
      <c r="C135" s="28"/>
      <c r="D135" s="7"/>
      <c r="E135" s="12" t="s">
        <v>17</v>
      </c>
      <c r="F135" s="2">
        <f t="shared" si="44"/>
        <v>58168.8</v>
      </c>
      <c r="G135" s="2">
        <f t="shared" si="44"/>
        <v>0</v>
      </c>
      <c r="H135" s="2">
        <f>H129+H123+H117+H111</f>
        <v>58168.8</v>
      </c>
      <c r="I135" s="2">
        <f aca="true" t="shared" si="47" ref="I135:O135">I129+I123+I117+I111</f>
        <v>0</v>
      </c>
      <c r="J135" s="2">
        <f t="shared" si="47"/>
        <v>0</v>
      </c>
      <c r="K135" s="2">
        <f t="shared" si="47"/>
        <v>0</v>
      </c>
      <c r="L135" s="2">
        <f t="shared" si="47"/>
        <v>0</v>
      </c>
      <c r="M135" s="2">
        <f t="shared" si="47"/>
        <v>0</v>
      </c>
      <c r="N135" s="2">
        <f t="shared" si="47"/>
        <v>0</v>
      </c>
      <c r="O135" s="2">
        <f t="shared" si="47"/>
        <v>0</v>
      </c>
      <c r="P135" s="26"/>
    </row>
    <row r="136" spans="1:16" ht="28.5" customHeight="1">
      <c r="A136" s="9"/>
      <c r="B136" s="29" t="s">
        <v>79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ht="18" customHeight="1">
      <c r="A137" s="21">
        <f>A124+1</f>
        <v>20</v>
      </c>
      <c r="B137" s="28" t="s">
        <v>50</v>
      </c>
      <c r="C137" s="28" t="s">
        <v>52</v>
      </c>
      <c r="D137" s="7"/>
      <c r="E137" s="10" t="s">
        <v>10</v>
      </c>
      <c r="F137" s="1">
        <f>SUM(F138:F142)</f>
        <v>45495.9</v>
      </c>
      <c r="G137" s="1">
        <f>SUM(G138:G142)</f>
        <v>14100.599999999999</v>
      </c>
      <c r="H137" s="1">
        <f aca="true" t="shared" si="48" ref="H137:O137">SUM(H138:H142)</f>
        <v>45495.9</v>
      </c>
      <c r="I137" s="1">
        <f t="shared" si="48"/>
        <v>14100.599999999999</v>
      </c>
      <c r="J137" s="1">
        <f t="shared" si="48"/>
        <v>0</v>
      </c>
      <c r="K137" s="1">
        <f t="shared" si="48"/>
        <v>0</v>
      </c>
      <c r="L137" s="1">
        <f t="shared" si="48"/>
        <v>0</v>
      </c>
      <c r="M137" s="1">
        <f t="shared" si="48"/>
        <v>0</v>
      </c>
      <c r="N137" s="1">
        <f t="shared" si="48"/>
        <v>0</v>
      </c>
      <c r="O137" s="1">
        <f t="shared" si="48"/>
        <v>0</v>
      </c>
      <c r="P137" s="24" t="s">
        <v>61</v>
      </c>
    </row>
    <row r="138" spans="1:16" ht="18" customHeight="1">
      <c r="A138" s="22"/>
      <c r="B138" s="28"/>
      <c r="C138" s="28"/>
      <c r="D138" s="7" t="s">
        <v>23</v>
      </c>
      <c r="E138" s="12" t="s">
        <v>15</v>
      </c>
      <c r="F138" s="2">
        <f aca="true" t="shared" si="49" ref="F138:G142">H138+J138+L138+N138</f>
        <v>7867.5</v>
      </c>
      <c r="G138" s="2">
        <f t="shared" si="49"/>
        <v>3026.1999999999994</v>
      </c>
      <c r="H138" s="2">
        <v>7867.5</v>
      </c>
      <c r="I138" s="2">
        <f>5537.2-617.1-2293.9+400</f>
        <v>3026.1999999999994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5"/>
    </row>
    <row r="139" spans="1:16" ht="18" customHeight="1">
      <c r="A139" s="22"/>
      <c r="B139" s="28"/>
      <c r="C139" s="28"/>
      <c r="D139" s="7"/>
      <c r="E139" s="12" t="s">
        <v>12</v>
      </c>
      <c r="F139" s="2">
        <f t="shared" si="49"/>
        <v>8450.2</v>
      </c>
      <c r="G139" s="2">
        <f t="shared" si="49"/>
        <v>5537.2</v>
      </c>
      <c r="H139" s="2">
        <v>8450.2</v>
      </c>
      <c r="I139" s="2">
        <v>5537.2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5"/>
    </row>
    <row r="140" spans="1:16" ht="18" customHeight="1">
      <c r="A140" s="22"/>
      <c r="B140" s="28"/>
      <c r="C140" s="28"/>
      <c r="D140" s="7"/>
      <c r="E140" s="12" t="s">
        <v>13</v>
      </c>
      <c r="F140" s="2">
        <f t="shared" si="49"/>
        <v>9072.5</v>
      </c>
      <c r="G140" s="2">
        <f t="shared" si="49"/>
        <v>5537.2</v>
      </c>
      <c r="H140" s="2">
        <v>9072.5</v>
      </c>
      <c r="I140" s="2">
        <v>5537.2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5"/>
    </row>
    <row r="141" spans="1:16" ht="18" customHeight="1">
      <c r="A141" s="22"/>
      <c r="B141" s="28"/>
      <c r="C141" s="28"/>
      <c r="D141" s="7"/>
      <c r="E141" s="12" t="s">
        <v>16</v>
      </c>
      <c r="F141" s="2">
        <f t="shared" si="49"/>
        <v>9718.6</v>
      </c>
      <c r="G141" s="2">
        <f t="shared" si="49"/>
        <v>0</v>
      </c>
      <c r="H141" s="2">
        <v>9718.6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5"/>
    </row>
    <row r="142" spans="1:16" ht="18" customHeight="1">
      <c r="A142" s="23"/>
      <c r="B142" s="28"/>
      <c r="C142" s="28"/>
      <c r="D142" s="7"/>
      <c r="E142" s="12" t="s">
        <v>17</v>
      </c>
      <c r="F142" s="2">
        <f t="shared" si="49"/>
        <v>10387.1</v>
      </c>
      <c r="G142" s="2">
        <f t="shared" si="49"/>
        <v>0</v>
      </c>
      <c r="H142" s="2">
        <v>10387.1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6"/>
    </row>
    <row r="143" spans="1:16" ht="18" customHeight="1">
      <c r="A143" s="21">
        <v>21</v>
      </c>
      <c r="B143" s="28" t="s">
        <v>60</v>
      </c>
      <c r="C143" s="28" t="s">
        <v>59</v>
      </c>
      <c r="D143" s="7"/>
      <c r="E143" s="10" t="s">
        <v>10</v>
      </c>
      <c r="F143" s="1">
        <f>SUM(F144:F148)</f>
        <v>10500</v>
      </c>
      <c r="G143" s="1">
        <f>SUM(G144:G148)</f>
        <v>0</v>
      </c>
      <c r="H143" s="1">
        <f aca="true" t="shared" si="50" ref="H143:O143">SUM(H144:H148)</f>
        <v>10500</v>
      </c>
      <c r="I143" s="1">
        <f t="shared" si="50"/>
        <v>0</v>
      </c>
      <c r="J143" s="1">
        <f t="shared" si="50"/>
        <v>0</v>
      </c>
      <c r="K143" s="1">
        <f t="shared" si="50"/>
        <v>0</v>
      </c>
      <c r="L143" s="1">
        <f t="shared" si="50"/>
        <v>0</v>
      </c>
      <c r="M143" s="1">
        <f t="shared" si="50"/>
        <v>0</v>
      </c>
      <c r="N143" s="1">
        <f t="shared" si="50"/>
        <v>0</v>
      </c>
      <c r="O143" s="1">
        <f t="shared" si="50"/>
        <v>0</v>
      </c>
      <c r="P143" s="24" t="s">
        <v>61</v>
      </c>
    </row>
    <row r="144" spans="1:16" ht="18" customHeight="1">
      <c r="A144" s="22"/>
      <c r="B144" s="28"/>
      <c r="C144" s="28"/>
      <c r="D144" s="7" t="s">
        <v>23</v>
      </c>
      <c r="E144" s="12" t="s">
        <v>15</v>
      </c>
      <c r="F144" s="2">
        <f aca="true" t="shared" si="51" ref="F144:G148">H144+J144+L144+N144</f>
        <v>0</v>
      </c>
      <c r="G144" s="2">
        <f t="shared" si="51"/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5"/>
    </row>
    <row r="145" spans="1:16" ht="18" customHeight="1">
      <c r="A145" s="22"/>
      <c r="B145" s="28"/>
      <c r="C145" s="28"/>
      <c r="D145" s="7"/>
      <c r="E145" s="12" t="s">
        <v>12</v>
      </c>
      <c r="F145" s="2">
        <f t="shared" si="51"/>
        <v>5000</v>
      </c>
      <c r="G145" s="2">
        <f t="shared" si="51"/>
        <v>0</v>
      </c>
      <c r="H145" s="2">
        <v>5000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5"/>
    </row>
    <row r="146" spans="1:16" ht="18" customHeight="1">
      <c r="A146" s="22"/>
      <c r="B146" s="28"/>
      <c r="C146" s="28"/>
      <c r="D146" s="7"/>
      <c r="E146" s="12" t="s">
        <v>13</v>
      </c>
      <c r="F146" s="2">
        <f t="shared" si="51"/>
        <v>0</v>
      </c>
      <c r="G146" s="2">
        <f t="shared" si="51"/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5"/>
    </row>
    <row r="147" spans="1:16" ht="18" customHeight="1">
      <c r="A147" s="22"/>
      <c r="B147" s="28"/>
      <c r="C147" s="28"/>
      <c r="D147" s="7"/>
      <c r="E147" s="12" t="s">
        <v>16</v>
      </c>
      <c r="F147" s="2">
        <f t="shared" si="51"/>
        <v>5500</v>
      </c>
      <c r="G147" s="2">
        <f t="shared" si="51"/>
        <v>0</v>
      </c>
      <c r="H147" s="2">
        <v>5500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5"/>
    </row>
    <row r="148" spans="1:16" ht="18" customHeight="1">
      <c r="A148" s="23"/>
      <c r="B148" s="28"/>
      <c r="C148" s="28"/>
      <c r="D148" s="7"/>
      <c r="E148" s="12" t="s">
        <v>17</v>
      </c>
      <c r="F148" s="2">
        <f t="shared" si="51"/>
        <v>0</v>
      </c>
      <c r="G148" s="2">
        <f t="shared" si="51"/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6"/>
    </row>
    <row r="149" spans="1:16" ht="38.25" customHeight="1">
      <c r="A149" s="21">
        <v>22</v>
      </c>
      <c r="B149" s="21" t="s">
        <v>78</v>
      </c>
      <c r="C149" s="21" t="s">
        <v>76</v>
      </c>
      <c r="D149" s="7"/>
      <c r="E149" s="10" t="s">
        <v>10</v>
      </c>
      <c r="F149" s="1">
        <f>SUM(F150:F154)</f>
        <v>3085.5</v>
      </c>
      <c r="G149" s="1">
        <f>SUM(G150:G154)</f>
        <v>3085.5</v>
      </c>
      <c r="H149" s="1">
        <f aca="true" t="shared" si="52" ref="H149:O149">SUM(H150:H154)</f>
        <v>617.1</v>
      </c>
      <c r="I149" s="1">
        <f t="shared" si="52"/>
        <v>617.1</v>
      </c>
      <c r="J149" s="1">
        <f t="shared" si="52"/>
        <v>0</v>
      </c>
      <c r="K149" s="1">
        <f t="shared" si="52"/>
        <v>0</v>
      </c>
      <c r="L149" s="1">
        <f t="shared" si="52"/>
        <v>2468.4</v>
      </c>
      <c r="M149" s="1">
        <f t="shared" si="52"/>
        <v>2468.4</v>
      </c>
      <c r="N149" s="1">
        <f t="shared" si="52"/>
        <v>0</v>
      </c>
      <c r="O149" s="1">
        <f t="shared" si="52"/>
        <v>0</v>
      </c>
      <c r="P149" s="24" t="s">
        <v>61</v>
      </c>
    </row>
    <row r="150" spans="1:16" ht="33" customHeight="1">
      <c r="A150" s="22"/>
      <c r="B150" s="22"/>
      <c r="C150" s="22"/>
      <c r="D150" s="7" t="s">
        <v>77</v>
      </c>
      <c r="E150" s="12" t="s">
        <v>15</v>
      </c>
      <c r="F150" s="2">
        <f aca="true" t="shared" si="53" ref="F150:G154">H150+J150+L150+N150</f>
        <v>3085.5</v>
      </c>
      <c r="G150" s="2">
        <f t="shared" si="53"/>
        <v>3085.5</v>
      </c>
      <c r="H150" s="2">
        <v>617.1</v>
      </c>
      <c r="I150" s="2">
        <v>617.1</v>
      </c>
      <c r="J150" s="2">
        <v>0</v>
      </c>
      <c r="K150" s="2">
        <v>0</v>
      </c>
      <c r="L150" s="2">
        <v>2468.4</v>
      </c>
      <c r="M150" s="2">
        <v>2468.4</v>
      </c>
      <c r="N150" s="2">
        <v>0</v>
      </c>
      <c r="O150" s="2">
        <v>0</v>
      </c>
      <c r="P150" s="25"/>
    </row>
    <row r="151" spans="1:16" ht="40.5" customHeight="1">
      <c r="A151" s="22"/>
      <c r="B151" s="22"/>
      <c r="C151" s="22"/>
      <c r="D151" s="7"/>
      <c r="E151" s="12" t="s">
        <v>12</v>
      </c>
      <c r="F151" s="2">
        <f t="shared" si="53"/>
        <v>0</v>
      </c>
      <c r="G151" s="2">
        <f t="shared" si="53"/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5"/>
    </row>
    <row r="152" spans="1:16" ht="34.5" customHeight="1">
      <c r="A152" s="22"/>
      <c r="B152" s="22"/>
      <c r="C152" s="22"/>
      <c r="D152" s="7"/>
      <c r="E152" s="12" t="s">
        <v>13</v>
      </c>
      <c r="F152" s="2">
        <f t="shared" si="53"/>
        <v>0</v>
      </c>
      <c r="G152" s="2">
        <f t="shared" si="53"/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5"/>
    </row>
    <row r="153" spans="1:16" ht="36.75" customHeight="1">
      <c r="A153" s="22"/>
      <c r="B153" s="22"/>
      <c r="C153" s="22"/>
      <c r="D153" s="7"/>
      <c r="E153" s="12" t="s">
        <v>16</v>
      </c>
      <c r="F153" s="2">
        <f t="shared" si="53"/>
        <v>0</v>
      </c>
      <c r="G153" s="2">
        <f t="shared" si="53"/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5"/>
    </row>
    <row r="154" spans="1:16" ht="35.25" customHeight="1">
      <c r="A154" s="23"/>
      <c r="B154" s="23"/>
      <c r="C154" s="23"/>
      <c r="D154" s="7"/>
      <c r="E154" s="12" t="s">
        <v>17</v>
      </c>
      <c r="F154" s="2">
        <f t="shared" si="53"/>
        <v>0</v>
      </c>
      <c r="G154" s="2">
        <f t="shared" si="53"/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6"/>
    </row>
    <row r="155" spans="1:16" ht="18" customHeight="1">
      <c r="A155" s="21"/>
      <c r="B155" s="28" t="s">
        <v>66</v>
      </c>
      <c r="C155" s="28"/>
      <c r="D155" s="7"/>
      <c r="E155" s="10" t="s">
        <v>10</v>
      </c>
      <c r="F155" s="1">
        <f>F137+F143</f>
        <v>55995.9</v>
      </c>
      <c r="G155" s="1">
        <f aca="true" t="shared" si="54" ref="G155:O155">G137+G143</f>
        <v>14100.599999999999</v>
      </c>
      <c r="H155" s="1">
        <f t="shared" si="54"/>
        <v>55995.9</v>
      </c>
      <c r="I155" s="1">
        <f t="shared" si="54"/>
        <v>14100.599999999999</v>
      </c>
      <c r="J155" s="1">
        <f t="shared" si="54"/>
        <v>0</v>
      </c>
      <c r="K155" s="1">
        <f t="shared" si="54"/>
        <v>0</v>
      </c>
      <c r="L155" s="1">
        <f t="shared" si="54"/>
        <v>0</v>
      </c>
      <c r="M155" s="1">
        <f t="shared" si="54"/>
        <v>0</v>
      </c>
      <c r="N155" s="1">
        <f t="shared" si="54"/>
        <v>0</v>
      </c>
      <c r="O155" s="1">
        <f t="shared" si="54"/>
        <v>0</v>
      </c>
      <c r="P155" s="24" t="s">
        <v>61</v>
      </c>
    </row>
    <row r="156" spans="1:16" ht="18" customHeight="1">
      <c r="A156" s="22"/>
      <c r="B156" s="28"/>
      <c r="C156" s="28"/>
      <c r="D156" s="7"/>
      <c r="E156" s="12" t="s">
        <v>15</v>
      </c>
      <c r="F156" s="2">
        <f aca="true" t="shared" si="55" ref="F156:G160">H156+J156+L156+N156</f>
        <v>10953</v>
      </c>
      <c r="G156" s="2">
        <f t="shared" si="55"/>
        <v>6111.699999999999</v>
      </c>
      <c r="H156" s="2">
        <f>H138+H144+H150</f>
        <v>8484.6</v>
      </c>
      <c r="I156" s="2">
        <f>I138+I144+I150</f>
        <v>3643.2999999999993</v>
      </c>
      <c r="J156" s="2">
        <f aca="true" t="shared" si="56" ref="J156:O156">J138+J144+J150</f>
        <v>0</v>
      </c>
      <c r="K156" s="2">
        <f t="shared" si="56"/>
        <v>0</v>
      </c>
      <c r="L156" s="2">
        <f t="shared" si="56"/>
        <v>2468.4</v>
      </c>
      <c r="M156" s="2">
        <f t="shared" si="56"/>
        <v>2468.4</v>
      </c>
      <c r="N156" s="2">
        <f t="shared" si="56"/>
        <v>0</v>
      </c>
      <c r="O156" s="2">
        <f t="shared" si="56"/>
        <v>0</v>
      </c>
      <c r="P156" s="25"/>
    </row>
    <row r="157" spans="1:16" ht="18" customHeight="1">
      <c r="A157" s="22"/>
      <c r="B157" s="28"/>
      <c r="C157" s="28"/>
      <c r="D157" s="7"/>
      <c r="E157" s="12" t="s">
        <v>12</v>
      </c>
      <c r="F157" s="2">
        <f t="shared" si="55"/>
        <v>13450.2</v>
      </c>
      <c r="G157" s="2">
        <f t="shared" si="55"/>
        <v>5537.2</v>
      </c>
      <c r="H157" s="2">
        <f aca="true" t="shared" si="57" ref="H157:O160">H139+H145+H151</f>
        <v>13450.2</v>
      </c>
      <c r="I157" s="2">
        <f t="shared" si="57"/>
        <v>5537.2</v>
      </c>
      <c r="J157" s="2">
        <f t="shared" si="57"/>
        <v>0</v>
      </c>
      <c r="K157" s="2">
        <f t="shared" si="57"/>
        <v>0</v>
      </c>
      <c r="L157" s="2">
        <f t="shared" si="57"/>
        <v>0</v>
      </c>
      <c r="M157" s="2">
        <f t="shared" si="57"/>
        <v>0</v>
      </c>
      <c r="N157" s="2">
        <f t="shared" si="57"/>
        <v>0</v>
      </c>
      <c r="O157" s="2">
        <f t="shared" si="57"/>
        <v>0</v>
      </c>
      <c r="P157" s="25"/>
    </row>
    <row r="158" spans="1:16" ht="18" customHeight="1">
      <c r="A158" s="22"/>
      <c r="B158" s="28"/>
      <c r="C158" s="28"/>
      <c r="D158" s="7"/>
      <c r="E158" s="12" t="s">
        <v>13</v>
      </c>
      <c r="F158" s="2">
        <f t="shared" si="55"/>
        <v>9072.5</v>
      </c>
      <c r="G158" s="2">
        <f t="shared" si="55"/>
        <v>5537.2</v>
      </c>
      <c r="H158" s="2">
        <f t="shared" si="57"/>
        <v>9072.5</v>
      </c>
      <c r="I158" s="2">
        <f t="shared" si="57"/>
        <v>5537.2</v>
      </c>
      <c r="J158" s="2">
        <f t="shared" si="57"/>
        <v>0</v>
      </c>
      <c r="K158" s="2">
        <f t="shared" si="57"/>
        <v>0</v>
      </c>
      <c r="L158" s="2">
        <f t="shared" si="57"/>
        <v>0</v>
      </c>
      <c r="M158" s="2">
        <f t="shared" si="57"/>
        <v>0</v>
      </c>
      <c r="N158" s="2">
        <f t="shared" si="57"/>
        <v>0</v>
      </c>
      <c r="O158" s="2">
        <f t="shared" si="57"/>
        <v>0</v>
      </c>
      <c r="P158" s="25"/>
    </row>
    <row r="159" spans="1:16" ht="18" customHeight="1">
      <c r="A159" s="22"/>
      <c r="B159" s="28"/>
      <c r="C159" s="28"/>
      <c r="D159" s="7"/>
      <c r="E159" s="12" t="s">
        <v>16</v>
      </c>
      <c r="F159" s="2">
        <f t="shared" si="55"/>
        <v>15218.6</v>
      </c>
      <c r="G159" s="2">
        <f t="shared" si="55"/>
        <v>0</v>
      </c>
      <c r="H159" s="2">
        <f t="shared" si="57"/>
        <v>15218.6</v>
      </c>
      <c r="I159" s="2">
        <f t="shared" si="57"/>
        <v>0</v>
      </c>
      <c r="J159" s="2">
        <f t="shared" si="57"/>
        <v>0</v>
      </c>
      <c r="K159" s="2">
        <f t="shared" si="57"/>
        <v>0</v>
      </c>
      <c r="L159" s="2">
        <f t="shared" si="57"/>
        <v>0</v>
      </c>
      <c r="M159" s="2">
        <f t="shared" si="57"/>
        <v>0</v>
      </c>
      <c r="N159" s="2">
        <f t="shared" si="57"/>
        <v>0</v>
      </c>
      <c r="O159" s="2">
        <f t="shared" si="57"/>
        <v>0</v>
      </c>
      <c r="P159" s="25"/>
    </row>
    <row r="160" spans="1:16" ht="18" customHeight="1">
      <c r="A160" s="23"/>
      <c r="B160" s="28"/>
      <c r="C160" s="28"/>
      <c r="D160" s="7"/>
      <c r="E160" s="12" t="s">
        <v>17</v>
      </c>
      <c r="F160" s="2">
        <f t="shared" si="55"/>
        <v>10387.1</v>
      </c>
      <c r="G160" s="2">
        <f t="shared" si="55"/>
        <v>0</v>
      </c>
      <c r="H160" s="2">
        <f t="shared" si="57"/>
        <v>10387.1</v>
      </c>
      <c r="I160" s="2">
        <f t="shared" si="57"/>
        <v>0</v>
      </c>
      <c r="J160" s="2">
        <f t="shared" si="57"/>
        <v>0</v>
      </c>
      <c r="K160" s="2">
        <f t="shared" si="57"/>
        <v>0</v>
      </c>
      <c r="L160" s="2">
        <f t="shared" si="57"/>
        <v>0</v>
      </c>
      <c r="M160" s="2">
        <f t="shared" si="57"/>
        <v>0</v>
      </c>
      <c r="N160" s="2">
        <f t="shared" si="57"/>
        <v>0</v>
      </c>
      <c r="O160" s="2">
        <f t="shared" si="57"/>
        <v>0</v>
      </c>
      <c r="P160" s="26"/>
    </row>
    <row r="161" spans="1:16" ht="18" customHeight="1">
      <c r="A161" s="42"/>
      <c r="B161" s="43" t="s">
        <v>11</v>
      </c>
      <c r="C161" s="7"/>
      <c r="D161" s="7"/>
      <c r="E161" s="11" t="s">
        <v>10</v>
      </c>
      <c r="F161" s="1">
        <f>F162+F163+F164+F165+F166</f>
        <v>661567.3999999999</v>
      </c>
      <c r="G161" s="1">
        <f aca="true" t="shared" si="58" ref="G161:O161">G162+G163+G164+G165+G166</f>
        <v>131538.3</v>
      </c>
      <c r="H161" s="1">
        <f t="shared" si="58"/>
        <v>650099</v>
      </c>
      <c r="I161" s="1">
        <f t="shared" si="58"/>
        <v>120069.9</v>
      </c>
      <c r="J161" s="1">
        <f t="shared" si="58"/>
        <v>0</v>
      </c>
      <c r="K161" s="1">
        <f t="shared" si="58"/>
        <v>0</v>
      </c>
      <c r="L161" s="1">
        <f t="shared" si="58"/>
        <v>11468.4</v>
      </c>
      <c r="M161" s="1">
        <f t="shared" si="58"/>
        <v>11468.4</v>
      </c>
      <c r="N161" s="1">
        <f t="shared" si="58"/>
        <v>0</v>
      </c>
      <c r="O161" s="1">
        <f t="shared" si="58"/>
        <v>0</v>
      </c>
      <c r="P161" s="38"/>
    </row>
    <row r="162" spans="1:16" ht="18" customHeight="1">
      <c r="A162" s="42"/>
      <c r="B162" s="43"/>
      <c r="C162" s="7"/>
      <c r="D162" s="7"/>
      <c r="E162" s="11" t="s">
        <v>15</v>
      </c>
      <c r="F162" s="1">
        <f aca="true" t="shared" si="59" ref="F162:H166">F156+F131+F100</f>
        <v>118075</v>
      </c>
      <c r="G162" s="1">
        <f t="shared" si="59"/>
        <v>43029.3</v>
      </c>
      <c r="H162" s="1">
        <f t="shared" si="59"/>
        <v>112606.6</v>
      </c>
      <c r="I162" s="1">
        <f aca="true" t="shared" si="60" ref="I162:O162">I156+I131+I100</f>
        <v>37560.9</v>
      </c>
      <c r="J162" s="1">
        <f t="shared" si="60"/>
        <v>0</v>
      </c>
      <c r="K162" s="1">
        <f t="shared" si="60"/>
        <v>0</v>
      </c>
      <c r="L162" s="1">
        <f t="shared" si="60"/>
        <v>5468.4</v>
      </c>
      <c r="M162" s="1">
        <f t="shared" si="60"/>
        <v>5468.4</v>
      </c>
      <c r="N162" s="1">
        <f t="shared" si="60"/>
        <v>0</v>
      </c>
      <c r="O162" s="1">
        <f t="shared" si="60"/>
        <v>0</v>
      </c>
      <c r="P162" s="38"/>
    </row>
    <row r="163" spans="1:16" ht="18" customHeight="1">
      <c r="A163" s="42"/>
      <c r="B163" s="43"/>
      <c r="C163" s="7"/>
      <c r="D163" s="7"/>
      <c r="E163" s="11" t="s">
        <v>12</v>
      </c>
      <c r="F163" s="1">
        <f t="shared" si="59"/>
        <v>127433.4</v>
      </c>
      <c r="G163" s="1">
        <f t="shared" si="59"/>
        <v>44254.5</v>
      </c>
      <c r="H163" s="1">
        <f t="shared" si="59"/>
        <v>124433.4</v>
      </c>
      <c r="I163" s="1">
        <f aca="true" t="shared" si="61" ref="I163:O163">I157+I132+I101</f>
        <v>41254.5</v>
      </c>
      <c r="J163" s="1">
        <f t="shared" si="61"/>
        <v>0</v>
      </c>
      <c r="K163" s="1">
        <f t="shared" si="61"/>
        <v>0</v>
      </c>
      <c r="L163" s="1">
        <f t="shared" si="61"/>
        <v>3000</v>
      </c>
      <c r="M163" s="1">
        <f t="shared" si="61"/>
        <v>3000</v>
      </c>
      <c r="N163" s="1">
        <f t="shared" si="61"/>
        <v>0</v>
      </c>
      <c r="O163" s="1">
        <f t="shared" si="61"/>
        <v>0</v>
      </c>
      <c r="P163" s="38"/>
    </row>
    <row r="164" spans="1:16" ht="18" customHeight="1">
      <c r="A164" s="42"/>
      <c r="B164" s="43"/>
      <c r="C164" s="7"/>
      <c r="D164" s="7"/>
      <c r="E164" s="11" t="s">
        <v>13</v>
      </c>
      <c r="F164" s="1">
        <f t="shared" si="59"/>
        <v>130422.1</v>
      </c>
      <c r="G164" s="1">
        <f t="shared" si="59"/>
        <v>44254.5</v>
      </c>
      <c r="H164" s="1">
        <f t="shared" si="59"/>
        <v>127422.1</v>
      </c>
      <c r="I164" s="1">
        <f aca="true" t="shared" si="62" ref="I164:O164">I158+I133+I102</f>
        <v>41254.5</v>
      </c>
      <c r="J164" s="1">
        <f t="shared" si="62"/>
        <v>0</v>
      </c>
      <c r="K164" s="1">
        <f t="shared" si="62"/>
        <v>0</v>
      </c>
      <c r="L164" s="1">
        <f t="shared" si="62"/>
        <v>3000</v>
      </c>
      <c r="M164" s="1">
        <f t="shared" si="62"/>
        <v>3000</v>
      </c>
      <c r="N164" s="1">
        <f t="shared" si="62"/>
        <v>0</v>
      </c>
      <c r="O164" s="1">
        <f t="shared" si="62"/>
        <v>0</v>
      </c>
      <c r="P164" s="38"/>
    </row>
    <row r="165" spans="1:16" ht="18" customHeight="1">
      <c r="A165" s="42"/>
      <c r="B165" s="43"/>
      <c r="C165" s="7"/>
      <c r="D165" s="7"/>
      <c r="E165" s="11" t="s">
        <v>16</v>
      </c>
      <c r="F165" s="1">
        <f t="shared" si="59"/>
        <v>141242.8</v>
      </c>
      <c r="G165" s="1">
        <f t="shared" si="59"/>
        <v>0</v>
      </c>
      <c r="H165" s="1">
        <f t="shared" si="59"/>
        <v>141242.8</v>
      </c>
      <c r="I165" s="1">
        <f aca="true" t="shared" si="63" ref="I165:O165">I159+I134+I103</f>
        <v>0</v>
      </c>
      <c r="J165" s="1">
        <f t="shared" si="63"/>
        <v>0</v>
      </c>
      <c r="K165" s="1">
        <f t="shared" si="63"/>
        <v>0</v>
      </c>
      <c r="L165" s="1">
        <f t="shared" si="63"/>
        <v>0</v>
      </c>
      <c r="M165" s="1">
        <f t="shared" si="63"/>
        <v>0</v>
      </c>
      <c r="N165" s="1">
        <f t="shared" si="63"/>
        <v>0</v>
      </c>
      <c r="O165" s="1">
        <f t="shared" si="63"/>
        <v>0</v>
      </c>
      <c r="P165" s="38"/>
    </row>
    <row r="166" spans="1:16" ht="18" customHeight="1">
      <c r="A166" s="42"/>
      <c r="B166" s="43"/>
      <c r="C166" s="7"/>
      <c r="D166" s="7"/>
      <c r="E166" s="11" t="s">
        <v>17</v>
      </c>
      <c r="F166" s="1">
        <f t="shared" si="59"/>
        <v>144394.09999999998</v>
      </c>
      <c r="G166" s="1">
        <f t="shared" si="59"/>
        <v>0</v>
      </c>
      <c r="H166" s="1">
        <f t="shared" si="59"/>
        <v>144394.09999999998</v>
      </c>
      <c r="I166" s="1">
        <f aca="true" t="shared" si="64" ref="I166:O166">I160+I135+I104</f>
        <v>0</v>
      </c>
      <c r="J166" s="1">
        <f t="shared" si="64"/>
        <v>0</v>
      </c>
      <c r="K166" s="1">
        <f t="shared" si="64"/>
        <v>0</v>
      </c>
      <c r="L166" s="1">
        <f t="shared" si="64"/>
        <v>0</v>
      </c>
      <c r="M166" s="1">
        <f t="shared" si="64"/>
        <v>0</v>
      </c>
      <c r="N166" s="1">
        <f t="shared" si="64"/>
        <v>0</v>
      </c>
      <c r="O166" s="1">
        <f t="shared" si="64"/>
        <v>0</v>
      </c>
      <c r="P166" s="38"/>
    </row>
    <row r="167" spans="1:16" ht="33" customHeight="1">
      <c r="A167" s="27" t="s">
        <v>68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75" spans="5:15" ht="18"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5:15" ht="18"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5:15" ht="18"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5:15" ht="18"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5:15" ht="18"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5:15" ht="18"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</sheetData>
  <sheetProtection/>
  <mergeCells count="115">
    <mergeCell ref="L1:P2"/>
    <mergeCell ref="A2:K2"/>
    <mergeCell ref="C69:C74"/>
    <mergeCell ref="A75:A80"/>
    <mergeCell ref="B75:B80"/>
    <mergeCell ref="C75:C80"/>
    <mergeCell ref="C45:C50"/>
    <mergeCell ref="A69:A74"/>
    <mergeCell ref="B69:B74"/>
    <mergeCell ref="A63:A68"/>
    <mergeCell ref="C63:C68"/>
    <mergeCell ref="A87:A92"/>
    <mergeCell ref="C124:C129"/>
    <mergeCell ref="A124:A129"/>
    <mergeCell ref="B124:B129"/>
    <mergeCell ref="C106:C111"/>
    <mergeCell ref="A112:A117"/>
    <mergeCell ref="B87:B92"/>
    <mergeCell ref="C87:C92"/>
    <mergeCell ref="A51:A56"/>
    <mergeCell ref="B51:B56"/>
    <mergeCell ref="A106:A111"/>
    <mergeCell ref="B106:B111"/>
    <mergeCell ref="A45:A50"/>
    <mergeCell ref="B45:B50"/>
    <mergeCell ref="B63:B68"/>
    <mergeCell ref="A57:A62"/>
    <mergeCell ref="B57:B62"/>
    <mergeCell ref="B105:P105"/>
    <mergeCell ref="A27:A32"/>
    <mergeCell ref="B27:B32"/>
    <mergeCell ref="C27:C32"/>
    <mergeCell ref="A33:A38"/>
    <mergeCell ref="B33:B38"/>
    <mergeCell ref="C33:C38"/>
    <mergeCell ref="L5:M5"/>
    <mergeCell ref="N5:O5"/>
    <mergeCell ref="P4:P6"/>
    <mergeCell ref="D4:D6"/>
    <mergeCell ref="A21:A26"/>
    <mergeCell ref="A4:A6"/>
    <mergeCell ref="B4:B6"/>
    <mergeCell ref="E4:E6"/>
    <mergeCell ref="F4:G5"/>
    <mergeCell ref="B9:B14"/>
    <mergeCell ref="A161:A166"/>
    <mergeCell ref="B161:B166"/>
    <mergeCell ref="A93:A98"/>
    <mergeCell ref="B93:B98"/>
    <mergeCell ref="C93:C98"/>
    <mergeCell ref="A99:A104"/>
    <mergeCell ref="A118:A123"/>
    <mergeCell ref="B118:B123"/>
    <mergeCell ref="C118:C123"/>
    <mergeCell ref="A143:A148"/>
    <mergeCell ref="B143:B148"/>
    <mergeCell ref="C143:C148"/>
    <mergeCell ref="P143:P148"/>
    <mergeCell ref="A149:A154"/>
    <mergeCell ref="C4:C6"/>
    <mergeCell ref="H4:O4"/>
    <mergeCell ref="H5:I5"/>
    <mergeCell ref="J5:K5"/>
    <mergeCell ref="B7:P7"/>
    <mergeCell ref="A9:A14"/>
    <mergeCell ref="C9:C14"/>
    <mergeCell ref="P16:P20"/>
    <mergeCell ref="P10:P14"/>
    <mergeCell ref="P161:P166"/>
    <mergeCell ref="A137:A142"/>
    <mergeCell ref="B137:B142"/>
    <mergeCell ref="C137:C142"/>
    <mergeCell ref="P137:P142"/>
    <mergeCell ref="B112:B117"/>
    <mergeCell ref="C112:C117"/>
    <mergeCell ref="P33:P38"/>
    <mergeCell ref="P39:P44"/>
    <mergeCell ref="A15:A20"/>
    <mergeCell ref="B15:B20"/>
    <mergeCell ref="C15:C20"/>
    <mergeCell ref="A39:A44"/>
    <mergeCell ref="B39:B44"/>
    <mergeCell ref="C39:C44"/>
    <mergeCell ref="B21:B26"/>
    <mergeCell ref="C21:C26"/>
    <mergeCell ref="P75:P80"/>
    <mergeCell ref="P63:P68"/>
    <mergeCell ref="B99:B104"/>
    <mergeCell ref="C99:C104"/>
    <mergeCell ref="P99:P104"/>
    <mergeCell ref="P51:P56"/>
    <mergeCell ref="P57:P62"/>
    <mergeCell ref="P87:P92"/>
    <mergeCell ref="C51:C56"/>
    <mergeCell ref="C57:C62"/>
    <mergeCell ref="C155:C160"/>
    <mergeCell ref="P155:P160"/>
    <mergeCell ref="B136:P136"/>
    <mergeCell ref="B8:P8"/>
    <mergeCell ref="P93:P98"/>
    <mergeCell ref="A81:A86"/>
    <mergeCell ref="B81:B86"/>
    <mergeCell ref="C81:C86"/>
    <mergeCell ref="P81:P86"/>
    <mergeCell ref="P45:P50"/>
    <mergeCell ref="B149:B154"/>
    <mergeCell ref="C149:C154"/>
    <mergeCell ref="P149:P154"/>
    <mergeCell ref="A167:P167"/>
    <mergeCell ref="A130:A135"/>
    <mergeCell ref="B130:B135"/>
    <mergeCell ref="C130:C135"/>
    <mergeCell ref="P130:P135"/>
    <mergeCell ref="A155:A160"/>
    <mergeCell ref="B155:B160"/>
  </mergeCells>
  <printOptions/>
  <pageMargins left="0.7874015748031497" right="0.15748031496062992" top="0.6299212598425197" bottom="0.6299212598425197" header="0.5118110236220472" footer="0.5118110236220472"/>
  <pageSetup fitToHeight="99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2016-01-21T03:36:26Z</cp:lastPrinted>
  <dcterms:created xsi:type="dcterms:W3CDTF">2014-04-28T07:48:47Z</dcterms:created>
  <dcterms:modified xsi:type="dcterms:W3CDTF">2016-01-21T03:36:28Z</dcterms:modified>
  <cp:category/>
  <cp:version/>
  <cp:contentType/>
  <cp:contentStatus/>
</cp:coreProperties>
</file>