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4220" windowHeight="7815"/>
  </bookViews>
  <sheets>
    <sheet name="IV перечень мероприятий" sheetId="1" r:id="rId1"/>
  </sheets>
  <definedNames>
    <definedName name="_xlnm._FilterDatabase" localSheetId="0" hidden="1">'IV перечень мероприятий'!$A$4:$N$125</definedName>
    <definedName name="_xlnm.Print_Titles" localSheetId="0">'IV перечень мероприятий'!$4:$6</definedName>
    <definedName name="_xlnm.Print_Area" localSheetId="0">'IV перечень мероприятий'!$A$1:$N$132</definedName>
  </definedNames>
  <calcPr calcId="125725"/>
</workbook>
</file>

<file path=xl/calcChain.xml><?xml version="1.0" encoding="utf-8"?>
<calcChain xmlns="http://schemas.openxmlformats.org/spreadsheetml/2006/main">
  <c r="F121" i="1"/>
  <c r="D109" l="1"/>
  <c r="D108" s="1"/>
  <c r="D94" l="1"/>
  <c r="D95"/>
  <c r="F94"/>
  <c r="D48"/>
  <c r="D42"/>
  <c r="D54" l="1"/>
  <c r="E37"/>
  <c r="D36"/>
  <c r="D70"/>
  <c r="D68" s="1"/>
  <c r="D69"/>
  <c r="D60"/>
  <c r="F54"/>
  <c r="E52"/>
  <c r="E36"/>
  <c r="E94"/>
  <c r="G94"/>
  <c r="H94"/>
  <c r="I94"/>
  <c r="J94"/>
  <c r="K94"/>
  <c r="L94"/>
  <c r="M94"/>
  <c r="G121"/>
  <c r="D121"/>
  <c r="E99"/>
  <c r="D99"/>
  <c r="E98"/>
  <c r="D98"/>
  <c r="E97"/>
  <c r="D97"/>
  <c r="E96"/>
  <c r="D96"/>
  <c r="E95"/>
  <c r="F108"/>
  <c r="G108"/>
  <c r="H108"/>
  <c r="I108"/>
  <c r="J108"/>
  <c r="K108"/>
  <c r="L108"/>
  <c r="M108"/>
  <c r="E110"/>
  <c r="E111"/>
  <c r="E112"/>
  <c r="E113"/>
  <c r="E109"/>
  <c r="E108" s="1"/>
  <c r="D110"/>
  <c r="D111"/>
  <c r="D112"/>
  <c r="D113"/>
  <c r="D101" l="1"/>
  <c r="D100" s="1"/>
  <c r="E121"/>
  <c r="E72"/>
  <c r="E70"/>
  <c r="E73"/>
  <c r="D73"/>
  <c r="D72"/>
  <c r="E71"/>
  <c r="D71"/>
  <c r="E69"/>
  <c r="E68" s="1"/>
  <c r="M68"/>
  <c r="L68"/>
  <c r="K68"/>
  <c r="J68"/>
  <c r="I68"/>
  <c r="H68"/>
  <c r="G68"/>
  <c r="F68"/>
  <c r="E104" l="1"/>
  <c r="E105"/>
  <c r="E101"/>
  <c r="M122"/>
  <c r="M123"/>
  <c r="M124"/>
  <c r="M125"/>
  <c r="L122"/>
  <c r="L123"/>
  <c r="L124"/>
  <c r="L125"/>
  <c r="K122"/>
  <c r="K123"/>
  <c r="K124"/>
  <c r="K125"/>
  <c r="J122"/>
  <c r="J123"/>
  <c r="J124"/>
  <c r="J125"/>
  <c r="I122"/>
  <c r="I123"/>
  <c r="I124"/>
  <c r="I125"/>
  <c r="H122"/>
  <c r="H123"/>
  <c r="H124"/>
  <c r="H125"/>
  <c r="G122"/>
  <c r="G123"/>
  <c r="G124"/>
  <c r="G125"/>
  <c r="F122"/>
  <c r="F123"/>
  <c r="F124"/>
  <c r="F125"/>
  <c r="H121"/>
  <c r="H120" s="1"/>
  <c r="I121"/>
  <c r="J121"/>
  <c r="K121"/>
  <c r="L121"/>
  <c r="L120" s="1"/>
  <c r="M121"/>
  <c r="E122"/>
  <c r="E123"/>
  <c r="E124"/>
  <c r="E125"/>
  <c r="D122"/>
  <c r="D123"/>
  <c r="D124"/>
  <c r="D125"/>
  <c r="M102"/>
  <c r="M103"/>
  <c r="M104"/>
  <c r="M105"/>
  <c r="M101"/>
  <c r="K102"/>
  <c r="K103"/>
  <c r="K104"/>
  <c r="K105"/>
  <c r="K101"/>
  <c r="I102"/>
  <c r="I100" s="1"/>
  <c r="I103"/>
  <c r="I104"/>
  <c r="I105"/>
  <c r="I101"/>
  <c r="G102"/>
  <c r="G103"/>
  <c r="G104"/>
  <c r="G100" s="1"/>
  <c r="G105"/>
  <c r="G101"/>
  <c r="E102"/>
  <c r="E103"/>
  <c r="L102"/>
  <c r="L103"/>
  <c r="L104"/>
  <c r="L105"/>
  <c r="L101"/>
  <c r="J102"/>
  <c r="J103"/>
  <c r="J104"/>
  <c r="J105"/>
  <c r="J101"/>
  <c r="H102"/>
  <c r="H103"/>
  <c r="H104"/>
  <c r="H105"/>
  <c r="H101"/>
  <c r="J100"/>
  <c r="K100"/>
  <c r="F102"/>
  <c r="F103"/>
  <c r="F104"/>
  <c r="F105"/>
  <c r="F101"/>
  <c r="F100" s="1"/>
  <c r="D102"/>
  <c r="D103"/>
  <c r="D104"/>
  <c r="D105"/>
  <c r="G62"/>
  <c r="F86"/>
  <c r="G86"/>
  <c r="H86"/>
  <c r="I86"/>
  <c r="J86"/>
  <c r="K86"/>
  <c r="L86"/>
  <c r="M86"/>
  <c r="F87"/>
  <c r="G87"/>
  <c r="G127" s="1"/>
  <c r="H87"/>
  <c r="I87"/>
  <c r="J87"/>
  <c r="K87"/>
  <c r="L87"/>
  <c r="M87"/>
  <c r="F88"/>
  <c r="G88"/>
  <c r="H88"/>
  <c r="I88"/>
  <c r="J88"/>
  <c r="K88"/>
  <c r="L88"/>
  <c r="M88"/>
  <c r="F89"/>
  <c r="G89"/>
  <c r="H89"/>
  <c r="I89"/>
  <c r="J89"/>
  <c r="K89"/>
  <c r="L89"/>
  <c r="M89"/>
  <c r="F90"/>
  <c r="G90"/>
  <c r="H90"/>
  <c r="I90"/>
  <c r="J90"/>
  <c r="K90"/>
  <c r="K130" s="1"/>
  <c r="L90"/>
  <c r="M90"/>
  <c r="F91"/>
  <c r="G91"/>
  <c r="H91"/>
  <c r="H131" s="1"/>
  <c r="I91"/>
  <c r="J91"/>
  <c r="K91"/>
  <c r="L91"/>
  <c r="M91"/>
  <c r="E82"/>
  <c r="E83"/>
  <c r="E84"/>
  <c r="E85"/>
  <c r="D82"/>
  <c r="D83"/>
  <c r="D89" s="1"/>
  <c r="D84"/>
  <c r="D90" s="1"/>
  <c r="D85"/>
  <c r="E81"/>
  <c r="E87" s="1"/>
  <c r="D81"/>
  <c r="F80"/>
  <c r="G80"/>
  <c r="H80"/>
  <c r="I80"/>
  <c r="J80"/>
  <c r="K80"/>
  <c r="L80"/>
  <c r="M80"/>
  <c r="F74"/>
  <c r="G74"/>
  <c r="H74"/>
  <c r="I74"/>
  <c r="J74"/>
  <c r="K74"/>
  <c r="L74"/>
  <c r="M74"/>
  <c r="E76"/>
  <c r="E88" s="1"/>
  <c r="E77"/>
  <c r="E78"/>
  <c r="E79"/>
  <c r="E91" s="1"/>
  <c r="D76"/>
  <c r="D88" s="1"/>
  <c r="D77"/>
  <c r="D78"/>
  <c r="D79"/>
  <c r="D91" s="1"/>
  <c r="E75"/>
  <c r="D75"/>
  <c r="E127" l="1"/>
  <c r="H129"/>
  <c r="H127"/>
  <c r="J120"/>
  <c r="I131"/>
  <c r="I130"/>
  <c r="K120"/>
  <c r="F120"/>
  <c r="G120"/>
  <c r="K129"/>
  <c r="G129"/>
  <c r="M120"/>
  <c r="M126" s="1"/>
  <c r="I120"/>
  <c r="D131"/>
  <c r="D129"/>
  <c r="E129"/>
  <c r="D130"/>
  <c r="E128"/>
  <c r="E120"/>
  <c r="D128"/>
  <c r="D120"/>
  <c r="D126" s="1"/>
  <c r="E90"/>
  <c r="D74"/>
  <c r="E74"/>
  <c r="D87"/>
  <c r="D127" s="1"/>
  <c r="E89"/>
  <c r="H128"/>
  <c r="I128"/>
  <c r="K127"/>
  <c r="K128"/>
  <c r="I129"/>
  <c r="I127"/>
  <c r="H130"/>
  <c r="K131"/>
  <c r="G128"/>
  <c r="M100"/>
  <c r="E100"/>
  <c r="L100"/>
  <c r="H100"/>
  <c r="H126" s="1"/>
  <c r="E80"/>
  <c r="D80"/>
  <c r="D86" s="1"/>
  <c r="J33"/>
  <c r="K33"/>
  <c r="G31"/>
  <c r="G29"/>
  <c r="F30"/>
  <c r="G30"/>
  <c r="H30"/>
  <c r="I30"/>
  <c r="J30"/>
  <c r="K30"/>
  <c r="L30"/>
  <c r="M30"/>
  <c r="F28"/>
  <c r="H28"/>
  <c r="I28"/>
  <c r="J28"/>
  <c r="K28"/>
  <c r="L28"/>
  <c r="M28"/>
  <c r="E24"/>
  <c r="E25"/>
  <c r="E26"/>
  <c r="E27"/>
  <c r="E23"/>
  <c r="E18"/>
  <c r="E19"/>
  <c r="E20"/>
  <c r="E21"/>
  <c r="E17"/>
  <c r="E12"/>
  <c r="E13"/>
  <c r="E14"/>
  <c r="E15"/>
  <c r="E11"/>
  <c r="F65"/>
  <c r="F131" s="1"/>
  <c r="H65"/>
  <c r="I65"/>
  <c r="J65"/>
  <c r="K65"/>
  <c r="L65"/>
  <c r="M65"/>
  <c r="F64"/>
  <c r="H64"/>
  <c r="I64"/>
  <c r="J64"/>
  <c r="K64"/>
  <c r="L64"/>
  <c r="M64"/>
  <c r="F63"/>
  <c r="G63"/>
  <c r="H63"/>
  <c r="I63"/>
  <c r="J63"/>
  <c r="K63"/>
  <c r="L63"/>
  <c r="M63"/>
  <c r="F62"/>
  <c r="H62"/>
  <c r="I62"/>
  <c r="J62"/>
  <c r="K62"/>
  <c r="L62"/>
  <c r="M62"/>
  <c r="L60"/>
  <c r="M60"/>
  <c r="H60"/>
  <c r="I60"/>
  <c r="J60"/>
  <c r="K60"/>
  <c r="K61"/>
  <c r="L61"/>
  <c r="M61"/>
  <c r="F61"/>
  <c r="G61"/>
  <c r="H61"/>
  <c r="I61"/>
  <c r="J61"/>
  <c r="E61"/>
  <c r="I126"/>
  <c r="E56"/>
  <c r="E57"/>
  <c r="E55"/>
  <c r="G54"/>
  <c r="H54"/>
  <c r="I54"/>
  <c r="J54"/>
  <c r="K54"/>
  <c r="L54"/>
  <c r="M54"/>
  <c r="E50"/>
  <c r="E51"/>
  <c r="E53"/>
  <c r="E49"/>
  <c r="F48"/>
  <c r="G48"/>
  <c r="H48"/>
  <c r="I48"/>
  <c r="J48"/>
  <c r="K48"/>
  <c r="L48"/>
  <c r="M48"/>
  <c r="F42"/>
  <c r="G42"/>
  <c r="H42"/>
  <c r="I42"/>
  <c r="J42"/>
  <c r="K42"/>
  <c r="L42"/>
  <c r="M42"/>
  <c r="E44"/>
  <c r="E45"/>
  <c r="E63" s="1"/>
  <c r="E43"/>
  <c r="E42" s="1"/>
  <c r="F36"/>
  <c r="G36"/>
  <c r="H36"/>
  <c r="I36"/>
  <c r="J36"/>
  <c r="K36"/>
  <c r="L36"/>
  <c r="M36"/>
  <c r="E38"/>
  <c r="E39"/>
  <c r="F33"/>
  <c r="G33"/>
  <c r="H33"/>
  <c r="I33"/>
  <c r="L33"/>
  <c r="M33"/>
  <c r="F32"/>
  <c r="G32"/>
  <c r="H32"/>
  <c r="I32"/>
  <c r="J32"/>
  <c r="K32"/>
  <c r="L32"/>
  <c r="M32"/>
  <c r="F31"/>
  <c r="H31"/>
  <c r="I31"/>
  <c r="J31"/>
  <c r="K31"/>
  <c r="L31"/>
  <c r="M31"/>
  <c r="F29"/>
  <c r="H29"/>
  <c r="I29"/>
  <c r="J29"/>
  <c r="J127" s="1"/>
  <c r="K29"/>
  <c r="L29"/>
  <c r="L127" s="1"/>
  <c r="M29"/>
  <c r="K10"/>
  <c r="F16"/>
  <c r="G16"/>
  <c r="H16"/>
  <c r="I16"/>
  <c r="J16"/>
  <c r="K16"/>
  <c r="L16"/>
  <c r="M16"/>
  <c r="F10"/>
  <c r="G10"/>
  <c r="H10"/>
  <c r="I10"/>
  <c r="J10"/>
  <c r="L10"/>
  <c r="M10"/>
  <c r="F22"/>
  <c r="G22"/>
  <c r="H22"/>
  <c r="I22"/>
  <c r="J22"/>
  <c r="K22"/>
  <c r="L22"/>
  <c r="M22"/>
  <c r="E32"/>
  <c r="E33"/>
  <c r="L128"/>
  <c r="L129"/>
  <c r="L130"/>
  <c r="L131"/>
  <c r="F127"/>
  <c r="L126"/>
  <c r="F60" l="1"/>
  <c r="E86"/>
  <c r="E48"/>
  <c r="E62"/>
  <c r="G60"/>
  <c r="G28"/>
  <c r="E22"/>
  <c r="E16"/>
  <c r="E31"/>
  <c r="E30"/>
  <c r="K126"/>
  <c r="E10"/>
  <c r="E29"/>
  <c r="J131"/>
  <c r="J130"/>
  <c r="F130"/>
  <c r="J129"/>
  <c r="F129"/>
  <c r="J128"/>
  <c r="F128"/>
  <c r="J126"/>
  <c r="E54"/>
  <c r="F126"/>
  <c r="G126" l="1"/>
  <c r="E60"/>
  <c r="E126" s="1"/>
  <c r="E28"/>
</calcChain>
</file>

<file path=xl/sharedStrings.xml><?xml version="1.0" encoding="utf-8"?>
<sst xmlns="http://schemas.openxmlformats.org/spreadsheetml/2006/main" count="225" uniqueCount="83">
  <si>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</si>
  <si>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</si>
  <si>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</si>
  <si>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</si>
  <si>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</si>
  <si>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</si>
  <si>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</si>
  <si>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</si>
  <si>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</si>
  <si>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</si>
  <si>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</si>
  <si>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</si>
  <si>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</si>
  <si>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</si>
  <si>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</si>
  <si>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</si>
  <si>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</si>
  <si>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</si>
  <si>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</si>
  <si>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</si>
  <si>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</si>
  <si>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</si>
  <si>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</si>
  <si>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</si>
  <si>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</si>
  <si>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</si>
  <si>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</si>
  <si>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</si>
  <si>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</si>
  <si>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</si>
  <si>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</si>
  <si>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</si>
  <si>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</si>
  <si>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</si>
  <si>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18605,72</t>
  </si>
  <si>
    <t>15823,25</t>
  </si>
  <si>
    <t>15999,66</t>
  </si>
  <si>
    <t>16178,42</t>
  </si>
  <si>
    <t>16358,92</t>
  </si>
  <si>
    <t>4613,4</t>
  </si>
  <si>
    <t>4677,5</t>
  </si>
  <si>
    <t>4745,1</t>
  </si>
  <si>
    <t>4813,5</t>
  </si>
  <si>
    <t>4882,6</t>
  </si>
  <si>
    <t>455,75</t>
  </si>
  <si>
    <t>479,9</t>
  </si>
  <si>
    <t>505,3</t>
  </si>
  <si>
    <t>531,11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</si>
  <si>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</si>
  <si>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</si>
  <si>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</si>
  <si>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</si>
  <si>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</si>
  <si>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</si>
  <si>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</si>
  <si>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</si>
  <si>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</si>
  <si>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</si>
  <si>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</si>
  <si>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Департамент городского хозяйства администрации Города Томска, МКУ "ИЗС"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</si>
  <si>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</si>
  <si>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t>МКУ "ИЗС"</t>
  </si>
  <si>
    <t>Департамент капитального строительства администрации Города Томска, Управление дорожной деятельностью, благоустройства и транспорта администрации Города Томска</t>
  </si>
  <si>
    <t xml:space="preserve">Департамент городского хозяйства администрации Города Томска, МКУ "ИЗС", 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</si>
  <si>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</si>
  <si>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</si>
  <si>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</si>
  <si>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</si>
  <si>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</si>
  <si>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</si>
  <si>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</si>
  <si>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</si>
  <si>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</si>
  <si>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</si>
  <si>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 </t>
    </r>
    <r>
      <rPr>
        <b/>
        <sz val="10"/>
        <rFont val="Times New Roman"/>
        <family val="1"/>
        <charset val="204"/>
      </rPr>
      <t xml:space="preserve"> Мероприятие  4.2 </t>
    </r>
    <r>
      <rPr>
        <sz val="10"/>
        <rFont val="Times New Roman"/>
        <family val="1"/>
        <charset val="204"/>
      </rPr>
      <t xml:space="preserve">Обеспечение технической возможности для подключения потребителей к газовым сетям
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</si>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</sst>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wrapText="1"/>
    </xf>
    <xf numFmtId="4" fontId="3" fillId="0" borderId="0" xfId="0" applyNumberFormat="1" applyFont="1"/>
    <xf numFmtId="164" fontId="2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6"/>
  <sheetViews>
    <sheetView tabSelected="1" view="pageBreakPreview" topLeftCell="A31" zoomScale="120" zoomScaleNormal="70" zoomScaleSheetLayoutView="120" workbookViewId="0">
      <selection activeCell="I42" sqref="I42"/>
    </sheetView>
  </sheetViews>
  <sheetFormatPr defaultRowHeight="15"/>
  <cols>
    <col min="1" max="1" width="6" style="15" customWidth="1"/>
    <col min="2" max="2" width="19.140625" style="15" customWidth="1"/>
    <col min="3" max="3" width="11.7109375" style="15" customWidth="1"/>
    <col min="4" max="4" width="16" style="15" customWidth="1"/>
    <col min="5" max="5" width="9.7109375" style="15" customWidth="1"/>
    <col min="6" max="6" width="13.28515625" style="15" customWidth="1"/>
    <col min="7" max="7" width="9.5703125" style="15" customWidth="1"/>
    <col min="8" max="8" width="11" style="15" customWidth="1"/>
    <col min="9" max="9" width="7.5703125" style="15" customWidth="1"/>
    <col min="10" max="10" width="12.7109375" style="15" customWidth="1"/>
    <col min="11" max="11" width="11.85546875" style="15" customWidth="1"/>
    <col min="12" max="12" width="11" style="15" customWidth="1"/>
    <col min="13" max="13" width="5.85546875" style="15" customWidth="1"/>
    <col min="14" max="14" width="16" style="15" customWidth="1"/>
    <col min="15" max="70" width="9.140625" style="16"/>
    <col min="71" max="16384" width="9.140625" style="15"/>
  </cols>
  <sheetData>
    <row r="1" spans="1:71" ht="15.75">
      <c r="J1" s="64" t="s">
        <v>19</v>
      </c>
      <c r="K1" s="64"/>
      <c r="L1" s="64"/>
      <c r="M1" s="64"/>
      <c r="N1" s="64"/>
    </row>
    <row r="2" spans="1:71" ht="31.5">
      <c r="A2" s="17"/>
      <c r="B2" s="18" t="s">
        <v>18</v>
      </c>
      <c r="C2" s="65" t="s">
        <v>77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18"/>
      <c r="O2" s="19"/>
    </row>
    <row r="3" spans="1:71" ht="15.75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"/>
    </row>
    <row r="4" spans="1:71">
      <c r="A4" s="66" t="s">
        <v>0</v>
      </c>
      <c r="B4" s="66" t="s">
        <v>78</v>
      </c>
      <c r="C4" s="66" t="s">
        <v>1</v>
      </c>
      <c r="D4" s="66" t="s">
        <v>2</v>
      </c>
      <c r="E4" s="66"/>
      <c r="F4" s="66" t="s">
        <v>3</v>
      </c>
      <c r="G4" s="66"/>
      <c r="H4" s="66"/>
      <c r="I4" s="66"/>
      <c r="J4" s="66"/>
      <c r="K4" s="66"/>
      <c r="L4" s="66"/>
      <c r="M4" s="66"/>
      <c r="N4" s="66" t="s">
        <v>5</v>
      </c>
      <c r="O4" s="21"/>
    </row>
    <row r="5" spans="1:71">
      <c r="A5" s="66"/>
      <c r="B5" s="66"/>
      <c r="C5" s="66"/>
      <c r="D5" s="66"/>
      <c r="E5" s="66"/>
      <c r="F5" s="66" t="s">
        <v>79</v>
      </c>
      <c r="G5" s="66"/>
      <c r="H5" s="66" t="s">
        <v>4</v>
      </c>
      <c r="I5" s="66"/>
      <c r="J5" s="66" t="s">
        <v>80</v>
      </c>
      <c r="K5" s="66"/>
      <c r="L5" s="66" t="s">
        <v>12</v>
      </c>
      <c r="M5" s="66"/>
      <c r="N5" s="66"/>
      <c r="O5" s="21"/>
    </row>
    <row r="6" spans="1:71" ht="38.25">
      <c r="A6" s="66"/>
      <c r="B6" s="66"/>
      <c r="C6" s="66"/>
      <c r="D6" s="38" t="s">
        <v>29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38" t="s">
        <v>13</v>
      </c>
      <c r="K6" s="38" t="s">
        <v>14</v>
      </c>
      <c r="L6" s="38" t="s">
        <v>13</v>
      </c>
      <c r="M6" s="38" t="s">
        <v>14</v>
      </c>
      <c r="N6" s="66"/>
      <c r="O6" s="21"/>
    </row>
    <row r="7" spans="1:71" ht="18" customHeight="1">
      <c r="A7" s="37" t="s">
        <v>17</v>
      </c>
      <c r="B7" s="67" t="s">
        <v>20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21"/>
    </row>
    <row r="8" spans="1:71" s="39" customFormat="1" ht="15.75">
      <c r="A8" s="36" t="s">
        <v>15</v>
      </c>
      <c r="B8" s="54" t="s">
        <v>60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</row>
    <row r="9" spans="1:71" s="26" customFormat="1" ht="12.75">
      <c r="A9" s="22"/>
      <c r="B9" s="49" t="s">
        <v>30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5"/>
    </row>
    <row r="10" spans="1:71" s="24" customFormat="1" ht="12.75">
      <c r="A10" s="43" t="s">
        <v>17</v>
      </c>
      <c r="B10" s="46" t="s">
        <v>64</v>
      </c>
      <c r="C10" s="2" t="s">
        <v>21</v>
      </c>
      <c r="D10" s="3">
        <v>359207.00251398084</v>
      </c>
      <c r="E10" s="3">
        <f>E11+E12+E13+E14+E15</f>
        <v>32859.350000000006</v>
      </c>
      <c r="F10" s="3">
        <f t="shared" ref="F10:M10" si="0">F11+F12+F13+F14+F15</f>
        <v>340560.25218973914</v>
      </c>
      <c r="G10" s="3">
        <f t="shared" si="0"/>
        <v>26859.350000000002</v>
      </c>
      <c r="H10" s="3">
        <f t="shared" si="0"/>
        <v>0</v>
      </c>
      <c r="I10" s="3">
        <f t="shared" si="0"/>
        <v>0</v>
      </c>
      <c r="J10" s="3">
        <f t="shared" si="0"/>
        <v>18646.750324241759</v>
      </c>
      <c r="K10" s="3">
        <f>K11+K12+K13+K14+K15</f>
        <v>6000</v>
      </c>
      <c r="L10" s="3">
        <f t="shared" si="0"/>
        <v>0</v>
      </c>
      <c r="M10" s="3">
        <f t="shared" si="0"/>
        <v>0</v>
      </c>
      <c r="N10" s="40" t="s">
        <v>63</v>
      </c>
      <c r="O10" s="1"/>
    </row>
    <row r="11" spans="1:71" s="24" customFormat="1" ht="12.75">
      <c r="A11" s="44"/>
      <c r="B11" s="47"/>
      <c r="C11" s="4" t="s">
        <v>7</v>
      </c>
      <c r="D11" s="5">
        <v>64726.32</v>
      </c>
      <c r="E11" s="5">
        <f>G11+I11+K11+M11</f>
        <v>9133.67</v>
      </c>
      <c r="F11" s="5">
        <v>61366.32</v>
      </c>
      <c r="G11" s="5">
        <v>6133.67</v>
      </c>
      <c r="H11" s="5">
        <v>0</v>
      </c>
      <c r="I11" s="5">
        <v>0</v>
      </c>
      <c r="J11" s="3">
        <v>3360</v>
      </c>
      <c r="K11" s="5">
        <v>3000</v>
      </c>
      <c r="L11" s="5">
        <v>0</v>
      </c>
      <c r="M11" s="5">
        <v>0</v>
      </c>
      <c r="N11" s="41"/>
      <c r="O11" s="1"/>
    </row>
    <row r="12" spans="1:71" s="24" customFormat="1" ht="12.75">
      <c r="A12" s="44"/>
      <c r="B12" s="47"/>
      <c r="C12" s="4" t="s">
        <v>8</v>
      </c>
      <c r="D12" s="5">
        <v>68156.814960000003</v>
      </c>
      <c r="E12" s="5">
        <f t="shared" ref="E12:E15" si="1">G12+I12+K12+M12</f>
        <v>13362.84</v>
      </c>
      <c r="F12" s="5">
        <v>64618.734960000002</v>
      </c>
      <c r="G12" s="5">
        <v>10362.84</v>
      </c>
      <c r="H12" s="5">
        <v>0</v>
      </c>
      <c r="I12" s="5">
        <v>0</v>
      </c>
      <c r="J12" s="3">
        <v>3538.08</v>
      </c>
      <c r="K12" s="5">
        <v>3000</v>
      </c>
      <c r="L12" s="5">
        <v>0</v>
      </c>
      <c r="M12" s="5">
        <v>0</v>
      </c>
      <c r="N12" s="41"/>
      <c r="O12" s="1"/>
    </row>
    <row r="13" spans="1:71" s="24" customFormat="1" ht="12.75">
      <c r="A13" s="44"/>
      <c r="B13" s="47"/>
      <c r="C13" s="4" t="s">
        <v>9</v>
      </c>
      <c r="D13" s="5">
        <v>71769.126152879995</v>
      </c>
      <c r="E13" s="5">
        <f t="shared" si="1"/>
        <v>10362.84</v>
      </c>
      <c r="F13" s="5">
        <v>68043.527912879988</v>
      </c>
      <c r="G13" s="5">
        <v>10362.84</v>
      </c>
      <c r="H13" s="5">
        <v>0</v>
      </c>
      <c r="I13" s="5">
        <v>0</v>
      </c>
      <c r="J13" s="3">
        <v>3725.5982399999998</v>
      </c>
      <c r="K13" s="5">
        <v>0</v>
      </c>
      <c r="L13" s="5">
        <v>0</v>
      </c>
      <c r="M13" s="5">
        <v>0</v>
      </c>
      <c r="N13" s="41"/>
      <c r="O13" s="1"/>
    </row>
    <row r="14" spans="1:71" s="24" customFormat="1" ht="12.75">
      <c r="A14" s="44"/>
      <c r="B14" s="47"/>
      <c r="C14" s="4" t="s">
        <v>10</v>
      </c>
      <c r="D14" s="5">
        <v>75429.351586676872</v>
      </c>
      <c r="E14" s="5">
        <f t="shared" si="1"/>
        <v>0</v>
      </c>
      <c r="F14" s="5">
        <v>71513.747836436873</v>
      </c>
      <c r="G14" s="5">
        <v>0</v>
      </c>
      <c r="H14" s="5">
        <v>0</v>
      </c>
      <c r="I14" s="5">
        <v>0</v>
      </c>
      <c r="J14" s="3">
        <v>3915.6037502399995</v>
      </c>
      <c r="K14" s="5">
        <v>0</v>
      </c>
      <c r="L14" s="5">
        <v>0</v>
      </c>
      <c r="M14" s="5">
        <v>0</v>
      </c>
      <c r="N14" s="41"/>
      <c r="O14" s="1"/>
    </row>
    <row r="15" spans="1:71" s="24" customFormat="1" ht="12.75">
      <c r="A15" s="45"/>
      <c r="B15" s="48"/>
      <c r="C15" s="4" t="s">
        <v>11</v>
      </c>
      <c r="D15" s="5">
        <v>79125.389814424037</v>
      </c>
      <c r="E15" s="5">
        <f t="shared" si="1"/>
        <v>0</v>
      </c>
      <c r="F15" s="5">
        <v>75017.921480422272</v>
      </c>
      <c r="G15" s="5">
        <v>0</v>
      </c>
      <c r="H15" s="5">
        <v>0</v>
      </c>
      <c r="I15" s="5">
        <v>0</v>
      </c>
      <c r="J15" s="3">
        <v>4107.4683340017591</v>
      </c>
      <c r="K15" s="5">
        <v>0</v>
      </c>
      <c r="L15" s="5">
        <v>0</v>
      </c>
      <c r="M15" s="5">
        <v>0</v>
      </c>
      <c r="N15" s="41"/>
      <c r="O15" s="1"/>
    </row>
    <row r="16" spans="1:71" s="24" customFormat="1" ht="12.75">
      <c r="A16" s="43" t="s">
        <v>32</v>
      </c>
      <c r="B16" s="46" t="s">
        <v>65</v>
      </c>
      <c r="C16" s="2" t="s">
        <v>21</v>
      </c>
      <c r="D16" s="3">
        <v>249212.65391787631</v>
      </c>
      <c r="E16" s="3">
        <f>E17+E18+E19+E20+E21</f>
        <v>50708.92</v>
      </c>
      <c r="F16" s="3">
        <f t="shared" ref="F16:M16" si="2">F17+F18+F19+F20+F21</f>
        <v>249212.65391787628</v>
      </c>
      <c r="G16" s="3">
        <f t="shared" si="2"/>
        <v>50708.92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6">
        <f t="shared" si="2"/>
        <v>0</v>
      </c>
      <c r="N16" s="41" t="s">
        <v>49</v>
      </c>
      <c r="O16" s="1"/>
    </row>
    <row r="17" spans="1:15" s="24" customFormat="1" ht="12.75">
      <c r="A17" s="44"/>
      <c r="B17" s="47"/>
      <c r="C17" s="7" t="s">
        <v>7</v>
      </c>
      <c r="D17" s="8">
        <v>42087.06</v>
      </c>
      <c r="E17" s="5">
        <f>G17+I17+K17+M17</f>
        <v>0</v>
      </c>
      <c r="F17" s="8">
        <v>42087.06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9">
        <v>0</v>
      </c>
      <c r="N17" s="41"/>
      <c r="O17" s="1"/>
    </row>
    <row r="18" spans="1:15" s="24" customFormat="1" ht="12.75">
      <c r="A18" s="44"/>
      <c r="B18" s="47"/>
      <c r="C18" s="7" t="s">
        <v>8</v>
      </c>
      <c r="D18" s="8">
        <v>45660.454515000005</v>
      </c>
      <c r="E18" s="5">
        <f t="shared" ref="E18:E21" si="3">G18+I18+K18+M18</f>
        <v>25354.46</v>
      </c>
      <c r="F18" s="8">
        <v>45660.454515000005</v>
      </c>
      <c r="G18" s="5">
        <v>25354.46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9">
        <v>0</v>
      </c>
      <c r="N18" s="41"/>
      <c r="O18" s="1"/>
    </row>
    <row r="19" spans="1:15" s="24" customFormat="1" ht="12.75">
      <c r="A19" s="44"/>
      <c r="B19" s="47"/>
      <c r="C19" s="7" t="s">
        <v>9</v>
      </c>
      <c r="D19" s="8">
        <v>49565.103681687746</v>
      </c>
      <c r="E19" s="5">
        <f t="shared" si="3"/>
        <v>25354.46</v>
      </c>
      <c r="F19" s="8">
        <v>49565.103681687746</v>
      </c>
      <c r="G19" s="5">
        <v>25354.46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9">
        <v>0</v>
      </c>
      <c r="N19" s="41"/>
      <c r="O19" s="1"/>
    </row>
    <row r="20" spans="1:15" s="24" customFormat="1" ht="12.75">
      <c r="A20" s="44"/>
      <c r="B20" s="47"/>
      <c r="C20" s="7" t="s">
        <v>10</v>
      </c>
      <c r="D20" s="8">
        <v>53731.304044610588</v>
      </c>
      <c r="E20" s="5">
        <f t="shared" si="3"/>
        <v>0</v>
      </c>
      <c r="F20" s="8">
        <v>53731.304044610588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9">
        <v>0</v>
      </c>
      <c r="N20" s="41"/>
      <c r="O20" s="1"/>
    </row>
    <row r="21" spans="1:15" s="24" customFormat="1" ht="12.75">
      <c r="A21" s="45"/>
      <c r="B21" s="48"/>
      <c r="C21" s="7" t="s">
        <v>11</v>
      </c>
      <c r="D21" s="8">
        <v>58168.73167657794</v>
      </c>
      <c r="E21" s="5">
        <f t="shared" si="3"/>
        <v>0</v>
      </c>
      <c r="F21" s="8">
        <v>58168.73167657794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9">
        <v>0</v>
      </c>
      <c r="N21" s="42"/>
      <c r="O21" s="1"/>
    </row>
    <row r="22" spans="1:15" s="24" customFormat="1" ht="12.75">
      <c r="A22" s="43" t="s">
        <v>33</v>
      </c>
      <c r="B22" s="46" t="s">
        <v>66</v>
      </c>
      <c r="C22" s="2" t="s">
        <v>21</v>
      </c>
      <c r="D22" s="3">
        <v>139240.27514036497</v>
      </c>
      <c r="E22" s="3">
        <f>E23+E24+E25+E26+E27</f>
        <v>16611.599999999999</v>
      </c>
      <c r="F22" s="3">
        <f t="shared" ref="F22:M22" si="4">F23+F24+F25+F26+F27</f>
        <v>139240.275140365</v>
      </c>
      <c r="G22" s="3">
        <f t="shared" si="4"/>
        <v>16611.599999999999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41" t="s">
        <v>49</v>
      </c>
      <c r="O22" s="1"/>
    </row>
    <row r="23" spans="1:15" s="24" customFormat="1" ht="12.75">
      <c r="A23" s="44"/>
      <c r="B23" s="47"/>
      <c r="C23" s="7" t="s">
        <v>7</v>
      </c>
      <c r="D23" s="8">
        <v>22867.5</v>
      </c>
      <c r="E23" s="5">
        <f>G23+I23+K23+M23</f>
        <v>5537.2</v>
      </c>
      <c r="F23" s="8">
        <v>22867.5</v>
      </c>
      <c r="G23" s="5">
        <v>5537.2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41"/>
      <c r="O23" s="1"/>
    </row>
    <row r="24" spans="1:15" s="24" customFormat="1" ht="12.75">
      <c r="A24" s="44"/>
      <c r="B24" s="47"/>
      <c r="C24" s="7" t="s">
        <v>8</v>
      </c>
      <c r="D24" s="8">
        <v>29245.167049999996</v>
      </c>
      <c r="E24" s="5">
        <f t="shared" ref="E24:E27" si="5">G24+I24+K24+M24</f>
        <v>5537.2</v>
      </c>
      <c r="F24" s="8">
        <v>29245.167049999996</v>
      </c>
      <c r="G24" s="5">
        <v>5537.2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1"/>
      <c r="O24" s="1"/>
    </row>
    <row r="25" spans="1:15" s="24" customFormat="1" ht="12.75">
      <c r="A25" s="44"/>
      <c r="B25" s="47"/>
      <c r="C25" s="7" t="s">
        <v>9</v>
      </c>
      <c r="D25" s="8">
        <v>25704.631999999998</v>
      </c>
      <c r="E25" s="5">
        <f t="shared" si="5"/>
        <v>5537.2</v>
      </c>
      <c r="F25" s="8">
        <v>25704.631999999998</v>
      </c>
      <c r="G25" s="5">
        <v>5537.2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1"/>
      <c r="O25" s="1"/>
    </row>
    <row r="26" spans="1:15" s="24" customFormat="1" ht="12.75">
      <c r="A26" s="44"/>
      <c r="B26" s="47"/>
      <c r="C26" s="7" t="s">
        <v>10</v>
      </c>
      <c r="D26" s="8">
        <v>32698.936884999996</v>
      </c>
      <c r="E26" s="5">
        <f t="shared" si="5"/>
        <v>0</v>
      </c>
      <c r="F26" s="8">
        <v>32698.936884999996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1"/>
      <c r="O26" s="1"/>
    </row>
    <row r="27" spans="1:15" s="24" customFormat="1" ht="12.75">
      <c r="A27" s="45"/>
      <c r="B27" s="48"/>
      <c r="C27" s="7" t="s">
        <v>11</v>
      </c>
      <c r="D27" s="8">
        <v>28724.039205364996</v>
      </c>
      <c r="E27" s="5">
        <f t="shared" si="5"/>
        <v>0</v>
      </c>
      <c r="F27" s="8">
        <v>28724.039205364996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2"/>
      <c r="O27" s="1"/>
    </row>
    <row r="28" spans="1:15">
      <c r="A28" s="52"/>
      <c r="B28" s="57" t="s">
        <v>31</v>
      </c>
      <c r="C28" s="27" t="s">
        <v>21</v>
      </c>
      <c r="D28" s="10">
        <v>747659.93157222203</v>
      </c>
      <c r="E28" s="28">
        <f>E10+E16+E22</f>
        <v>100179.87</v>
      </c>
      <c r="F28" s="28">
        <f t="shared" ref="F28:M28" si="6">F10+F16+F22</f>
        <v>729013.18124798045</v>
      </c>
      <c r="G28" s="28">
        <f t="shared" si="6"/>
        <v>94179.87</v>
      </c>
      <c r="H28" s="28">
        <f t="shared" si="6"/>
        <v>0</v>
      </c>
      <c r="I28" s="28">
        <f t="shared" si="6"/>
        <v>0</v>
      </c>
      <c r="J28" s="28">
        <f t="shared" si="6"/>
        <v>18646.750324241759</v>
      </c>
      <c r="K28" s="28">
        <f t="shared" si="6"/>
        <v>6000</v>
      </c>
      <c r="L28" s="28">
        <f t="shared" si="6"/>
        <v>0</v>
      </c>
      <c r="M28" s="28">
        <f t="shared" si="6"/>
        <v>0</v>
      </c>
      <c r="N28" s="40" t="s">
        <v>59</v>
      </c>
      <c r="O28" s="21"/>
    </row>
    <row r="29" spans="1:15">
      <c r="A29" s="52"/>
      <c r="B29" s="57"/>
      <c r="C29" s="29" t="s">
        <v>7</v>
      </c>
      <c r="D29" s="28">
        <v>129680.88</v>
      </c>
      <c r="E29" s="28">
        <f>E11+E17+E23</f>
        <v>14670.869999999999</v>
      </c>
      <c r="F29" s="28">
        <f t="shared" ref="F29:M29" si="7">F11+F17+F23</f>
        <v>126320.88</v>
      </c>
      <c r="G29" s="28">
        <f>G11+G17+G23</f>
        <v>11670.869999999999</v>
      </c>
      <c r="H29" s="28">
        <f t="shared" si="7"/>
        <v>0</v>
      </c>
      <c r="I29" s="28">
        <f t="shared" si="7"/>
        <v>0</v>
      </c>
      <c r="J29" s="28">
        <f t="shared" si="7"/>
        <v>3360</v>
      </c>
      <c r="K29" s="28">
        <f t="shared" si="7"/>
        <v>3000</v>
      </c>
      <c r="L29" s="28">
        <f t="shared" si="7"/>
        <v>0</v>
      </c>
      <c r="M29" s="28">
        <f t="shared" si="7"/>
        <v>0</v>
      </c>
      <c r="N29" s="41"/>
      <c r="O29" s="21"/>
    </row>
    <row r="30" spans="1:15">
      <c r="A30" s="52"/>
      <c r="B30" s="57"/>
      <c r="C30" s="29" t="s">
        <v>8</v>
      </c>
      <c r="D30" s="28">
        <v>143062.436525</v>
      </c>
      <c r="E30" s="28">
        <f>E12+E18+E24</f>
        <v>44254.5</v>
      </c>
      <c r="F30" s="28">
        <f t="shared" ref="F30:M30" si="8">F12+F18+F24</f>
        <v>139524.35652500001</v>
      </c>
      <c r="G30" s="28">
        <f t="shared" si="8"/>
        <v>41254.5</v>
      </c>
      <c r="H30" s="28">
        <f t="shared" si="8"/>
        <v>0</v>
      </c>
      <c r="I30" s="28">
        <f t="shared" si="8"/>
        <v>0</v>
      </c>
      <c r="J30" s="28">
        <f t="shared" si="8"/>
        <v>3538.08</v>
      </c>
      <c r="K30" s="28">
        <f t="shared" si="8"/>
        <v>3000</v>
      </c>
      <c r="L30" s="28">
        <f t="shared" si="8"/>
        <v>0</v>
      </c>
      <c r="M30" s="28">
        <f t="shared" si="8"/>
        <v>0</v>
      </c>
      <c r="N30" s="41"/>
      <c r="O30" s="21"/>
    </row>
    <row r="31" spans="1:15">
      <c r="A31" s="52"/>
      <c r="B31" s="57"/>
      <c r="C31" s="29" t="s">
        <v>9</v>
      </c>
      <c r="D31" s="28">
        <v>147038.86183456774</v>
      </c>
      <c r="E31" s="28">
        <f>E13+E19+E25</f>
        <v>41254.5</v>
      </c>
      <c r="F31" s="28">
        <f t="shared" ref="E31:M33" si="9">F13+F19+F25</f>
        <v>143313.26359456772</v>
      </c>
      <c r="G31" s="28">
        <f>G13+G19+G25</f>
        <v>41254.5</v>
      </c>
      <c r="H31" s="28">
        <f t="shared" si="9"/>
        <v>0</v>
      </c>
      <c r="I31" s="28">
        <f t="shared" si="9"/>
        <v>0</v>
      </c>
      <c r="J31" s="28">
        <f t="shared" si="9"/>
        <v>3725.5982399999998</v>
      </c>
      <c r="K31" s="28">
        <f t="shared" si="9"/>
        <v>0</v>
      </c>
      <c r="L31" s="28">
        <f t="shared" si="9"/>
        <v>0</v>
      </c>
      <c r="M31" s="28">
        <f t="shared" si="9"/>
        <v>0</v>
      </c>
      <c r="N31" s="41"/>
      <c r="O31" s="21"/>
    </row>
    <row r="32" spans="1:15">
      <c r="A32" s="52"/>
      <c r="B32" s="57"/>
      <c r="C32" s="29" t="s">
        <v>10</v>
      </c>
      <c r="D32" s="28">
        <v>161859.59251628746</v>
      </c>
      <c r="E32" s="28">
        <f t="shared" si="9"/>
        <v>0</v>
      </c>
      <c r="F32" s="28">
        <f t="shared" si="9"/>
        <v>157943.98876604746</v>
      </c>
      <c r="G32" s="28">
        <f t="shared" si="9"/>
        <v>0</v>
      </c>
      <c r="H32" s="28">
        <f t="shared" si="9"/>
        <v>0</v>
      </c>
      <c r="I32" s="28">
        <f t="shared" si="9"/>
        <v>0</v>
      </c>
      <c r="J32" s="28">
        <f t="shared" si="9"/>
        <v>3915.6037502399995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41"/>
      <c r="O32" s="21"/>
    </row>
    <row r="33" spans="1:71">
      <c r="A33" s="52"/>
      <c r="B33" s="57"/>
      <c r="C33" s="29" t="s">
        <v>11</v>
      </c>
      <c r="D33" s="28">
        <v>166018.16069636698</v>
      </c>
      <c r="E33" s="28">
        <f t="shared" si="9"/>
        <v>0</v>
      </c>
      <c r="F33" s="28">
        <f t="shared" si="9"/>
        <v>161910.6923623652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>J15+J21+J27</f>
        <v>4107.4683340017591</v>
      </c>
      <c r="K33" s="28">
        <f>K15+K21+K27</f>
        <v>0</v>
      </c>
      <c r="L33" s="28">
        <f t="shared" si="9"/>
        <v>0</v>
      </c>
      <c r="M33" s="28">
        <f t="shared" si="9"/>
        <v>0</v>
      </c>
      <c r="N33" s="42"/>
      <c r="O33" s="21"/>
    </row>
    <row r="34" spans="1:71" ht="15.75">
      <c r="A34" s="36" t="s">
        <v>16</v>
      </c>
      <c r="B34" s="54" t="s">
        <v>81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21"/>
    </row>
    <row r="35" spans="1:71" s="22" customFormat="1" ht="12.75">
      <c r="B35" s="49" t="s">
        <v>48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30"/>
    </row>
    <row r="36" spans="1:71" s="32" customFormat="1" ht="12.75">
      <c r="A36" s="43" t="s">
        <v>17</v>
      </c>
      <c r="B36" s="61" t="s">
        <v>67</v>
      </c>
      <c r="C36" s="7" t="s">
        <v>21</v>
      </c>
      <c r="D36" s="3">
        <f>D37+D38+D39+D40+D41</f>
        <v>82965.97</v>
      </c>
      <c r="E36" s="3">
        <f>E37+E38+E39+E40+E41</f>
        <v>43950</v>
      </c>
      <c r="F36" s="3">
        <f t="shared" ref="F36:M36" si="10">F37+F38+F39+F40+F41</f>
        <v>82965.97</v>
      </c>
      <c r="G36" s="3">
        <f t="shared" si="10"/>
        <v>43950</v>
      </c>
      <c r="H36" s="3">
        <f t="shared" si="10"/>
        <v>0</v>
      </c>
      <c r="I36" s="3">
        <f t="shared" si="10"/>
        <v>0</v>
      </c>
      <c r="J36" s="3">
        <f t="shared" si="10"/>
        <v>0</v>
      </c>
      <c r="K36" s="3">
        <f t="shared" si="10"/>
        <v>0</v>
      </c>
      <c r="L36" s="3">
        <f t="shared" si="10"/>
        <v>0</v>
      </c>
      <c r="M36" s="3">
        <f t="shared" si="10"/>
        <v>0</v>
      </c>
      <c r="N36" s="40" t="s">
        <v>49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31"/>
    </row>
    <row r="37" spans="1:71" s="22" customFormat="1" ht="12.75">
      <c r="A37" s="44"/>
      <c r="B37" s="62"/>
      <c r="C37" s="7" t="s">
        <v>7</v>
      </c>
      <c r="D37" s="5" t="s">
        <v>34</v>
      </c>
      <c r="E37" s="5">
        <f>G37+I37+K37+M37</f>
        <v>14645.8</v>
      </c>
      <c r="F37" s="5" t="s">
        <v>34</v>
      </c>
      <c r="G37" s="5">
        <v>14645.8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41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30"/>
    </row>
    <row r="38" spans="1:71" s="22" customFormat="1" ht="12.75">
      <c r="A38" s="44"/>
      <c r="B38" s="62"/>
      <c r="C38" s="7" t="s">
        <v>8</v>
      </c>
      <c r="D38" s="5">
        <v>15823.25</v>
      </c>
      <c r="E38" s="5">
        <f t="shared" ref="E38:E39" si="11">G38+I38+K38+M38</f>
        <v>14652.1</v>
      </c>
      <c r="F38" s="5" t="s">
        <v>35</v>
      </c>
      <c r="G38" s="5">
        <v>14652.1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41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30"/>
    </row>
    <row r="39" spans="1:71" s="22" customFormat="1" ht="12.75">
      <c r="A39" s="44"/>
      <c r="B39" s="62"/>
      <c r="C39" s="7" t="s">
        <v>9</v>
      </c>
      <c r="D39" s="5" t="s">
        <v>36</v>
      </c>
      <c r="E39" s="5">
        <f t="shared" si="11"/>
        <v>14652.1</v>
      </c>
      <c r="F39" s="5" t="s">
        <v>36</v>
      </c>
      <c r="G39" s="5">
        <v>14652.1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4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30"/>
    </row>
    <row r="40" spans="1:71" s="22" customFormat="1" ht="12.75">
      <c r="A40" s="44"/>
      <c r="B40" s="62"/>
      <c r="C40" s="7" t="s">
        <v>10</v>
      </c>
      <c r="D40" s="5" t="s">
        <v>37</v>
      </c>
      <c r="E40" s="5">
        <v>0</v>
      </c>
      <c r="F40" s="5" t="s">
        <v>37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1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30"/>
    </row>
    <row r="41" spans="1:71" s="22" customFormat="1" ht="12.75">
      <c r="A41" s="45"/>
      <c r="B41" s="63"/>
      <c r="C41" s="7" t="s">
        <v>11</v>
      </c>
      <c r="D41" s="5" t="s">
        <v>38</v>
      </c>
      <c r="E41" s="5">
        <v>0</v>
      </c>
      <c r="F41" s="5" t="s">
        <v>38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42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30"/>
    </row>
    <row r="42" spans="1:71" s="23" customFormat="1" ht="12.75">
      <c r="A42" s="43" t="s">
        <v>32</v>
      </c>
      <c r="B42" s="46" t="s">
        <v>68</v>
      </c>
      <c r="C42" s="7" t="s">
        <v>21</v>
      </c>
      <c r="D42" s="3">
        <f>D43+D44+D45+D46+D47</f>
        <v>82965.97</v>
      </c>
      <c r="E42" s="10">
        <f>E43+E44+E45+E46+E47</f>
        <v>43950</v>
      </c>
      <c r="F42" s="10">
        <f t="shared" ref="F42:M42" si="12">F43+F44+F45+F46+F47</f>
        <v>82965.97</v>
      </c>
      <c r="G42" s="10">
        <f t="shared" si="12"/>
        <v>43950</v>
      </c>
      <c r="H42" s="10">
        <f t="shared" si="12"/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10">
        <f t="shared" si="12"/>
        <v>0</v>
      </c>
      <c r="N42" s="40" t="s">
        <v>49</v>
      </c>
    </row>
    <row r="43" spans="1:71" s="23" customFormat="1" ht="12.75">
      <c r="A43" s="44"/>
      <c r="B43" s="47"/>
      <c r="C43" s="7" t="s">
        <v>7</v>
      </c>
      <c r="D43" s="8" t="s">
        <v>34</v>
      </c>
      <c r="E43" s="5">
        <f>G43+I43+K43+M43</f>
        <v>14645.8</v>
      </c>
      <c r="F43" s="8" t="s">
        <v>34</v>
      </c>
      <c r="G43" s="5">
        <v>14645.8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41"/>
    </row>
    <row r="44" spans="1:71" s="23" customFormat="1" ht="12.75">
      <c r="A44" s="44"/>
      <c r="B44" s="47"/>
      <c r="C44" s="7" t="s">
        <v>8</v>
      </c>
      <c r="D44" s="8" t="s">
        <v>35</v>
      </c>
      <c r="E44" s="5">
        <f t="shared" ref="E44:E45" si="13">G44+I44+K44+M44</f>
        <v>14652.1</v>
      </c>
      <c r="F44" s="8" t="s">
        <v>35</v>
      </c>
      <c r="G44" s="5">
        <v>14652.1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41"/>
    </row>
    <row r="45" spans="1:71" s="23" customFormat="1" ht="12.75">
      <c r="A45" s="44"/>
      <c r="B45" s="47"/>
      <c r="C45" s="7" t="s">
        <v>9</v>
      </c>
      <c r="D45" s="8" t="s">
        <v>36</v>
      </c>
      <c r="E45" s="5">
        <f t="shared" si="13"/>
        <v>14652.1</v>
      </c>
      <c r="F45" s="8" t="s">
        <v>36</v>
      </c>
      <c r="G45" s="5">
        <v>14652.1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41"/>
    </row>
    <row r="46" spans="1:71" s="23" customFormat="1" ht="12.75">
      <c r="A46" s="44"/>
      <c r="B46" s="47"/>
      <c r="C46" s="7" t="s">
        <v>10</v>
      </c>
      <c r="D46" s="8">
        <v>16178.42</v>
      </c>
      <c r="E46" s="5">
        <v>0</v>
      </c>
      <c r="F46" s="8">
        <v>16178.42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41"/>
    </row>
    <row r="47" spans="1:71" s="23" customFormat="1" ht="12.75">
      <c r="A47" s="45"/>
      <c r="B47" s="48"/>
      <c r="C47" s="7" t="s">
        <v>11</v>
      </c>
      <c r="D47" s="8">
        <v>16358.92</v>
      </c>
      <c r="E47" s="5">
        <v>0</v>
      </c>
      <c r="F47" s="8" t="s">
        <v>38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42"/>
    </row>
    <row r="48" spans="1:71" s="23" customFormat="1" ht="12.75">
      <c r="A48" s="43" t="s">
        <v>33</v>
      </c>
      <c r="B48" s="46" t="s">
        <v>69</v>
      </c>
      <c r="C48" s="7" t="s">
        <v>21</v>
      </c>
      <c r="D48" s="3">
        <f>D49+D50+D51+D52+D53</f>
        <v>23732.1</v>
      </c>
      <c r="E48" s="10">
        <f>E49+E50+E51+E52+E53</f>
        <v>13840.199999999999</v>
      </c>
      <c r="F48" s="10">
        <f t="shared" ref="F48:M48" si="14">F49+F50+F51+F52+F53</f>
        <v>23732.1</v>
      </c>
      <c r="G48" s="10">
        <f t="shared" si="14"/>
        <v>13840.199999999999</v>
      </c>
      <c r="H48" s="10">
        <f t="shared" si="14"/>
        <v>0</v>
      </c>
      <c r="I48" s="10">
        <f t="shared" si="14"/>
        <v>0</v>
      </c>
      <c r="J48" s="10">
        <f t="shared" si="14"/>
        <v>0</v>
      </c>
      <c r="K48" s="10">
        <f t="shared" si="14"/>
        <v>0</v>
      </c>
      <c r="L48" s="10">
        <f t="shared" si="14"/>
        <v>0</v>
      </c>
      <c r="M48" s="10">
        <f t="shared" si="14"/>
        <v>0</v>
      </c>
      <c r="N48" s="40" t="s">
        <v>61</v>
      </c>
    </row>
    <row r="49" spans="1:15" s="23" customFormat="1" ht="12.75">
      <c r="A49" s="44"/>
      <c r="B49" s="47"/>
      <c r="C49" s="7" t="s">
        <v>7</v>
      </c>
      <c r="D49" s="8" t="s">
        <v>39</v>
      </c>
      <c r="E49" s="5">
        <f>G49+I49+K49+M49</f>
        <v>4613.3999999999996</v>
      </c>
      <c r="F49" s="8" t="s">
        <v>39</v>
      </c>
      <c r="G49" s="5">
        <v>4613.3999999999996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41"/>
    </row>
    <row r="50" spans="1:15" s="23" customFormat="1" ht="12.75">
      <c r="A50" s="44"/>
      <c r="B50" s="47"/>
      <c r="C50" s="7" t="s">
        <v>8</v>
      </c>
      <c r="D50" s="8" t="s">
        <v>40</v>
      </c>
      <c r="E50" s="5">
        <f t="shared" ref="E50:E53" si="15">G50+I50+K50+M50</f>
        <v>4613.3999999999996</v>
      </c>
      <c r="F50" s="8" t="s">
        <v>40</v>
      </c>
      <c r="G50" s="5">
        <v>4613.3999999999996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41"/>
    </row>
    <row r="51" spans="1:15" s="23" customFormat="1" ht="12.75">
      <c r="A51" s="44"/>
      <c r="B51" s="47"/>
      <c r="C51" s="7" t="s">
        <v>9</v>
      </c>
      <c r="D51" s="8" t="s">
        <v>41</v>
      </c>
      <c r="E51" s="5">
        <f t="shared" si="15"/>
        <v>4613.3999999999996</v>
      </c>
      <c r="F51" s="8" t="s">
        <v>41</v>
      </c>
      <c r="G51" s="5">
        <v>4613.3999999999996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41"/>
    </row>
    <row r="52" spans="1:15" s="23" customFormat="1" ht="12.75">
      <c r="A52" s="44"/>
      <c r="B52" s="47"/>
      <c r="C52" s="7" t="s">
        <v>10</v>
      </c>
      <c r="D52" s="35">
        <v>4813.5</v>
      </c>
      <c r="E52" s="5">
        <f>G52+I52+K52+M52</f>
        <v>0</v>
      </c>
      <c r="F52" s="8" t="s">
        <v>42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41"/>
    </row>
    <row r="53" spans="1:15" s="23" customFormat="1" ht="12.75">
      <c r="A53" s="45"/>
      <c r="B53" s="48"/>
      <c r="C53" s="7" t="s">
        <v>11</v>
      </c>
      <c r="D53" s="8" t="s">
        <v>43</v>
      </c>
      <c r="E53" s="5">
        <f t="shared" si="15"/>
        <v>0</v>
      </c>
      <c r="F53" s="35">
        <v>4882.6000000000004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42"/>
    </row>
    <row r="54" spans="1:15" s="23" customFormat="1" ht="12.75">
      <c r="A54" s="43" t="s">
        <v>50</v>
      </c>
      <c r="B54" s="46" t="s">
        <v>70</v>
      </c>
      <c r="C54" s="7" t="s">
        <v>21</v>
      </c>
      <c r="D54" s="3">
        <f>D55+D56+D57+D58+D59</f>
        <v>2529.19</v>
      </c>
      <c r="E54" s="10">
        <f>E55+E56+E57+E58+E59</f>
        <v>986.69999999999993</v>
      </c>
      <c r="F54" s="10">
        <f>F55+F56+F57+F58+F59</f>
        <v>2529.19</v>
      </c>
      <c r="G54" s="10">
        <f t="shared" ref="G54:M54" si="16">G55+G56+G57+G58+G59</f>
        <v>986.69999999999993</v>
      </c>
      <c r="H54" s="10">
        <f t="shared" si="16"/>
        <v>0</v>
      </c>
      <c r="I54" s="10">
        <f t="shared" si="16"/>
        <v>0</v>
      </c>
      <c r="J54" s="10">
        <f t="shared" si="16"/>
        <v>0</v>
      </c>
      <c r="K54" s="10">
        <f t="shared" si="16"/>
        <v>0</v>
      </c>
      <c r="L54" s="10">
        <f t="shared" si="16"/>
        <v>0</v>
      </c>
      <c r="M54" s="10">
        <f t="shared" si="16"/>
        <v>0</v>
      </c>
      <c r="N54" s="40" t="s">
        <v>49</v>
      </c>
    </row>
    <row r="55" spans="1:15" s="23" customFormat="1" ht="12.75">
      <c r="A55" s="44"/>
      <c r="B55" s="47"/>
      <c r="C55" s="7" t="s">
        <v>7</v>
      </c>
      <c r="D55" s="8" t="s">
        <v>44</v>
      </c>
      <c r="E55" s="5">
        <f>G55+I55+K55+M55</f>
        <v>328.9</v>
      </c>
      <c r="F55" s="8" t="s">
        <v>44</v>
      </c>
      <c r="G55" s="5">
        <v>328.9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41"/>
    </row>
    <row r="56" spans="1:15" s="23" customFormat="1" ht="12.75">
      <c r="A56" s="44"/>
      <c r="B56" s="47"/>
      <c r="C56" s="7" t="s">
        <v>8</v>
      </c>
      <c r="D56" s="8" t="s">
        <v>45</v>
      </c>
      <c r="E56" s="5">
        <f t="shared" ref="E56:E57" si="17">G56+I56+K56+M56</f>
        <v>328.9</v>
      </c>
      <c r="F56" s="8" t="s">
        <v>45</v>
      </c>
      <c r="G56" s="5">
        <v>328.9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1"/>
    </row>
    <row r="57" spans="1:15" s="23" customFormat="1" ht="12.75">
      <c r="A57" s="44"/>
      <c r="B57" s="47"/>
      <c r="C57" s="7" t="s">
        <v>9</v>
      </c>
      <c r="D57" s="8" t="s">
        <v>46</v>
      </c>
      <c r="E57" s="5">
        <f t="shared" si="17"/>
        <v>328.9</v>
      </c>
      <c r="F57" s="8" t="s">
        <v>46</v>
      </c>
      <c r="G57" s="5">
        <v>328.9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41"/>
    </row>
    <row r="58" spans="1:15" s="23" customFormat="1" ht="12.75">
      <c r="A58" s="44"/>
      <c r="B58" s="47"/>
      <c r="C58" s="7" t="s">
        <v>10</v>
      </c>
      <c r="D58" s="8" t="s">
        <v>47</v>
      </c>
      <c r="E58" s="5">
        <v>0</v>
      </c>
      <c r="F58" s="8" t="s">
        <v>47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41"/>
    </row>
    <row r="59" spans="1:15" s="23" customFormat="1" ht="12.75">
      <c r="A59" s="45"/>
      <c r="B59" s="48"/>
      <c r="C59" s="7" t="s">
        <v>11</v>
      </c>
      <c r="D59" s="8">
        <v>557.13</v>
      </c>
      <c r="E59" s="5">
        <v>0</v>
      </c>
      <c r="F59" s="8">
        <v>557.13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42"/>
    </row>
    <row r="60" spans="1:15">
      <c r="A60" s="52"/>
      <c r="B60" s="57" t="s">
        <v>51</v>
      </c>
      <c r="C60" s="27" t="s">
        <v>21</v>
      </c>
      <c r="D60" s="10">
        <f>D61+D62+D63+D64+D65</f>
        <v>192193.22999999998</v>
      </c>
      <c r="E60" s="28">
        <f>E36+E42+E48+E54</f>
        <v>102726.9</v>
      </c>
      <c r="F60" s="28">
        <f t="shared" ref="F60:M60" si="18">F36+F42+F48+F54</f>
        <v>192193.23</v>
      </c>
      <c r="G60" s="28">
        <f t="shared" si="18"/>
        <v>102726.9</v>
      </c>
      <c r="H60" s="28">
        <f t="shared" si="18"/>
        <v>0</v>
      </c>
      <c r="I60" s="28">
        <f t="shared" si="18"/>
        <v>0</v>
      </c>
      <c r="J60" s="28">
        <f t="shared" si="18"/>
        <v>0</v>
      </c>
      <c r="K60" s="28">
        <f t="shared" si="18"/>
        <v>0</v>
      </c>
      <c r="L60" s="28">
        <f>L36+L42+L48+L54</f>
        <v>0</v>
      </c>
      <c r="M60" s="28">
        <f t="shared" si="18"/>
        <v>0</v>
      </c>
      <c r="N60" s="40" t="s">
        <v>59</v>
      </c>
      <c r="O60" s="21"/>
    </row>
    <row r="61" spans="1:15">
      <c r="A61" s="52"/>
      <c r="B61" s="57"/>
      <c r="C61" s="29" t="s">
        <v>7</v>
      </c>
      <c r="D61" s="28">
        <v>42280.59</v>
      </c>
      <c r="E61" s="28">
        <f>E37+E43+E49+E55</f>
        <v>34233.9</v>
      </c>
      <c r="F61" s="28">
        <f t="shared" ref="F61:M61" si="19">F37+F43+F49+F55</f>
        <v>42280.590000000004</v>
      </c>
      <c r="G61" s="28">
        <f t="shared" si="19"/>
        <v>34233.9</v>
      </c>
      <c r="H61" s="28">
        <f t="shared" si="19"/>
        <v>0</v>
      </c>
      <c r="I61" s="28">
        <f t="shared" si="19"/>
        <v>0</v>
      </c>
      <c r="J61" s="28">
        <f t="shared" si="19"/>
        <v>0</v>
      </c>
      <c r="K61" s="28">
        <f>K37+K43+K49+K55</f>
        <v>0</v>
      </c>
      <c r="L61" s="28">
        <f t="shared" si="19"/>
        <v>0</v>
      </c>
      <c r="M61" s="28">
        <f t="shared" si="19"/>
        <v>0</v>
      </c>
      <c r="N61" s="41"/>
      <c r="O61" s="21"/>
    </row>
    <row r="62" spans="1:15">
      <c r="A62" s="52"/>
      <c r="B62" s="57"/>
      <c r="C62" s="29" t="s">
        <v>8</v>
      </c>
      <c r="D62" s="28">
        <v>36803.9</v>
      </c>
      <c r="E62" s="28">
        <f t="shared" ref="E62:M65" si="20">E38+E44+E50+E56</f>
        <v>34246.5</v>
      </c>
      <c r="F62" s="28">
        <f t="shared" si="20"/>
        <v>36803.9</v>
      </c>
      <c r="G62" s="28">
        <f>G38+G44+G50+G56</f>
        <v>34246.5</v>
      </c>
      <c r="H62" s="28">
        <f t="shared" si="20"/>
        <v>0</v>
      </c>
      <c r="I62" s="28">
        <f t="shared" si="20"/>
        <v>0</v>
      </c>
      <c r="J62" s="28">
        <f t="shared" si="20"/>
        <v>0</v>
      </c>
      <c r="K62" s="28">
        <f t="shared" si="20"/>
        <v>0</v>
      </c>
      <c r="L62" s="28">
        <f t="shared" si="20"/>
        <v>0</v>
      </c>
      <c r="M62" s="28">
        <f t="shared" si="20"/>
        <v>0</v>
      </c>
      <c r="N62" s="41"/>
      <c r="O62" s="21"/>
    </row>
    <row r="63" spans="1:15">
      <c r="A63" s="52"/>
      <c r="B63" s="57"/>
      <c r="C63" s="29" t="s">
        <v>9</v>
      </c>
      <c r="D63" s="28">
        <v>37249.72</v>
      </c>
      <c r="E63" s="28">
        <f t="shared" si="20"/>
        <v>34246.5</v>
      </c>
      <c r="F63" s="28">
        <f t="shared" si="20"/>
        <v>37249.72</v>
      </c>
      <c r="G63" s="28">
        <f t="shared" si="20"/>
        <v>34246.5</v>
      </c>
      <c r="H63" s="28">
        <f t="shared" si="20"/>
        <v>0</v>
      </c>
      <c r="I63" s="28">
        <f t="shared" si="20"/>
        <v>0</v>
      </c>
      <c r="J63" s="28">
        <f t="shared" si="20"/>
        <v>0</v>
      </c>
      <c r="K63" s="28">
        <f t="shared" si="20"/>
        <v>0</v>
      </c>
      <c r="L63" s="28">
        <f t="shared" si="20"/>
        <v>0</v>
      </c>
      <c r="M63" s="28">
        <f t="shared" si="20"/>
        <v>0</v>
      </c>
      <c r="N63" s="41"/>
      <c r="O63" s="21"/>
    </row>
    <row r="64" spans="1:15">
      <c r="A64" s="52"/>
      <c r="B64" s="57"/>
      <c r="C64" s="29" t="s">
        <v>10</v>
      </c>
      <c r="D64" s="28">
        <v>37701.449999999997</v>
      </c>
      <c r="E64" s="28">
        <v>0</v>
      </c>
      <c r="F64" s="28">
        <f t="shared" si="20"/>
        <v>37701.449999999997</v>
      </c>
      <c r="G64" s="28">
        <v>0</v>
      </c>
      <c r="H64" s="28">
        <f t="shared" si="20"/>
        <v>0</v>
      </c>
      <c r="I64" s="28">
        <f t="shared" si="20"/>
        <v>0</v>
      </c>
      <c r="J64" s="28">
        <f t="shared" si="20"/>
        <v>0</v>
      </c>
      <c r="K64" s="28">
        <f t="shared" si="20"/>
        <v>0</v>
      </c>
      <c r="L64" s="28">
        <f t="shared" si="20"/>
        <v>0</v>
      </c>
      <c r="M64" s="28">
        <f t="shared" si="20"/>
        <v>0</v>
      </c>
      <c r="N64" s="41"/>
      <c r="O64" s="21"/>
    </row>
    <row r="65" spans="1:71">
      <c r="A65" s="52"/>
      <c r="B65" s="57"/>
      <c r="C65" s="29" t="s">
        <v>11</v>
      </c>
      <c r="D65" s="28">
        <v>38157.57</v>
      </c>
      <c r="E65" s="28">
        <v>0</v>
      </c>
      <c r="F65" s="28">
        <f t="shared" si="20"/>
        <v>38157.57</v>
      </c>
      <c r="G65" s="28">
        <v>0</v>
      </c>
      <c r="H65" s="28">
        <f t="shared" si="20"/>
        <v>0</v>
      </c>
      <c r="I65" s="28">
        <f t="shared" si="20"/>
        <v>0</v>
      </c>
      <c r="J65" s="28">
        <f t="shared" si="20"/>
        <v>0</v>
      </c>
      <c r="K65" s="28">
        <f t="shared" si="20"/>
        <v>0</v>
      </c>
      <c r="L65" s="28">
        <f t="shared" si="20"/>
        <v>0</v>
      </c>
      <c r="M65" s="28">
        <f t="shared" si="20"/>
        <v>0</v>
      </c>
      <c r="N65" s="42"/>
      <c r="O65" s="21"/>
    </row>
    <row r="66" spans="1:71" ht="15.75">
      <c r="A66" s="36" t="s">
        <v>22</v>
      </c>
      <c r="B66" s="54" t="s">
        <v>26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21"/>
    </row>
    <row r="67" spans="1:71" s="22" customFormat="1" ht="12.75">
      <c r="B67" s="49" t="s">
        <v>52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30"/>
    </row>
    <row r="68" spans="1:71" s="22" customFormat="1" ht="12.75">
      <c r="A68" s="43" t="s">
        <v>17</v>
      </c>
      <c r="B68" s="46" t="s">
        <v>71</v>
      </c>
      <c r="C68" s="3" t="s">
        <v>21</v>
      </c>
      <c r="D68" s="3">
        <f>SUM(D69:D73)</f>
        <v>3682928.3</v>
      </c>
      <c r="E68" s="3">
        <f t="shared" ref="E68:M68" si="21">SUM(E69:E73)</f>
        <v>293386.2</v>
      </c>
      <c r="F68" s="3">
        <f t="shared" si="21"/>
        <v>3682928.3</v>
      </c>
      <c r="G68" s="3">
        <f t="shared" si="21"/>
        <v>293386.2</v>
      </c>
      <c r="H68" s="3">
        <f t="shared" si="21"/>
        <v>0</v>
      </c>
      <c r="I68" s="3">
        <f t="shared" si="21"/>
        <v>0</v>
      </c>
      <c r="J68" s="3">
        <f t="shared" si="21"/>
        <v>0</v>
      </c>
      <c r="K68" s="3">
        <f t="shared" si="21"/>
        <v>0</v>
      </c>
      <c r="L68" s="3">
        <f t="shared" si="21"/>
        <v>0</v>
      </c>
      <c r="M68" s="3">
        <f t="shared" si="21"/>
        <v>0</v>
      </c>
      <c r="N68" s="40" t="s">
        <v>53</v>
      </c>
      <c r="O68" s="1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30"/>
    </row>
    <row r="69" spans="1:71" s="22" customFormat="1" ht="12.75">
      <c r="A69" s="44"/>
      <c r="B69" s="47"/>
      <c r="C69" s="5" t="s">
        <v>7</v>
      </c>
      <c r="D69" s="5">
        <f>F69+H69+J69+L69</f>
        <v>668544.57999999996</v>
      </c>
      <c r="E69" s="5">
        <f>G69+I69+K69+M69</f>
        <v>216875.2</v>
      </c>
      <c r="F69" s="5">
        <v>668544.57999999996</v>
      </c>
      <c r="G69" s="5">
        <v>216875.2</v>
      </c>
      <c r="H69" s="5">
        <v>0</v>
      </c>
      <c r="I69" s="3">
        <v>0</v>
      </c>
      <c r="J69" s="5">
        <v>0</v>
      </c>
      <c r="K69" s="5">
        <v>0</v>
      </c>
      <c r="L69" s="11">
        <v>0</v>
      </c>
      <c r="M69" s="5">
        <v>0</v>
      </c>
      <c r="N69" s="41"/>
      <c r="O69" s="1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30"/>
    </row>
    <row r="70" spans="1:71" s="22" customFormat="1" ht="12.75">
      <c r="A70" s="44"/>
      <c r="B70" s="47"/>
      <c r="C70" s="5" t="s">
        <v>8</v>
      </c>
      <c r="D70" s="5">
        <f>F70+H70+J70+L70</f>
        <v>1150183.42</v>
      </c>
      <c r="E70" s="5">
        <f t="shared" ref="E70:E73" si="22">G70+I70+K70+M70</f>
        <v>76511</v>
      </c>
      <c r="F70" s="5">
        <v>1150183.42</v>
      </c>
      <c r="G70" s="5">
        <v>76511</v>
      </c>
      <c r="H70" s="5">
        <v>0</v>
      </c>
      <c r="I70" s="3">
        <v>0</v>
      </c>
      <c r="J70" s="5">
        <v>0</v>
      </c>
      <c r="K70" s="5">
        <v>0</v>
      </c>
      <c r="L70" s="11">
        <v>0</v>
      </c>
      <c r="M70" s="5">
        <v>0</v>
      </c>
      <c r="N70" s="41"/>
      <c r="O70" s="1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30"/>
    </row>
    <row r="71" spans="1:71" s="22" customFormat="1" ht="12.75">
      <c r="A71" s="44"/>
      <c r="B71" s="47"/>
      <c r="C71" s="5" t="s">
        <v>9</v>
      </c>
      <c r="D71" s="5">
        <f t="shared" ref="D71:D73" si="23">F71+H71+J71+L71</f>
        <v>933152.3</v>
      </c>
      <c r="E71" s="5">
        <f t="shared" si="22"/>
        <v>0</v>
      </c>
      <c r="F71" s="5">
        <v>933152.3</v>
      </c>
      <c r="G71" s="5">
        <v>0</v>
      </c>
      <c r="H71" s="5">
        <v>0</v>
      </c>
      <c r="I71" s="3">
        <v>0</v>
      </c>
      <c r="J71" s="5">
        <v>0</v>
      </c>
      <c r="K71" s="5">
        <v>0</v>
      </c>
      <c r="L71" s="11">
        <v>0</v>
      </c>
      <c r="M71" s="5">
        <v>0</v>
      </c>
      <c r="N71" s="41"/>
      <c r="O71" s="1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30"/>
    </row>
    <row r="72" spans="1:71" s="22" customFormat="1" ht="12.75">
      <c r="A72" s="44"/>
      <c r="B72" s="47"/>
      <c r="C72" s="5" t="s">
        <v>10</v>
      </c>
      <c r="D72" s="5">
        <f t="shared" si="23"/>
        <v>749590</v>
      </c>
      <c r="E72" s="5">
        <f t="shared" si="22"/>
        <v>0</v>
      </c>
      <c r="F72" s="5">
        <v>749590</v>
      </c>
      <c r="G72" s="5">
        <v>0</v>
      </c>
      <c r="H72" s="5">
        <v>0</v>
      </c>
      <c r="I72" s="3">
        <v>0</v>
      </c>
      <c r="J72" s="5">
        <v>0</v>
      </c>
      <c r="K72" s="5">
        <v>0</v>
      </c>
      <c r="L72" s="11">
        <v>0</v>
      </c>
      <c r="M72" s="5">
        <v>0</v>
      </c>
      <c r="N72" s="41"/>
      <c r="O72" s="1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30"/>
    </row>
    <row r="73" spans="1:71" s="22" customFormat="1" ht="12.75">
      <c r="A73" s="45"/>
      <c r="B73" s="48"/>
      <c r="C73" s="5" t="s">
        <v>11</v>
      </c>
      <c r="D73" s="5">
        <f t="shared" si="23"/>
        <v>181458</v>
      </c>
      <c r="E73" s="5">
        <f t="shared" si="22"/>
        <v>0</v>
      </c>
      <c r="F73" s="5">
        <v>181458</v>
      </c>
      <c r="G73" s="5">
        <v>0</v>
      </c>
      <c r="H73" s="5">
        <v>0</v>
      </c>
      <c r="I73" s="3">
        <v>0</v>
      </c>
      <c r="J73" s="5">
        <v>0</v>
      </c>
      <c r="K73" s="5">
        <v>0</v>
      </c>
      <c r="L73" s="11">
        <v>0</v>
      </c>
      <c r="M73" s="5">
        <v>0</v>
      </c>
      <c r="N73" s="42"/>
      <c r="O73" s="1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30"/>
    </row>
    <row r="74" spans="1:71" s="23" customFormat="1" ht="12.75">
      <c r="A74" s="43" t="s">
        <v>32</v>
      </c>
      <c r="B74" s="46" t="s">
        <v>72</v>
      </c>
      <c r="C74" s="10" t="s">
        <v>21</v>
      </c>
      <c r="D74" s="10">
        <f>SUM(D75:D79)</f>
        <v>473118.01</v>
      </c>
      <c r="E74" s="10">
        <f t="shared" ref="E74:M74" si="24">SUM(E75:E79)</f>
        <v>35552</v>
      </c>
      <c r="F74" s="10">
        <f t="shared" si="24"/>
        <v>473118.01</v>
      </c>
      <c r="G74" s="10">
        <f t="shared" si="24"/>
        <v>35552</v>
      </c>
      <c r="H74" s="10">
        <f t="shared" si="24"/>
        <v>0</v>
      </c>
      <c r="I74" s="10">
        <f t="shared" si="24"/>
        <v>0</v>
      </c>
      <c r="J74" s="10">
        <f t="shared" si="24"/>
        <v>0</v>
      </c>
      <c r="K74" s="10">
        <f t="shared" si="24"/>
        <v>0</v>
      </c>
      <c r="L74" s="10">
        <f t="shared" si="24"/>
        <v>0</v>
      </c>
      <c r="M74" s="10">
        <f t="shared" si="24"/>
        <v>0</v>
      </c>
      <c r="N74" s="40" t="s">
        <v>53</v>
      </c>
      <c r="O74" s="1"/>
    </row>
    <row r="75" spans="1:71" s="23" customFormat="1" ht="12.75">
      <c r="A75" s="44"/>
      <c r="B75" s="47"/>
      <c r="C75" s="8" t="s">
        <v>7</v>
      </c>
      <c r="D75" s="8">
        <f>F75+H75+J75+L75</f>
        <v>108549.11</v>
      </c>
      <c r="E75" s="8">
        <f>G75+I75+K75+M75</f>
        <v>35552</v>
      </c>
      <c r="F75" s="8">
        <v>108549.11</v>
      </c>
      <c r="G75" s="8">
        <v>35552</v>
      </c>
      <c r="H75" s="8">
        <v>0</v>
      </c>
      <c r="I75" s="10">
        <v>0</v>
      </c>
      <c r="J75" s="8">
        <v>0</v>
      </c>
      <c r="K75" s="8">
        <v>0</v>
      </c>
      <c r="L75" s="12">
        <v>0</v>
      </c>
      <c r="M75" s="8">
        <v>0</v>
      </c>
      <c r="N75" s="41"/>
      <c r="O75" s="1"/>
    </row>
    <row r="76" spans="1:71" s="23" customFormat="1" ht="12.75">
      <c r="A76" s="44"/>
      <c r="B76" s="47"/>
      <c r="C76" s="8" t="s">
        <v>8</v>
      </c>
      <c r="D76" s="8">
        <f t="shared" ref="D76:D79" si="25">F76+H76+J76+L76</f>
        <v>228010.27000000002</v>
      </c>
      <c r="E76" s="8">
        <f t="shared" ref="E76:E79" si="26">G76+I76+K76+M76</f>
        <v>0</v>
      </c>
      <c r="F76" s="8">
        <v>228010.27000000002</v>
      </c>
      <c r="G76" s="8">
        <v>0</v>
      </c>
      <c r="H76" s="8">
        <v>0</v>
      </c>
      <c r="I76" s="10">
        <v>0</v>
      </c>
      <c r="J76" s="8">
        <v>0</v>
      </c>
      <c r="K76" s="8">
        <v>0</v>
      </c>
      <c r="L76" s="12">
        <v>0</v>
      </c>
      <c r="M76" s="8">
        <v>0</v>
      </c>
      <c r="N76" s="41"/>
      <c r="O76" s="1"/>
    </row>
    <row r="77" spans="1:71" s="23" customFormat="1" ht="12.75">
      <c r="A77" s="44"/>
      <c r="B77" s="47"/>
      <c r="C77" s="8" t="s">
        <v>9</v>
      </c>
      <c r="D77" s="8">
        <f t="shared" si="25"/>
        <v>136558.63</v>
      </c>
      <c r="E77" s="8">
        <f t="shared" si="26"/>
        <v>0</v>
      </c>
      <c r="F77" s="8">
        <v>136558.63</v>
      </c>
      <c r="G77" s="8">
        <v>0</v>
      </c>
      <c r="H77" s="8">
        <v>0</v>
      </c>
      <c r="I77" s="10">
        <v>0</v>
      </c>
      <c r="J77" s="8">
        <v>0</v>
      </c>
      <c r="K77" s="8">
        <v>0</v>
      </c>
      <c r="L77" s="12">
        <v>0</v>
      </c>
      <c r="M77" s="8">
        <v>0</v>
      </c>
      <c r="N77" s="41"/>
      <c r="O77" s="1"/>
    </row>
    <row r="78" spans="1:71" s="23" customFormat="1" ht="12.75">
      <c r="A78" s="44"/>
      <c r="B78" s="47"/>
      <c r="C78" s="8" t="s">
        <v>10</v>
      </c>
      <c r="D78" s="8">
        <f t="shared" si="25"/>
        <v>0</v>
      </c>
      <c r="E78" s="8">
        <f t="shared" si="26"/>
        <v>0</v>
      </c>
      <c r="F78" s="8">
        <v>0</v>
      </c>
      <c r="G78" s="8">
        <v>0</v>
      </c>
      <c r="H78" s="8">
        <v>0</v>
      </c>
      <c r="I78" s="10">
        <v>0</v>
      </c>
      <c r="J78" s="8">
        <v>0</v>
      </c>
      <c r="K78" s="8">
        <v>0</v>
      </c>
      <c r="L78" s="12">
        <v>0</v>
      </c>
      <c r="M78" s="8">
        <v>0</v>
      </c>
      <c r="N78" s="41"/>
      <c r="O78" s="1"/>
    </row>
    <row r="79" spans="1:71" s="23" customFormat="1" ht="12.75">
      <c r="A79" s="45"/>
      <c r="B79" s="48"/>
      <c r="C79" s="8" t="s">
        <v>11</v>
      </c>
      <c r="D79" s="8">
        <f t="shared" si="25"/>
        <v>0</v>
      </c>
      <c r="E79" s="8">
        <f t="shared" si="26"/>
        <v>0</v>
      </c>
      <c r="F79" s="8">
        <v>0</v>
      </c>
      <c r="G79" s="8">
        <v>0</v>
      </c>
      <c r="H79" s="8">
        <v>0</v>
      </c>
      <c r="I79" s="10">
        <v>0</v>
      </c>
      <c r="J79" s="8">
        <v>0</v>
      </c>
      <c r="K79" s="8">
        <v>0</v>
      </c>
      <c r="L79" s="12">
        <v>0</v>
      </c>
      <c r="M79" s="8">
        <v>0</v>
      </c>
      <c r="N79" s="42"/>
      <c r="O79" s="1"/>
    </row>
    <row r="80" spans="1:71" s="23" customFormat="1" ht="12.75">
      <c r="A80" s="43" t="s">
        <v>33</v>
      </c>
      <c r="B80" s="46" t="s">
        <v>73</v>
      </c>
      <c r="C80" s="10" t="s">
        <v>21</v>
      </c>
      <c r="D80" s="10">
        <f>SUM(D81:D85)</f>
        <v>26699.15</v>
      </c>
      <c r="E80" s="10">
        <f t="shared" ref="E80:M80" si="27">SUM(E81:E85)</f>
        <v>7034.4</v>
      </c>
      <c r="F80" s="10">
        <f t="shared" si="27"/>
        <v>26699.15</v>
      </c>
      <c r="G80" s="10">
        <f t="shared" si="27"/>
        <v>7034.4</v>
      </c>
      <c r="H80" s="10">
        <f t="shared" si="27"/>
        <v>0</v>
      </c>
      <c r="I80" s="10">
        <f t="shared" si="27"/>
        <v>0</v>
      </c>
      <c r="J80" s="10">
        <f t="shared" si="27"/>
        <v>0</v>
      </c>
      <c r="K80" s="10">
        <f t="shared" si="27"/>
        <v>0</v>
      </c>
      <c r="L80" s="10">
        <f t="shared" si="27"/>
        <v>0</v>
      </c>
      <c r="M80" s="10">
        <f t="shared" si="27"/>
        <v>0</v>
      </c>
      <c r="N80" s="40" t="s">
        <v>62</v>
      </c>
    </row>
    <row r="81" spans="1:71" s="23" customFormat="1" ht="12.75">
      <c r="A81" s="44"/>
      <c r="B81" s="47"/>
      <c r="C81" s="8" t="s">
        <v>7</v>
      </c>
      <c r="D81" s="8">
        <f>F81+H81+J81+L81</f>
        <v>22299.15</v>
      </c>
      <c r="E81" s="8">
        <f>G81+I81+K81+M81</f>
        <v>7034.4</v>
      </c>
      <c r="F81" s="8">
        <v>22299.15</v>
      </c>
      <c r="G81" s="8">
        <v>7034.4</v>
      </c>
      <c r="H81" s="8">
        <v>0</v>
      </c>
      <c r="I81" s="10">
        <v>0</v>
      </c>
      <c r="J81" s="8">
        <v>0</v>
      </c>
      <c r="K81" s="8">
        <v>0</v>
      </c>
      <c r="L81" s="12">
        <v>0</v>
      </c>
      <c r="M81" s="8">
        <v>0</v>
      </c>
      <c r="N81" s="41"/>
    </row>
    <row r="82" spans="1:71" s="23" customFormat="1" ht="12.75">
      <c r="A82" s="44"/>
      <c r="B82" s="47"/>
      <c r="C82" s="8" t="s">
        <v>8</v>
      </c>
      <c r="D82" s="8">
        <f t="shared" ref="D82:D85" si="28">F82+H82+J82+L82</f>
        <v>4400</v>
      </c>
      <c r="E82" s="8">
        <f t="shared" ref="E82:E85" si="29">G82+I82+K82+M82</f>
        <v>0</v>
      </c>
      <c r="F82" s="8">
        <v>4400</v>
      </c>
      <c r="G82" s="8">
        <v>0</v>
      </c>
      <c r="H82" s="8">
        <v>0</v>
      </c>
      <c r="I82" s="10">
        <v>0</v>
      </c>
      <c r="J82" s="8">
        <v>0</v>
      </c>
      <c r="K82" s="8">
        <v>0</v>
      </c>
      <c r="L82" s="12">
        <v>0</v>
      </c>
      <c r="M82" s="8">
        <v>0</v>
      </c>
      <c r="N82" s="41"/>
    </row>
    <row r="83" spans="1:71" s="23" customFormat="1" ht="12.75">
      <c r="A83" s="44"/>
      <c r="B83" s="47"/>
      <c r="C83" s="8" t="s">
        <v>9</v>
      </c>
      <c r="D83" s="8">
        <f t="shared" si="28"/>
        <v>0</v>
      </c>
      <c r="E83" s="8">
        <f t="shared" si="29"/>
        <v>0</v>
      </c>
      <c r="F83" s="8">
        <v>0</v>
      </c>
      <c r="G83" s="8">
        <v>0</v>
      </c>
      <c r="H83" s="8">
        <v>0</v>
      </c>
      <c r="I83" s="10">
        <v>0</v>
      </c>
      <c r="J83" s="8">
        <v>0</v>
      </c>
      <c r="K83" s="8">
        <v>0</v>
      </c>
      <c r="L83" s="12">
        <v>0</v>
      </c>
      <c r="M83" s="8">
        <v>0</v>
      </c>
      <c r="N83" s="41"/>
    </row>
    <row r="84" spans="1:71" s="23" customFormat="1" ht="12.75">
      <c r="A84" s="44"/>
      <c r="B84" s="47"/>
      <c r="C84" s="8" t="s">
        <v>10</v>
      </c>
      <c r="D84" s="8">
        <f t="shared" si="28"/>
        <v>0</v>
      </c>
      <c r="E84" s="8">
        <f t="shared" si="29"/>
        <v>0</v>
      </c>
      <c r="F84" s="8">
        <v>0</v>
      </c>
      <c r="G84" s="8">
        <v>0</v>
      </c>
      <c r="H84" s="8">
        <v>0</v>
      </c>
      <c r="I84" s="10">
        <v>0</v>
      </c>
      <c r="J84" s="8">
        <v>0</v>
      </c>
      <c r="K84" s="8">
        <v>0</v>
      </c>
      <c r="L84" s="12">
        <v>0</v>
      </c>
      <c r="M84" s="8">
        <v>0</v>
      </c>
      <c r="N84" s="41"/>
    </row>
    <row r="85" spans="1:71" s="23" customFormat="1" ht="12.75">
      <c r="A85" s="45"/>
      <c r="B85" s="48"/>
      <c r="C85" s="8" t="s">
        <v>11</v>
      </c>
      <c r="D85" s="8">
        <f t="shared" si="28"/>
        <v>0</v>
      </c>
      <c r="E85" s="8">
        <f t="shared" si="29"/>
        <v>0</v>
      </c>
      <c r="F85" s="8">
        <v>0</v>
      </c>
      <c r="G85" s="8">
        <v>0</v>
      </c>
      <c r="H85" s="8">
        <v>0</v>
      </c>
      <c r="I85" s="10">
        <v>0</v>
      </c>
      <c r="J85" s="8">
        <v>0</v>
      </c>
      <c r="K85" s="8">
        <v>0</v>
      </c>
      <c r="L85" s="12">
        <v>0</v>
      </c>
      <c r="M85" s="8">
        <v>0</v>
      </c>
      <c r="N85" s="42"/>
    </row>
    <row r="86" spans="1:71">
      <c r="A86" s="52"/>
      <c r="B86" s="57" t="s">
        <v>54</v>
      </c>
      <c r="C86" s="27" t="s">
        <v>21</v>
      </c>
      <c r="D86" s="10">
        <f>D68+D74+D80</f>
        <v>4182745.4599999995</v>
      </c>
      <c r="E86" s="10">
        <f t="shared" ref="E86" si="30">E68+E74+E80</f>
        <v>335972.60000000003</v>
      </c>
      <c r="F86" s="10">
        <f t="shared" ref="F86:M86" si="31">F68+F74+F80</f>
        <v>4182745.4599999995</v>
      </c>
      <c r="G86" s="10">
        <f t="shared" si="31"/>
        <v>335972.60000000003</v>
      </c>
      <c r="H86" s="10">
        <f t="shared" si="31"/>
        <v>0</v>
      </c>
      <c r="I86" s="10">
        <f t="shared" si="31"/>
        <v>0</v>
      </c>
      <c r="J86" s="10">
        <f t="shared" si="31"/>
        <v>0</v>
      </c>
      <c r="K86" s="10">
        <f t="shared" si="31"/>
        <v>0</v>
      </c>
      <c r="L86" s="10">
        <f t="shared" si="31"/>
        <v>0</v>
      </c>
      <c r="M86" s="10">
        <f t="shared" si="31"/>
        <v>0</v>
      </c>
      <c r="N86" s="52" t="s">
        <v>53</v>
      </c>
      <c r="O86" s="21"/>
    </row>
    <row r="87" spans="1:71">
      <c r="A87" s="52"/>
      <c r="B87" s="57"/>
      <c r="C87" s="29" t="s">
        <v>7</v>
      </c>
      <c r="D87" s="10">
        <f t="shared" ref="D87:E91" si="32">D69+D75+D81</f>
        <v>799392.84</v>
      </c>
      <c r="E87" s="10">
        <f t="shared" si="32"/>
        <v>259461.6</v>
      </c>
      <c r="F87" s="10">
        <f t="shared" ref="F87:M87" si="33">F69+F75+F81</f>
        <v>799392.84</v>
      </c>
      <c r="G87" s="10">
        <f t="shared" si="33"/>
        <v>259461.6</v>
      </c>
      <c r="H87" s="10">
        <f t="shared" si="33"/>
        <v>0</v>
      </c>
      <c r="I87" s="10">
        <f t="shared" si="33"/>
        <v>0</v>
      </c>
      <c r="J87" s="10">
        <f t="shared" si="33"/>
        <v>0</v>
      </c>
      <c r="K87" s="10">
        <f t="shared" si="33"/>
        <v>0</v>
      </c>
      <c r="L87" s="10">
        <f t="shared" si="33"/>
        <v>0</v>
      </c>
      <c r="M87" s="10">
        <f t="shared" si="33"/>
        <v>0</v>
      </c>
      <c r="N87" s="52"/>
      <c r="O87" s="21"/>
    </row>
    <row r="88" spans="1:71">
      <c r="A88" s="52"/>
      <c r="B88" s="57"/>
      <c r="C88" s="29" t="s">
        <v>8</v>
      </c>
      <c r="D88" s="10">
        <f t="shared" si="32"/>
        <v>1382593.69</v>
      </c>
      <c r="E88" s="10">
        <f t="shared" si="32"/>
        <v>76511</v>
      </c>
      <c r="F88" s="10">
        <f t="shared" ref="F88:M88" si="34">F70+F76+F82</f>
        <v>1382593.69</v>
      </c>
      <c r="G88" s="10">
        <f t="shared" si="34"/>
        <v>76511</v>
      </c>
      <c r="H88" s="10">
        <f t="shared" si="34"/>
        <v>0</v>
      </c>
      <c r="I88" s="10">
        <f t="shared" si="34"/>
        <v>0</v>
      </c>
      <c r="J88" s="10">
        <f t="shared" si="34"/>
        <v>0</v>
      </c>
      <c r="K88" s="10">
        <f t="shared" si="34"/>
        <v>0</v>
      </c>
      <c r="L88" s="10">
        <f t="shared" si="34"/>
        <v>0</v>
      </c>
      <c r="M88" s="10">
        <f t="shared" si="34"/>
        <v>0</v>
      </c>
      <c r="N88" s="52"/>
      <c r="O88" s="21"/>
    </row>
    <row r="89" spans="1:71">
      <c r="A89" s="52"/>
      <c r="B89" s="57"/>
      <c r="C89" s="29" t="s">
        <v>9</v>
      </c>
      <c r="D89" s="10">
        <f t="shared" si="32"/>
        <v>1069710.9300000002</v>
      </c>
      <c r="E89" s="10">
        <f t="shared" si="32"/>
        <v>0</v>
      </c>
      <c r="F89" s="10">
        <f t="shared" ref="F89:M89" si="35">F71+F77+F83</f>
        <v>1069710.9300000002</v>
      </c>
      <c r="G89" s="10">
        <f t="shared" si="35"/>
        <v>0</v>
      </c>
      <c r="H89" s="10">
        <f t="shared" si="35"/>
        <v>0</v>
      </c>
      <c r="I89" s="10">
        <f t="shared" si="35"/>
        <v>0</v>
      </c>
      <c r="J89" s="10">
        <f t="shared" si="35"/>
        <v>0</v>
      </c>
      <c r="K89" s="10">
        <f t="shared" si="35"/>
        <v>0</v>
      </c>
      <c r="L89" s="10">
        <f t="shared" si="35"/>
        <v>0</v>
      </c>
      <c r="M89" s="10">
        <f t="shared" si="35"/>
        <v>0</v>
      </c>
      <c r="N89" s="52"/>
      <c r="O89" s="21"/>
    </row>
    <row r="90" spans="1:71">
      <c r="A90" s="52"/>
      <c r="B90" s="57"/>
      <c r="C90" s="29" t="s">
        <v>10</v>
      </c>
      <c r="D90" s="10">
        <f t="shared" si="32"/>
        <v>749590</v>
      </c>
      <c r="E90" s="10">
        <f t="shared" si="32"/>
        <v>0</v>
      </c>
      <c r="F90" s="10">
        <f t="shared" ref="F90:M90" si="36">F72+F78+F84</f>
        <v>749590</v>
      </c>
      <c r="G90" s="10">
        <f t="shared" si="36"/>
        <v>0</v>
      </c>
      <c r="H90" s="10">
        <f t="shared" si="36"/>
        <v>0</v>
      </c>
      <c r="I90" s="10">
        <f t="shared" si="36"/>
        <v>0</v>
      </c>
      <c r="J90" s="10">
        <f t="shared" si="36"/>
        <v>0</v>
      </c>
      <c r="K90" s="10">
        <f t="shared" si="36"/>
        <v>0</v>
      </c>
      <c r="L90" s="10">
        <f t="shared" si="36"/>
        <v>0</v>
      </c>
      <c r="M90" s="10">
        <f t="shared" si="36"/>
        <v>0</v>
      </c>
      <c r="N90" s="52"/>
      <c r="O90" s="21"/>
    </row>
    <row r="91" spans="1:71" ht="15.75" thickBot="1">
      <c r="A91" s="52"/>
      <c r="B91" s="57"/>
      <c r="C91" s="29" t="s">
        <v>11</v>
      </c>
      <c r="D91" s="10">
        <f t="shared" si="32"/>
        <v>181458</v>
      </c>
      <c r="E91" s="10">
        <f t="shared" si="32"/>
        <v>0</v>
      </c>
      <c r="F91" s="10">
        <f t="shared" ref="F91:M91" si="37">F73+F79+F85</f>
        <v>181458</v>
      </c>
      <c r="G91" s="10">
        <f t="shared" si="37"/>
        <v>0</v>
      </c>
      <c r="H91" s="10">
        <f t="shared" si="37"/>
        <v>0</v>
      </c>
      <c r="I91" s="10">
        <f t="shared" si="37"/>
        <v>0</v>
      </c>
      <c r="J91" s="10">
        <f t="shared" si="37"/>
        <v>0</v>
      </c>
      <c r="K91" s="10">
        <f t="shared" si="37"/>
        <v>0</v>
      </c>
      <c r="L91" s="10">
        <f t="shared" si="37"/>
        <v>0</v>
      </c>
      <c r="M91" s="10">
        <f t="shared" si="37"/>
        <v>0</v>
      </c>
      <c r="N91" s="53"/>
      <c r="O91" s="21"/>
    </row>
    <row r="92" spans="1:71" ht="15.75">
      <c r="A92" s="36" t="s">
        <v>23</v>
      </c>
      <c r="B92" s="54" t="s">
        <v>25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O92" s="21"/>
    </row>
    <row r="93" spans="1:71" s="22" customFormat="1" ht="12.75">
      <c r="B93" s="49" t="s">
        <v>55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1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30"/>
    </row>
    <row r="94" spans="1:71" s="23" customFormat="1" ht="12.75">
      <c r="A94" s="43" t="s">
        <v>17</v>
      </c>
      <c r="B94" s="46" t="s">
        <v>74</v>
      </c>
      <c r="C94" s="10" t="s">
        <v>6</v>
      </c>
      <c r="D94" s="10">
        <f>SUM(D95:D99)</f>
        <v>1350382.2</v>
      </c>
      <c r="E94" s="10">
        <f t="shared" ref="E94:M94" si="38">SUM(E95:E99)</f>
        <v>11802.2</v>
      </c>
      <c r="F94" s="10">
        <f>SUM(F95:F99)</f>
        <v>25486</v>
      </c>
      <c r="G94" s="10">
        <f t="shared" si="38"/>
        <v>11802.2</v>
      </c>
      <c r="H94" s="10">
        <f t="shared" si="38"/>
        <v>0</v>
      </c>
      <c r="I94" s="10">
        <f t="shared" si="38"/>
        <v>0</v>
      </c>
      <c r="J94" s="10">
        <f t="shared" si="38"/>
        <v>484232.2</v>
      </c>
      <c r="K94" s="10">
        <f t="shared" si="38"/>
        <v>0</v>
      </c>
      <c r="L94" s="10">
        <f t="shared" si="38"/>
        <v>840664</v>
      </c>
      <c r="M94" s="10">
        <f t="shared" si="38"/>
        <v>0</v>
      </c>
      <c r="N94" s="40" t="s">
        <v>53</v>
      </c>
    </row>
    <row r="95" spans="1:71" s="23" customFormat="1" ht="12.75">
      <c r="A95" s="44"/>
      <c r="B95" s="47"/>
      <c r="C95" s="8" t="s">
        <v>7</v>
      </c>
      <c r="D95" s="8">
        <f>F95+H95+J95+L95</f>
        <v>581934.19999999995</v>
      </c>
      <c r="E95" s="8">
        <f>G95+I95+K95+M95</f>
        <v>11802.2</v>
      </c>
      <c r="F95" s="8">
        <v>25486</v>
      </c>
      <c r="G95" s="8">
        <v>11802.2</v>
      </c>
      <c r="H95" s="8">
        <v>0</v>
      </c>
      <c r="I95" s="8">
        <v>0</v>
      </c>
      <c r="J95" s="8">
        <v>484232.2</v>
      </c>
      <c r="K95" s="8">
        <v>0</v>
      </c>
      <c r="L95" s="12">
        <v>72216</v>
      </c>
      <c r="M95" s="8">
        <v>0</v>
      </c>
      <c r="N95" s="41"/>
    </row>
    <row r="96" spans="1:71" s="23" customFormat="1" ht="12.75">
      <c r="A96" s="44"/>
      <c r="B96" s="47"/>
      <c r="C96" s="8" t="s">
        <v>8</v>
      </c>
      <c r="D96" s="8">
        <f t="shared" ref="D96:D99" si="39">F96+H96+J96+L96</f>
        <v>310154</v>
      </c>
      <c r="E96" s="8">
        <f t="shared" ref="E96:E99" si="40">G96+I96+K96+M96</f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12">
        <v>310154</v>
      </c>
      <c r="M96" s="8">
        <v>0</v>
      </c>
      <c r="N96" s="41"/>
    </row>
    <row r="97" spans="1:71" s="23" customFormat="1" ht="12.75">
      <c r="A97" s="44"/>
      <c r="B97" s="47"/>
      <c r="C97" s="8" t="s">
        <v>9</v>
      </c>
      <c r="D97" s="8">
        <f t="shared" si="39"/>
        <v>213194</v>
      </c>
      <c r="E97" s="8">
        <f t="shared" si="40"/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12">
        <v>213194</v>
      </c>
      <c r="M97" s="8">
        <v>0</v>
      </c>
      <c r="N97" s="41"/>
    </row>
    <row r="98" spans="1:71" s="23" customFormat="1" ht="12.75">
      <c r="A98" s="44"/>
      <c r="B98" s="47"/>
      <c r="C98" s="8" t="s">
        <v>10</v>
      </c>
      <c r="D98" s="8">
        <f t="shared" si="39"/>
        <v>245100</v>
      </c>
      <c r="E98" s="8">
        <f t="shared" si="40"/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12">
        <v>245100</v>
      </c>
      <c r="M98" s="8">
        <v>0</v>
      </c>
      <c r="N98" s="41"/>
    </row>
    <row r="99" spans="1:71" s="23" customFormat="1" ht="12.75">
      <c r="A99" s="45"/>
      <c r="B99" s="48"/>
      <c r="C99" s="8" t="s">
        <v>11</v>
      </c>
      <c r="D99" s="8">
        <f t="shared" si="39"/>
        <v>0</v>
      </c>
      <c r="E99" s="8">
        <f t="shared" si="40"/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12">
        <v>0</v>
      </c>
      <c r="M99" s="8">
        <v>0</v>
      </c>
      <c r="N99" s="42"/>
    </row>
    <row r="100" spans="1:71">
      <c r="A100" s="52"/>
      <c r="B100" s="57" t="s">
        <v>56</v>
      </c>
      <c r="C100" s="27" t="s">
        <v>6</v>
      </c>
      <c r="D100" s="10">
        <f>SUM(D101:D105)</f>
        <v>1350382.2</v>
      </c>
      <c r="E100" s="10">
        <f t="shared" ref="E100:G100" si="41">SUM(E101:E105)</f>
        <v>11802.2</v>
      </c>
      <c r="F100" s="10">
        <f t="shared" si="41"/>
        <v>25486</v>
      </c>
      <c r="G100" s="10">
        <f t="shared" si="41"/>
        <v>11802.2</v>
      </c>
      <c r="H100" s="10">
        <f t="shared" ref="H100" si="42">SUM(H101:H105)</f>
        <v>0</v>
      </c>
      <c r="I100" s="10">
        <f t="shared" ref="I100" si="43">SUM(I101:I105)</f>
        <v>0</v>
      </c>
      <c r="J100" s="10">
        <f t="shared" ref="J100" si="44">SUM(J101:J105)</f>
        <v>484232.2</v>
      </c>
      <c r="K100" s="10">
        <f t="shared" ref="K100" si="45">SUM(K101:K105)</f>
        <v>0</v>
      </c>
      <c r="L100" s="10">
        <f t="shared" ref="L100" si="46">SUM(L101:L105)</f>
        <v>840664</v>
      </c>
      <c r="M100" s="10">
        <f t="shared" ref="M100" si="47">SUM(M101:M105)</f>
        <v>0</v>
      </c>
      <c r="N100" s="52" t="s">
        <v>53</v>
      </c>
      <c r="O100" s="21"/>
    </row>
    <row r="101" spans="1:71">
      <c r="A101" s="52"/>
      <c r="B101" s="57"/>
      <c r="C101" s="29" t="s">
        <v>7</v>
      </c>
      <c r="D101" s="28">
        <f>D95</f>
        <v>581934.19999999995</v>
      </c>
      <c r="E101" s="28">
        <f t="shared" ref="E101:M101" si="48">E95</f>
        <v>11802.2</v>
      </c>
      <c r="F101" s="28">
        <f t="shared" si="48"/>
        <v>25486</v>
      </c>
      <c r="G101" s="28">
        <f t="shared" si="48"/>
        <v>11802.2</v>
      </c>
      <c r="H101" s="28">
        <f t="shared" si="48"/>
        <v>0</v>
      </c>
      <c r="I101" s="28">
        <f t="shared" si="48"/>
        <v>0</v>
      </c>
      <c r="J101" s="28">
        <f t="shared" si="48"/>
        <v>484232.2</v>
      </c>
      <c r="K101" s="28">
        <f t="shared" si="48"/>
        <v>0</v>
      </c>
      <c r="L101" s="28">
        <f t="shared" si="48"/>
        <v>72216</v>
      </c>
      <c r="M101" s="28">
        <f t="shared" si="48"/>
        <v>0</v>
      </c>
      <c r="N101" s="52"/>
      <c r="O101" s="21"/>
    </row>
    <row r="102" spans="1:71">
      <c r="A102" s="52"/>
      <c r="B102" s="57"/>
      <c r="C102" s="29" t="s">
        <v>8</v>
      </c>
      <c r="D102" s="28">
        <f t="shared" ref="D102:E105" si="49">D96</f>
        <v>310154</v>
      </c>
      <c r="E102" s="28">
        <f t="shared" si="49"/>
        <v>0</v>
      </c>
      <c r="F102" s="28">
        <f t="shared" ref="F102:G105" si="50">F96</f>
        <v>0</v>
      </c>
      <c r="G102" s="28">
        <f t="shared" si="50"/>
        <v>0</v>
      </c>
      <c r="H102" s="28">
        <f t="shared" ref="H102:I105" si="51">H96</f>
        <v>0</v>
      </c>
      <c r="I102" s="28">
        <f t="shared" si="51"/>
        <v>0</v>
      </c>
      <c r="J102" s="28">
        <f t="shared" ref="J102:K105" si="52">J96</f>
        <v>0</v>
      </c>
      <c r="K102" s="28">
        <f t="shared" si="52"/>
        <v>0</v>
      </c>
      <c r="L102" s="28">
        <f t="shared" ref="L102:M105" si="53">L96</f>
        <v>310154</v>
      </c>
      <c r="M102" s="28">
        <f t="shared" si="53"/>
        <v>0</v>
      </c>
      <c r="N102" s="52"/>
      <c r="O102" s="21"/>
    </row>
    <row r="103" spans="1:71">
      <c r="A103" s="52"/>
      <c r="B103" s="57"/>
      <c r="C103" s="29" t="s">
        <v>9</v>
      </c>
      <c r="D103" s="28">
        <f t="shared" si="49"/>
        <v>213194</v>
      </c>
      <c r="E103" s="28">
        <f t="shared" si="49"/>
        <v>0</v>
      </c>
      <c r="F103" s="28">
        <f t="shared" si="50"/>
        <v>0</v>
      </c>
      <c r="G103" s="28">
        <f t="shared" si="50"/>
        <v>0</v>
      </c>
      <c r="H103" s="28">
        <f t="shared" si="51"/>
        <v>0</v>
      </c>
      <c r="I103" s="28">
        <f t="shared" si="51"/>
        <v>0</v>
      </c>
      <c r="J103" s="28">
        <f t="shared" si="52"/>
        <v>0</v>
      </c>
      <c r="K103" s="28">
        <f t="shared" si="52"/>
        <v>0</v>
      </c>
      <c r="L103" s="28">
        <f t="shared" si="53"/>
        <v>213194</v>
      </c>
      <c r="M103" s="28">
        <f t="shared" si="53"/>
        <v>0</v>
      </c>
      <c r="N103" s="52"/>
      <c r="O103" s="21"/>
    </row>
    <row r="104" spans="1:71">
      <c r="A104" s="52"/>
      <c r="B104" s="57"/>
      <c r="C104" s="29" t="s">
        <v>10</v>
      </c>
      <c r="D104" s="28">
        <f t="shared" si="49"/>
        <v>245100</v>
      </c>
      <c r="E104" s="28">
        <f t="shared" si="49"/>
        <v>0</v>
      </c>
      <c r="F104" s="28">
        <f t="shared" si="50"/>
        <v>0</v>
      </c>
      <c r="G104" s="28">
        <f t="shared" si="50"/>
        <v>0</v>
      </c>
      <c r="H104" s="28">
        <f t="shared" si="51"/>
        <v>0</v>
      </c>
      <c r="I104" s="28">
        <f t="shared" si="51"/>
        <v>0</v>
      </c>
      <c r="J104" s="28">
        <f t="shared" si="52"/>
        <v>0</v>
      </c>
      <c r="K104" s="28">
        <f t="shared" si="52"/>
        <v>0</v>
      </c>
      <c r="L104" s="28">
        <f t="shared" si="53"/>
        <v>245100</v>
      </c>
      <c r="M104" s="28">
        <f t="shared" si="53"/>
        <v>0</v>
      </c>
      <c r="N104" s="52"/>
      <c r="O104" s="21"/>
    </row>
    <row r="105" spans="1:71" ht="15.75" thickBot="1">
      <c r="A105" s="52"/>
      <c r="B105" s="57"/>
      <c r="C105" s="29" t="s">
        <v>11</v>
      </c>
      <c r="D105" s="28">
        <f t="shared" si="49"/>
        <v>0</v>
      </c>
      <c r="E105" s="28">
        <f t="shared" si="49"/>
        <v>0</v>
      </c>
      <c r="F105" s="28">
        <f t="shared" si="50"/>
        <v>0</v>
      </c>
      <c r="G105" s="28">
        <f t="shared" si="50"/>
        <v>0</v>
      </c>
      <c r="H105" s="28">
        <f t="shared" si="51"/>
        <v>0</v>
      </c>
      <c r="I105" s="28">
        <f t="shared" si="51"/>
        <v>0</v>
      </c>
      <c r="J105" s="28">
        <f t="shared" si="52"/>
        <v>0</v>
      </c>
      <c r="K105" s="28">
        <f t="shared" si="52"/>
        <v>0</v>
      </c>
      <c r="L105" s="28">
        <f t="shared" si="53"/>
        <v>0</v>
      </c>
      <c r="M105" s="28">
        <f t="shared" si="53"/>
        <v>0</v>
      </c>
      <c r="N105" s="53"/>
      <c r="O105" s="21"/>
    </row>
    <row r="106" spans="1:71" ht="15.75">
      <c r="A106" s="36" t="s">
        <v>24</v>
      </c>
      <c r="B106" s="54" t="s">
        <v>82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6"/>
      <c r="O106" s="21"/>
    </row>
    <row r="107" spans="1:71" s="22" customFormat="1" ht="12.75">
      <c r="B107" s="58" t="s">
        <v>57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60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30"/>
    </row>
    <row r="108" spans="1:71" s="23" customFormat="1" ht="12.75">
      <c r="A108" s="43"/>
      <c r="B108" s="46" t="s">
        <v>75</v>
      </c>
      <c r="C108" s="10" t="s">
        <v>6</v>
      </c>
      <c r="D108" s="10">
        <f>SUM(D109:D113)</f>
        <v>2644687.31</v>
      </c>
      <c r="E108" s="10">
        <f t="shared" ref="E108:M108" si="54">SUM(E109:E113)</f>
        <v>26628</v>
      </c>
      <c r="F108" s="10">
        <f t="shared" si="54"/>
        <v>338686.01</v>
      </c>
      <c r="G108" s="10">
        <f t="shared" si="54"/>
        <v>26628</v>
      </c>
      <c r="H108" s="10">
        <f t="shared" si="54"/>
        <v>833870.5</v>
      </c>
      <c r="I108" s="10">
        <f t="shared" si="54"/>
        <v>0</v>
      </c>
      <c r="J108" s="10">
        <f t="shared" si="54"/>
        <v>1472130.7999999998</v>
      </c>
      <c r="K108" s="10">
        <f t="shared" si="54"/>
        <v>0</v>
      </c>
      <c r="L108" s="10">
        <f t="shared" si="54"/>
        <v>0</v>
      </c>
      <c r="M108" s="10">
        <f t="shared" si="54"/>
        <v>0</v>
      </c>
      <c r="N108" s="40" t="s">
        <v>53</v>
      </c>
    </row>
    <row r="109" spans="1:71" s="23" customFormat="1" ht="12.75">
      <c r="A109" s="44"/>
      <c r="B109" s="47"/>
      <c r="C109" s="8">
        <v>2015</v>
      </c>
      <c r="D109" s="8">
        <f>F109+H109+J109+L109</f>
        <v>562172.46</v>
      </c>
      <c r="E109" s="8">
        <f>G109+I109+K109+M109</f>
        <v>26628</v>
      </c>
      <c r="F109" s="8">
        <v>247431.26</v>
      </c>
      <c r="G109" s="8">
        <v>26628</v>
      </c>
      <c r="H109" s="8">
        <v>40592</v>
      </c>
      <c r="I109" s="8">
        <v>0</v>
      </c>
      <c r="J109" s="8">
        <v>274149.2</v>
      </c>
      <c r="K109" s="8">
        <v>0</v>
      </c>
      <c r="L109" s="13">
        <v>0</v>
      </c>
      <c r="M109" s="8">
        <v>0</v>
      </c>
      <c r="N109" s="41"/>
    </row>
    <row r="110" spans="1:71" s="23" customFormat="1" ht="12.75">
      <c r="A110" s="44"/>
      <c r="B110" s="47"/>
      <c r="C110" s="8">
        <v>2016</v>
      </c>
      <c r="D110" s="8">
        <f t="shared" ref="D110:D113" si="55">F110+H110+J110+L110</f>
        <v>777512.75</v>
      </c>
      <c r="E110" s="8">
        <f t="shared" ref="E110:E113" si="56">G110+I110+K110+M110</f>
        <v>0</v>
      </c>
      <c r="F110" s="8">
        <v>91254.75</v>
      </c>
      <c r="G110" s="8">
        <v>0</v>
      </c>
      <c r="H110" s="8">
        <v>420831</v>
      </c>
      <c r="I110" s="8">
        <v>0</v>
      </c>
      <c r="J110" s="8">
        <v>265427</v>
      </c>
      <c r="K110" s="8">
        <v>0</v>
      </c>
      <c r="L110" s="13">
        <v>0</v>
      </c>
      <c r="M110" s="8">
        <v>0</v>
      </c>
      <c r="N110" s="41"/>
    </row>
    <row r="111" spans="1:71" s="23" customFormat="1" ht="12.75">
      <c r="A111" s="44"/>
      <c r="B111" s="47"/>
      <c r="C111" s="8">
        <v>2017</v>
      </c>
      <c r="D111" s="8">
        <f t="shared" si="55"/>
        <v>250297.5</v>
      </c>
      <c r="E111" s="8">
        <f t="shared" si="56"/>
        <v>0</v>
      </c>
      <c r="F111" s="8">
        <v>0</v>
      </c>
      <c r="G111" s="8">
        <v>0</v>
      </c>
      <c r="H111" s="8">
        <v>0</v>
      </c>
      <c r="I111" s="8">
        <v>0</v>
      </c>
      <c r="J111" s="8">
        <v>250297.5</v>
      </c>
      <c r="K111" s="8">
        <v>0</v>
      </c>
      <c r="L111" s="13">
        <v>0</v>
      </c>
      <c r="M111" s="8">
        <v>0</v>
      </c>
      <c r="N111" s="41"/>
    </row>
    <row r="112" spans="1:71" s="23" customFormat="1" ht="12.75">
      <c r="A112" s="44"/>
      <c r="B112" s="47"/>
      <c r="C112" s="8">
        <v>2018</v>
      </c>
      <c r="D112" s="8">
        <f t="shared" si="55"/>
        <v>1054704.6000000001</v>
      </c>
      <c r="E112" s="8">
        <f t="shared" si="56"/>
        <v>0</v>
      </c>
      <c r="F112" s="8">
        <v>0</v>
      </c>
      <c r="G112" s="8">
        <v>0</v>
      </c>
      <c r="H112" s="8">
        <v>372447.5</v>
      </c>
      <c r="I112" s="8">
        <v>0</v>
      </c>
      <c r="J112" s="8">
        <v>682257.1</v>
      </c>
      <c r="K112" s="8">
        <v>0</v>
      </c>
      <c r="L112" s="13">
        <v>0</v>
      </c>
      <c r="M112" s="8">
        <v>0</v>
      </c>
      <c r="N112" s="41"/>
    </row>
    <row r="113" spans="1:15" s="23" customFormat="1" ht="12.75">
      <c r="A113" s="45"/>
      <c r="B113" s="48"/>
      <c r="C113" s="8">
        <v>2019</v>
      </c>
      <c r="D113" s="8">
        <f t="shared" si="55"/>
        <v>0</v>
      </c>
      <c r="E113" s="8">
        <f t="shared" si="56"/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13">
        <v>0</v>
      </c>
      <c r="M113" s="8">
        <v>0</v>
      </c>
      <c r="N113" s="42"/>
    </row>
    <row r="114" spans="1:15" s="23" customFormat="1" ht="12.75">
      <c r="A114" s="43"/>
      <c r="B114" s="46" t="s">
        <v>76</v>
      </c>
      <c r="C114" s="10" t="s">
        <v>6</v>
      </c>
      <c r="D114" s="10">
        <v>834288.38</v>
      </c>
      <c r="E114" s="10">
        <v>0</v>
      </c>
      <c r="F114" s="10">
        <v>834288.38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4">
        <v>0</v>
      </c>
      <c r="M114" s="10">
        <v>0</v>
      </c>
      <c r="N114" s="40" t="s">
        <v>53</v>
      </c>
    </row>
    <row r="115" spans="1:15" s="23" customFormat="1" ht="12.75">
      <c r="A115" s="44"/>
      <c r="B115" s="47"/>
      <c r="C115" s="8">
        <v>2015</v>
      </c>
      <c r="D115" s="8">
        <v>10520</v>
      </c>
      <c r="E115" s="8">
        <v>0</v>
      </c>
      <c r="F115" s="8">
        <v>10520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13">
        <v>0</v>
      </c>
      <c r="M115" s="8">
        <v>0</v>
      </c>
      <c r="N115" s="41"/>
    </row>
    <row r="116" spans="1:15" s="23" customFormat="1" ht="12.75">
      <c r="A116" s="44"/>
      <c r="B116" s="47"/>
      <c r="C116" s="8">
        <v>2016</v>
      </c>
      <c r="D116" s="8">
        <v>189708.37</v>
      </c>
      <c r="E116" s="8">
        <v>0</v>
      </c>
      <c r="F116" s="8">
        <v>189708.37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13">
        <v>0</v>
      </c>
      <c r="M116" s="8">
        <v>0</v>
      </c>
      <c r="N116" s="41"/>
    </row>
    <row r="117" spans="1:15" s="23" customFormat="1" ht="12.75">
      <c r="A117" s="44"/>
      <c r="B117" s="47"/>
      <c r="C117" s="8">
        <v>2017</v>
      </c>
      <c r="D117" s="8">
        <v>200142.33</v>
      </c>
      <c r="E117" s="8">
        <v>0</v>
      </c>
      <c r="F117" s="8">
        <v>200142.33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13">
        <v>0</v>
      </c>
      <c r="M117" s="8">
        <v>0</v>
      </c>
      <c r="N117" s="41"/>
    </row>
    <row r="118" spans="1:15" s="23" customFormat="1" ht="12.75">
      <c r="A118" s="44"/>
      <c r="B118" s="47"/>
      <c r="C118" s="8">
        <v>2018</v>
      </c>
      <c r="D118" s="8">
        <v>211150.16</v>
      </c>
      <c r="E118" s="8">
        <v>0</v>
      </c>
      <c r="F118" s="8">
        <v>211150.16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3">
        <v>0</v>
      </c>
      <c r="M118" s="8">
        <v>0</v>
      </c>
      <c r="N118" s="41"/>
    </row>
    <row r="119" spans="1:15" s="23" customFormat="1" ht="12.75">
      <c r="A119" s="45"/>
      <c r="B119" s="48"/>
      <c r="C119" s="8">
        <v>2019</v>
      </c>
      <c r="D119" s="8">
        <v>222767.52</v>
      </c>
      <c r="E119" s="8">
        <v>0</v>
      </c>
      <c r="F119" s="8">
        <v>222767.52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13">
        <v>0</v>
      </c>
      <c r="M119" s="8">
        <v>0</v>
      </c>
      <c r="N119" s="42"/>
    </row>
    <row r="120" spans="1:15">
      <c r="A120" s="52"/>
      <c r="B120" s="57" t="s">
        <v>58</v>
      </c>
      <c r="C120" s="27" t="s">
        <v>6</v>
      </c>
      <c r="D120" s="10">
        <f>SUM(D121:D125)</f>
        <v>3478975.69</v>
      </c>
      <c r="E120" s="10">
        <f t="shared" ref="E120:M120" si="57">SUM(E121:E125)</f>
        <v>26628</v>
      </c>
      <c r="F120" s="10">
        <f t="shared" si="57"/>
        <v>1172974.3899999999</v>
      </c>
      <c r="G120" s="10">
        <f t="shared" si="57"/>
        <v>26628</v>
      </c>
      <c r="H120" s="10">
        <f t="shared" si="57"/>
        <v>833870.5</v>
      </c>
      <c r="I120" s="10">
        <f t="shared" si="57"/>
        <v>0</v>
      </c>
      <c r="J120" s="10">
        <f t="shared" si="57"/>
        <v>1472130.7999999998</v>
      </c>
      <c r="K120" s="10">
        <f t="shared" si="57"/>
        <v>0</v>
      </c>
      <c r="L120" s="10">
        <f t="shared" si="57"/>
        <v>0</v>
      </c>
      <c r="M120" s="10">
        <f t="shared" si="57"/>
        <v>0</v>
      </c>
      <c r="N120" s="52" t="s">
        <v>53</v>
      </c>
      <c r="O120" s="21"/>
    </row>
    <row r="121" spans="1:15">
      <c r="A121" s="52"/>
      <c r="B121" s="57"/>
      <c r="C121" s="29" t="s">
        <v>7</v>
      </c>
      <c r="D121" s="28">
        <f>D109+D115</f>
        <v>572692.46</v>
      </c>
      <c r="E121" s="28">
        <f>E109+E115</f>
        <v>26628</v>
      </c>
      <c r="F121" s="28">
        <f>F109+F115</f>
        <v>257951.26</v>
      </c>
      <c r="G121" s="28">
        <f>G109+G115</f>
        <v>26628</v>
      </c>
      <c r="H121" s="28">
        <f t="shared" ref="H121:M121" si="58">H109+H115</f>
        <v>40592</v>
      </c>
      <c r="I121" s="28">
        <f t="shared" si="58"/>
        <v>0</v>
      </c>
      <c r="J121" s="28">
        <f t="shared" si="58"/>
        <v>274149.2</v>
      </c>
      <c r="K121" s="28">
        <f t="shared" si="58"/>
        <v>0</v>
      </c>
      <c r="L121" s="28">
        <f t="shared" si="58"/>
        <v>0</v>
      </c>
      <c r="M121" s="28">
        <f t="shared" si="58"/>
        <v>0</v>
      </c>
      <c r="N121" s="52"/>
      <c r="O121" s="21"/>
    </row>
    <row r="122" spans="1:15">
      <c r="A122" s="52"/>
      <c r="B122" s="57"/>
      <c r="C122" s="29" t="s">
        <v>8</v>
      </c>
      <c r="D122" s="28">
        <f t="shared" ref="D122:M125" si="59">D110+D116</f>
        <v>967221.12</v>
      </c>
      <c r="E122" s="28">
        <f t="shared" si="59"/>
        <v>0</v>
      </c>
      <c r="F122" s="28">
        <f t="shared" si="59"/>
        <v>280963.12</v>
      </c>
      <c r="G122" s="28">
        <f t="shared" si="59"/>
        <v>0</v>
      </c>
      <c r="H122" s="28">
        <f t="shared" si="59"/>
        <v>420831</v>
      </c>
      <c r="I122" s="28">
        <f t="shared" si="59"/>
        <v>0</v>
      </c>
      <c r="J122" s="28">
        <f t="shared" si="59"/>
        <v>265427</v>
      </c>
      <c r="K122" s="28">
        <f t="shared" si="59"/>
        <v>0</v>
      </c>
      <c r="L122" s="28">
        <f t="shared" si="59"/>
        <v>0</v>
      </c>
      <c r="M122" s="28">
        <f t="shared" si="59"/>
        <v>0</v>
      </c>
      <c r="N122" s="52"/>
      <c r="O122" s="21"/>
    </row>
    <row r="123" spans="1:15">
      <c r="A123" s="52"/>
      <c r="B123" s="57"/>
      <c r="C123" s="29" t="s">
        <v>9</v>
      </c>
      <c r="D123" s="28">
        <f t="shared" si="59"/>
        <v>450439.82999999996</v>
      </c>
      <c r="E123" s="28">
        <f t="shared" si="59"/>
        <v>0</v>
      </c>
      <c r="F123" s="28">
        <f t="shared" si="59"/>
        <v>200142.33</v>
      </c>
      <c r="G123" s="28">
        <f t="shared" si="59"/>
        <v>0</v>
      </c>
      <c r="H123" s="28">
        <f t="shared" si="59"/>
        <v>0</v>
      </c>
      <c r="I123" s="28">
        <f t="shared" si="59"/>
        <v>0</v>
      </c>
      <c r="J123" s="28">
        <f t="shared" si="59"/>
        <v>250297.5</v>
      </c>
      <c r="K123" s="28">
        <f t="shared" si="59"/>
        <v>0</v>
      </c>
      <c r="L123" s="28">
        <f t="shared" si="59"/>
        <v>0</v>
      </c>
      <c r="M123" s="28">
        <f t="shared" si="59"/>
        <v>0</v>
      </c>
      <c r="N123" s="52"/>
      <c r="O123" s="21"/>
    </row>
    <row r="124" spans="1:15">
      <c r="A124" s="52"/>
      <c r="B124" s="57"/>
      <c r="C124" s="29" t="s">
        <v>10</v>
      </c>
      <c r="D124" s="28">
        <f t="shared" si="59"/>
        <v>1265854.76</v>
      </c>
      <c r="E124" s="28">
        <f t="shared" si="59"/>
        <v>0</v>
      </c>
      <c r="F124" s="28">
        <f t="shared" si="59"/>
        <v>211150.16</v>
      </c>
      <c r="G124" s="28">
        <f t="shared" si="59"/>
        <v>0</v>
      </c>
      <c r="H124" s="28">
        <f t="shared" si="59"/>
        <v>372447.5</v>
      </c>
      <c r="I124" s="28">
        <f t="shared" si="59"/>
        <v>0</v>
      </c>
      <c r="J124" s="28">
        <f t="shared" si="59"/>
        <v>682257.1</v>
      </c>
      <c r="K124" s="28">
        <f t="shared" si="59"/>
        <v>0</v>
      </c>
      <c r="L124" s="28">
        <f t="shared" si="59"/>
        <v>0</v>
      </c>
      <c r="M124" s="28">
        <f t="shared" si="59"/>
        <v>0</v>
      </c>
      <c r="N124" s="52"/>
      <c r="O124" s="21"/>
    </row>
    <row r="125" spans="1:15" ht="15.75" thickBot="1">
      <c r="A125" s="53"/>
      <c r="B125" s="57"/>
      <c r="C125" s="33" t="s">
        <v>11</v>
      </c>
      <c r="D125" s="28">
        <f t="shared" si="59"/>
        <v>222767.52</v>
      </c>
      <c r="E125" s="28">
        <f t="shared" si="59"/>
        <v>0</v>
      </c>
      <c r="F125" s="28">
        <f t="shared" si="59"/>
        <v>222767.52</v>
      </c>
      <c r="G125" s="28">
        <f t="shared" si="59"/>
        <v>0</v>
      </c>
      <c r="H125" s="28">
        <f t="shared" si="59"/>
        <v>0</v>
      </c>
      <c r="I125" s="28">
        <f t="shared" si="59"/>
        <v>0</v>
      </c>
      <c r="J125" s="28">
        <f t="shared" si="59"/>
        <v>0</v>
      </c>
      <c r="K125" s="28">
        <f t="shared" si="59"/>
        <v>0</v>
      </c>
      <c r="L125" s="28">
        <f t="shared" si="59"/>
        <v>0</v>
      </c>
      <c r="M125" s="28">
        <f t="shared" si="59"/>
        <v>0</v>
      </c>
      <c r="N125" s="53"/>
      <c r="O125" s="21"/>
    </row>
    <row r="126" spans="1:15">
      <c r="A126" s="45"/>
      <c r="B126" s="73" t="s">
        <v>27</v>
      </c>
      <c r="C126" s="27" t="s">
        <v>6</v>
      </c>
      <c r="D126" s="10">
        <f>D28+D60+D86+D100+D120</f>
        <v>9951956.5115722213</v>
      </c>
      <c r="E126" s="10">
        <f>E28+E60+E86+E100+E120</f>
        <v>577309.56999999995</v>
      </c>
      <c r="F126" s="10">
        <f t="shared" ref="F126:M126" si="60">F28+F60+F86+F100+F120</f>
        <v>6302412.2612479795</v>
      </c>
      <c r="G126" s="10">
        <f t="shared" si="60"/>
        <v>571309.56999999995</v>
      </c>
      <c r="H126" s="10">
        <f>H28+H60+H86+H100+H120</f>
        <v>833870.5</v>
      </c>
      <c r="I126" s="10">
        <f t="shared" si="60"/>
        <v>0</v>
      </c>
      <c r="J126" s="10">
        <f t="shared" si="60"/>
        <v>1975009.7503242416</v>
      </c>
      <c r="K126" s="10">
        <f t="shared" si="60"/>
        <v>6000</v>
      </c>
      <c r="L126" s="10">
        <f t="shared" si="60"/>
        <v>840664</v>
      </c>
      <c r="M126" s="10">
        <f t="shared" si="60"/>
        <v>0</v>
      </c>
      <c r="N126" s="14"/>
      <c r="O126" s="21"/>
    </row>
    <row r="127" spans="1:15">
      <c r="A127" s="52"/>
      <c r="B127" s="57"/>
      <c r="C127" s="29" t="s">
        <v>7</v>
      </c>
      <c r="D127" s="10">
        <f t="shared" ref="D127" si="61">D29+D61+D87+D101+D121</f>
        <v>2125980.9699999997</v>
      </c>
      <c r="E127" s="10">
        <f>E29+E61+E87+E101+E121</f>
        <v>346796.57</v>
      </c>
      <c r="F127" s="3">
        <f>F29+F61+F87+F101+F121</f>
        <v>1251431.5699999998</v>
      </c>
      <c r="G127" s="10">
        <f>G29+G61+G87+G101+G121</f>
        <v>343796.57</v>
      </c>
      <c r="H127" s="10">
        <f t="shared" ref="H127:I131" si="62">H29+H61+H87+H101+H121</f>
        <v>40592</v>
      </c>
      <c r="I127" s="10">
        <f t="shared" si="62"/>
        <v>0</v>
      </c>
      <c r="J127" s="3">
        <f>J29+J61+J87+J101+J121</f>
        <v>761741.4</v>
      </c>
      <c r="K127" s="10">
        <f t="shared" ref="K127" si="63">K29+K61+K87+K101+K121</f>
        <v>3000</v>
      </c>
      <c r="L127" s="3">
        <f>L29+L61+L87+L101+L121</f>
        <v>72216</v>
      </c>
      <c r="M127" s="28">
        <v>0</v>
      </c>
      <c r="N127" s="28"/>
      <c r="O127" s="21"/>
    </row>
    <row r="128" spans="1:15">
      <c r="A128" s="52"/>
      <c r="B128" s="57"/>
      <c r="C128" s="29" t="s">
        <v>8</v>
      </c>
      <c r="D128" s="10">
        <f t="shared" ref="D128:E128" si="64">D30+D62+D88+D102+D122</f>
        <v>2839835.1465249998</v>
      </c>
      <c r="E128" s="10">
        <f t="shared" si="64"/>
        <v>155012</v>
      </c>
      <c r="F128" s="3">
        <f>F30+F62+F88+F102+F122</f>
        <v>1839885.0665250001</v>
      </c>
      <c r="G128" s="10">
        <f t="shared" ref="G128" si="65">G30+G62+G88+G102+G122</f>
        <v>152012</v>
      </c>
      <c r="H128" s="10">
        <f t="shared" si="62"/>
        <v>420831</v>
      </c>
      <c r="I128" s="10">
        <f t="shared" si="62"/>
        <v>0</v>
      </c>
      <c r="J128" s="3">
        <f>J30+J62+J88+J102+J122</f>
        <v>268965.08</v>
      </c>
      <c r="K128" s="10">
        <f t="shared" ref="K128" si="66">K30+K62+K88+K102+K122</f>
        <v>3000</v>
      </c>
      <c r="L128" s="3">
        <f>L30+L62+L88+L102+L122</f>
        <v>310154</v>
      </c>
      <c r="M128" s="28">
        <v>0</v>
      </c>
      <c r="N128" s="28"/>
      <c r="O128" s="21"/>
    </row>
    <row r="129" spans="1:15">
      <c r="A129" s="52"/>
      <c r="B129" s="57"/>
      <c r="C129" s="29" t="s">
        <v>9</v>
      </c>
      <c r="D129" s="10">
        <f t="shared" ref="D129:E129" si="67">D31+D63+D89+D103+D123</f>
        <v>1917633.341834568</v>
      </c>
      <c r="E129" s="10">
        <f t="shared" si="67"/>
        <v>75501</v>
      </c>
      <c r="F129" s="3">
        <f>F31+F63+F89+F103+F123</f>
        <v>1450416.243594568</v>
      </c>
      <c r="G129" s="10">
        <f t="shared" ref="G129" si="68">G31+G63+G89+G103+G123</f>
        <v>75501</v>
      </c>
      <c r="H129" s="10">
        <f t="shared" si="62"/>
        <v>0</v>
      </c>
      <c r="I129" s="10">
        <f t="shared" si="62"/>
        <v>0</v>
      </c>
      <c r="J129" s="3">
        <f>J31+J63+J89+J103+J123</f>
        <v>254023.09823999999</v>
      </c>
      <c r="K129" s="10">
        <f t="shared" ref="K129" si="69">K31+K63+K89+K103+K123</f>
        <v>0</v>
      </c>
      <c r="L129" s="3">
        <f>L31+L63+L89+L103+L123</f>
        <v>213194</v>
      </c>
      <c r="M129" s="28">
        <v>0</v>
      </c>
      <c r="N129" s="28"/>
      <c r="O129" s="21"/>
    </row>
    <row r="130" spans="1:15">
      <c r="A130" s="52"/>
      <c r="B130" s="57"/>
      <c r="C130" s="29" t="s">
        <v>10</v>
      </c>
      <c r="D130" s="10">
        <f t="shared" ref="D130" si="70">D32+D64+D90+D104+D124</f>
        <v>2460105.8025162872</v>
      </c>
      <c r="E130" s="10">
        <v>0</v>
      </c>
      <c r="F130" s="3">
        <f>F32+F64+F90+F104+F124</f>
        <v>1156385.5987660475</v>
      </c>
      <c r="G130" s="10">
        <v>0</v>
      </c>
      <c r="H130" s="10">
        <f t="shared" si="62"/>
        <v>372447.5</v>
      </c>
      <c r="I130" s="10">
        <f t="shared" si="62"/>
        <v>0</v>
      </c>
      <c r="J130" s="3">
        <f>J32+J64+J90+J104+J124</f>
        <v>686172.70375023992</v>
      </c>
      <c r="K130" s="10">
        <f t="shared" ref="K130" si="71">K32+K64+K90+K104+K124</f>
        <v>0</v>
      </c>
      <c r="L130" s="3">
        <f>L32+L64+L90+L104+L124</f>
        <v>245100</v>
      </c>
      <c r="M130" s="28">
        <v>0</v>
      </c>
      <c r="N130" s="28"/>
      <c r="O130" s="21"/>
    </row>
    <row r="131" spans="1:15">
      <c r="A131" s="52"/>
      <c r="B131" s="57"/>
      <c r="C131" s="29" t="s">
        <v>11</v>
      </c>
      <c r="D131" s="10">
        <f t="shared" ref="D131" si="72">D33+D65+D91+D105+D125</f>
        <v>608401.250696367</v>
      </c>
      <c r="E131" s="10">
        <v>0</v>
      </c>
      <c r="F131" s="3">
        <f>F33+F65+F91+F105+F125</f>
        <v>604293.78236236516</v>
      </c>
      <c r="G131" s="10">
        <v>0</v>
      </c>
      <c r="H131" s="10">
        <f t="shared" si="62"/>
        <v>0</v>
      </c>
      <c r="I131" s="10">
        <f t="shared" si="62"/>
        <v>0</v>
      </c>
      <c r="J131" s="3">
        <f>J33+J65+J91+J105+J125</f>
        <v>4107.4683340017591</v>
      </c>
      <c r="K131" s="10">
        <f t="shared" ref="K131" si="73">K33+K65+K91+K105+K125</f>
        <v>0</v>
      </c>
      <c r="L131" s="3">
        <f>L33+L65+L91+L105+L125</f>
        <v>0</v>
      </c>
      <c r="M131" s="28">
        <v>0</v>
      </c>
      <c r="N131" s="28"/>
      <c r="O131" s="21"/>
    </row>
    <row r="132" spans="1:15">
      <c r="A132" s="70" t="s">
        <v>28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2"/>
      <c r="O132" s="21"/>
    </row>
    <row r="133" spans="1:15">
      <c r="F133" s="34"/>
    </row>
    <row r="134" spans="1:15">
      <c r="F134" s="34"/>
    </row>
    <row r="136" spans="1:15">
      <c r="F136" s="34"/>
    </row>
  </sheetData>
  <autoFilter ref="A4:N125"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80">
    <mergeCell ref="A54:A59"/>
    <mergeCell ref="A132:N132"/>
    <mergeCell ref="B66:N66"/>
    <mergeCell ref="A86:A91"/>
    <mergeCell ref="B86:B91"/>
    <mergeCell ref="B92:N92"/>
    <mergeCell ref="A100:A105"/>
    <mergeCell ref="B100:B105"/>
    <mergeCell ref="B126:B131"/>
    <mergeCell ref="A126:A131"/>
    <mergeCell ref="B67:N67"/>
    <mergeCell ref="N68:N73"/>
    <mergeCell ref="B80:B85"/>
    <mergeCell ref="N80:N85"/>
    <mergeCell ref="N120:N125"/>
    <mergeCell ref="N100:N105"/>
    <mergeCell ref="B28:B33"/>
    <mergeCell ref="B34:N34"/>
    <mergeCell ref="A60:A65"/>
    <mergeCell ref="B60:B65"/>
    <mergeCell ref="N10:N15"/>
    <mergeCell ref="B10:B15"/>
    <mergeCell ref="N16:N21"/>
    <mergeCell ref="B16:B21"/>
    <mergeCell ref="B22:B27"/>
    <mergeCell ref="N22:N27"/>
    <mergeCell ref="A10:A15"/>
    <mergeCell ref="A16:A21"/>
    <mergeCell ref="A22:A27"/>
    <mergeCell ref="A36:A41"/>
    <mergeCell ref="A42:A47"/>
    <mergeCell ref="A48:A53"/>
    <mergeCell ref="J1:N1"/>
    <mergeCell ref="C2:M2"/>
    <mergeCell ref="F5:G5"/>
    <mergeCell ref="A28:A33"/>
    <mergeCell ref="A4:A6"/>
    <mergeCell ref="B4:B6"/>
    <mergeCell ref="C4:C6"/>
    <mergeCell ref="D4:E5"/>
    <mergeCell ref="B7:N7"/>
    <mergeCell ref="B8:N8"/>
    <mergeCell ref="N4:N6"/>
    <mergeCell ref="J5:K5"/>
    <mergeCell ref="F4:M4"/>
    <mergeCell ref="H5:I5"/>
    <mergeCell ref="B9:N9"/>
    <mergeCell ref="L5:M5"/>
    <mergeCell ref="B35:N35"/>
    <mergeCell ref="N48:N53"/>
    <mergeCell ref="N36:N41"/>
    <mergeCell ref="N42:N47"/>
    <mergeCell ref="N54:N59"/>
    <mergeCell ref="B36:B41"/>
    <mergeCell ref="B42:B47"/>
    <mergeCell ref="B48:B53"/>
    <mergeCell ref="B54:B59"/>
    <mergeCell ref="A108:A113"/>
    <mergeCell ref="B108:B113"/>
    <mergeCell ref="N108:N113"/>
    <mergeCell ref="B106:N106"/>
    <mergeCell ref="A120:A125"/>
    <mergeCell ref="B120:B125"/>
    <mergeCell ref="B107:N107"/>
    <mergeCell ref="N60:N65"/>
    <mergeCell ref="N28:N33"/>
    <mergeCell ref="A114:A119"/>
    <mergeCell ref="B114:B119"/>
    <mergeCell ref="N114:N119"/>
    <mergeCell ref="B94:B99"/>
    <mergeCell ref="N94:N99"/>
    <mergeCell ref="A94:A99"/>
    <mergeCell ref="A68:A73"/>
    <mergeCell ref="A74:A79"/>
    <mergeCell ref="A80:A85"/>
    <mergeCell ref="B93:N93"/>
    <mergeCell ref="N86:N91"/>
    <mergeCell ref="B68:B73"/>
    <mergeCell ref="N74:N79"/>
    <mergeCell ref="B74:B79"/>
  </mergeCells>
  <pageMargins left="0.31496062992125984" right="0.39370078740157483" top="0.35433070866141736" bottom="0.31496062992125984" header="0.31496062992125984" footer="0.31496062992125984"/>
  <pageSetup paperSize="9" scale="85" orientation="landscape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ptv</cp:lastModifiedBy>
  <cp:lastPrinted>2014-09-30T08:05:22Z</cp:lastPrinted>
  <dcterms:created xsi:type="dcterms:W3CDTF">2014-08-20T07:30:27Z</dcterms:created>
  <dcterms:modified xsi:type="dcterms:W3CDTF">2015-03-30T05:02:05Z</dcterms:modified>
</cp:coreProperties>
</file>