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461" windowWidth="9000" windowHeight="11640" activeTab="0"/>
  </bookViews>
  <sheets>
    <sheet name="прил.2" sheetId="1" r:id="rId1"/>
  </sheets>
  <definedNames>
    <definedName name="_xlnm.Print_Titles" localSheetId="0">'прил.2'!$8:$10</definedName>
  </definedNames>
  <calcPr fullCalcOnLoad="1"/>
</workbook>
</file>

<file path=xl/sharedStrings.xml><?xml version="1.0" encoding="utf-8"?>
<sst xmlns="http://schemas.openxmlformats.org/spreadsheetml/2006/main" count="111" uniqueCount="50">
  <si>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</si>
  <si>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</si>
  <si>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</si>
  <si>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</si>
  <si>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</si>
  <si>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</si>
  <si>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</si>
  <si>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</si>
  <si>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</si>
  <si>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</si>
  <si>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</si>
  <si>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</si>
  <si>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</si>
  <si>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</si>
  <si>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</si>
  <si>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</si>
  <si>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</si>
  <si>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</si>
  <si>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</si>
  <si>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</si>
  <si>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</si>
  <si>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"Функционирование и развитие общего образования" на 2015 - 2017 годы"</t>
  </si>
  <si>
    <t>доведение муниципального задания на оказание муниципальных услуг (выполнение работ)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 образовательным учреждениям города Томска, муниципальным общеобразовательным организациям, осуществляющим образовательную деятельность по адаптированным основным общеобразовательным программам</t>
  </si>
  <si>
    <t xml:space="preserve">осуществление государственных полномочий  по обеспечению получения дошкольного, начального общего, основного  общего, среднего  общего  образования 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 </t>
  </si>
  <si>
    <t>финансовое обеспечение деятельности казенных учреждений</t>
  </si>
  <si>
    <t>выплата ежемесячной стипендии Губернатора Томской области молодым учителям областных государственных муниципальных образовательных учреждений Томской области</t>
  </si>
  <si>
    <t>ВСЕГО ПО ПОДПРОГРАММЕ 2</t>
  </si>
  <si>
    <t>1</t>
  </si>
  <si>
    <t>1.1.1</t>
  </si>
  <si>
    <t>1.1.1.1</t>
  </si>
  <si>
    <t>1.1.1.2</t>
  </si>
  <si>
    <t>1.1.1.3</t>
  </si>
  <si>
    <t>1.1.1.4</t>
  </si>
  <si>
    <t>1.2.1</t>
  </si>
  <si>
    <t>1.2.1.1</t>
  </si>
  <si>
    <t>1.2.1.2</t>
  </si>
  <si>
    <t>ПЕРЕЧЕНЬ МЕРОПРИЯТИЙ И РЕСУРСНОЕ ОБЕСПЕЧЕНИЕ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</si>
  <si>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</si>
  <si>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образования, в т.ч.:</t>
  </si>
  <si>
    <t>укрепление материально-технической базы муниципальных образовательных учреждений</t>
  </si>
  <si>
    <t>обеспечение одеждой, обувью, мягким инвентарем, оборудованием и единовременным пособием детей-сирот и детей, оставшихся без попечения родителей, а также лиц из числа детей-сирот и детей, оставшихся  без попечения родителей – выпускников муниципальных образовательных учреждений, находящихся (находившихся) под опекой (попечительством) или в приемных семьях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</si>
  <si>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приведение муниципальных образовательных учреждений,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программам,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</si>
  <si>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обеспечение бесплатным питанием отдельных категорий обучающихся муниципальных образовательных учреждений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</si>
  <si>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</si>
  <si>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Задача 2 подпрограммы: создание оптимальных условий для реализации образовательных программ общего образования.</t>
  </si>
  <si>
    <t>1.2.1.3</t>
  </si>
  <si>
    <t>1.2.1.4</t>
  </si>
  <si>
    <t>Мероприятие 2: создание условий для стабильного функционирования и устойчивого развития системы общего образования в городе Томске, в т.ч.</t>
  </si>
  <si>
    <t>Приложение 2 к Подпрограмме 2 "Функционирование и развитие общего образования" на 2015 – 2017 годы" муниципальной программы "Развитие образования" на 2015 - 2017 годы"</t>
  </si>
  <si>
    <t>Приложение 3 к постановлению администрации Города Томска от 22.05.2015 № 444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</si>
</sst>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3" fontId="0" fillId="0" borderId="0" xfId="60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K1" sqref="K1:O1"/>
    </sheetView>
  </sheetViews>
  <sheetFormatPr defaultColWidth="9.140625" defaultRowHeight="15"/>
  <cols>
    <col min="1" max="1" width="9.140625" style="9" customWidth="1"/>
    <col min="2" max="2" width="26.421875" style="1" customWidth="1"/>
    <col min="3" max="3" width="15.7109375" style="1" customWidth="1"/>
    <col min="4" max="4" width="10.00390625" style="1" bestFit="1" customWidth="1"/>
    <col min="5" max="5" width="9.140625" style="1" customWidth="1"/>
    <col min="6" max="6" width="10.00390625" style="1" bestFit="1" customWidth="1"/>
    <col min="7" max="9" width="9.140625" style="1" customWidth="1"/>
    <col min="10" max="10" width="10.00390625" style="1" bestFit="1" customWidth="1"/>
    <col min="11" max="15" width="9.140625" style="1" customWidth="1"/>
    <col min="16" max="16" width="13.28125" style="1" bestFit="1" customWidth="1"/>
    <col min="17" max="16384" width="9.140625" style="1" customWidth="1"/>
  </cols>
  <sheetData>
    <row r="1" spans="1:15" ht="59.25" customHeight="1">
      <c r="A1" s="6"/>
      <c r="B1" s="2"/>
      <c r="C1" s="2"/>
      <c r="D1" s="2"/>
      <c r="E1" s="2"/>
      <c r="F1" s="2"/>
      <c r="G1" s="2"/>
      <c r="H1" s="2"/>
      <c r="I1" s="2"/>
      <c r="J1" s="2"/>
      <c r="K1" s="17" t="s">
        <v>49</v>
      </c>
      <c r="L1" s="17"/>
      <c r="M1" s="17"/>
      <c r="N1" s="17"/>
      <c r="O1" s="17"/>
    </row>
    <row r="2" spans="1:15" ht="13.5" customHeight="1">
      <c r="A2" s="6"/>
      <c r="B2" s="2"/>
      <c r="C2" s="2"/>
      <c r="D2" s="2"/>
      <c r="E2" s="2"/>
      <c r="F2" s="2"/>
      <c r="G2" s="2"/>
      <c r="H2" s="2"/>
      <c r="I2" s="2"/>
      <c r="J2" s="2"/>
      <c r="K2" s="10"/>
      <c r="L2" s="10"/>
      <c r="M2" s="10"/>
      <c r="N2" s="10"/>
      <c r="O2" s="10"/>
    </row>
    <row r="3" spans="1:15" ht="81.75" customHeigh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14" t="s">
        <v>48</v>
      </c>
      <c r="M3" s="15"/>
      <c r="N3" s="15"/>
      <c r="O3" s="15"/>
    </row>
    <row r="4" spans="1:15" ht="14.25" customHeight="1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11"/>
      <c r="M4" s="12"/>
      <c r="N4" s="12"/>
      <c r="O4" s="12"/>
    </row>
    <row r="5" spans="1:15" ht="15">
      <c r="A5" s="16" t="s">
        <v>36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6" t="s">
        <v>21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8" t="s">
        <v>4</v>
      </c>
      <c r="B8" s="13" t="s">
        <v>5</v>
      </c>
      <c r="C8" s="13" t="s">
        <v>6</v>
      </c>
      <c r="D8" s="13" t="s">
        <v>7</v>
      </c>
      <c r="E8" s="13"/>
      <c r="F8" s="13" t="s">
        <v>8</v>
      </c>
      <c r="G8" s="13"/>
      <c r="H8" s="13"/>
      <c r="I8" s="13"/>
      <c r="J8" s="13"/>
      <c r="K8" s="13"/>
      <c r="L8" s="13"/>
      <c r="M8" s="13"/>
      <c r="N8" s="32" t="s">
        <v>17</v>
      </c>
      <c r="O8" s="33"/>
    </row>
    <row r="9" spans="1:15" ht="54.75" customHeight="1">
      <c r="A9" s="18"/>
      <c r="B9" s="13"/>
      <c r="C9" s="13"/>
      <c r="D9" s="13"/>
      <c r="E9" s="13"/>
      <c r="F9" s="13" t="s">
        <v>9</v>
      </c>
      <c r="G9" s="13"/>
      <c r="H9" s="13" t="s">
        <v>10</v>
      </c>
      <c r="I9" s="13"/>
      <c r="J9" s="13" t="s">
        <v>11</v>
      </c>
      <c r="K9" s="13"/>
      <c r="L9" s="13" t="s">
        <v>12</v>
      </c>
      <c r="M9" s="13"/>
      <c r="N9" s="34"/>
      <c r="O9" s="35"/>
    </row>
    <row r="10" spans="1:15" ht="27" customHeight="1">
      <c r="A10" s="18"/>
      <c r="B10" s="13"/>
      <c r="C10" s="13"/>
      <c r="D10" s="3" t="s">
        <v>13</v>
      </c>
      <c r="E10" s="3" t="s">
        <v>14</v>
      </c>
      <c r="F10" s="3" t="s">
        <v>13</v>
      </c>
      <c r="G10" s="3" t="s">
        <v>14</v>
      </c>
      <c r="H10" s="3" t="s">
        <v>13</v>
      </c>
      <c r="I10" s="3" t="s">
        <v>14</v>
      </c>
      <c r="J10" s="3" t="s">
        <v>13</v>
      </c>
      <c r="K10" s="3" t="s">
        <v>14</v>
      </c>
      <c r="L10" s="3" t="s">
        <v>13</v>
      </c>
      <c r="M10" s="3" t="s">
        <v>14</v>
      </c>
      <c r="N10" s="36"/>
      <c r="O10" s="37"/>
    </row>
    <row r="11" spans="1:15" ht="15">
      <c r="A11" s="7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13">
        <v>14</v>
      </c>
      <c r="O11" s="13"/>
    </row>
    <row r="12" spans="1:15" ht="104.25" customHeight="1">
      <c r="A12" s="7" t="s">
        <v>27</v>
      </c>
      <c r="B12" s="21" t="s">
        <v>43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22"/>
      <c r="O12" s="22"/>
    </row>
    <row r="13" spans="1:15" ht="58.5" customHeight="1">
      <c r="A13" s="7" t="s">
        <v>19</v>
      </c>
      <c r="B13" s="21" t="s">
        <v>37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22"/>
      <c r="O13" s="22"/>
    </row>
    <row r="14" spans="1:15" ht="27" customHeight="1">
      <c r="A14" s="18" t="s">
        <v>28</v>
      </c>
      <c r="B14" s="25" t="s">
        <v>38</v>
      </c>
      <c r="C14" s="3" t="s">
        <v>15</v>
      </c>
      <c r="D14" s="4">
        <f aca="true" t="shared" si="0" ref="D14:E37">F14+H14+J14+L14</f>
        <v>4759235.9</v>
      </c>
      <c r="E14" s="4">
        <f t="shared" si="0"/>
        <v>4254667.4</v>
      </c>
      <c r="F14" s="4">
        <f aca="true" t="shared" si="1" ref="F14:M14">SUM(F15:F17)</f>
        <v>1435500.2000000002</v>
      </c>
      <c r="G14" s="4">
        <f>SUM(G15:G17)</f>
        <v>930931.7000000001</v>
      </c>
      <c r="H14" s="4">
        <f t="shared" si="1"/>
        <v>0</v>
      </c>
      <c r="I14" s="4">
        <f t="shared" si="1"/>
        <v>0</v>
      </c>
      <c r="J14" s="4">
        <f t="shared" si="1"/>
        <v>3323735.7</v>
      </c>
      <c r="K14" s="4">
        <f t="shared" si="1"/>
        <v>3323735.7</v>
      </c>
      <c r="L14" s="4">
        <f t="shared" si="1"/>
        <v>0</v>
      </c>
      <c r="M14" s="4">
        <f t="shared" si="1"/>
        <v>0</v>
      </c>
      <c r="N14" s="13" t="s">
        <v>18</v>
      </c>
      <c r="O14" s="13"/>
    </row>
    <row r="15" spans="1:15" ht="27" customHeight="1">
      <c r="A15" s="18"/>
      <c r="B15" s="26"/>
      <c r="C15" s="3" t="s">
        <v>0</v>
      </c>
      <c r="D15" s="4">
        <f t="shared" si="0"/>
        <v>2112766.5</v>
      </c>
      <c r="E15" s="4">
        <f t="shared" si="0"/>
        <v>1985583.8</v>
      </c>
      <c r="F15" s="4">
        <f>F19+F23+F27+F31</f>
        <v>455720.60000000003</v>
      </c>
      <c r="G15" s="4">
        <f>G19+G23+G27+G31</f>
        <v>328537.89999999997</v>
      </c>
      <c r="H15" s="4">
        <f aca="true" t="shared" si="2" ref="F15:M17">H19+H23+H27+H31</f>
        <v>0</v>
      </c>
      <c r="I15" s="4">
        <f t="shared" si="2"/>
        <v>0</v>
      </c>
      <c r="J15" s="4">
        <f t="shared" si="2"/>
        <v>1657045.9000000001</v>
      </c>
      <c r="K15" s="4">
        <f t="shared" si="2"/>
        <v>1657045.9000000001</v>
      </c>
      <c r="L15" s="4">
        <f t="shared" si="2"/>
        <v>0</v>
      </c>
      <c r="M15" s="4">
        <f t="shared" si="2"/>
        <v>0</v>
      </c>
      <c r="N15" s="13"/>
      <c r="O15" s="13"/>
    </row>
    <row r="16" spans="1:15" ht="27" customHeight="1">
      <c r="A16" s="18"/>
      <c r="B16" s="26"/>
      <c r="C16" s="3" t="s">
        <v>1</v>
      </c>
      <c r="D16" s="4">
        <f t="shared" si="0"/>
        <v>2156579.5999999996</v>
      </c>
      <c r="E16" s="4">
        <f t="shared" si="0"/>
        <v>1967886.6999999997</v>
      </c>
      <c r="F16" s="4">
        <f t="shared" si="2"/>
        <v>489889.80000000005</v>
      </c>
      <c r="G16" s="4">
        <f t="shared" si="2"/>
        <v>301196.9</v>
      </c>
      <c r="H16" s="4">
        <f t="shared" si="2"/>
        <v>0</v>
      </c>
      <c r="I16" s="4">
        <f t="shared" si="2"/>
        <v>0</v>
      </c>
      <c r="J16" s="4">
        <f t="shared" si="2"/>
        <v>1666689.7999999998</v>
      </c>
      <c r="K16" s="4">
        <f t="shared" si="2"/>
        <v>1666689.7999999998</v>
      </c>
      <c r="L16" s="4">
        <f t="shared" si="2"/>
        <v>0</v>
      </c>
      <c r="M16" s="4">
        <f t="shared" si="2"/>
        <v>0</v>
      </c>
      <c r="N16" s="13"/>
      <c r="O16" s="13"/>
    </row>
    <row r="17" spans="1:15" ht="27" customHeight="1">
      <c r="A17" s="18"/>
      <c r="B17" s="27"/>
      <c r="C17" s="3" t="s">
        <v>3</v>
      </c>
      <c r="D17" s="4">
        <f t="shared" si="0"/>
        <v>489889.80000000005</v>
      </c>
      <c r="E17" s="4">
        <f t="shared" si="0"/>
        <v>301196.9</v>
      </c>
      <c r="F17" s="4">
        <f>F16</f>
        <v>489889.80000000005</v>
      </c>
      <c r="G17" s="4">
        <f t="shared" si="2"/>
        <v>301196.9</v>
      </c>
      <c r="H17" s="4">
        <f t="shared" si="2"/>
        <v>0</v>
      </c>
      <c r="I17" s="4">
        <f t="shared" si="2"/>
        <v>0</v>
      </c>
      <c r="J17" s="4">
        <f t="shared" si="2"/>
        <v>0</v>
      </c>
      <c r="K17" s="4">
        <f t="shared" si="2"/>
        <v>0</v>
      </c>
      <c r="L17" s="4">
        <f t="shared" si="2"/>
        <v>0</v>
      </c>
      <c r="M17" s="4">
        <f t="shared" si="2"/>
        <v>0</v>
      </c>
      <c r="N17" s="13"/>
      <c r="O17" s="13"/>
    </row>
    <row r="18" spans="1:15" ht="64.5" customHeight="1">
      <c r="A18" s="18" t="s">
        <v>29</v>
      </c>
      <c r="B18" s="28" t="s">
        <v>22</v>
      </c>
      <c r="C18" s="3" t="s">
        <v>15</v>
      </c>
      <c r="D18" s="4">
        <f t="shared" si="0"/>
        <v>4387726.3</v>
      </c>
      <c r="E18" s="4">
        <f t="shared" si="0"/>
        <v>3965213.1999999997</v>
      </c>
      <c r="F18" s="4">
        <f aca="true" t="shared" si="3" ref="F18:M18">SUM(F19:F21)</f>
        <v>1337010</v>
      </c>
      <c r="G18" s="4">
        <f>SUM(G19:G21)</f>
        <v>914496.8999999999</v>
      </c>
      <c r="H18" s="4">
        <f t="shared" si="3"/>
        <v>0</v>
      </c>
      <c r="I18" s="4">
        <f t="shared" si="3"/>
        <v>0</v>
      </c>
      <c r="J18" s="4">
        <f t="shared" si="3"/>
        <v>3050716.3</v>
      </c>
      <c r="K18" s="4">
        <f t="shared" si="3"/>
        <v>3050716.3</v>
      </c>
      <c r="L18" s="4">
        <f t="shared" si="3"/>
        <v>0</v>
      </c>
      <c r="M18" s="4">
        <f t="shared" si="3"/>
        <v>0</v>
      </c>
      <c r="N18" s="13"/>
      <c r="O18" s="13"/>
    </row>
    <row r="19" spans="1:17" ht="64.5" customHeight="1">
      <c r="A19" s="18"/>
      <c r="B19" s="28"/>
      <c r="C19" s="3" t="s">
        <v>0</v>
      </c>
      <c r="D19" s="4">
        <f t="shared" si="0"/>
        <v>1951072.4000000001</v>
      </c>
      <c r="E19" s="4">
        <f t="shared" si="0"/>
        <v>1842112.7</v>
      </c>
      <c r="F19" s="4">
        <f>325289+93328+3878.4+2231+55+2434.2</f>
        <v>427215.60000000003</v>
      </c>
      <c r="G19" s="4">
        <f>318166.3+89.6</f>
        <v>318255.89999999997</v>
      </c>
      <c r="H19" s="4"/>
      <c r="I19" s="4"/>
      <c r="J19" s="4">
        <v>1523856.8</v>
      </c>
      <c r="K19" s="4">
        <f>J19</f>
        <v>1523856.8</v>
      </c>
      <c r="L19" s="4"/>
      <c r="M19" s="4"/>
      <c r="N19" s="13"/>
      <c r="O19" s="13"/>
      <c r="P19" s="8"/>
      <c r="Q19" s="8"/>
    </row>
    <row r="20" spans="1:17" ht="64.5" customHeight="1">
      <c r="A20" s="18"/>
      <c r="B20" s="28"/>
      <c r="C20" s="3" t="s">
        <v>1</v>
      </c>
      <c r="D20" s="4">
        <f t="shared" si="0"/>
        <v>1981756.7</v>
      </c>
      <c r="E20" s="4">
        <f t="shared" si="0"/>
        <v>1824980</v>
      </c>
      <c r="F20" s="4">
        <f>325289+124437+5171.2</f>
        <v>454897.2</v>
      </c>
      <c r="G20" s="4">
        <v>298120.5</v>
      </c>
      <c r="H20" s="4"/>
      <c r="I20" s="4"/>
      <c r="J20" s="4">
        <v>1526859.5</v>
      </c>
      <c r="K20" s="4">
        <f>J20</f>
        <v>1526859.5</v>
      </c>
      <c r="L20" s="4"/>
      <c r="M20" s="4"/>
      <c r="N20" s="13"/>
      <c r="O20" s="13"/>
      <c r="P20" s="8"/>
      <c r="Q20" s="8"/>
    </row>
    <row r="21" spans="1:17" ht="64.5" customHeight="1">
      <c r="A21" s="18"/>
      <c r="B21" s="28"/>
      <c r="C21" s="3" t="s">
        <v>3</v>
      </c>
      <c r="D21" s="4">
        <f t="shared" si="0"/>
        <v>454897.2</v>
      </c>
      <c r="E21" s="4">
        <f t="shared" si="0"/>
        <v>298120.5</v>
      </c>
      <c r="F21" s="4">
        <f>325289+124437+5171.2</f>
        <v>454897.2</v>
      </c>
      <c r="G21" s="4">
        <v>298120.5</v>
      </c>
      <c r="H21" s="4"/>
      <c r="I21" s="4"/>
      <c r="J21" s="4">
        <v>0</v>
      </c>
      <c r="K21" s="4">
        <v>0</v>
      </c>
      <c r="L21" s="4"/>
      <c r="M21" s="4"/>
      <c r="N21" s="13"/>
      <c r="O21" s="13"/>
      <c r="P21" s="8"/>
      <c r="Q21" s="8"/>
    </row>
    <row r="22" spans="1:17" ht="55.5" customHeight="1">
      <c r="A22" s="18" t="s">
        <v>30</v>
      </c>
      <c r="B22" s="20" t="s">
        <v>23</v>
      </c>
      <c r="C22" s="3" t="s">
        <v>15</v>
      </c>
      <c r="D22" s="4">
        <f t="shared" si="0"/>
        <v>36688.7</v>
      </c>
      <c r="E22" s="4">
        <f t="shared" si="0"/>
        <v>36688.7</v>
      </c>
      <c r="F22" s="4">
        <f aca="true" t="shared" si="4" ref="F22:M22">SUM(F23:F25)</f>
        <v>0</v>
      </c>
      <c r="G22" s="4">
        <f t="shared" si="4"/>
        <v>0</v>
      </c>
      <c r="H22" s="4">
        <f t="shared" si="4"/>
        <v>0</v>
      </c>
      <c r="I22" s="4">
        <f t="shared" si="4"/>
        <v>0</v>
      </c>
      <c r="J22" s="4">
        <f t="shared" si="4"/>
        <v>36688.7</v>
      </c>
      <c r="K22" s="4">
        <f t="shared" si="4"/>
        <v>36688.7</v>
      </c>
      <c r="L22" s="4">
        <f t="shared" si="4"/>
        <v>0</v>
      </c>
      <c r="M22" s="4">
        <f t="shared" si="4"/>
        <v>0</v>
      </c>
      <c r="N22" s="13"/>
      <c r="O22" s="13"/>
      <c r="P22" s="8"/>
      <c r="Q22" s="8"/>
    </row>
    <row r="23" spans="1:17" ht="55.5" customHeight="1">
      <c r="A23" s="18"/>
      <c r="B23" s="20"/>
      <c r="C23" s="3" t="s">
        <v>0</v>
      </c>
      <c r="D23" s="4">
        <f t="shared" si="0"/>
        <v>17440.8</v>
      </c>
      <c r="E23" s="4">
        <f t="shared" si="0"/>
        <v>17440.8</v>
      </c>
      <c r="F23" s="4"/>
      <c r="G23" s="4"/>
      <c r="H23" s="4"/>
      <c r="I23" s="4"/>
      <c r="J23" s="4">
        <v>17440.8</v>
      </c>
      <c r="K23" s="4">
        <f>J23</f>
        <v>17440.8</v>
      </c>
      <c r="L23" s="4"/>
      <c r="M23" s="4"/>
      <c r="N23" s="13"/>
      <c r="O23" s="13"/>
      <c r="P23" s="8"/>
      <c r="Q23" s="8"/>
    </row>
    <row r="24" spans="1:17" ht="55.5" customHeight="1">
      <c r="A24" s="18"/>
      <c r="B24" s="20"/>
      <c r="C24" s="3" t="s">
        <v>1</v>
      </c>
      <c r="D24" s="4">
        <f t="shared" si="0"/>
        <v>19247.9</v>
      </c>
      <c r="E24" s="4">
        <f t="shared" si="0"/>
        <v>19247.9</v>
      </c>
      <c r="F24" s="4"/>
      <c r="G24" s="4"/>
      <c r="H24" s="4"/>
      <c r="I24" s="4"/>
      <c r="J24" s="4">
        <v>19247.9</v>
      </c>
      <c r="K24" s="4">
        <f>J24</f>
        <v>19247.9</v>
      </c>
      <c r="L24" s="4"/>
      <c r="M24" s="4"/>
      <c r="N24" s="13"/>
      <c r="O24" s="13"/>
      <c r="P24" s="8"/>
      <c r="Q24" s="8"/>
    </row>
    <row r="25" spans="1:17" ht="55.5" customHeight="1">
      <c r="A25" s="18"/>
      <c r="B25" s="20"/>
      <c r="C25" s="3" t="s">
        <v>3</v>
      </c>
      <c r="D25" s="4">
        <f t="shared" si="0"/>
        <v>0</v>
      </c>
      <c r="E25" s="4">
        <f t="shared" si="0"/>
        <v>0</v>
      </c>
      <c r="F25" s="4"/>
      <c r="G25" s="4"/>
      <c r="H25" s="4"/>
      <c r="I25" s="4"/>
      <c r="J25" s="4">
        <v>0</v>
      </c>
      <c r="K25" s="4">
        <v>0</v>
      </c>
      <c r="L25" s="4"/>
      <c r="M25" s="4"/>
      <c r="N25" s="13"/>
      <c r="O25" s="13"/>
      <c r="P25" s="8"/>
      <c r="Q25" s="8"/>
    </row>
    <row r="26" spans="1:17" ht="15" customHeight="1">
      <c r="A26" s="18" t="s">
        <v>31</v>
      </c>
      <c r="B26" s="21" t="s">
        <v>24</v>
      </c>
      <c r="C26" s="3" t="s">
        <v>15</v>
      </c>
      <c r="D26" s="4">
        <f t="shared" si="0"/>
        <v>318414.9</v>
      </c>
      <c r="E26" s="4">
        <f t="shared" si="0"/>
        <v>236359.5</v>
      </c>
      <c r="F26" s="4">
        <f aca="true" t="shared" si="5" ref="F26:M26">SUM(F27:F29)</f>
        <v>98490.20000000001</v>
      </c>
      <c r="G26" s="4">
        <f t="shared" si="5"/>
        <v>16434.8</v>
      </c>
      <c r="H26" s="4">
        <f t="shared" si="5"/>
        <v>0</v>
      </c>
      <c r="I26" s="4">
        <f t="shared" si="5"/>
        <v>0</v>
      </c>
      <c r="J26" s="4">
        <f t="shared" si="5"/>
        <v>219924.7</v>
      </c>
      <c r="K26" s="4">
        <f t="shared" si="5"/>
        <v>219924.7</v>
      </c>
      <c r="L26" s="4">
        <f t="shared" si="5"/>
        <v>0</v>
      </c>
      <c r="M26" s="4">
        <f t="shared" si="5"/>
        <v>0</v>
      </c>
      <c r="N26" s="13"/>
      <c r="O26" s="13"/>
      <c r="P26" s="8"/>
      <c r="Q26" s="8"/>
    </row>
    <row r="27" spans="1:17" ht="15">
      <c r="A27" s="18"/>
      <c r="B27" s="21"/>
      <c r="C27" s="3" t="s">
        <v>0</v>
      </c>
      <c r="D27" s="4">
        <f t="shared" si="0"/>
        <v>136050.3</v>
      </c>
      <c r="E27" s="4">
        <f t="shared" si="0"/>
        <v>117827.3</v>
      </c>
      <c r="F27" s="4">
        <f>8886.2+39+19579.8</f>
        <v>28505</v>
      </c>
      <c r="G27" s="4">
        <v>10282</v>
      </c>
      <c r="H27" s="4"/>
      <c r="I27" s="4"/>
      <c r="J27" s="4">
        <v>107545.3</v>
      </c>
      <c r="K27" s="4">
        <f>J27</f>
        <v>107545.3</v>
      </c>
      <c r="L27" s="4"/>
      <c r="M27" s="4"/>
      <c r="N27" s="13"/>
      <c r="O27" s="13"/>
      <c r="P27" s="8"/>
      <c r="Q27" s="8"/>
    </row>
    <row r="28" spans="1:17" ht="15">
      <c r="A28" s="18"/>
      <c r="B28" s="21"/>
      <c r="C28" s="3" t="s">
        <v>1</v>
      </c>
      <c r="D28" s="4">
        <f t="shared" si="0"/>
        <v>147372</v>
      </c>
      <c r="E28" s="4">
        <f t="shared" si="0"/>
        <v>115455.79999999999</v>
      </c>
      <c r="F28" s="4">
        <f>8886.2+26106.4</f>
        <v>34992.600000000006</v>
      </c>
      <c r="G28" s="4">
        <v>3076.4</v>
      </c>
      <c r="H28" s="4"/>
      <c r="I28" s="4"/>
      <c r="J28" s="4">
        <v>112379.4</v>
      </c>
      <c r="K28" s="4">
        <f>J28</f>
        <v>112379.4</v>
      </c>
      <c r="L28" s="4"/>
      <c r="M28" s="4"/>
      <c r="N28" s="13"/>
      <c r="O28" s="13"/>
      <c r="P28" s="8"/>
      <c r="Q28" s="8"/>
    </row>
    <row r="29" spans="1:17" ht="15">
      <c r="A29" s="18"/>
      <c r="B29" s="21"/>
      <c r="C29" s="3" t="s">
        <v>3</v>
      </c>
      <c r="D29" s="4">
        <f t="shared" si="0"/>
        <v>34992.600000000006</v>
      </c>
      <c r="E29" s="4">
        <f t="shared" si="0"/>
        <v>3076.4</v>
      </c>
      <c r="F29" s="4">
        <f>8886.2+26106.4</f>
        <v>34992.600000000006</v>
      </c>
      <c r="G29" s="4">
        <v>3076.4</v>
      </c>
      <c r="H29" s="4"/>
      <c r="I29" s="4"/>
      <c r="J29" s="4">
        <v>0</v>
      </c>
      <c r="K29" s="4">
        <v>0</v>
      </c>
      <c r="L29" s="4"/>
      <c r="M29" s="4"/>
      <c r="N29" s="13"/>
      <c r="O29" s="13"/>
      <c r="P29" s="8"/>
      <c r="Q29" s="8"/>
    </row>
    <row r="30" spans="1:17" ht="30" customHeight="1">
      <c r="A30" s="18" t="s">
        <v>32</v>
      </c>
      <c r="B30" s="21" t="s">
        <v>25</v>
      </c>
      <c r="C30" s="3" t="s">
        <v>15</v>
      </c>
      <c r="D30" s="4">
        <f t="shared" si="0"/>
        <v>16406</v>
      </c>
      <c r="E30" s="4">
        <f t="shared" si="0"/>
        <v>16406</v>
      </c>
      <c r="F30" s="4">
        <f aca="true" t="shared" si="6" ref="F30:M30">SUM(F31:F33)</f>
        <v>0</v>
      </c>
      <c r="G30" s="4">
        <f t="shared" si="6"/>
        <v>0</v>
      </c>
      <c r="H30" s="4">
        <f t="shared" si="6"/>
        <v>0</v>
      </c>
      <c r="I30" s="4">
        <f t="shared" si="6"/>
        <v>0</v>
      </c>
      <c r="J30" s="4">
        <f t="shared" si="6"/>
        <v>16406</v>
      </c>
      <c r="K30" s="4">
        <f t="shared" si="6"/>
        <v>16406</v>
      </c>
      <c r="L30" s="4">
        <f t="shared" si="6"/>
        <v>0</v>
      </c>
      <c r="M30" s="4">
        <f t="shared" si="6"/>
        <v>0</v>
      </c>
      <c r="N30" s="13"/>
      <c r="O30" s="13"/>
      <c r="P30" s="8"/>
      <c r="Q30" s="8"/>
    </row>
    <row r="31" spans="1:17" ht="30" customHeight="1">
      <c r="A31" s="18"/>
      <c r="B31" s="21"/>
      <c r="C31" s="3" t="s">
        <v>0</v>
      </c>
      <c r="D31" s="4">
        <f t="shared" si="0"/>
        <v>8203</v>
      </c>
      <c r="E31" s="4">
        <f t="shared" si="0"/>
        <v>8203</v>
      </c>
      <c r="F31" s="4"/>
      <c r="G31" s="4"/>
      <c r="H31" s="4"/>
      <c r="I31" s="4"/>
      <c r="J31" s="4">
        <f>8150.9+52.1</f>
        <v>8203</v>
      </c>
      <c r="K31" s="4">
        <f>J31</f>
        <v>8203</v>
      </c>
      <c r="L31" s="4"/>
      <c r="M31" s="4"/>
      <c r="N31" s="13"/>
      <c r="O31" s="13"/>
      <c r="P31" s="8"/>
      <c r="Q31" s="8"/>
    </row>
    <row r="32" spans="1:17" ht="30" customHeight="1">
      <c r="A32" s="18"/>
      <c r="B32" s="21"/>
      <c r="C32" s="3" t="s">
        <v>1</v>
      </c>
      <c r="D32" s="4">
        <f t="shared" si="0"/>
        <v>8203</v>
      </c>
      <c r="E32" s="4">
        <f t="shared" si="0"/>
        <v>8203</v>
      </c>
      <c r="F32" s="4"/>
      <c r="G32" s="4"/>
      <c r="H32" s="4"/>
      <c r="I32" s="4"/>
      <c r="J32" s="4">
        <f>8150.9+52.1</f>
        <v>8203</v>
      </c>
      <c r="K32" s="4">
        <f>J32</f>
        <v>8203</v>
      </c>
      <c r="L32" s="4"/>
      <c r="M32" s="4"/>
      <c r="N32" s="13"/>
      <c r="O32" s="13"/>
      <c r="P32" s="8"/>
      <c r="Q32" s="8"/>
    </row>
    <row r="33" spans="1:17" ht="30" customHeight="1">
      <c r="A33" s="18"/>
      <c r="B33" s="21"/>
      <c r="C33" s="3" t="s">
        <v>3</v>
      </c>
      <c r="D33" s="4">
        <f t="shared" si="0"/>
        <v>0</v>
      </c>
      <c r="E33" s="4">
        <f t="shared" si="0"/>
        <v>0</v>
      </c>
      <c r="F33" s="4"/>
      <c r="G33" s="4"/>
      <c r="H33" s="4"/>
      <c r="I33" s="4"/>
      <c r="J33" s="4">
        <v>0</v>
      </c>
      <c r="K33" s="4">
        <v>0</v>
      </c>
      <c r="L33" s="4"/>
      <c r="M33" s="4"/>
      <c r="N33" s="13"/>
      <c r="O33" s="13"/>
      <c r="P33" s="8"/>
      <c r="Q33" s="8"/>
    </row>
    <row r="34" spans="1:17" ht="15">
      <c r="A34" s="18"/>
      <c r="B34" s="13" t="s">
        <v>16</v>
      </c>
      <c r="C34" s="3" t="s">
        <v>15</v>
      </c>
      <c r="D34" s="4">
        <f t="shared" si="0"/>
        <v>4759235.9</v>
      </c>
      <c r="E34" s="4">
        <f t="shared" si="0"/>
        <v>4254667.4</v>
      </c>
      <c r="F34" s="4">
        <f aca="true" t="shared" si="7" ref="F34:M34">SUM(F35:F37)</f>
        <v>1435500.2000000002</v>
      </c>
      <c r="G34" s="4">
        <f t="shared" si="7"/>
        <v>930931.7000000001</v>
      </c>
      <c r="H34" s="4">
        <f t="shared" si="7"/>
        <v>0</v>
      </c>
      <c r="I34" s="4">
        <f t="shared" si="7"/>
        <v>0</v>
      </c>
      <c r="J34" s="4">
        <f t="shared" si="7"/>
        <v>3323735.7</v>
      </c>
      <c r="K34" s="4">
        <f t="shared" si="7"/>
        <v>3323735.7</v>
      </c>
      <c r="L34" s="4">
        <f t="shared" si="7"/>
        <v>0</v>
      </c>
      <c r="M34" s="4">
        <f t="shared" si="7"/>
        <v>0</v>
      </c>
      <c r="N34" s="13"/>
      <c r="O34" s="13"/>
      <c r="P34" s="8"/>
      <c r="Q34" s="8"/>
    </row>
    <row r="35" spans="1:17" ht="15">
      <c r="A35" s="18"/>
      <c r="B35" s="13"/>
      <c r="C35" s="3" t="s">
        <v>0</v>
      </c>
      <c r="D35" s="4">
        <f t="shared" si="0"/>
        <v>2112766.5</v>
      </c>
      <c r="E35" s="4">
        <f t="shared" si="0"/>
        <v>1985583.8</v>
      </c>
      <c r="F35" s="4">
        <f aca="true" t="shared" si="8" ref="F35:M37">F15</f>
        <v>455720.60000000003</v>
      </c>
      <c r="G35" s="4">
        <f t="shared" si="8"/>
        <v>328537.89999999997</v>
      </c>
      <c r="H35" s="4">
        <f t="shared" si="8"/>
        <v>0</v>
      </c>
      <c r="I35" s="4">
        <f t="shared" si="8"/>
        <v>0</v>
      </c>
      <c r="J35" s="4">
        <f t="shared" si="8"/>
        <v>1657045.9000000001</v>
      </c>
      <c r="K35" s="4">
        <f t="shared" si="8"/>
        <v>1657045.9000000001</v>
      </c>
      <c r="L35" s="4">
        <f t="shared" si="8"/>
        <v>0</v>
      </c>
      <c r="M35" s="4">
        <f t="shared" si="8"/>
        <v>0</v>
      </c>
      <c r="N35" s="13"/>
      <c r="O35" s="13"/>
      <c r="P35" s="8"/>
      <c r="Q35" s="8"/>
    </row>
    <row r="36" spans="1:17" ht="15">
      <c r="A36" s="18"/>
      <c r="B36" s="13"/>
      <c r="C36" s="3" t="s">
        <v>1</v>
      </c>
      <c r="D36" s="4">
        <f t="shared" si="0"/>
        <v>2156579.5999999996</v>
      </c>
      <c r="E36" s="4">
        <f t="shared" si="0"/>
        <v>1967886.6999999997</v>
      </c>
      <c r="F36" s="4">
        <f t="shared" si="8"/>
        <v>489889.80000000005</v>
      </c>
      <c r="G36" s="4">
        <f t="shared" si="8"/>
        <v>301196.9</v>
      </c>
      <c r="H36" s="4">
        <f t="shared" si="8"/>
        <v>0</v>
      </c>
      <c r="I36" s="4">
        <f t="shared" si="8"/>
        <v>0</v>
      </c>
      <c r="J36" s="4">
        <f t="shared" si="8"/>
        <v>1666689.7999999998</v>
      </c>
      <c r="K36" s="4">
        <f t="shared" si="8"/>
        <v>1666689.7999999998</v>
      </c>
      <c r="L36" s="4">
        <f t="shared" si="8"/>
        <v>0</v>
      </c>
      <c r="M36" s="4">
        <f t="shared" si="8"/>
        <v>0</v>
      </c>
      <c r="N36" s="13"/>
      <c r="O36" s="13"/>
      <c r="P36" s="8"/>
      <c r="Q36" s="8"/>
    </row>
    <row r="37" spans="1:17" ht="15">
      <c r="A37" s="18"/>
      <c r="B37" s="13"/>
      <c r="C37" s="3" t="s">
        <v>3</v>
      </c>
      <c r="D37" s="4">
        <f t="shared" si="0"/>
        <v>489889.80000000005</v>
      </c>
      <c r="E37" s="4">
        <f t="shared" si="0"/>
        <v>301196.9</v>
      </c>
      <c r="F37" s="4">
        <f t="shared" si="8"/>
        <v>489889.80000000005</v>
      </c>
      <c r="G37" s="4">
        <f t="shared" si="8"/>
        <v>301196.9</v>
      </c>
      <c r="H37" s="4">
        <f t="shared" si="8"/>
        <v>0</v>
      </c>
      <c r="I37" s="4">
        <f t="shared" si="8"/>
        <v>0</v>
      </c>
      <c r="J37" s="4">
        <f t="shared" si="8"/>
        <v>0</v>
      </c>
      <c r="K37" s="4">
        <f t="shared" si="8"/>
        <v>0</v>
      </c>
      <c r="L37" s="4">
        <f t="shared" si="8"/>
        <v>0</v>
      </c>
      <c r="M37" s="4">
        <f t="shared" si="8"/>
        <v>0</v>
      </c>
      <c r="N37" s="13"/>
      <c r="O37" s="13"/>
      <c r="P37" s="8"/>
      <c r="Q37" s="8"/>
    </row>
    <row r="38" spans="1:17" ht="47.25" customHeight="1">
      <c r="A38" s="7" t="s">
        <v>20</v>
      </c>
      <c r="B38" s="23" t="s">
        <v>44</v>
      </c>
      <c r="C38" s="24"/>
      <c r="D38" s="4"/>
      <c r="E38" s="4"/>
      <c r="F38" s="5"/>
      <c r="G38" s="5"/>
      <c r="H38" s="5"/>
      <c r="I38" s="5"/>
      <c r="J38" s="5"/>
      <c r="K38" s="5"/>
      <c r="L38" s="5"/>
      <c r="M38" s="5"/>
      <c r="N38" s="22"/>
      <c r="O38" s="22"/>
      <c r="P38" s="8"/>
      <c r="Q38" s="8"/>
    </row>
    <row r="39" spans="1:17" ht="29.25" customHeight="1">
      <c r="A39" s="29" t="s">
        <v>33</v>
      </c>
      <c r="B39" s="25" t="s">
        <v>47</v>
      </c>
      <c r="C39" s="3" t="s">
        <v>15</v>
      </c>
      <c r="D39" s="4">
        <f aca="true" t="shared" si="9" ref="D39:E42">F39+H39+J39+L39</f>
        <v>392189.9</v>
      </c>
      <c r="E39" s="4">
        <f t="shared" si="9"/>
        <v>352795.9</v>
      </c>
      <c r="F39" s="4">
        <f aca="true" t="shared" si="10" ref="F39:M39">SUM(F40:F42)</f>
        <v>222097.5</v>
      </c>
      <c r="G39" s="4">
        <f t="shared" si="10"/>
        <v>182703.5</v>
      </c>
      <c r="H39" s="4">
        <f t="shared" si="10"/>
        <v>0</v>
      </c>
      <c r="I39" s="4">
        <f t="shared" si="10"/>
        <v>0</v>
      </c>
      <c r="J39" s="4">
        <f t="shared" si="10"/>
        <v>170092.4</v>
      </c>
      <c r="K39" s="4">
        <f t="shared" si="10"/>
        <v>170092.4</v>
      </c>
      <c r="L39" s="4">
        <f t="shared" si="10"/>
        <v>0</v>
      </c>
      <c r="M39" s="4">
        <f t="shared" si="10"/>
        <v>0</v>
      </c>
      <c r="N39" s="13" t="s">
        <v>18</v>
      </c>
      <c r="O39" s="13"/>
      <c r="P39" s="8"/>
      <c r="Q39" s="8"/>
    </row>
    <row r="40" spans="1:17" ht="29.25" customHeight="1">
      <c r="A40" s="30"/>
      <c r="B40" s="26"/>
      <c r="C40" s="3" t="s">
        <v>0</v>
      </c>
      <c r="D40" s="4">
        <f t="shared" si="9"/>
        <v>161655</v>
      </c>
      <c r="E40" s="4">
        <f t="shared" si="9"/>
        <v>146080</v>
      </c>
      <c r="F40" s="4">
        <f>F44+F48+F52+F56</f>
        <v>76492.5</v>
      </c>
      <c r="G40" s="4">
        <f aca="true" t="shared" si="11" ref="G40:M40">G44+G48+G52+G56</f>
        <v>60917.5</v>
      </c>
      <c r="H40" s="4">
        <f t="shared" si="11"/>
        <v>0</v>
      </c>
      <c r="I40" s="4">
        <f t="shared" si="11"/>
        <v>0</v>
      </c>
      <c r="J40" s="4">
        <f t="shared" si="11"/>
        <v>85162.5</v>
      </c>
      <c r="K40" s="4">
        <f t="shared" si="11"/>
        <v>85162.5</v>
      </c>
      <c r="L40" s="4">
        <f t="shared" si="11"/>
        <v>0</v>
      </c>
      <c r="M40" s="4">
        <f t="shared" si="11"/>
        <v>0</v>
      </c>
      <c r="N40" s="13"/>
      <c r="O40" s="13"/>
      <c r="P40" s="8"/>
      <c r="Q40" s="8"/>
    </row>
    <row r="41" spans="1:17" ht="29.25" customHeight="1">
      <c r="A41" s="30"/>
      <c r="B41" s="26"/>
      <c r="C41" s="3" t="s">
        <v>1</v>
      </c>
      <c r="D41" s="4">
        <f t="shared" si="9"/>
        <v>157132.4</v>
      </c>
      <c r="E41" s="4">
        <f t="shared" si="9"/>
        <v>145847.9</v>
      </c>
      <c r="F41" s="4">
        <f aca="true" t="shared" si="12" ref="F41:M42">F45+F49+F53+F57</f>
        <v>72202.5</v>
      </c>
      <c r="G41" s="4">
        <f t="shared" si="12"/>
        <v>60918</v>
      </c>
      <c r="H41" s="4">
        <f t="shared" si="12"/>
        <v>0</v>
      </c>
      <c r="I41" s="4">
        <f t="shared" si="12"/>
        <v>0</v>
      </c>
      <c r="J41" s="4">
        <f t="shared" si="12"/>
        <v>84929.9</v>
      </c>
      <c r="K41" s="4">
        <f t="shared" si="12"/>
        <v>84929.9</v>
      </c>
      <c r="L41" s="4">
        <f t="shared" si="12"/>
        <v>0</v>
      </c>
      <c r="M41" s="4">
        <f t="shared" si="12"/>
        <v>0</v>
      </c>
      <c r="N41" s="13"/>
      <c r="O41" s="13"/>
      <c r="P41" s="8"/>
      <c r="Q41" s="8"/>
    </row>
    <row r="42" spans="1:17" ht="29.25" customHeight="1">
      <c r="A42" s="31"/>
      <c r="B42" s="27"/>
      <c r="C42" s="3" t="s">
        <v>3</v>
      </c>
      <c r="D42" s="4">
        <f t="shared" si="9"/>
        <v>73402.5</v>
      </c>
      <c r="E42" s="4">
        <f t="shared" si="9"/>
        <v>60868</v>
      </c>
      <c r="F42" s="4">
        <f t="shared" si="12"/>
        <v>73402.5</v>
      </c>
      <c r="G42" s="4">
        <f t="shared" si="12"/>
        <v>60868</v>
      </c>
      <c r="H42" s="4">
        <f t="shared" si="12"/>
        <v>0</v>
      </c>
      <c r="I42" s="4">
        <f t="shared" si="12"/>
        <v>0</v>
      </c>
      <c r="J42" s="4">
        <f t="shared" si="12"/>
        <v>0</v>
      </c>
      <c r="K42" s="4">
        <f t="shared" si="12"/>
        <v>0</v>
      </c>
      <c r="L42" s="4">
        <f t="shared" si="12"/>
        <v>0</v>
      </c>
      <c r="M42" s="4">
        <f t="shared" si="12"/>
        <v>0</v>
      </c>
      <c r="N42" s="13"/>
      <c r="O42" s="13"/>
      <c r="P42" s="8"/>
      <c r="Q42" s="8"/>
    </row>
    <row r="43" spans="1:17" ht="24.75" customHeight="1">
      <c r="A43" s="18" t="s">
        <v>34</v>
      </c>
      <c r="B43" s="19" t="s">
        <v>39</v>
      </c>
      <c r="C43" s="3" t="s">
        <v>15</v>
      </c>
      <c r="D43" s="4">
        <f aca="true" t="shared" si="13" ref="D43:E66">F43+H43+J43+L43</f>
        <v>23837.7</v>
      </c>
      <c r="E43" s="4">
        <f t="shared" si="13"/>
        <v>14342.7</v>
      </c>
      <c r="F43" s="4">
        <f aca="true" t="shared" si="14" ref="F43:M43">SUM(F44:F46)</f>
        <v>17602.5</v>
      </c>
      <c r="G43" s="4">
        <f t="shared" si="14"/>
        <v>8107.5</v>
      </c>
      <c r="H43" s="4">
        <f t="shared" si="14"/>
        <v>0</v>
      </c>
      <c r="I43" s="4">
        <f t="shared" si="14"/>
        <v>0</v>
      </c>
      <c r="J43" s="4">
        <f t="shared" si="14"/>
        <v>6235.2</v>
      </c>
      <c r="K43" s="4">
        <f t="shared" si="14"/>
        <v>6235.2</v>
      </c>
      <c r="L43" s="4">
        <f t="shared" si="14"/>
        <v>0</v>
      </c>
      <c r="M43" s="4">
        <f t="shared" si="14"/>
        <v>0</v>
      </c>
      <c r="N43" s="13" t="s">
        <v>18</v>
      </c>
      <c r="O43" s="13"/>
      <c r="P43" s="8"/>
      <c r="Q43" s="8"/>
    </row>
    <row r="44" spans="1:17" ht="24.75" customHeight="1">
      <c r="A44" s="18"/>
      <c r="B44" s="20"/>
      <c r="C44" s="3" t="s">
        <v>0</v>
      </c>
      <c r="D44" s="4">
        <f t="shared" si="13"/>
        <v>11981.8</v>
      </c>
      <c r="E44" s="4">
        <f t="shared" si="13"/>
        <v>5816.799999999999</v>
      </c>
      <c r="F44" s="4">
        <f>4367.5+4500</f>
        <v>8867.5</v>
      </c>
      <c r="G44" s="4">
        <v>2702.5</v>
      </c>
      <c r="H44" s="4"/>
      <c r="I44" s="4"/>
      <c r="J44" s="4">
        <f>3009.1+105.2</f>
        <v>3114.2999999999997</v>
      </c>
      <c r="K44" s="4">
        <f>J44</f>
        <v>3114.2999999999997</v>
      </c>
      <c r="L44" s="4"/>
      <c r="M44" s="4"/>
      <c r="N44" s="13"/>
      <c r="O44" s="13"/>
      <c r="P44" s="8"/>
      <c r="Q44" s="8"/>
    </row>
    <row r="45" spans="1:17" ht="24.75" customHeight="1">
      <c r="A45" s="18"/>
      <c r="B45" s="20"/>
      <c r="C45" s="3" t="s">
        <v>1</v>
      </c>
      <c r="D45" s="4">
        <f t="shared" si="13"/>
        <v>7488.4</v>
      </c>
      <c r="E45" s="4">
        <f t="shared" si="13"/>
        <v>5823.4</v>
      </c>
      <c r="F45" s="4">
        <f>4367.5</f>
        <v>4367.5</v>
      </c>
      <c r="G45" s="4">
        <v>2702.5</v>
      </c>
      <c r="H45" s="4"/>
      <c r="I45" s="4"/>
      <c r="J45" s="4">
        <f>3009.1+111.8</f>
        <v>3120.9</v>
      </c>
      <c r="K45" s="4">
        <f>J45</f>
        <v>3120.9</v>
      </c>
      <c r="L45" s="4"/>
      <c r="M45" s="4"/>
      <c r="N45" s="13"/>
      <c r="O45" s="13"/>
      <c r="P45" s="8"/>
      <c r="Q45" s="8"/>
    </row>
    <row r="46" spans="1:17" ht="24.75" customHeight="1">
      <c r="A46" s="18"/>
      <c r="B46" s="20"/>
      <c r="C46" s="3" t="s">
        <v>3</v>
      </c>
      <c r="D46" s="4">
        <f t="shared" si="13"/>
        <v>4367.5</v>
      </c>
      <c r="E46" s="4">
        <f t="shared" si="13"/>
        <v>2702.5</v>
      </c>
      <c r="F46" s="4">
        <f>4367.5</f>
        <v>4367.5</v>
      </c>
      <c r="G46" s="4">
        <v>2702.5</v>
      </c>
      <c r="H46" s="4"/>
      <c r="I46" s="4"/>
      <c r="J46" s="4">
        <v>0</v>
      </c>
      <c r="K46" s="4">
        <v>0</v>
      </c>
      <c r="L46" s="4"/>
      <c r="M46" s="4"/>
      <c r="N46" s="13"/>
      <c r="O46" s="13"/>
      <c r="P46" s="8"/>
      <c r="Q46" s="8"/>
    </row>
    <row r="47" spans="1:17" ht="81" customHeight="1">
      <c r="A47" s="18" t="s">
        <v>35</v>
      </c>
      <c r="B47" s="21" t="s">
        <v>40</v>
      </c>
      <c r="C47" s="3" t="s">
        <v>15</v>
      </c>
      <c r="D47" s="4">
        <f t="shared" si="13"/>
        <v>8656.2</v>
      </c>
      <c r="E47" s="4">
        <f t="shared" si="13"/>
        <v>8656.2</v>
      </c>
      <c r="F47" s="4">
        <f aca="true" t="shared" si="15" ref="F47:M47">SUM(F48:F50)</f>
        <v>0</v>
      </c>
      <c r="G47" s="4">
        <f t="shared" si="15"/>
        <v>0</v>
      </c>
      <c r="H47" s="4">
        <f t="shared" si="15"/>
        <v>0</v>
      </c>
      <c r="I47" s="4">
        <f t="shared" si="15"/>
        <v>0</v>
      </c>
      <c r="J47" s="4">
        <f t="shared" si="15"/>
        <v>8656.2</v>
      </c>
      <c r="K47" s="4">
        <f t="shared" si="15"/>
        <v>8656.2</v>
      </c>
      <c r="L47" s="4">
        <f t="shared" si="15"/>
        <v>0</v>
      </c>
      <c r="M47" s="4">
        <f t="shared" si="15"/>
        <v>0</v>
      </c>
      <c r="N47" s="13" t="s">
        <v>18</v>
      </c>
      <c r="O47" s="13"/>
      <c r="P47" s="8"/>
      <c r="Q47" s="8"/>
    </row>
    <row r="48" spans="1:17" ht="81" customHeight="1">
      <c r="A48" s="18"/>
      <c r="B48" s="21"/>
      <c r="C48" s="3" t="s">
        <v>0</v>
      </c>
      <c r="D48" s="4">
        <f t="shared" si="13"/>
        <v>4447.7</v>
      </c>
      <c r="E48" s="4">
        <f t="shared" si="13"/>
        <v>4447.7</v>
      </c>
      <c r="F48" s="4"/>
      <c r="G48" s="4"/>
      <c r="H48" s="4"/>
      <c r="I48" s="4"/>
      <c r="J48" s="4">
        <f>4287.2+160.5</f>
        <v>4447.7</v>
      </c>
      <c r="K48" s="4">
        <f>J48</f>
        <v>4447.7</v>
      </c>
      <c r="L48" s="4"/>
      <c r="M48" s="4"/>
      <c r="N48" s="13"/>
      <c r="O48" s="13"/>
      <c r="P48" s="8"/>
      <c r="Q48" s="8"/>
    </row>
    <row r="49" spans="1:17" ht="81" customHeight="1">
      <c r="A49" s="18"/>
      <c r="B49" s="21"/>
      <c r="C49" s="3" t="s">
        <v>1</v>
      </c>
      <c r="D49" s="4">
        <f t="shared" si="13"/>
        <v>4208.5</v>
      </c>
      <c r="E49" s="4">
        <f t="shared" si="13"/>
        <v>4208.5</v>
      </c>
      <c r="F49" s="4"/>
      <c r="G49" s="4"/>
      <c r="H49" s="4"/>
      <c r="I49" s="4"/>
      <c r="J49" s="4">
        <f>4056.6+151.9</f>
        <v>4208.5</v>
      </c>
      <c r="K49" s="4">
        <f>J49</f>
        <v>4208.5</v>
      </c>
      <c r="L49" s="4"/>
      <c r="M49" s="4"/>
      <c r="N49" s="13"/>
      <c r="O49" s="13"/>
      <c r="P49" s="8"/>
      <c r="Q49" s="8"/>
    </row>
    <row r="50" spans="1:17" ht="81" customHeight="1">
      <c r="A50" s="18"/>
      <c r="B50" s="21"/>
      <c r="C50" s="3" t="s">
        <v>3</v>
      </c>
      <c r="D50" s="4">
        <f t="shared" si="13"/>
        <v>0</v>
      </c>
      <c r="E50" s="4">
        <f t="shared" si="13"/>
        <v>0</v>
      </c>
      <c r="F50" s="4"/>
      <c r="G50" s="4"/>
      <c r="H50" s="4"/>
      <c r="I50" s="4"/>
      <c r="J50" s="4">
        <v>0</v>
      </c>
      <c r="K50" s="4">
        <v>0</v>
      </c>
      <c r="L50" s="4"/>
      <c r="M50" s="4"/>
      <c r="N50" s="13"/>
      <c r="O50" s="13"/>
      <c r="P50" s="8"/>
      <c r="Q50" s="8"/>
    </row>
    <row r="51" spans="1:17" ht="53.25" customHeight="1">
      <c r="A51" s="18" t="s">
        <v>45</v>
      </c>
      <c r="B51" s="19" t="s">
        <v>41</v>
      </c>
      <c r="C51" s="3" t="s">
        <v>15</v>
      </c>
      <c r="D51" s="4">
        <f t="shared" si="13"/>
        <v>55590</v>
      </c>
      <c r="E51" s="4">
        <f t="shared" si="13"/>
        <v>25691</v>
      </c>
      <c r="F51" s="4">
        <f aca="true" t="shared" si="16" ref="F51:M51">SUM(F52:F54)</f>
        <v>55590</v>
      </c>
      <c r="G51" s="4">
        <f t="shared" si="16"/>
        <v>25691</v>
      </c>
      <c r="H51" s="4">
        <f t="shared" si="16"/>
        <v>0</v>
      </c>
      <c r="I51" s="4">
        <f t="shared" si="16"/>
        <v>0</v>
      </c>
      <c r="J51" s="4">
        <f t="shared" si="16"/>
        <v>0</v>
      </c>
      <c r="K51" s="4">
        <f t="shared" si="16"/>
        <v>0</v>
      </c>
      <c r="L51" s="4">
        <f t="shared" si="16"/>
        <v>0</v>
      </c>
      <c r="M51" s="4">
        <f t="shared" si="16"/>
        <v>0</v>
      </c>
      <c r="N51" s="13" t="s">
        <v>18</v>
      </c>
      <c r="O51" s="13"/>
      <c r="P51" s="8"/>
      <c r="Q51" s="8"/>
    </row>
    <row r="52" spans="1:17" ht="53.25" customHeight="1">
      <c r="A52" s="18"/>
      <c r="B52" s="20"/>
      <c r="C52" s="3" t="s">
        <v>0</v>
      </c>
      <c r="D52" s="4">
        <f t="shared" si="13"/>
        <v>17990</v>
      </c>
      <c r="E52" s="4">
        <f t="shared" si="13"/>
        <v>8580</v>
      </c>
      <c r="F52" s="4">
        <v>17990</v>
      </c>
      <c r="G52" s="4">
        <v>8580</v>
      </c>
      <c r="H52" s="4"/>
      <c r="I52" s="4"/>
      <c r="J52" s="4"/>
      <c r="K52" s="4"/>
      <c r="L52" s="4"/>
      <c r="M52" s="4"/>
      <c r="N52" s="13"/>
      <c r="O52" s="13"/>
      <c r="P52" s="8"/>
      <c r="Q52" s="8"/>
    </row>
    <row r="53" spans="1:17" ht="53.25" customHeight="1">
      <c r="A53" s="18"/>
      <c r="B53" s="20"/>
      <c r="C53" s="3" t="s">
        <v>1</v>
      </c>
      <c r="D53" s="4">
        <f t="shared" si="13"/>
        <v>18200</v>
      </c>
      <c r="E53" s="4">
        <f t="shared" si="13"/>
        <v>8580.5</v>
      </c>
      <c r="F53" s="4">
        <v>18200</v>
      </c>
      <c r="G53" s="4">
        <v>8580.5</v>
      </c>
      <c r="H53" s="4"/>
      <c r="I53" s="4"/>
      <c r="J53" s="4"/>
      <c r="K53" s="4"/>
      <c r="L53" s="4"/>
      <c r="M53" s="4"/>
      <c r="N53" s="13"/>
      <c r="O53" s="13"/>
      <c r="P53" s="8"/>
      <c r="Q53" s="8"/>
    </row>
    <row r="54" spans="1:17" ht="53.25" customHeight="1">
      <c r="A54" s="18"/>
      <c r="B54" s="20"/>
      <c r="C54" s="3" t="s">
        <v>3</v>
      </c>
      <c r="D54" s="4">
        <f t="shared" si="13"/>
        <v>19400</v>
      </c>
      <c r="E54" s="4">
        <f t="shared" si="13"/>
        <v>8530.5</v>
      </c>
      <c r="F54" s="4">
        <v>19400</v>
      </c>
      <c r="G54" s="4">
        <v>8530.5</v>
      </c>
      <c r="H54" s="4"/>
      <c r="I54" s="4"/>
      <c r="J54" s="4"/>
      <c r="K54" s="4"/>
      <c r="L54" s="4"/>
      <c r="M54" s="4"/>
      <c r="N54" s="13"/>
      <c r="O54" s="13"/>
      <c r="P54" s="8"/>
      <c r="Q54" s="8"/>
    </row>
    <row r="55" spans="1:17" ht="24.75" customHeight="1">
      <c r="A55" s="18" t="s">
        <v>46</v>
      </c>
      <c r="B55" s="19" t="s">
        <v>42</v>
      </c>
      <c r="C55" s="3" t="s">
        <v>15</v>
      </c>
      <c r="D55" s="4">
        <f t="shared" si="13"/>
        <v>304106</v>
      </c>
      <c r="E55" s="4">
        <f t="shared" si="13"/>
        <v>304106</v>
      </c>
      <c r="F55" s="4">
        <f aca="true" t="shared" si="17" ref="F55:M55">SUM(F56:F58)</f>
        <v>148905</v>
      </c>
      <c r="G55" s="4">
        <f t="shared" si="17"/>
        <v>148905</v>
      </c>
      <c r="H55" s="4">
        <f t="shared" si="17"/>
        <v>0</v>
      </c>
      <c r="I55" s="4">
        <f t="shared" si="17"/>
        <v>0</v>
      </c>
      <c r="J55" s="4">
        <f t="shared" si="17"/>
        <v>155201</v>
      </c>
      <c r="K55" s="4">
        <f t="shared" si="17"/>
        <v>155201</v>
      </c>
      <c r="L55" s="4">
        <f t="shared" si="17"/>
        <v>0</v>
      </c>
      <c r="M55" s="4">
        <f t="shared" si="17"/>
        <v>0</v>
      </c>
      <c r="N55" s="13" t="s">
        <v>18</v>
      </c>
      <c r="O55" s="13"/>
      <c r="P55" s="8"/>
      <c r="Q55" s="8"/>
    </row>
    <row r="56" spans="1:17" ht="24.75" customHeight="1">
      <c r="A56" s="18"/>
      <c r="B56" s="20"/>
      <c r="C56" s="3" t="s">
        <v>0</v>
      </c>
      <c r="D56" s="4">
        <f t="shared" si="13"/>
        <v>127235.5</v>
      </c>
      <c r="E56" s="4">
        <f t="shared" si="13"/>
        <v>127235.5</v>
      </c>
      <c r="F56" s="4">
        <v>49635</v>
      </c>
      <c r="G56" s="4">
        <v>49635</v>
      </c>
      <c r="H56" s="4"/>
      <c r="I56" s="4"/>
      <c r="J56" s="4">
        <f>12746+52248.4+12606.1</f>
        <v>77600.5</v>
      </c>
      <c r="K56" s="4">
        <f>J56</f>
        <v>77600.5</v>
      </c>
      <c r="L56" s="4"/>
      <c r="M56" s="4"/>
      <c r="N56" s="13"/>
      <c r="O56" s="13"/>
      <c r="P56" s="8"/>
      <c r="Q56" s="8"/>
    </row>
    <row r="57" spans="1:17" ht="24.75" customHeight="1">
      <c r="A57" s="18"/>
      <c r="B57" s="20"/>
      <c r="C57" s="3" t="s">
        <v>1</v>
      </c>
      <c r="D57" s="4">
        <f t="shared" si="13"/>
        <v>127235.5</v>
      </c>
      <c r="E57" s="4">
        <f t="shared" si="13"/>
        <v>127235.5</v>
      </c>
      <c r="F57" s="4">
        <f>F56</f>
        <v>49635</v>
      </c>
      <c r="G57" s="4">
        <v>49635</v>
      </c>
      <c r="H57" s="4"/>
      <c r="I57" s="4"/>
      <c r="J57" s="4">
        <f>12746+52248.4+12606.1</f>
        <v>77600.5</v>
      </c>
      <c r="K57" s="4">
        <f>J57</f>
        <v>77600.5</v>
      </c>
      <c r="L57" s="4"/>
      <c r="M57" s="4"/>
      <c r="N57" s="13"/>
      <c r="O57" s="13"/>
      <c r="P57" s="8"/>
      <c r="Q57" s="8"/>
    </row>
    <row r="58" spans="1:17" ht="24.75" customHeight="1">
      <c r="A58" s="18"/>
      <c r="B58" s="20"/>
      <c r="C58" s="3" t="s">
        <v>3</v>
      </c>
      <c r="D58" s="4">
        <f t="shared" si="13"/>
        <v>49635</v>
      </c>
      <c r="E58" s="4">
        <f t="shared" si="13"/>
        <v>49635</v>
      </c>
      <c r="F58" s="4">
        <f>F57</f>
        <v>49635</v>
      </c>
      <c r="G58" s="4">
        <v>49635</v>
      </c>
      <c r="H58" s="4"/>
      <c r="I58" s="4"/>
      <c r="J58" s="4">
        <v>0</v>
      </c>
      <c r="K58" s="4">
        <v>0</v>
      </c>
      <c r="L58" s="4"/>
      <c r="M58" s="4"/>
      <c r="N58" s="13"/>
      <c r="O58" s="13"/>
      <c r="P58" s="8"/>
      <c r="Q58" s="8"/>
    </row>
    <row r="59" spans="1:17" ht="15">
      <c r="A59" s="18"/>
      <c r="B59" s="13" t="s">
        <v>2</v>
      </c>
      <c r="C59" s="3" t="s">
        <v>15</v>
      </c>
      <c r="D59" s="4">
        <f t="shared" si="13"/>
        <v>392189.9</v>
      </c>
      <c r="E59" s="4">
        <f t="shared" si="13"/>
        <v>352795.9</v>
      </c>
      <c r="F59" s="4">
        <f>SUM(F60:F62)</f>
        <v>222097.5</v>
      </c>
      <c r="G59" s="4">
        <f aca="true" t="shared" si="18" ref="G59:M59">SUM(G60:G62)</f>
        <v>182703.5</v>
      </c>
      <c r="H59" s="4">
        <f t="shared" si="18"/>
        <v>0</v>
      </c>
      <c r="I59" s="4">
        <f t="shared" si="18"/>
        <v>0</v>
      </c>
      <c r="J59" s="4">
        <f>SUM(J60:J62)</f>
        <v>170092.4</v>
      </c>
      <c r="K59" s="4">
        <f t="shared" si="18"/>
        <v>170092.4</v>
      </c>
      <c r="L59" s="4">
        <f t="shared" si="18"/>
        <v>0</v>
      </c>
      <c r="M59" s="4">
        <f t="shared" si="18"/>
        <v>0</v>
      </c>
      <c r="N59" s="13"/>
      <c r="O59" s="13"/>
      <c r="P59" s="8"/>
      <c r="Q59" s="8"/>
    </row>
    <row r="60" spans="1:17" ht="15">
      <c r="A60" s="18"/>
      <c r="B60" s="13"/>
      <c r="C60" s="3" t="s">
        <v>0</v>
      </c>
      <c r="D60" s="4">
        <f t="shared" si="13"/>
        <v>161655</v>
      </c>
      <c r="E60" s="4">
        <f t="shared" si="13"/>
        <v>146080</v>
      </c>
      <c r="F60" s="4">
        <f>F40</f>
        <v>76492.5</v>
      </c>
      <c r="G60" s="4">
        <f aca="true" t="shared" si="19" ref="G60:M60">G40</f>
        <v>60917.5</v>
      </c>
      <c r="H60" s="4">
        <f t="shared" si="19"/>
        <v>0</v>
      </c>
      <c r="I60" s="4">
        <f t="shared" si="19"/>
        <v>0</v>
      </c>
      <c r="J60" s="4">
        <f t="shared" si="19"/>
        <v>85162.5</v>
      </c>
      <c r="K60" s="4">
        <f t="shared" si="19"/>
        <v>85162.5</v>
      </c>
      <c r="L60" s="4">
        <f t="shared" si="19"/>
        <v>0</v>
      </c>
      <c r="M60" s="4">
        <f t="shared" si="19"/>
        <v>0</v>
      </c>
      <c r="N60" s="13"/>
      <c r="O60" s="13"/>
      <c r="P60" s="8"/>
      <c r="Q60" s="8"/>
    </row>
    <row r="61" spans="1:17" ht="15">
      <c r="A61" s="18"/>
      <c r="B61" s="13"/>
      <c r="C61" s="3" t="s">
        <v>1</v>
      </c>
      <c r="D61" s="4">
        <f t="shared" si="13"/>
        <v>157132.4</v>
      </c>
      <c r="E61" s="4">
        <f t="shared" si="13"/>
        <v>145847.9</v>
      </c>
      <c r="F61" s="4">
        <f aca="true" t="shared" si="20" ref="F61:M62">F41</f>
        <v>72202.5</v>
      </c>
      <c r="G61" s="4">
        <f t="shared" si="20"/>
        <v>60918</v>
      </c>
      <c r="H61" s="4">
        <f t="shared" si="20"/>
        <v>0</v>
      </c>
      <c r="I61" s="4">
        <f t="shared" si="20"/>
        <v>0</v>
      </c>
      <c r="J61" s="4">
        <f t="shared" si="20"/>
        <v>84929.9</v>
      </c>
      <c r="K61" s="4">
        <f t="shared" si="20"/>
        <v>84929.9</v>
      </c>
      <c r="L61" s="4">
        <f t="shared" si="20"/>
        <v>0</v>
      </c>
      <c r="M61" s="4">
        <f t="shared" si="20"/>
        <v>0</v>
      </c>
      <c r="N61" s="13"/>
      <c r="O61" s="13"/>
      <c r="P61" s="8"/>
      <c r="Q61" s="8"/>
    </row>
    <row r="62" spans="1:17" ht="15">
      <c r="A62" s="18"/>
      <c r="B62" s="13"/>
      <c r="C62" s="3" t="s">
        <v>3</v>
      </c>
      <c r="D62" s="4">
        <f t="shared" si="13"/>
        <v>73402.5</v>
      </c>
      <c r="E62" s="4">
        <f t="shared" si="13"/>
        <v>60868</v>
      </c>
      <c r="F62" s="4">
        <f t="shared" si="20"/>
        <v>73402.5</v>
      </c>
      <c r="G62" s="4">
        <f t="shared" si="20"/>
        <v>60868</v>
      </c>
      <c r="H62" s="4">
        <f t="shared" si="20"/>
        <v>0</v>
      </c>
      <c r="I62" s="4">
        <f t="shared" si="20"/>
        <v>0</v>
      </c>
      <c r="J62" s="4">
        <f t="shared" si="20"/>
        <v>0</v>
      </c>
      <c r="K62" s="4">
        <f t="shared" si="20"/>
        <v>0</v>
      </c>
      <c r="L62" s="4">
        <f t="shared" si="20"/>
        <v>0</v>
      </c>
      <c r="M62" s="4">
        <f t="shared" si="20"/>
        <v>0</v>
      </c>
      <c r="N62" s="13"/>
      <c r="O62" s="13"/>
      <c r="P62" s="8"/>
      <c r="Q62" s="8"/>
    </row>
    <row r="63" spans="1:17" ht="15" customHeight="1">
      <c r="A63" s="13"/>
      <c r="B63" s="13" t="s">
        <v>26</v>
      </c>
      <c r="C63" s="3" t="s">
        <v>15</v>
      </c>
      <c r="D63" s="4">
        <f t="shared" si="13"/>
        <v>5151425.8</v>
      </c>
      <c r="E63" s="4">
        <f t="shared" si="13"/>
        <v>4607463.3</v>
      </c>
      <c r="F63" s="4">
        <f aca="true" t="shared" si="21" ref="F63:M63">SUM(F64:F66)</f>
        <v>1657597.7000000002</v>
      </c>
      <c r="G63" s="4">
        <f t="shared" si="21"/>
        <v>1113635.2000000002</v>
      </c>
      <c r="H63" s="4">
        <f t="shared" si="21"/>
        <v>0</v>
      </c>
      <c r="I63" s="4">
        <f t="shared" si="21"/>
        <v>0</v>
      </c>
      <c r="J63" s="4">
        <f t="shared" si="21"/>
        <v>3493828.0999999996</v>
      </c>
      <c r="K63" s="4">
        <f t="shared" si="21"/>
        <v>3493828.0999999996</v>
      </c>
      <c r="L63" s="4">
        <f t="shared" si="21"/>
        <v>0</v>
      </c>
      <c r="M63" s="4">
        <f t="shared" si="21"/>
        <v>0</v>
      </c>
      <c r="N63" s="13"/>
      <c r="O63" s="13"/>
      <c r="P63" s="8"/>
      <c r="Q63" s="8"/>
    </row>
    <row r="64" spans="1:17" ht="15">
      <c r="A64" s="13"/>
      <c r="B64" s="13"/>
      <c r="C64" s="3" t="s">
        <v>0</v>
      </c>
      <c r="D64" s="4">
        <f t="shared" si="13"/>
        <v>2274421.5</v>
      </c>
      <c r="E64" s="4">
        <f t="shared" si="13"/>
        <v>2131663.8000000003</v>
      </c>
      <c r="F64" s="4">
        <f>F35+F60</f>
        <v>532213.1000000001</v>
      </c>
      <c r="G64" s="4">
        <f aca="true" t="shared" si="22" ref="G64:M64">G35+G60</f>
        <v>389455.39999999997</v>
      </c>
      <c r="H64" s="4">
        <f t="shared" si="22"/>
        <v>0</v>
      </c>
      <c r="I64" s="4">
        <f t="shared" si="22"/>
        <v>0</v>
      </c>
      <c r="J64" s="4">
        <f t="shared" si="22"/>
        <v>1742208.4000000001</v>
      </c>
      <c r="K64" s="4">
        <f t="shared" si="22"/>
        <v>1742208.4000000001</v>
      </c>
      <c r="L64" s="4">
        <f t="shared" si="22"/>
        <v>0</v>
      </c>
      <c r="M64" s="4">
        <f t="shared" si="22"/>
        <v>0</v>
      </c>
      <c r="N64" s="13"/>
      <c r="O64" s="13"/>
      <c r="P64" s="8"/>
      <c r="Q64" s="8"/>
    </row>
    <row r="65" spans="1:17" ht="15">
      <c r="A65" s="13"/>
      <c r="B65" s="13"/>
      <c r="C65" s="3" t="s">
        <v>1</v>
      </c>
      <c r="D65" s="4">
        <f t="shared" si="13"/>
        <v>2313712</v>
      </c>
      <c r="E65" s="4">
        <f t="shared" si="13"/>
        <v>2113734.5999999996</v>
      </c>
      <c r="F65" s="4">
        <f aca="true" t="shared" si="23" ref="F65:M66">F36+F61</f>
        <v>562092.3</v>
      </c>
      <c r="G65" s="4">
        <f t="shared" si="23"/>
        <v>362114.9</v>
      </c>
      <c r="H65" s="4">
        <f t="shared" si="23"/>
        <v>0</v>
      </c>
      <c r="I65" s="4">
        <f t="shared" si="23"/>
        <v>0</v>
      </c>
      <c r="J65" s="4">
        <f t="shared" si="23"/>
        <v>1751619.6999999997</v>
      </c>
      <c r="K65" s="4">
        <f t="shared" si="23"/>
        <v>1751619.6999999997</v>
      </c>
      <c r="L65" s="4">
        <f t="shared" si="23"/>
        <v>0</v>
      </c>
      <c r="M65" s="4">
        <f t="shared" si="23"/>
        <v>0</v>
      </c>
      <c r="N65" s="13"/>
      <c r="O65" s="13"/>
      <c r="P65" s="8"/>
      <c r="Q65" s="8"/>
    </row>
    <row r="66" spans="1:17" ht="15">
      <c r="A66" s="13"/>
      <c r="B66" s="13"/>
      <c r="C66" s="3" t="s">
        <v>3</v>
      </c>
      <c r="D66" s="4">
        <f t="shared" si="13"/>
        <v>563292.3</v>
      </c>
      <c r="E66" s="4">
        <f t="shared" si="13"/>
        <v>362064.9</v>
      </c>
      <c r="F66" s="4">
        <f t="shared" si="23"/>
        <v>563292.3</v>
      </c>
      <c r="G66" s="4">
        <f t="shared" si="23"/>
        <v>362064.9</v>
      </c>
      <c r="H66" s="4">
        <f t="shared" si="23"/>
        <v>0</v>
      </c>
      <c r="I66" s="4">
        <f t="shared" si="23"/>
        <v>0</v>
      </c>
      <c r="J66" s="4">
        <f t="shared" si="23"/>
        <v>0</v>
      </c>
      <c r="K66" s="4">
        <f t="shared" si="23"/>
        <v>0</v>
      </c>
      <c r="L66" s="4">
        <f t="shared" si="23"/>
        <v>0</v>
      </c>
      <c r="M66" s="4">
        <f t="shared" si="23"/>
        <v>0</v>
      </c>
      <c r="N66" s="13"/>
      <c r="O66" s="13"/>
      <c r="P66" s="8"/>
      <c r="Q66" s="8"/>
    </row>
    <row r="67" spans="16:17" ht="15">
      <c r="P67" s="8"/>
      <c r="Q67" s="8"/>
    </row>
    <row r="68" spans="16:17" ht="15">
      <c r="P68" s="8"/>
      <c r="Q68" s="8"/>
    </row>
    <row r="69" spans="16:17" ht="15">
      <c r="P69" s="8"/>
      <c r="Q69" s="8"/>
    </row>
    <row r="70" spans="16:17" ht="15">
      <c r="P70" s="8"/>
      <c r="Q70" s="8"/>
    </row>
    <row r="71" spans="16:17" ht="15">
      <c r="P71" s="8"/>
      <c r="Q71" s="8"/>
    </row>
    <row r="72" spans="16:17" ht="15">
      <c r="P72" s="8"/>
      <c r="Q72" s="8"/>
    </row>
    <row r="73" spans="16:17" ht="15">
      <c r="P73" s="8"/>
      <c r="Q73" s="8"/>
    </row>
    <row r="74" spans="16:17" ht="15">
      <c r="P74" s="8"/>
      <c r="Q74" s="8"/>
    </row>
    <row r="75" spans="16:17" ht="15">
      <c r="P75" s="8"/>
      <c r="Q75" s="8"/>
    </row>
    <row r="76" spans="16:17" ht="15">
      <c r="P76" s="8"/>
      <c r="Q76" s="8"/>
    </row>
    <row r="77" spans="16:17" ht="15">
      <c r="P77" s="8"/>
      <c r="Q77" s="8"/>
    </row>
    <row r="78" spans="16:17" ht="15">
      <c r="P78" s="8"/>
      <c r="Q78" s="8"/>
    </row>
    <row r="79" spans="16:17" ht="15">
      <c r="P79" s="8"/>
      <c r="Q79" s="8"/>
    </row>
    <row r="80" spans="16:17" ht="15">
      <c r="P80" s="8"/>
      <c r="Q80" s="8"/>
    </row>
    <row r="81" spans="16:17" ht="15">
      <c r="P81" s="8"/>
      <c r="Q81" s="8"/>
    </row>
    <row r="82" spans="16:17" ht="15">
      <c r="P82" s="8"/>
      <c r="Q82" s="8"/>
    </row>
  </sheetData>
  <sheetProtection/>
  <mergeCells count="60">
    <mergeCell ref="A39:A42"/>
    <mergeCell ref="B39:B42"/>
    <mergeCell ref="N39:O42"/>
    <mergeCell ref="A8:A10"/>
    <mergeCell ref="B8:B10"/>
    <mergeCell ref="C8:C10"/>
    <mergeCell ref="D8:E9"/>
    <mergeCell ref="F8:M8"/>
    <mergeCell ref="N8:O10"/>
    <mergeCell ref="F9:G9"/>
    <mergeCell ref="H9:I9"/>
    <mergeCell ref="J9:K9"/>
    <mergeCell ref="L9:M9"/>
    <mergeCell ref="N11:O11"/>
    <mergeCell ref="B12:C12"/>
    <mergeCell ref="N12:O12"/>
    <mergeCell ref="B13:C13"/>
    <mergeCell ref="N13:O13"/>
    <mergeCell ref="A14:A17"/>
    <mergeCell ref="B14:B17"/>
    <mergeCell ref="N14:O17"/>
    <mergeCell ref="B18:B21"/>
    <mergeCell ref="N18:O21"/>
    <mergeCell ref="A18:A21"/>
    <mergeCell ref="B34:B37"/>
    <mergeCell ref="N34:O37"/>
    <mergeCell ref="B22:B25"/>
    <mergeCell ref="B26:B29"/>
    <mergeCell ref="B30:B33"/>
    <mergeCell ref="N22:O25"/>
    <mergeCell ref="N26:O29"/>
    <mergeCell ref="N30:O33"/>
    <mergeCell ref="B43:B46"/>
    <mergeCell ref="N43:O46"/>
    <mergeCell ref="B47:B50"/>
    <mergeCell ref="N38:O38"/>
    <mergeCell ref="B38:C38"/>
    <mergeCell ref="A22:A25"/>
    <mergeCell ref="A26:A29"/>
    <mergeCell ref="A30:A33"/>
    <mergeCell ref="A34:A37"/>
    <mergeCell ref="A63:A66"/>
    <mergeCell ref="B63:B66"/>
    <mergeCell ref="N63:O66"/>
    <mergeCell ref="A43:A46"/>
    <mergeCell ref="A47:A50"/>
    <mergeCell ref="A51:A54"/>
    <mergeCell ref="A55:A58"/>
    <mergeCell ref="B51:B54"/>
    <mergeCell ref="B55:B58"/>
    <mergeCell ref="A59:A62"/>
    <mergeCell ref="L3:O3"/>
    <mergeCell ref="A6:O6"/>
    <mergeCell ref="K1:O1"/>
    <mergeCell ref="A5:O5"/>
    <mergeCell ref="B59:B62"/>
    <mergeCell ref="N59:O62"/>
    <mergeCell ref="N47:O50"/>
    <mergeCell ref="N51:O54"/>
    <mergeCell ref="N55:O58"/>
  </mergeCells>
  <printOptions/>
  <pageMargins left="0.75" right="0.75" top="1" bottom="1" header="0.5" footer="0.5"/>
  <pageSetup fitToHeight="1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2014-07-01T05:49:18Z</cp:lastPrinted>
  <dcterms:created xsi:type="dcterms:W3CDTF">2013-09-25T10:58:55Z</dcterms:created>
  <dcterms:modified xsi:type="dcterms:W3CDTF">2015-05-25T10:38:30Z</dcterms:modified>
  <cp:category/>
  <cp:version/>
  <cp:contentType/>
  <cp:contentStatus/>
</cp:coreProperties>
</file>