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326" windowWidth="16290" windowHeight="11640" activeTab="0"/>
  </bookViews>
  <sheets>
    <sheet name="прил.2" sheetId="1" r:id="rId1"/>
  </sheets>
  <definedNames>
    <definedName name="_xlnm.Print_Titles" localSheetId="0">'прил.2'!$6:$8</definedName>
  </definedNames>
  <calcPr fullCalcOnLoad="1"/>
</workbook>
</file>

<file path=xl/sharedStrings.xml><?xml version="1.0" encoding="utf-8"?>
<sst xmlns="http://schemas.openxmlformats.org/spreadsheetml/2006/main" count="899" uniqueCount="277">
  <si>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</si>
  <si>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</si>
  <si>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</si>
  <si>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</si>
  <si>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</si>
  <si>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</si>
  <si>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</si>
  <si>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</si>
  <si>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</si>
  <si>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</si>
  <si>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</si>
  <si>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</si>
  <si>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</si>
  <si>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</si>
  <si>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</si>
  <si>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</si>
  <si>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</si>
  <si>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</si>
  <si>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</si>
  <si>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</si>
  <si>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</si>
  <si>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</si>
  <si>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</si>
  <si>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Строительство дошкольного образовательного учреждения на 145 мест по адресу: п. Просторный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</si>
  <si>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</si>
  <si>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36 г. Томска, ул. Иркутский тракт, 122/1</t>
  </si>
  <si>
    <t>Комплексный капитальный ремонт здания МАОУ СОШ № 51 г. Томска, ул. Карташова, 47</t>
  </si>
  <si>
    <t>Разработка проектно-сметной документации на капитальный ремонт здания МАОУ СОШ № 34 г. Томска, пр. Фрунзе, 135 (корректировка ПСД 2008 года)</t>
  </si>
  <si>
    <t>Разработка проектно-сметной документации на капитальный ремонт здания МАОУ СОШ № 15 г. Томска, ул. Челюскинцев,  20а</t>
  </si>
  <si>
    <t>Разработка проектно-сметной документации на капитальный ремонт здания МБДОУ № 4 "Монтессори" г. Томска, пер. Пионерский, 4</t>
  </si>
  <si>
    <t>Разработка проектно-сметной документации на капитальный ремонт здания МБДОУ № 34 г. Томска, пер. Нечевский, 21</t>
  </si>
  <si>
    <t>Разработка проектно-сметной документации на капитальный ремонт здания МБДОУ № 116 г. Томска, пер. Базарный, 11</t>
  </si>
  <si>
    <t>Разработка проектно-сметной документации на капитальный ремонт корпуса №1 ДООЛ "Энергетик"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</si>
  <si>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</si>
  <si>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</si>
  <si>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</si>
  <si>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</si>
  <si>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</si>
  <si>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</si>
  <si>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Разработка проектно-сметной документации на капитальный ремонт спортивного зала МАОУ СОШ № 16 г. Томска, пер. Сухоозерный, 6</t>
  </si>
  <si>
    <t>Разработка проектно-сметной документации на капитальный ремонт здания МАОУ СОШ № 53 г. Томска, ул. Бела Куна, 1</t>
  </si>
  <si>
    <t>Разработка проектно-сметной документации на капитальный ремонт здания МБДОУ № 17 г. Томска, ул. Розы Люксембург, 38а</t>
  </si>
  <si>
    <t>Разработка проектно-сметной документации на капитальный ремонт здания МБДОУ № 23 г. Томска, д. Лоскутово, ул. Ленина, 4а</t>
  </si>
  <si>
    <t>Разработка проектно-сметной документации на капитальный ремонт здания МАДОУ № 40 г. Томска, ул. Усова, 33</t>
  </si>
  <si>
    <t>Разработка проектно-сметной документации на капитальный ремонт здания МАОУ ДОД ДДТ "У Белого озера", ул. Кривая, 33</t>
  </si>
  <si>
    <t>Разработка проектно-сметной документации на капитальный ремонт здания клуба ДООЛ "Солнечная республика"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</si>
  <si>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</si>
  <si>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</si>
  <si>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</si>
  <si>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</si>
  <si>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</si>
  <si>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</si>
  <si>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</si>
  <si>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Разработка проектно-сметной документации на капитальный ремонт спортивного зала МАОУ СОШ № 38 г. Томска, ул. Ивана Черных, 123/1</t>
  </si>
  <si>
    <t>Разработка проектно-сметной документации на капитальный ремонт здания МАОУ СОШ № 11 г. Томска, ул. Кольцевой проезд, 39</t>
  </si>
  <si>
    <t>Разработка проектно-сметной документации на капитальный ремонт здания МАОУ СОШ № 14 г. Томска, ул. Карла Ильмера, 11</t>
  </si>
  <si>
    <t>Разработка проектно-сметной документации на капитальный ремонт здания МАДОУ № 6 г. Томска, ул. Транспортная, 4а</t>
  </si>
  <si>
    <t>Разработка проектно-сметной документации на капитальный ремонт здания МБДОУ № 18 г. Томска, с. Дзержинское, ул. Фабричная, 17а</t>
  </si>
  <si>
    <t>Разработка проектно-сметной документации на капитальный ремонт здания МБДОУ № 21 г. Томска, ул. Большая Подгорная, 159а</t>
  </si>
  <si>
    <t>Разработка проектно-сметной документации на капитальный ремонт здания МБДОУ № 22 г. Томска, ул. Елизаровых, 37</t>
  </si>
  <si>
    <t>Разработка проектно-сметной документации на капитальный ремонт здания МАОУ ДОД ДЮЦ "Звездочка", ул. Косарева, 9</t>
  </si>
  <si>
    <t>Разработка проектно-сметной документации на капитальный ремонт здания ДООЛ "Сириус"</t>
  </si>
  <si>
    <t>"Строительство, реконструкция, капитальный ремонт объектов образования" на 2015 - 2017 годы"</t>
  </si>
  <si>
    <t>ПЕРЕЧЕНЬ МЕРОПРИЯТИЙ И РЕСУРСНОЕ ОБЕСПЕЧЕНИЕ ПОДПРОГРАММЫ 5</t>
  </si>
  <si>
    <t>Цель подпрограммы: создание условий для предоставления детям города Томска дошкольного и общего образования.</t>
  </si>
  <si>
    <t>Задача 1 подпрограммы: обеспечение 100% детей в возрасте от 3-х лет местами в дошкольных образовательных учреждениях.</t>
  </si>
  <si>
    <t>Задача 2 подпрограммы: обеспечение доступности общеобразовательных учреждений для жителей новых микрорайонов города Томска.</t>
  </si>
  <si>
    <t>ВСЕГО ПО ПОДПРОГРАММЕ 5</t>
  </si>
  <si>
    <t>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</si>
  <si>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</si>
  <si>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</si>
  <si>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</si>
  <si>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</si>
  <si>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</si>
  <si>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</si>
  <si>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</si>
  <si>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</si>
  <si>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</si>
  <si>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</si>
  <si>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</si>
  <si>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</si>
  <si>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</si>
  <si>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1.3.1</t>
  </si>
  <si>
    <t>Строительство дошкольного образовательного учреждения на 145 мест по адресу: ул. Архитектора Василия Болдырева, 6</t>
  </si>
  <si>
    <t>Строительство дошкольного образовательного учреждения на 145 мест по адресу: ул. Архитектора Василия Болдырева, 7</t>
  </si>
  <si>
    <t>Строительство дошкольного образовательного учреждения на 200 мест по адресу: ул. А. Крячкова, 5 (1 очередь)</t>
  </si>
  <si>
    <t>Строительство дошкольного образовательного учреждения на 220 мест по адресу: ул. Высоцкого, 8ж</t>
  </si>
  <si>
    <t>Итого по задаче 2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</si>
  <si>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</si>
  <si>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 xml:space="preserve">Итого по задаче 3 </t>
  </si>
  <si>
    <t>Корректировка проектно-сметной документации на реконструкцию МАОУ СОШ № 3 по ул. Карла Маркса, 21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</si>
  <si>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</si>
  <si>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</si>
  <si>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Разработка проектно-сметной документации на капитальный ремонт здания МБОУ школы-интерната № 22 г. Томска, ул. Сибирская, 81г</t>
  </si>
  <si>
    <t>Разработка проектно-сметной документации на капитальный ремонт здания МБОУ ДОД ДДЮ "Наша Гавань", ул. Карла Маркса, 33</t>
  </si>
  <si>
    <t>Комплексный капитальный ремонт здания МБОУ школы-интерната № 22 г. Томска, ул. Сибирская, 81г</t>
  </si>
  <si>
    <t>Капитальный ремонт здания МБОУ ДОД ДДЮ "Наша Гавань", ул. Карла Маркса, 33</t>
  </si>
  <si>
    <t>Разработка проектно-сметной документации на капитальный ремонт здания МБОУ школы-интерната № 1 г. Томска, ул. Смирнова, 50</t>
  </si>
  <si>
    <t>Комплексный капитальный ремонт здания МБОУ школы-интерната № 1 г. Томска, ул. Смирнова, 50</t>
  </si>
  <si>
    <t>1.2.5</t>
  </si>
  <si>
    <t>1.4.3</t>
  </si>
  <si>
    <t>1.4.4</t>
  </si>
  <si>
    <t>1.4.5</t>
  </si>
  <si>
    <t>1.4.6</t>
  </si>
  <si>
    <t>1.4.8</t>
  </si>
  <si>
    <t>1.4.9</t>
  </si>
  <si>
    <t>1.4.10</t>
  </si>
  <si>
    <t>1.4.11</t>
  </si>
  <si>
    <t>1.4.12</t>
  </si>
  <si>
    <t>1.4.13</t>
  </si>
  <si>
    <t>1.4.14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</si>
  <si>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</si>
  <si>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</si>
  <si>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</si>
  <si>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</si>
  <si>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</si>
  <si>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</si>
  <si>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</si>
  <si>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</si>
  <si>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</si>
  <si>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</si>
  <si>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</si>
  <si>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</si>
  <si>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</si>
  <si>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</si>
  <si>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</si>
  <si>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</si>
  <si>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</si>
  <si>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</si>
  <si>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</si>
  <si>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</si>
  <si>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</si>
  <si>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</si>
  <si>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</si>
  <si>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</si>
  <si>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</si>
  <si>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</si>
  <si>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</si>
  <si>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</si>
  <si>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</si>
  <si>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</si>
  <si>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</si>
  <si>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Капитальный ремонт МАОУ СОШ № 30 г. Томска (по решению суда)</t>
  </si>
  <si>
    <t>1.2.6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</si>
  <si>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</si>
  <si>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</si>
  <si>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дошкольного образовательного учреждения на 145 мест по адресу: ул. Академика Сахарова, 46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</si>
  <si>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</si>
  <si>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</si>
  <si>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>Строительство дошкольного образовательного учреждения на 200 мест по адресу: ул. А. Крячкова, 5 (2 очередь)</t>
  </si>
  <si>
    <t xml:space="preserve">Реконструкция МАОУ Гуманитарный лицей г.Томска, пр.Ленина, 53 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</si>
  <si>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</si>
  <si>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</si>
  <si>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</si>
  <si>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</si>
  <si>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</si>
  <si>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</si>
  <si>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</si>
  <si>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</si>
  <si>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</si>
  <si>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</si>
  <si>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</si>
  <si>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</si>
  <si>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</si>
  <si>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</si>
  <si>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</si>
  <si>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</si>
  <si>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</si>
  <si>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</si>
  <si>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</si>
  <si>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</si>
  <si>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</si>
  <si>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</si>
  <si>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</si>
  <si>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</si>
  <si>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</si>
  <si>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</si>
  <si>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</si>
  <si>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</si>
  <si>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</si>
  <si>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</si>
  <si>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</si>
  <si>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</si>
  <si>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</si>
  <si>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</si>
  <si>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</si>
  <si>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1.4.48</t>
  </si>
  <si>
    <t>1.1.28</t>
  </si>
  <si>
    <t>1.1.29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</si>
  <si>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</si>
  <si>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1.1.30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</si>
  <si>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</si>
  <si>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МАДОУ № 6, ул. Транспортная, 4а</t>
  </si>
  <si>
    <t>Проектные работы по капитальному ремонту МАДОУ № 6, ул. Транспортная, 4а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</si>
  <si>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</si>
  <si>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1.3.2.</t>
  </si>
  <si>
    <t>1.3.3.</t>
  </si>
  <si>
    <t>1.3.4.</t>
  </si>
  <si>
    <t>1.3.5.</t>
  </si>
  <si>
    <t>Капитальный ремонт фасада МАОУ лицей № 8</t>
  </si>
  <si>
    <t>1.3.6.</t>
  </si>
  <si>
    <t>Капитальный ремонт фасада МАОУ СОШ № 2</t>
  </si>
  <si>
    <t>1.3.7.</t>
  </si>
  <si>
    <t>Проектные работы по капитальному ремонту фасада МАОУ СОШ № 2</t>
  </si>
  <si>
    <t>1.3.8.</t>
  </si>
  <si>
    <t>Капитальный ремонт фасада МБОУ ДОД ДДиЮ "Факел"</t>
  </si>
  <si>
    <t>1.3.9.</t>
  </si>
  <si>
    <t>Проектные работы по капитальному ремонту фасада МБОУ ДОД ДДиЮ "Факел"</t>
  </si>
  <si>
    <t>1.3.10.</t>
  </si>
  <si>
    <t>Капитальный ремонт фасада МАОУ ДОД ДЮЦ "Звездочка"</t>
  </si>
  <si>
    <t>1.3.11.</t>
  </si>
  <si>
    <t>Проектные работы по капитальному ремонту фасада МАОУ ДОД ДЮЦ "Звездочка"</t>
  </si>
  <si>
    <t>Капитальный ремонт МАОУ "Средняя общеобразовательная школа
№ 27 г. Томска" (по решению суда)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</si>
  <si>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</si>
  <si>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</si>
  <si>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Строительство общеобразовательного учреждения на 1136 мест в микрорайоне 9 жилого района "Восточный" по ул. П.Федоровского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</si>
  <si>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</si>
  <si>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</si>
  <si>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1.4.2</t>
  </si>
  <si>
    <t>1.4.7</t>
  </si>
  <si>
    <t>1.4.49</t>
  </si>
  <si>
    <t>1.1.31</t>
  </si>
  <si>
    <t>Департамент управления муниципальной собственностью администрации Города Томска</t>
  </si>
  <si>
    <t>1.1.32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</si>
  <si>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</si>
  <si>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1.2.7</t>
  </si>
  <si>
    <t>1.4.15</t>
  </si>
  <si>
    <t>1.4.16</t>
  </si>
  <si>
    <t xml:space="preserve">    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</si>
  <si>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30 по адресу: ТО, г. Томска, ул. Интернационалистов, 11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</si>
  <si>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Строительство отдельно стоящего здания для дошкольных групп на территории МАОУ СОШ № 40 по адресу: ТО, г. Томска, ул. Никитина, 26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</si>
  <si>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Строительство отдельно стоящего здания для дошкольных групп на территории МАОУ СОШ № 36 по адресу: ТО, г. Томска, ул. Иркутский тракт, 122/1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</si>
  <si>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 Строительство отдельно стоящего здания для дошкольных групп на территории МАДОУ № 76 по адресу: ТО, г. Томска, ул. Говорова, 24/1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</si>
  <si>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 xml:space="preserve">   Строительство отдельно стоящего здания для дошкольных групп на территории МАДОУ № 69 по адресу: ТО, г. Томска, ул. Интернационалистов, 20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</si>
  <si>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1.1.34.</t>
  </si>
  <si>
    <t>1.1.35.</t>
  </si>
  <si>
    <t>1.1.36.</t>
  </si>
  <si>
    <t>1.1.37.</t>
  </si>
  <si>
    <t>1.1.38.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</si>
  <si>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</si>
  <si>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</si>
  <si>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</si>
  <si>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</si>
  <si>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</si>
  <si>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</si>
  <si>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</si>
  <si>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1.1.40</t>
  </si>
  <si>
    <t>1.1.41</t>
  </si>
  <si>
    <t>1.1.42</t>
  </si>
  <si>
    <t>1.1.43</t>
  </si>
  <si>
    <t>1.1.44</t>
  </si>
  <si>
    <t>1.1.45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</si>
  <si>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</si>
  <si>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Приобретение здания для размещения дошкольного образовательного учреждения на 145 мест по адресу: г. Томск, ул. В. Болдырева, 7  (строительный адрес)</t>
  </si>
  <si>
    <t>Приобретение здания для размещения дошкольного образовательного учреждения на 145 мест по адресу: г. Томск, п. Наука, ул. Академика Сахарова, 46  (строительный адрес)</t>
  </si>
  <si>
    <t>Приобретение здания для размещения дошкольного образовательного учреждения на 145 мест по адресу: п. Просторный (строительный адрес)</t>
  </si>
  <si>
    <t>Приобретение здания для размещения дошкольного образовательного учреждения на 145 мест по адресу: г. Томск, ул. В. Болдырева, 6 (строительный адрес)</t>
  </si>
  <si>
    <t>Приобретение здания для размещения дошкольного образовательного учреждения на 220 мест по адресу: г. Томск,  ул. Иркутский тракт, 177 (строительный адрес)</t>
  </si>
  <si>
    <t>Приобретение здания для размещения общеобразовательного учреждения на 1100 мест по адресу: г.Томск, ул.Федоровского,4 (строительный адрес)</t>
  </si>
  <si>
    <t>1.1.46</t>
  </si>
  <si>
    <t>1.1.47</t>
  </si>
  <si>
    <t>1.1.48</t>
  </si>
  <si>
    <t>1.1.49</t>
  </si>
  <si>
    <t>1.1.50</t>
  </si>
  <si>
    <t>1.1.51</t>
  </si>
  <si>
    <t>1.2.8.</t>
  </si>
  <si>
    <t>1.2.9.</t>
  </si>
  <si>
    <t>1.1.33.</t>
  </si>
  <si>
    <t>Капитальный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</si>
  <si>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</si>
  <si>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Приложение 2 к Подпрограмме 5 "Строительство, реконструкция, капитальный ремонт объектов образования" на 2015 – 2017 годы" муниципальной программы "Развитие образования" на 2015 - 2017 годы"</t>
  </si>
  <si>
    <t>Софинансироование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</si>
  <si>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1.1.39</t>
  </si>
  <si>
    <t xml:space="preserve">Строительство детского сада на 80 мест по адресу: г. Томск, ул. Первомайская, 161 в рамках реализации ГП "Развитие образования в Томской области" </t>
  </si>
  <si>
    <t xml:space="preserve">Строительство детского сада на 80 мест по адресу: г. Томск, ул. Косарева,15 в рамках реализации ГП "Развитие образования в Томской области" </t>
  </si>
  <si>
    <t>Строительство детского сада на 80 мест по адресу: г. Томск, пр. Комсомольский, 71/2 в рамках реализации ГП "Развитие образования в Томской области"</t>
  </si>
  <si>
    <t>Приложение 5 к постановлению администрации Города Томска от 29.05.2015 № 471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</si>
</sst>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000"/>
    <numFmt numFmtId="171" formatCode="#,##0.000"/>
    <numFmt numFmtId="172" formatCode="_-* #,##0.0_р_._-;\-* #,##0.0_р_._-;_-* &quot;-&quot;?_р_._-;_-@_-"/>
  </numFmts>
  <fonts count="26"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6">
    <xf numFmtId="0" fontId="0" fillId="0" borderId="0" xfId="0" applyAlignment="1">
      <alignment/>
    </xf>
    <xf numFmtId="16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164" fontId="3" fillId="0" borderId="0" xfId="61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1" fillId="0" borderId="10" xfId="53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558"/>
  <sheetViews>
    <sheetView tabSelected="1" view="pageBreakPreview" zoomScale="60" zoomScaleNormal="85" zoomScalePageLayoutView="0" workbookViewId="0" topLeftCell="A1">
      <selection activeCell="K1" sqref="K1:O1"/>
    </sheetView>
  </sheetViews>
  <sheetFormatPr defaultColWidth="9.140625" defaultRowHeight="15"/>
  <cols>
    <col min="1" max="1" width="9.140625" style="8" customWidth="1"/>
    <col min="2" max="2" width="30.7109375" style="8" customWidth="1"/>
    <col min="3" max="3" width="9.140625" style="8" customWidth="1"/>
    <col min="4" max="4" width="14.7109375" style="8" customWidth="1"/>
    <col min="5" max="5" width="13.28125" style="8" customWidth="1"/>
    <col min="6" max="6" width="17.140625" style="8" customWidth="1"/>
    <col min="7" max="7" width="13.28125" style="8" customWidth="1"/>
    <col min="8" max="8" width="10.140625" style="8" customWidth="1"/>
    <col min="9" max="9" width="9.28125" style="8" customWidth="1"/>
    <col min="10" max="10" width="14.7109375" style="8" customWidth="1"/>
    <col min="11" max="11" width="12.140625" style="8" customWidth="1"/>
    <col min="12" max="13" width="9.28125" style="8" customWidth="1"/>
    <col min="14" max="16" width="9.140625" style="8" customWidth="1"/>
    <col min="17" max="17" width="15.140625" style="8" customWidth="1"/>
    <col min="18" max="16384" width="9.140625" style="8" customWidth="1"/>
  </cols>
  <sheetData>
    <row r="1" spans="1:15" ht="7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38" t="s">
        <v>276</v>
      </c>
      <c r="L1" s="38"/>
      <c r="M1" s="38"/>
      <c r="N1" s="38"/>
      <c r="O1" s="38"/>
    </row>
    <row r="2" spans="1:15" ht="82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31" t="s">
        <v>270</v>
      </c>
      <c r="M2" s="31"/>
      <c r="N2" s="31"/>
      <c r="O2" s="31"/>
    </row>
    <row r="3" spans="1:15" ht="15">
      <c r="A3" s="39" t="s">
        <v>63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15">
      <c r="A4" s="39" t="s">
        <v>62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5" ht="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">
      <c r="A6" s="29" t="s">
        <v>3</v>
      </c>
      <c r="B6" s="28" t="s">
        <v>4</v>
      </c>
      <c r="C6" s="28" t="s">
        <v>5</v>
      </c>
      <c r="D6" s="28" t="s">
        <v>6</v>
      </c>
      <c r="E6" s="28"/>
      <c r="F6" s="28" t="s">
        <v>7</v>
      </c>
      <c r="G6" s="28"/>
      <c r="H6" s="28"/>
      <c r="I6" s="28"/>
      <c r="J6" s="28"/>
      <c r="K6" s="28"/>
      <c r="L6" s="28"/>
      <c r="M6" s="28"/>
      <c r="N6" s="28" t="s">
        <v>16</v>
      </c>
      <c r="O6" s="28"/>
    </row>
    <row r="7" spans="1:15" ht="33" customHeight="1">
      <c r="A7" s="29"/>
      <c r="B7" s="28"/>
      <c r="C7" s="28"/>
      <c r="D7" s="28"/>
      <c r="E7" s="28"/>
      <c r="F7" s="28" t="s">
        <v>8</v>
      </c>
      <c r="G7" s="28"/>
      <c r="H7" s="28" t="s">
        <v>9</v>
      </c>
      <c r="I7" s="28"/>
      <c r="J7" s="28" t="s">
        <v>10</v>
      </c>
      <c r="K7" s="28"/>
      <c r="L7" s="28" t="s">
        <v>11</v>
      </c>
      <c r="M7" s="28"/>
      <c r="N7" s="28"/>
      <c r="O7" s="28"/>
    </row>
    <row r="8" spans="1:30" ht="25.5">
      <c r="A8" s="29"/>
      <c r="B8" s="28"/>
      <c r="C8" s="28"/>
      <c r="D8" s="3" t="s">
        <v>12</v>
      </c>
      <c r="E8" s="3" t="s">
        <v>13</v>
      </c>
      <c r="F8" s="3" t="s">
        <v>12</v>
      </c>
      <c r="G8" s="3" t="s">
        <v>13</v>
      </c>
      <c r="H8" s="3" t="s">
        <v>12</v>
      </c>
      <c r="I8" s="3" t="s">
        <v>13</v>
      </c>
      <c r="J8" s="3" t="s">
        <v>12</v>
      </c>
      <c r="K8" s="3" t="s">
        <v>13</v>
      </c>
      <c r="L8" s="3" t="s">
        <v>12</v>
      </c>
      <c r="M8" s="3" t="s">
        <v>13</v>
      </c>
      <c r="N8" s="28"/>
      <c r="O8" s="2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5">
      <c r="A9" s="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28">
        <v>14</v>
      </c>
      <c r="O9" s="2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55.5" customHeight="1">
      <c r="A10" s="2" t="s">
        <v>68</v>
      </c>
      <c r="B10" s="40" t="s">
        <v>64</v>
      </c>
      <c r="C10" s="40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  <c r="O10" s="2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15" ht="58.5" customHeight="1">
      <c r="A11" s="2" t="s">
        <v>18</v>
      </c>
      <c r="B11" s="40" t="s">
        <v>65</v>
      </c>
      <c r="C11" s="4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0"/>
      <c r="O11" s="20"/>
    </row>
    <row r="12" spans="1:15" ht="20.25" customHeight="1">
      <c r="A12" s="29" t="s">
        <v>69</v>
      </c>
      <c r="B12" s="30" t="s">
        <v>146</v>
      </c>
      <c r="C12" s="3" t="s">
        <v>14</v>
      </c>
      <c r="D12" s="1">
        <f aca="true" t="shared" si="0" ref="D12:D31">F12+H12+J12+L12</f>
        <v>116000</v>
      </c>
      <c r="E12" s="1">
        <f aca="true" t="shared" si="1" ref="E12:E31">G12+I12+K12+M12</f>
        <v>0</v>
      </c>
      <c r="F12" s="1">
        <f aca="true" t="shared" si="2" ref="F12:M12">SUM(F13:F15)</f>
        <v>29000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87000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28" t="s">
        <v>19</v>
      </c>
      <c r="O12" s="28"/>
    </row>
    <row r="13" spans="1:15" ht="20.25" customHeight="1">
      <c r="A13" s="29"/>
      <c r="B13" s="30"/>
      <c r="C13" s="3" t="s">
        <v>0</v>
      </c>
      <c r="D13" s="1">
        <f t="shared" si="0"/>
        <v>116000</v>
      </c>
      <c r="E13" s="1">
        <f t="shared" si="1"/>
        <v>0</v>
      </c>
      <c r="F13" s="1">
        <v>29000</v>
      </c>
      <c r="G13" s="1"/>
      <c r="H13" s="17"/>
      <c r="I13" s="1"/>
      <c r="J13" s="1">
        <v>87000</v>
      </c>
      <c r="K13" s="1"/>
      <c r="L13" s="1"/>
      <c r="M13" s="1"/>
      <c r="N13" s="28"/>
      <c r="O13" s="28"/>
    </row>
    <row r="14" spans="1:15" ht="20.25" customHeight="1">
      <c r="A14" s="29"/>
      <c r="B14" s="30"/>
      <c r="C14" s="3" t="s">
        <v>1</v>
      </c>
      <c r="D14" s="1">
        <f t="shared" si="0"/>
        <v>0</v>
      </c>
      <c r="E14" s="1">
        <f t="shared" si="1"/>
        <v>0</v>
      </c>
      <c r="F14" s="1"/>
      <c r="G14" s="1"/>
      <c r="H14" s="1"/>
      <c r="I14" s="1"/>
      <c r="J14" s="1"/>
      <c r="K14" s="1"/>
      <c r="L14" s="1"/>
      <c r="M14" s="1"/>
      <c r="N14" s="28"/>
      <c r="O14" s="28"/>
    </row>
    <row r="15" spans="1:15" ht="20.25" customHeight="1">
      <c r="A15" s="29"/>
      <c r="B15" s="30"/>
      <c r="C15" s="3" t="s">
        <v>2</v>
      </c>
      <c r="D15" s="1">
        <f t="shared" si="0"/>
        <v>0</v>
      </c>
      <c r="E15" s="1">
        <f t="shared" si="1"/>
        <v>0</v>
      </c>
      <c r="F15" s="1"/>
      <c r="G15" s="1"/>
      <c r="H15" s="1"/>
      <c r="I15" s="1"/>
      <c r="J15" s="1"/>
      <c r="K15" s="1"/>
      <c r="L15" s="1"/>
      <c r="M15" s="1"/>
      <c r="N15" s="28"/>
      <c r="O15" s="28"/>
    </row>
    <row r="16" spans="1:15" ht="20.25" customHeight="1">
      <c r="A16" s="29" t="s">
        <v>70</v>
      </c>
      <c r="B16" s="30" t="s">
        <v>274</v>
      </c>
      <c r="C16" s="3" t="s">
        <v>14</v>
      </c>
      <c r="D16" s="1">
        <f t="shared" si="0"/>
        <v>116000</v>
      </c>
      <c r="E16" s="1">
        <f t="shared" si="1"/>
        <v>62000</v>
      </c>
      <c r="F16" s="1">
        <f aca="true" t="shared" si="3" ref="F16:M16">SUM(F17:F19)</f>
        <v>29000</v>
      </c>
      <c r="G16" s="1">
        <f t="shared" si="3"/>
        <v>0</v>
      </c>
      <c r="H16" s="1">
        <f t="shared" si="3"/>
        <v>0</v>
      </c>
      <c r="I16" s="1">
        <f t="shared" si="3"/>
        <v>0</v>
      </c>
      <c r="J16" s="1">
        <f t="shared" si="3"/>
        <v>87000</v>
      </c>
      <c r="K16" s="1">
        <f t="shared" si="3"/>
        <v>62000</v>
      </c>
      <c r="L16" s="1">
        <f t="shared" si="3"/>
        <v>0</v>
      </c>
      <c r="M16" s="1">
        <f t="shared" si="3"/>
        <v>0</v>
      </c>
      <c r="N16" s="28" t="s">
        <v>19</v>
      </c>
      <c r="O16" s="28"/>
    </row>
    <row r="17" spans="1:15" ht="20.25" customHeight="1">
      <c r="A17" s="29"/>
      <c r="B17" s="30"/>
      <c r="C17" s="3" t="s">
        <v>0</v>
      </c>
      <c r="D17" s="1">
        <f t="shared" si="0"/>
        <v>116000</v>
      </c>
      <c r="E17" s="1">
        <f t="shared" si="1"/>
        <v>62000</v>
      </c>
      <c r="F17" s="1">
        <v>29000</v>
      </c>
      <c r="G17" s="1"/>
      <c r="H17" s="17"/>
      <c r="I17" s="1"/>
      <c r="J17" s="1">
        <v>87000</v>
      </c>
      <c r="K17" s="1">
        <v>62000</v>
      </c>
      <c r="L17" s="1"/>
      <c r="M17" s="1"/>
      <c r="N17" s="28"/>
      <c r="O17" s="28"/>
    </row>
    <row r="18" spans="1:15" ht="20.25" customHeight="1">
      <c r="A18" s="29"/>
      <c r="B18" s="30"/>
      <c r="C18" s="3" t="s">
        <v>1</v>
      </c>
      <c r="D18" s="1">
        <f t="shared" si="0"/>
        <v>0</v>
      </c>
      <c r="E18" s="1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28"/>
      <c r="O18" s="28"/>
    </row>
    <row r="19" spans="1:15" ht="20.25" customHeight="1">
      <c r="A19" s="29"/>
      <c r="B19" s="30"/>
      <c r="C19" s="3" t="s">
        <v>2</v>
      </c>
      <c r="D19" s="1">
        <f t="shared" si="0"/>
        <v>0</v>
      </c>
      <c r="E19" s="1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28"/>
      <c r="O19" s="28"/>
    </row>
    <row r="20" spans="1:15" ht="20.25" customHeight="1">
      <c r="A20" s="29" t="s">
        <v>71</v>
      </c>
      <c r="B20" s="30" t="s">
        <v>83</v>
      </c>
      <c r="C20" s="3" t="s">
        <v>14</v>
      </c>
      <c r="D20" s="1">
        <f t="shared" si="0"/>
        <v>116000</v>
      </c>
      <c r="E20" s="1">
        <f t="shared" si="1"/>
        <v>0</v>
      </c>
      <c r="F20" s="1">
        <f aca="true" t="shared" si="4" ref="F20:M20">SUM(F21:F23)</f>
        <v>29000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1">
        <f t="shared" si="4"/>
        <v>87000</v>
      </c>
      <c r="K20" s="1">
        <f t="shared" si="4"/>
        <v>0</v>
      </c>
      <c r="L20" s="1">
        <f t="shared" si="4"/>
        <v>0</v>
      </c>
      <c r="M20" s="1">
        <f t="shared" si="4"/>
        <v>0</v>
      </c>
      <c r="N20" s="28" t="s">
        <v>19</v>
      </c>
      <c r="O20" s="28"/>
    </row>
    <row r="21" spans="1:15" ht="20.25" customHeight="1">
      <c r="A21" s="29"/>
      <c r="B21" s="30"/>
      <c r="C21" s="3" t="s">
        <v>0</v>
      </c>
      <c r="D21" s="1">
        <f t="shared" si="0"/>
        <v>116000</v>
      </c>
      <c r="E21" s="1">
        <f t="shared" si="1"/>
        <v>0</v>
      </c>
      <c r="F21" s="1">
        <v>29000</v>
      </c>
      <c r="G21" s="1"/>
      <c r="H21" s="17"/>
      <c r="I21" s="1"/>
      <c r="J21" s="1">
        <v>87000</v>
      </c>
      <c r="K21" s="1"/>
      <c r="L21" s="1"/>
      <c r="M21" s="1"/>
      <c r="N21" s="28"/>
      <c r="O21" s="28"/>
    </row>
    <row r="22" spans="1:15" ht="20.25" customHeight="1">
      <c r="A22" s="29"/>
      <c r="B22" s="30"/>
      <c r="C22" s="3" t="s">
        <v>1</v>
      </c>
      <c r="D22" s="1">
        <f t="shared" si="0"/>
        <v>0</v>
      </c>
      <c r="E22" s="1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28"/>
      <c r="O22" s="28"/>
    </row>
    <row r="23" spans="1:15" ht="20.25" customHeight="1">
      <c r="A23" s="29"/>
      <c r="B23" s="30"/>
      <c r="C23" s="3" t="s">
        <v>2</v>
      </c>
      <c r="D23" s="1">
        <f t="shared" si="0"/>
        <v>0</v>
      </c>
      <c r="E23" s="1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28"/>
      <c r="O23" s="28"/>
    </row>
    <row r="24" spans="1:15" ht="20.25" customHeight="1">
      <c r="A24" s="29" t="s">
        <v>72</v>
      </c>
      <c r="B24" s="30" t="s">
        <v>84</v>
      </c>
      <c r="C24" s="3" t="s">
        <v>14</v>
      </c>
      <c r="D24" s="1">
        <f t="shared" si="0"/>
        <v>116000</v>
      </c>
      <c r="E24" s="1">
        <f t="shared" si="1"/>
        <v>0</v>
      </c>
      <c r="F24" s="1">
        <f aca="true" t="shared" si="5" ref="F24:M24">SUM(F25:F27)</f>
        <v>29000</v>
      </c>
      <c r="G24" s="1">
        <f t="shared" si="5"/>
        <v>0</v>
      </c>
      <c r="H24" s="1">
        <f t="shared" si="5"/>
        <v>0</v>
      </c>
      <c r="I24" s="1">
        <f t="shared" si="5"/>
        <v>0</v>
      </c>
      <c r="J24" s="1">
        <f t="shared" si="5"/>
        <v>87000</v>
      </c>
      <c r="K24" s="1">
        <f t="shared" si="5"/>
        <v>0</v>
      </c>
      <c r="L24" s="1">
        <f t="shared" si="5"/>
        <v>0</v>
      </c>
      <c r="M24" s="1">
        <f t="shared" si="5"/>
        <v>0</v>
      </c>
      <c r="N24" s="28" t="s">
        <v>19</v>
      </c>
      <c r="O24" s="28"/>
    </row>
    <row r="25" spans="1:15" ht="20.25" customHeight="1">
      <c r="A25" s="29"/>
      <c r="B25" s="30"/>
      <c r="C25" s="3" t="s">
        <v>0</v>
      </c>
      <c r="D25" s="1">
        <f t="shared" si="0"/>
        <v>116000</v>
      </c>
      <c r="E25" s="1">
        <f t="shared" si="1"/>
        <v>0</v>
      </c>
      <c r="F25" s="1">
        <v>29000</v>
      </c>
      <c r="G25" s="1"/>
      <c r="H25" s="17"/>
      <c r="I25" s="1"/>
      <c r="J25" s="1">
        <v>87000</v>
      </c>
      <c r="K25" s="1"/>
      <c r="L25" s="1"/>
      <c r="M25" s="1"/>
      <c r="N25" s="28"/>
      <c r="O25" s="28"/>
    </row>
    <row r="26" spans="1:15" ht="20.25" customHeight="1">
      <c r="A26" s="29"/>
      <c r="B26" s="30"/>
      <c r="C26" s="3" t="s">
        <v>1</v>
      </c>
      <c r="D26" s="1">
        <f t="shared" si="0"/>
        <v>0</v>
      </c>
      <c r="E26" s="1">
        <f t="shared" si="1"/>
        <v>0</v>
      </c>
      <c r="F26" s="1"/>
      <c r="G26" s="1"/>
      <c r="H26" s="1"/>
      <c r="I26" s="1"/>
      <c r="J26" s="1"/>
      <c r="K26" s="1"/>
      <c r="L26" s="1"/>
      <c r="M26" s="1"/>
      <c r="N26" s="28"/>
      <c r="O26" s="28"/>
    </row>
    <row r="27" spans="1:15" ht="20.25" customHeight="1">
      <c r="A27" s="29"/>
      <c r="B27" s="30"/>
      <c r="C27" s="3" t="s">
        <v>2</v>
      </c>
      <c r="D27" s="1">
        <f t="shared" si="0"/>
        <v>0</v>
      </c>
      <c r="E27" s="1">
        <f t="shared" si="1"/>
        <v>0</v>
      </c>
      <c r="F27" s="1"/>
      <c r="G27" s="1"/>
      <c r="H27" s="1"/>
      <c r="I27" s="1"/>
      <c r="J27" s="1"/>
      <c r="K27" s="1"/>
      <c r="L27" s="1"/>
      <c r="M27" s="1"/>
      <c r="N27" s="28"/>
      <c r="O27" s="28"/>
    </row>
    <row r="28" spans="1:15" ht="20.25" customHeight="1">
      <c r="A28" s="29" t="s">
        <v>73</v>
      </c>
      <c r="B28" s="30" t="s">
        <v>23</v>
      </c>
      <c r="C28" s="3" t="s">
        <v>14</v>
      </c>
      <c r="D28" s="1">
        <f t="shared" si="0"/>
        <v>116000</v>
      </c>
      <c r="E28" s="1">
        <f t="shared" si="1"/>
        <v>0</v>
      </c>
      <c r="F28" s="1">
        <f aca="true" t="shared" si="6" ref="F28:M28">SUM(F29:F31)</f>
        <v>29000</v>
      </c>
      <c r="G28" s="1">
        <f t="shared" si="6"/>
        <v>0</v>
      </c>
      <c r="H28" s="1">
        <f t="shared" si="6"/>
        <v>0</v>
      </c>
      <c r="I28" s="1">
        <f t="shared" si="6"/>
        <v>0</v>
      </c>
      <c r="J28" s="1">
        <f t="shared" si="6"/>
        <v>87000</v>
      </c>
      <c r="K28" s="1">
        <f t="shared" si="6"/>
        <v>0</v>
      </c>
      <c r="L28" s="1">
        <f t="shared" si="6"/>
        <v>0</v>
      </c>
      <c r="M28" s="1">
        <f t="shared" si="6"/>
        <v>0</v>
      </c>
      <c r="N28" s="28" t="s">
        <v>19</v>
      </c>
      <c r="O28" s="28"/>
    </row>
    <row r="29" spans="1:15" ht="20.25" customHeight="1">
      <c r="A29" s="29"/>
      <c r="B29" s="30"/>
      <c r="C29" s="3" t="s">
        <v>0</v>
      </c>
      <c r="D29" s="1">
        <f t="shared" si="0"/>
        <v>116000</v>
      </c>
      <c r="E29" s="1">
        <f t="shared" si="1"/>
        <v>0</v>
      </c>
      <c r="F29" s="1">
        <v>29000</v>
      </c>
      <c r="G29" s="1"/>
      <c r="H29" s="18"/>
      <c r="I29" s="1"/>
      <c r="J29" s="1">
        <v>87000</v>
      </c>
      <c r="K29" s="1"/>
      <c r="L29" s="1"/>
      <c r="M29" s="1"/>
      <c r="N29" s="28"/>
      <c r="O29" s="28"/>
    </row>
    <row r="30" spans="1:15" ht="20.25" customHeight="1">
      <c r="A30" s="29"/>
      <c r="B30" s="30"/>
      <c r="C30" s="3" t="s">
        <v>1</v>
      </c>
      <c r="D30" s="1">
        <f t="shared" si="0"/>
        <v>0</v>
      </c>
      <c r="E30" s="1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28"/>
      <c r="O30" s="28"/>
    </row>
    <row r="31" spans="1:15" ht="20.25" customHeight="1">
      <c r="A31" s="29"/>
      <c r="B31" s="30"/>
      <c r="C31" s="3" t="s">
        <v>2</v>
      </c>
      <c r="D31" s="1">
        <f t="shared" si="0"/>
        <v>0</v>
      </c>
      <c r="E31" s="1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28"/>
      <c r="O31" s="28"/>
    </row>
    <row r="32" spans="1:15" ht="20.25" customHeight="1">
      <c r="A32" s="29" t="s">
        <v>74</v>
      </c>
      <c r="B32" s="30" t="s">
        <v>275</v>
      </c>
      <c r="C32" s="3" t="s">
        <v>14</v>
      </c>
      <c r="D32" s="1">
        <f aca="true" t="shared" si="7" ref="D32:E35">F32+H32+J32+L32</f>
        <v>64000</v>
      </c>
      <c r="E32" s="1">
        <f t="shared" si="7"/>
        <v>62000</v>
      </c>
      <c r="F32" s="1">
        <f aca="true" t="shared" si="8" ref="F32:M32">SUM(F33:F35)</f>
        <v>2000</v>
      </c>
      <c r="G32" s="1">
        <f t="shared" si="8"/>
        <v>0</v>
      </c>
      <c r="H32" s="1">
        <f t="shared" si="8"/>
        <v>0</v>
      </c>
      <c r="I32" s="1">
        <f t="shared" si="8"/>
        <v>0</v>
      </c>
      <c r="J32" s="1">
        <f t="shared" si="8"/>
        <v>62000</v>
      </c>
      <c r="K32" s="1">
        <f t="shared" si="8"/>
        <v>62000</v>
      </c>
      <c r="L32" s="1">
        <f t="shared" si="8"/>
        <v>0</v>
      </c>
      <c r="M32" s="1">
        <f t="shared" si="8"/>
        <v>0</v>
      </c>
      <c r="N32" s="28" t="s">
        <v>19</v>
      </c>
      <c r="O32" s="28"/>
    </row>
    <row r="33" spans="1:15" ht="20.25" customHeight="1">
      <c r="A33" s="29"/>
      <c r="B33" s="30"/>
      <c r="C33" s="3" t="s">
        <v>0</v>
      </c>
      <c r="D33" s="1">
        <f t="shared" si="7"/>
        <v>64000</v>
      </c>
      <c r="E33" s="1">
        <f t="shared" si="7"/>
        <v>62000</v>
      </c>
      <c r="F33" s="1">
        <v>2000</v>
      </c>
      <c r="G33" s="1"/>
      <c r="H33" s="1"/>
      <c r="I33" s="1"/>
      <c r="J33" s="1">
        <f>K33</f>
        <v>62000</v>
      </c>
      <c r="K33" s="1">
        <v>62000</v>
      </c>
      <c r="L33" s="1"/>
      <c r="M33" s="1"/>
      <c r="N33" s="28"/>
      <c r="O33" s="28"/>
    </row>
    <row r="34" spans="1:15" ht="20.25" customHeight="1">
      <c r="A34" s="29"/>
      <c r="B34" s="30"/>
      <c r="C34" s="3" t="s">
        <v>1</v>
      </c>
      <c r="D34" s="1">
        <f t="shared" si="7"/>
        <v>0</v>
      </c>
      <c r="E34" s="1">
        <f t="shared" si="7"/>
        <v>0</v>
      </c>
      <c r="F34" s="1"/>
      <c r="G34" s="1"/>
      <c r="H34" s="1"/>
      <c r="I34" s="1"/>
      <c r="J34" s="1"/>
      <c r="K34" s="1"/>
      <c r="L34" s="1"/>
      <c r="M34" s="1"/>
      <c r="N34" s="28"/>
      <c r="O34" s="28"/>
    </row>
    <row r="35" spans="1:15" ht="20.25" customHeight="1">
      <c r="A35" s="29"/>
      <c r="B35" s="30"/>
      <c r="C35" s="3" t="s">
        <v>2</v>
      </c>
      <c r="D35" s="1">
        <f t="shared" si="7"/>
        <v>0</v>
      </c>
      <c r="E35" s="1">
        <f t="shared" si="7"/>
        <v>0</v>
      </c>
      <c r="F35" s="1"/>
      <c r="G35" s="1"/>
      <c r="H35" s="1"/>
      <c r="I35" s="1"/>
      <c r="J35" s="1"/>
      <c r="K35" s="1"/>
      <c r="L35" s="1"/>
      <c r="M35" s="1"/>
      <c r="N35" s="28"/>
      <c r="O35" s="28"/>
    </row>
    <row r="36" spans="1:15" ht="20.25" customHeight="1">
      <c r="A36" s="29" t="s">
        <v>75</v>
      </c>
      <c r="B36" s="30" t="s">
        <v>85</v>
      </c>
      <c r="C36" s="3" t="s">
        <v>14</v>
      </c>
      <c r="D36" s="1">
        <f aca="true" t="shared" si="9" ref="D36:D47">F36+H36+J36+L36</f>
        <v>160000</v>
      </c>
      <c r="E36" s="1">
        <f aca="true" t="shared" si="10" ref="E36:E47">G36+I36+K36+M36</f>
        <v>0</v>
      </c>
      <c r="F36" s="1">
        <f aca="true" t="shared" si="11" ref="F36:M36">SUM(F37:F39)</f>
        <v>40000</v>
      </c>
      <c r="G36" s="1">
        <f t="shared" si="11"/>
        <v>0</v>
      </c>
      <c r="H36" s="1">
        <f t="shared" si="11"/>
        <v>0</v>
      </c>
      <c r="I36" s="1">
        <f t="shared" si="11"/>
        <v>0</v>
      </c>
      <c r="J36" s="1">
        <f t="shared" si="11"/>
        <v>120000</v>
      </c>
      <c r="K36" s="1">
        <f t="shared" si="11"/>
        <v>0</v>
      </c>
      <c r="L36" s="1">
        <f t="shared" si="11"/>
        <v>0</v>
      </c>
      <c r="M36" s="1">
        <f t="shared" si="11"/>
        <v>0</v>
      </c>
      <c r="N36" s="28" t="s">
        <v>19</v>
      </c>
      <c r="O36" s="28"/>
    </row>
    <row r="37" spans="1:15" ht="20.25" customHeight="1">
      <c r="A37" s="29"/>
      <c r="B37" s="30"/>
      <c r="C37" s="3" t="s">
        <v>0</v>
      </c>
      <c r="D37" s="1">
        <f t="shared" si="9"/>
        <v>160000</v>
      </c>
      <c r="E37" s="1">
        <f t="shared" si="10"/>
        <v>0</v>
      </c>
      <c r="F37" s="1">
        <v>40000</v>
      </c>
      <c r="G37" s="1"/>
      <c r="H37" s="17"/>
      <c r="I37" s="1"/>
      <c r="J37" s="1">
        <v>120000</v>
      </c>
      <c r="K37" s="1"/>
      <c r="L37" s="1"/>
      <c r="M37" s="1"/>
      <c r="N37" s="28"/>
      <c r="O37" s="28"/>
    </row>
    <row r="38" spans="1:15" ht="20.25" customHeight="1">
      <c r="A38" s="29"/>
      <c r="B38" s="30"/>
      <c r="C38" s="3" t="s">
        <v>1</v>
      </c>
      <c r="D38" s="1">
        <f t="shared" si="9"/>
        <v>0</v>
      </c>
      <c r="E38" s="1">
        <f t="shared" si="10"/>
        <v>0</v>
      </c>
      <c r="F38" s="1"/>
      <c r="G38" s="1"/>
      <c r="H38" s="1"/>
      <c r="I38" s="1"/>
      <c r="J38" s="1"/>
      <c r="K38" s="1"/>
      <c r="L38" s="1"/>
      <c r="M38" s="1"/>
      <c r="N38" s="28"/>
      <c r="O38" s="28"/>
    </row>
    <row r="39" spans="1:15" ht="20.25" customHeight="1">
      <c r="A39" s="29"/>
      <c r="B39" s="30"/>
      <c r="C39" s="3" t="s">
        <v>2</v>
      </c>
      <c r="D39" s="1">
        <f t="shared" si="9"/>
        <v>0</v>
      </c>
      <c r="E39" s="1">
        <f t="shared" si="10"/>
        <v>0</v>
      </c>
      <c r="F39" s="1"/>
      <c r="G39" s="1"/>
      <c r="H39" s="1"/>
      <c r="I39" s="1"/>
      <c r="J39" s="1"/>
      <c r="K39" s="1"/>
      <c r="L39" s="1"/>
      <c r="M39" s="1"/>
      <c r="N39" s="28"/>
      <c r="O39" s="28"/>
    </row>
    <row r="40" spans="1:15" ht="20.25" customHeight="1">
      <c r="A40" s="29" t="s">
        <v>76</v>
      </c>
      <c r="B40" s="30" t="s">
        <v>149</v>
      </c>
      <c r="C40" s="3" t="s">
        <v>14</v>
      </c>
      <c r="D40" s="1">
        <f t="shared" si="9"/>
        <v>160000</v>
      </c>
      <c r="E40" s="1">
        <f t="shared" si="10"/>
        <v>0</v>
      </c>
      <c r="F40" s="1">
        <f aca="true" t="shared" si="12" ref="F40:M40">SUM(F41:F43)</f>
        <v>40000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120000</v>
      </c>
      <c r="K40" s="1">
        <f t="shared" si="12"/>
        <v>0</v>
      </c>
      <c r="L40" s="1">
        <f t="shared" si="12"/>
        <v>0</v>
      </c>
      <c r="M40" s="1">
        <f t="shared" si="12"/>
        <v>0</v>
      </c>
      <c r="N40" s="28" t="s">
        <v>19</v>
      </c>
      <c r="O40" s="28"/>
    </row>
    <row r="41" spans="1:15" ht="20.25" customHeight="1">
      <c r="A41" s="29"/>
      <c r="B41" s="30"/>
      <c r="C41" s="3" t="s">
        <v>0</v>
      </c>
      <c r="D41" s="1">
        <f t="shared" si="9"/>
        <v>160000</v>
      </c>
      <c r="E41" s="1">
        <f t="shared" si="10"/>
        <v>0</v>
      </c>
      <c r="F41" s="1">
        <v>40000</v>
      </c>
      <c r="G41" s="1"/>
      <c r="H41" s="17"/>
      <c r="I41" s="1"/>
      <c r="J41" s="1">
        <v>120000</v>
      </c>
      <c r="K41" s="1"/>
      <c r="L41" s="1"/>
      <c r="M41" s="1"/>
      <c r="N41" s="28"/>
      <c r="O41" s="28"/>
    </row>
    <row r="42" spans="1:15" ht="20.25" customHeight="1">
      <c r="A42" s="29"/>
      <c r="B42" s="30"/>
      <c r="C42" s="3" t="s">
        <v>1</v>
      </c>
      <c r="D42" s="1">
        <f t="shared" si="9"/>
        <v>0</v>
      </c>
      <c r="E42" s="1">
        <f t="shared" si="10"/>
        <v>0</v>
      </c>
      <c r="F42" s="1"/>
      <c r="G42" s="1"/>
      <c r="H42" s="1"/>
      <c r="I42" s="1"/>
      <c r="J42" s="1"/>
      <c r="K42" s="1"/>
      <c r="L42" s="1"/>
      <c r="M42" s="1"/>
      <c r="N42" s="28"/>
      <c r="O42" s="28"/>
    </row>
    <row r="43" spans="1:15" ht="20.25" customHeight="1">
      <c r="A43" s="29"/>
      <c r="B43" s="30"/>
      <c r="C43" s="3" t="s">
        <v>2</v>
      </c>
      <c r="D43" s="1">
        <f t="shared" si="9"/>
        <v>0</v>
      </c>
      <c r="E43" s="1">
        <f t="shared" si="10"/>
        <v>0</v>
      </c>
      <c r="F43" s="1"/>
      <c r="G43" s="1"/>
      <c r="H43" s="1"/>
      <c r="I43" s="1"/>
      <c r="J43" s="1"/>
      <c r="K43" s="1"/>
      <c r="L43" s="1"/>
      <c r="M43" s="1"/>
      <c r="N43" s="28"/>
      <c r="O43" s="28"/>
    </row>
    <row r="44" spans="1:15" ht="20.25" customHeight="1">
      <c r="A44" s="29" t="s">
        <v>77</v>
      </c>
      <c r="B44" s="30" t="s">
        <v>86</v>
      </c>
      <c r="C44" s="3" t="s">
        <v>14</v>
      </c>
      <c r="D44" s="1">
        <f t="shared" si="9"/>
        <v>176000</v>
      </c>
      <c r="E44" s="1">
        <f t="shared" si="10"/>
        <v>0</v>
      </c>
      <c r="F44" s="1">
        <f aca="true" t="shared" si="13" ref="F44:M44">SUM(F45:F47)</f>
        <v>44000</v>
      </c>
      <c r="G44" s="1">
        <f t="shared" si="13"/>
        <v>0</v>
      </c>
      <c r="H44" s="1">
        <f t="shared" si="13"/>
        <v>0</v>
      </c>
      <c r="I44" s="1">
        <f t="shared" si="13"/>
        <v>0</v>
      </c>
      <c r="J44" s="1">
        <f t="shared" si="13"/>
        <v>132000</v>
      </c>
      <c r="K44" s="1">
        <f t="shared" si="13"/>
        <v>0</v>
      </c>
      <c r="L44" s="1">
        <f t="shared" si="13"/>
        <v>0</v>
      </c>
      <c r="M44" s="1">
        <f t="shared" si="13"/>
        <v>0</v>
      </c>
      <c r="N44" s="28" t="s">
        <v>19</v>
      </c>
      <c r="O44" s="28"/>
    </row>
    <row r="45" spans="1:15" ht="20.25" customHeight="1">
      <c r="A45" s="29"/>
      <c r="B45" s="30"/>
      <c r="C45" s="3" t="s">
        <v>0</v>
      </c>
      <c r="D45" s="1">
        <f t="shared" si="9"/>
        <v>176000</v>
      </c>
      <c r="E45" s="1">
        <f t="shared" si="10"/>
        <v>0</v>
      </c>
      <c r="F45" s="1">
        <v>44000</v>
      </c>
      <c r="G45" s="1"/>
      <c r="H45" s="1"/>
      <c r="I45" s="1"/>
      <c r="J45" s="1">
        <v>132000</v>
      </c>
      <c r="K45" s="1"/>
      <c r="L45" s="1"/>
      <c r="M45" s="1"/>
      <c r="N45" s="28"/>
      <c r="O45" s="28"/>
    </row>
    <row r="46" spans="1:15" ht="20.25" customHeight="1">
      <c r="A46" s="29"/>
      <c r="B46" s="30"/>
      <c r="C46" s="3" t="s">
        <v>1</v>
      </c>
      <c r="D46" s="1">
        <f t="shared" si="9"/>
        <v>0</v>
      </c>
      <c r="E46" s="1">
        <f t="shared" si="10"/>
        <v>0</v>
      </c>
      <c r="F46" s="1"/>
      <c r="G46" s="1"/>
      <c r="H46" s="1"/>
      <c r="I46" s="1"/>
      <c r="J46" s="1"/>
      <c r="K46" s="1"/>
      <c r="L46" s="1"/>
      <c r="M46" s="1"/>
      <c r="N46" s="28"/>
      <c r="O46" s="28"/>
    </row>
    <row r="47" spans="1:15" ht="20.25" customHeight="1">
      <c r="A47" s="29"/>
      <c r="B47" s="30"/>
      <c r="C47" s="3" t="s">
        <v>2</v>
      </c>
      <c r="D47" s="1">
        <f t="shared" si="9"/>
        <v>0</v>
      </c>
      <c r="E47" s="1">
        <f t="shared" si="10"/>
        <v>0</v>
      </c>
      <c r="F47" s="1"/>
      <c r="G47" s="1"/>
      <c r="H47" s="1"/>
      <c r="I47" s="1"/>
      <c r="J47" s="1"/>
      <c r="K47" s="1"/>
      <c r="L47" s="1"/>
      <c r="M47" s="1"/>
      <c r="N47" s="28"/>
      <c r="O47" s="28"/>
    </row>
    <row r="48" spans="1:15" ht="30" customHeight="1">
      <c r="A48" s="29" t="s">
        <v>151</v>
      </c>
      <c r="B48" s="30" t="s">
        <v>169</v>
      </c>
      <c r="C48" s="3" t="s">
        <v>14</v>
      </c>
      <c r="D48" s="1">
        <f aca="true" t="shared" si="14" ref="D48:D111">F48+H48+J48+L48</f>
        <v>298.8</v>
      </c>
      <c r="E48" s="1">
        <f aca="true" t="shared" si="15" ref="E48:E111">G48+I48+K48+M48</f>
        <v>0</v>
      </c>
      <c r="F48" s="1">
        <f aca="true" t="shared" si="16" ref="F48:M48">SUM(F49:F51)</f>
        <v>298.8</v>
      </c>
      <c r="G48" s="1">
        <f t="shared" si="16"/>
        <v>0</v>
      </c>
      <c r="H48" s="1">
        <f t="shared" si="16"/>
        <v>0</v>
      </c>
      <c r="I48" s="1">
        <f t="shared" si="16"/>
        <v>0</v>
      </c>
      <c r="J48" s="1">
        <f t="shared" si="16"/>
        <v>0</v>
      </c>
      <c r="K48" s="1">
        <f t="shared" si="16"/>
        <v>0</v>
      </c>
      <c r="L48" s="1">
        <f t="shared" si="16"/>
        <v>0</v>
      </c>
      <c r="M48" s="1">
        <f t="shared" si="16"/>
        <v>0</v>
      </c>
      <c r="N48" s="28" t="s">
        <v>19</v>
      </c>
      <c r="O48" s="28"/>
    </row>
    <row r="49" spans="1:15" ht="30" customHeight="1">
      <c r="A49" s="29"/>
      <c r="B49" s="30"/>
      <c r="C49" s="3" t="s">
        <v>0</v>
      </c>
      <c r="D49" s="1">
        <f t="shared" si="14"/>
        <v>298.8</v>
      </c>
      <c r="E49" s="1">
        <f t="shared" si="15"/>
        <v>0</v>
      </c>
      <c r="F49" s="1">
        <v>298.8</v>
      </c>
      <c r="G49" s="1"/>
      <c r="H49" s="1"/>
      <c r="I49" s="1"/>
      <c r="J49" s="1"/>
      <c r="K49" s="1"/>
      <c r="L49" s="1"/>
      <c r="M49" s="1"/>
      <c r="N49" s="28"/>
      <c r="O49" s="28"/>
    </row>
    <row r="50" spans="1:15" ht="30" customHeight="1">
      <c r="A50" s="29"/>
      <c r="B50" s="30"/>
      <c r="C50" s="3" t="s">
        <v>1</v>
      </c>
      <c r="D50" s="1">
        <f t="shared" si="14"/>
        <v>0</v>
      </c>
      <c r="E50" s="1">
        <f t="shared" si="15"/>
        <v>0</v>
      </c>
      <c r="F50" s="1"/>
      <c r="G50" s="1"/>
      <c r="H50" s="1"/>
      <c r="I50" s="1"/>
      <c r="J50" s="1"/>
      <c r="K50" s="1"/>
      <c r="L50" s="1"/>
      <c r="M50" s="1"/>
      <c r="N50" s="28"/>
      <c r="O50" s="28"/>
    </row>
    <row r="51" spans="1:15" ht="30" customHeight="1">
      <c r="A51" s="29"/>
      <c r="B51" s="30"/>
      <c r="C51" s="3" t="s">
        <v>2</v>
      </c>
      <c r="D51" s="1">
        <f t="shared" si="14"/>
        <v>0</v>
      </c>
      <c r="E51" s="1">
        <f t="shared" si="15"/>
        <v>0</v>
      </c>
      <c r="F51" s="1"/>
      <c r="G51" s="1"/>
      <c r="H51" s="1"/>
      <c r="I51" s="1"/>
      <c r="J51" s="1"/>
      <c r="K51" s="1"/>
      <c r="L51" s="1"/>
      <c r="M51" s="1"/>
      <c r="N51" s="28"/>
      <c r="O51" s="28"/>
    </row>
    <row r="52" spans="1:15" ht="20.25" customHeight="1">
      <c r="A52" s="29" t="s">
        <v>152</v>
      </c>
      <c r="B52" s="30" t="s">
        <v>170</v>
      </c>
      <c r="C52" s="3" t="s">
        <v>14</v>
      </c>
      <c r="D52" s="1">
        <f t="shared" si="14"/>
        <v>5975.6</v>
      </c>
      <c r="E52" s="1">
        <f t="shared" si="15"/>
        <v>0</v>
      </c>
      <c r="F52" s="1">
        <f aca="true" t="shared" si="17" ref="F52:M52">SUM(F53:F55)</f>
        <v>5975.6</v>
      </c>
      <c r="G52" s="1">
        <f t="shared" si="17"/>
        <v>0</v>
      </c>
      <c r="H52" s="1">
        <f t="shared" si="17"/>
        <v>0</v>
      </c>
      <c r="I52" s="1">
        <f t="shared" si="17"/>
        <v>0</v>
      </c>
      <c r="J52" s="1">
        <f t="shared" si="17"/>
        <v>0</v>
      </c>
      <c r="K52" s="1">
        <f t="shared" si="17"/>
        <v>0</v>
      </c>
      <c r="L52" s="1">
        <f t="shared" si="17"/>
        <v>0</v>
      </c>
      <c r="M52" s="1">
        <f t="shared" si="17"/>
        <v>0</v>
      </c>
      <c r="N52" s="28" t="s">
        <v>19</v>
      </c>
      <c r="O52" s="28"/>
    </row>
    <row r="53" spans="1:15" ht="20.25" customHeight="1">
      <c r="A53" s="29"/>
      <c r="B53" s="30"/>
      <c r="C53" s="3" t="s">
        <v>0</v>
      </c>
      <c r="D53" s="1">
        <f t="shared" si="14"/>
        <v>5975.6</v>
      </c>
      <c r="E53" s="1">
        <f t="shared" si="15"/>
        <v>0</v>
      </c>
      <c r="F53" s="1">
        <v>5975.6</v>
      </c>
      <c r="G53" s="1"/>
      <c r="H53" s="1"/>
      <c r="I53" s="1"/>
      <c r="J53" s="1"/>
      <c r="K53" s="1"/>
      <c r="L53" s="1"/>
      <c r="M53" s="1"/>
      <c r="N53" s="28"/>
      <c r="O53" s="28"/>
    </row>
    <row r="54" spans="1:15" ht="20.25" customHeight="1">
      <c r="A54" s="29"/>
      <c r="B54" s="30"/>
      <c r="C54" s="3" t="s">
        <v>1</v>
      </c>
      <c r="D54" s="1">
        <f t="shared" si="14"/>
        <v>0</v>
      </c>
      <c r="E54" s="1">
        <f t="shared" si="15"/>
        <v>0</v>
      </c>
      <c r="F54" s="1"/>
      <c r="G54" s="1"/>
      <c r="H54" s="1"/>
      <c r="I54" s="1"/>
      <c r="J54" s="1"/>
      <c r="K54" s="1"/>
      <c r="L54" s="1"/>
      <c r="M54" s="1"/>
      <c r="N54" s="28"/>
      <c r="O54" s="28"/>
    </row>
    <row r="55" spans="1:15" ht="20.25" customHeight="1">
      <c r="A55" s="29"/>
      <c r="B55" s="30"/>
      <c r="C55" s="3" t="s">
        <v>2</v>
      </c>
      <c r="D55" s="1">
        <f t="shared" si="14"/>
        <v>0</v>
      </c>
      <c r="E55" s="1">
        <f t="shared" si="15"/>
        <v>0</v>
      </c>
      <c r="F55" s="1"/>
      <c r="G55" s="1"/>
      <c r="H55" s="1"/>
      <c r="I55" s="1"/>
      <c r="J55" s="1"/>
      <c r="K55" s="1"/>
      <c r="L55" s="1"/>
      <c r="M55" s="1"/>
      <c r="N55" s="28"/>
      <c r="O55" s="28"/>
    </row>
    <row r="56" spans="1:15" ht="29.25" customHeight="1">
      <c r="A56" s="29" t="s">
        <v>153</v>
      </c>
      <c r="B56" s="30" t="s">
        <v>171</v>
      </c>
      <c r="C56" s="3" t="s">
        <v>14</v>
      </c>
      <c r="D56" s="1">
        <f t="shared" si="14"/>
        <v>417.1</v>
      </c>
      <c r="E56" s="1">
        <f t="shared" si="15"/>
        <v>0</v>
      </c>
      <c r="F56" s="1">
        <f aca="true" t="shared" si="18" ref="F56:M56">SUM(F57:F59)</f>
        <v>417.1</v>
      </c>
      <c r="G56" s="1">
        <f t="shared" si="18"/>
        <v>0</v>
      </c>
      <c r="H56" s="1">
        <f t="shared" si="18"/>
        <v>0</v>
      </c>
      <c r="I56" s="1">
        <f t="shared" si="18"/>
        <v>0</v>
      </c>
      <c r="J56" s="1">
        <f t="shared" si="18"/>
        <v>0</v>
      </c>
      <c r="K56" s="1">
        <f t="shared" si="18"/>
        <v>0</v>
      </c>
      <c r="L56" s="1">
        <f t="shared" si="18"/>
        <v>0</v>
      </c>
      <c r="M56" s="1">
        <f t="shared" si="18"/>
        <v>0</v>
      </c>
      <c r="N56" s="28" t="s">
        <v>19</v>
      </c>
      <c r="O56" s="28"/>
    </row>
    <row r="57" spans="1:15" ht="29.25" customHeight="1">
      <c r="A57" s="29"/>
      <c r="B57" s="30"/>
      <c r="C57" s="3" t="s">
        <v>0</v>
      </c>
      <c r="D57" s="1">
        <f t="shared" si="14"/>
        <v>417.1</v>
      </c>
      <c r="E57" s="1">
        <f t="shared" si="15"/>
        <v>0</v>
      </c>
      <c r="F57" s="1">
        <v>417.1</v>
      </c>
      <c r="G57" s="1"/>
      <c r="H57" s="1"/>
      <c r="I57" s="1"/>
      <c r="J57" s="1"/>
      <c r="K57" s="1"/>
      <c r="L57" s="1"/>
      <c r="M57" s="1"/>
      <c r="N57" s="28"/>
      <c r="O57" s="28"/>
    </row>
    <row r="58" spans="1:15" ht="29.25" customHeight="1">
      <c r="A58" s="29"/>
      <c r="B58" s="30"/>
      <c r="C58" s="3" t="s">
        <v>1</v>
      </c>
      <c r="D58" s="1">
        <f t="shared" si="14"/>
        <v>0</v>
      </c>
      <c r="E58" s="1">
        <f t="shared" si="15"/>
        <v>0</v>
      </c>
      <c r="F58" s="1"/>
      <c r="G58" s="1"/>
      <c r="H58" s="1"/>
      <c r="I58" s="1"/>
      <c r="J58" s="1"/>
      <c r="K58" s="1"/>
      <c r="L58" s="1"/>
      <c r="M58" s="1"/>
      <c r="N58" s="28"/>
      <c r="O58" s="28"/>
    </row>
    <row r="59" spans="1:15" ht="29.25" customHeight="1">
      <c r="A59" s="29"/>
      <c r="B59" s="30"/>
      <c r="C59" s="3" t="s">
        <v>2</v>
      </c>
      <c r="D59" s="1">
        <f t="shared" si="14"/>
        <v>0</v>
      </c>
      <c r="E59" s="1">
        <f t="shared" si="15"/>
        <v>0</v>
      </c>
      <c r="F59" s="1"/>
      <c r="G59" s="1"/>
      <c r="H59" s="1"/>
      <c r="I59" s="1"/>
      <c r="J59" s="1"/>
      <c r="K59" s="1"/>
      <c r="L59" s="1"/>
      <c r="M59" s="1"/>
      <c r="N59" s="28"/>
      <c r="O59" s="28"/>
    </row>
    <row r="60" spans="1:15" ht="20.25" customHeight="1">
      <c r="A60" s="29" t="s">
        <v>154</v>
      </c>
      <c r="B60" s="30" t="s">
        <v>268</v>
      </c>
      <c r="C60" s="3" t="s">
        <v>14</v>
      </c>
      <c r="D60" s="1">
        <f t="shared" si="14"/>
        <v>8341.8</v>
      </c>
      <c r="E60" s="1">
        <f t="shared" si="15"/>
        <v>0</v>
      </c>
      <c r="F60" s="1">
        <f aca="true" t="shared" si="19" ref="F60:M60">SUM(F61:F63)</f>
        <v>8341.8</v>
      </c>
      <c r="G60" s="1">
        <f t="shared" si="19"/>
        <v>0</v>
      </c>
      <c r="H60" s="1">
        <f t="shared" si="19"/>
        <v>0</v>
      </c>
      <c r="I60" s="1">
        <f t="shared" si="19"/>
        <v>0</v>
      </c>
      <c r="J60" s="1">
        <f t="shared" si="19"/>
        <v>0</v>
      </c>
      <c r="K60" s="1">
        <f t="shared" si="19"/>
        <v>0</v>
      </c>
      <c r="L60" s="1">
        <f t="shared" si="19"/>
        <v>0</v>
      </c>
      <c r="M60" s="1">
        <f t="shared" si="19"/>
        <v>0</v>
      </c>
      <c r="N60" s="28" t="s">
        <v>19</v>
      </c>
      <c r="O60" s="28"/>
    </row>
    <row r="61" spans="1:15" ht="20.25" customHeight="1">
      <c r="A61" s="29"/>
      <c r="B61" s="30"/>
      <c r="C61" s="3" t="s">
        <v>0</v>
      </c>
      <c r="D61" s="1">
        <f t="shared" si="14"/>
        <v>8341.8</v>
      </c>
      <c r="E61" s="1">
        <f t="shared" si="15"/>
        <v>0</v>
      </c>
      <c r="F61" s="1">
        <v>8341.8</v>
      </c>
      <c r="G61" s="1"/>
      <c r="H61" s="1"/>
      <c r="I61" s="1"/>
      <c r="J61" s="1"/>
      <c r="K61" s="1"/>
      <c r="L61" s="1"/>
      <c r="M61" s="1"/>
      <c r="N61" s="28"/>
      <c r="O61" s="28"/>
    </row>
    <row r="62" spans="1:15" ht="20.25" customHeight="1">
      <c r="A62" s="29"/>
      <c r="B62" s="30"/>
      <c r="C62" s="3" t="s">
        <v>1</v>
      </c>
      <c r="D62" s="1">
        <f t="shared" si="14"/>
        <v>0</v>
      </c>
      <c r="E62" s="1">
        <f t="shared" si="15"/>
        <v>0</v>
      </c>
      <c r="F62" s="1"/>
      <c r="G62" s="1"/>
      <c r="H62" s="1"/>
      <c r="I62" s="1"/>
      <c r="J62" s="1"/>
      <c r="K62" s="1"/>
      <c r="L62" s="1"/>
      <c r="M62" s="1"/>
      <c r="N62" s="28"/>
      <c r="O62" s="28"/>
    </row>
    <row r="63" spans="1:15" ht="20.25" customHeight="1">
      <c r="A63" s="29"/>
      <c r="B63" s="30"/>
      <c r="C63" s="3" t="s">
        <v>2</v>
      </c>
      <c r="D63" s="1">
        <f t="shared" si="14"/>
        <v>0</v>
      </c>
      <c r="E63" s="1">
        <f t="shared" si="15"/>
        <v>0</v>
      </c>
      <c r="F63" s="1"/>
      <c r="G63" s="1"/>
      <c r="H63" s="1"/>
      <c r="I63" s="1"/>
      <c r="J63" s="1"/>
      <c r="K63" s="1"/>
      <c r="L63" s="1"/>
      <c r="M63" s="1"/>
      <c r="N63" s="28"/>
      <c r="O63" s="28"/>
    </row>
    <row r="64" spans="1:15" ht="30.75" customHeight="1">
      <c r="A64" s="29" t="s">
        <v>155</v>
      </c>
      <c r="B64" s="30" t="s">
        <v>172</v>
      </c>
      <c r="C64" s="3" t="s">
        <v>14</v>
      </c>
      <c r="D64" s="1">
        <f t="shared" si="14"/>
        <v>370.4</v>
      </c>
      <c r="E64" s="1">
        <f t="shared" si="15"/>
        <v>0</v>
      </c>
      <c r="F64" s="1">
        <f aca="true" t="shared" si="20" ref="F64:M64">SUM(F65:F67)</f>
        <v>370.4</v>
      </c>
      <c r="G64" s="1">
        <f t="shared" si="20"/>
        <v>0</v>
      </c>
      <c r="H64" s="1">
        <f t="shared" si="20"/>
        <v>0</v>
      </c>
      <c r="I64" s="1">
        <f t="shared" si="20"/>
        <v>0</v>
      </c>
      <c r="J64" s="1">
        <f t="shared" si="20"/>
        <v>0</v>
      </c>
      <c r="K64" s="1">
        <f t="shared" si="20"/>
        <v>0</v>
      </c>
      <c r="L64" s="1">
        <f t="shared" si="20"/>
        <v>0</v>
      </c>
      <c r="M64" s="1">
        <f t="shared" si="20"/>
        <v>0</v>
      </c>
      <c r="N64" s="28" t="s">
        <v>19</v>
      </c>
      <c r="O64" s="28"/>
    </row>
    <row r="65" spans="1:15" ht="30.75" customHeight="1">
      <c r="A65" s="29"/>
      <c r="B65" s="30"/>
      <c r="C65" s="3" t="s">
        <v>0</v>
      </c>
      <c r="D65" s="1">
        <f t="shared" si="14"/>
        <v>370.4</v>
      </c>
      <c r="E65" s="1">
        <f t="shared" si="15"/>
        <v>0</v>
      </c>
      <c r="F65" s="1">
        <v>370.4</v>
      </c>
      <c r="G65" s="1"/>
      <c r="H65" s="1"/>
      <c r="I65" s="1"/>
      <c r="J65" s="1"/>
      <c r="K65" s="1"/>
      <c r="L65" s="1"/>
      <c r="M65" s="1"/>
      <c r="N65" s="28"/>
      <c r="O65" s="28"/>
    </row>
    <row r="66" spans="1:15" ht="30.75" customHeight="1">
      <c r="A66" s="29"/>
      <c r="B66" s="30"/>
      <c r="C66" s="3" t="s">
        <v>1</v>
      </c>
      <c r="D66" s="1">
        <f t="shared" si="14"/>
        <v>0</v>
      </c>
      <c r="E66" s="1">
        <f t="shared" si="15"/>
        <v>0</v>
      </c>
      <c r="F66" s="1"/>
      <c r="G66" s="1"/>
      <c r="H66" s="1"/>
      <c r="I66" s="1"/>
      <c r="J66" s="1"/>
      <c r="K66" s="1"/>
      <c r="L66" s="1"/>
      <c r="M66" s="1"/>
      <c r="N66" s="28"/>
      <c r="O66" s="28"/>
    </row>
    <row r="67" spans="1:15" ht="30.75" customHeight="1">
      <c r="A67" s="29"/>
      <c r="B67" s="30"/>
      <c r="C67" s="3" t="s">
        <v>2</v>
      </c>
      <c r="D67" s="1">
        <f t="shared" si="14"/>
        <v>0</v>
      </c>
      <c r="E67" s="1">
        <f t="shared" si="15"/>
        <v>0</v>
      </c>
      <c r="F67" s="1"/>
      <c r="G67" s="1"/>
      <c r="H67" s="1"/>
      <c r="I67" s="1"/>
      <c r="J67" s="1"/>
      <c r="K67" s="1"/>
      <c r="L67" s="1"/>
      <c r="M67" s="1"/>
      <c r="N67" s="28"/>
      <c r="O67" s="28"/>
    </row>
    <row r="68" spans="1:15" ht="20.25" customHeight="1">
      <c r="A68" s="29" t="s">
        <v>156</v>
      </c>
      <c r="B68" s="30" t="s">
        <v>173</v>
      </c>
      <c r="C68" s="3" t="s">
        <v>14</v>
      </c>
      <c r="D68" s="1">
        <f t="shared" si="14"/>
        <v>7407</v>
      </c>
      <c r="E68" s="1">
        <f t="shared" si="15"/>
        <v>0</v>
      </c>
      <c r="F68" s="1">
        <f aca="true" t="shared" si="21" ref="F68:M68">SUM(F69:F71)</f>
        <v>7407</v>
      </c>
      <c r="G68" s="1">
        <f t="shared" si="21"/>
        <v>0</v>
      </c>
      <c r="H68" s="1">
        <f t="shared" si="21"/>
        <v>0</v>
      </c>
      <c r="I68" s="1">
        <f t="shared" si="21"/>
        <v>0</v>
      </c>
      <c r="J68" s="1">
        <f t="shared" si="21"/>
        <v>0</v>
      </c>
      <c r="K68" s="1">
        <f t="shared" si="21"/>
        <v>0</v>
      </c>
      <c r="L68" s="1">
        <f t="shared" si="21"/>
        <v>0</v>
      </c>
      <c r="M68" s="1">
        <f t="shared" si="21"/>
        <v>0</v>
      </c>
      <c r="N68" s="28" t="s">
        <v>19</v>
      </c>
      <c r="O68" s="28"/>
    </row>
    <row r="69" spans="1:15" ht="20.25" customHeight="1">
      <c r="A69" s="29"/>
      <c r="B69" s="30"/>
      <c r="C69" s="3" t="s">
        <v>0</v>
      </c>
      <c r="D69" s="1">
        <f t="shared" si="14"/>
        <v>7407</v>
      </c>
      <c r="E69" s="1">
        <f t="shared" si="15"/>
        <v>0</v>
      </c>
      <c r="F69" s="1">
        <v>7407</v>
      </c>
      <c r="G69" s="1"/>
      <c r="H69" s="1"/>
      <c r="I69" s="1"/>
      <c r="J69" s="1"/>
      <c r="K69" s="1"/>
      <c r="L69" s="1"/>
      <c r="M69" s="1"/>
      <c r="N69" s="28"/>
      <c r="O69" s="28"/>
    </row>
    <row r="70" spans="1:15" ht="20.25" customHeight="1">
      <c r="A70" s="29"/>
      <c r="B70" s="30"/>
      <c r="C70" s="3" t="s">
        <v>1</v>
      </c>
      <c r="D70" s="1">
        <f t="shared" si="14"/>
        <v>0</v>
      </c>
      <c r="E70" s="1">
        <f t="shared" si="15"/>
        <v>0</v>
      </c>
      <c r="F70" s="1"/>
      <c r="G70" s="1"/>
      <c r="H70" s="1"/>
      <c r="I70" s="1"/>
      <c r="J70" s="1"/>
      <c r="K70" s="1"/>
      <c r="L70" s="1"/>
      <c r="M70" s="1"/>
      <c r="N70" s="28"/>
      <c r="O70" s="28"/>
    </row>
    <row r="71" spans="1:15" ht="20.25" customHeight="1">
      <c r="A71" s="29"/>
      <c r="B71" s="30"/>
      <c r="C71" s="3" t="s">
        <v>2</v>
      </c>
      <c r="D71" s="1">
        <f t="shared" si="14"/>
        <v>0</v>
      </c>
      <c r="E71" s="1">
        <f t="shared" si="15"/>
        <v>0</v>
      </c>
      <c r="F71" s="1"/>
      <c r="G71" s="1"/>
      <c r="H71" s="1"/>
      <c r="I71" s="1"/>
      <c r="J71" s="1"/>
      <c r="K71" s="1"/>
      <c r="L71" s="1"/>
      <c r="M71" s="1"/>
      <c r="N71" s="28"/>
      <c r="O71" s="28"/>
    </row>
    <row r="72" spans="1:15" ht="30.75" customHeight="1">
      <c r="A72" s="29" t="s">
        <v>157</v>
      </c>
      <c r="B72" s="30" t="s">
        <v>174</v>
      </c>
      <c r="C72" s="3" t="s">
        <v>14</v>
      </c>
      <c r="D72" s="1">
        <f t="shared" si="14"/>
        <v>646.6</v>
      </c>
      <c r="E72" s="1">
        <f t="shared" si="15"/>
        <v>0</v>
      </c>
      <c r="F72" s="1">
        <f aca="true" t="shared" si="22" ref="F72:M72">SUM(F73:F75)</f>
        <v>646.6</v>
      </c>
      <c r="G72" s="1">
        <f t="shared" si="22"/>
        <v>0</v>
      </c>
      <c r="H72" s="1">
        <f t="shared" si="22"/>
        <v>0</v>
      </c>
      <c r="I72" s="1">
        <f t="shared" si="22"/>
        <v>0</v>
      </c>
      <c r="J72" s="1">
        <f t="shared" si="22"/>
        <v>0</v>
      </c>
      <c r="K72" s="1">
        <f t="shared" si="22"/>
        <v>0</v>
      </c>
      <c r="L72" s="1">
        <f t="shared" si="22"/>
        <v>0</v>
      </c>
      <c r="M72" s="1">
        <f t="shared" si="22"/>
        <v>0</v>
      </c>
      <c r="N72" s="28" t="s">
        <v>19</v>
      </c>
      <c r="O72" s="28"/>
    </row>
    <row r="73" spans="1:15" ht="30.75" customHeight="1">
      <c r="A73" s="29"/>
      <c r="B73" s="30"/>
      <c r="C73" s="3" t="s">
        <v>0</v>
      </c>
      <c r="D73" s="1">
        <f t="shared" si="14"/>
        <v>646.6</v>
      </c>
      <c r="E73" s="1">
        <f t="shared" si="15"/>
        <v>0</v>
      </c>
      <c r="F73" s="1">
        <v>646.6</v>
      </c>
      <c r="G73" s="1"/>
      <c r="H73" s="1"/>
      <c r="I73" s="1"/>
      <c r="J73" s="1"/>
      <c r="K73" s="1"/>
      <c r="L73" s="1"/>
      <c r="M73" s="1"/>
      <c r="N73" s="28"/>
      <c r="O73" s="28"/>
    </row>
    <row r="74" spans="1:15" ht="30.75" customHeight="1">
      <c r="A74" s="29"/>
      <c r="B74" s="30"/>
      <c r="C74" s="3" t="s">
        <v>1</v>
      </c>
      <c r="D74" s="1">
        <f t="shared" si="14"/>
        <v>0</v>
      </c>
      <c r="E74" s="1">
        <f t="shared" si="15"/>
        <v>0</v>
      </c>
      <c r="F74" s="1"/>
      <c r="G74" s="1"/>
      <c r="H74" s="1"/>
      <c r="I74" s="1"/>
      <c r="J74" s="1"/>
      <c r="K74" s="1"/>
      <c r="L74" s="1"/>
      <c r="M74" s="1"/>
      <c r="N74" s="28"/>
      <c r="O74" s="28"/>
    </row>
    <row r="75" spans="1:15" ht="30.75" customHeight="1">
      <c r="A75" s="29"/>
      <c r="B75" s="30"/>
      <c r="C75" s="3" t="s">
        <v>2</v>
      </c>
      <c r="D75" s="1">
        <f t="shared" si="14"/>
        <v>0</v>
      </c>
      <c r="E75" s="1">
        <f t="shared" si="15"/>
        <v>0</v>
      </c>
      <c r="F75" s="1"/>
      <c r="G75" s="1"/>
      <c r="H75" s="1"/>
      <c r="I75" s="1"/>
      <c r="J75" s="1"/>
      <c r="K75" s="1"/>
      <c r="L75" s="1"/>
      <c r="M75" s="1"/>
      <c r="N75" s="28"/>
      <c r="O75" s="28"/>
    </row>
    <row r="76" spans="1:15" ht="20.25" customHeight="1">
      <c r="A76" s="29" t="s">
        <v>158</v>
      </c>
      <c r="B76" s="30" t="s">
        <v>175</v>
      </c>
      <c r="C76" s="3" t="s">
        <v>14</v>
      </c>
      <c r="D76" s="1">
        <f t="shared" si="14"/>
        <v>12933.1</v>
      </c>
      <c r="E76" s="1">
        <f t="shared" si="15"/>
        <v>0</v>
      </c>
      <c r="F76" s="1">
        <f aca="true" t="shared" si="23" ref="F76:M76">SUM(F77:F79)</f>
        <v>12933.1</v>
      </c>
      <c r="G76" s="1">
        <f t="shared" si="23"/>
        <v>0</v>
      </c>
      <c r="H76" s="1">
        <f t="shared" si="23"/>
        <v>0</v>
      </c>
      <c r="I76" s="1">
        <f t="shared" si="23"/>
        <v>0</v>
      </c>
      <c r="J76" s="1">
        <f t="shared" si="23"/>
        <v>0</v>
      </c>
      <c r="K76" s="1">
        <f t="shared" si="23"/>
        <v>0</v>
      </c>
      <c r="L76" s="1">
        <f t="shared" si="23"/>
        <v>0</v>
      </c>
      <c r="M76" s="1">
        <f t="shared" si="23"/>
        <v>0</v>
      </c>
      <c r="N76" s="28" t="s">
        <v>19</v>
      </c>
      <c r="O76" s="28"/>
    </row>
    <row r="77" spans="1:15" ht="20.25" customHeight="1">
      <c r="A77" s="29"/>
      <c r="B77" s="30"/>
      <c r="C77" s="3" t="s">
        <v>0</v>
      </c>
      <c r="D77" s="1">
        <f t="shared" si="14"/>
        <v>12933.1</v>
      </c>
      <c r="E77" s="1">
        <f t="shared" si="15"/>
        <v>0</v>
      </c>
      <c r="F77" s="1">
        <v>12933.1</v>
      </c>
      <c r="G77" s="1"/>
      <c r="H77" s="1"/>
      <c r="I77" s="1"/>
      <c r="J77" s="1"/>
      <c r="K77" s="1"/>
      <c r="L77" s="1"/>
      <c r="M77" s="1"/>
      <c r="N77" s="28"/>
      <c r="O77" s="28"/>
    </row>
    <row r="78" spans="1:15" ht="20.25" customHeight="1">
      <c r="A78" s="29"/>
      <c r="B78" s="30"/>
      <c r="C78" s="3" t="s">
        <v>1</v>
      </c>
      <c r="D78" s="1">
        <f t="shared" si="14"/>
        <v>0</v>
      </c>
      <c r="E78" s="1">
        <f t="shared" si="15"/>
        <v>0</v>
      </c>
      <c r="F78" s="1"/>
      <c r="G78" s="1"/>
      <c r="H78" s="1"/>
      <c r="I78" s="1"/>
      <c r="J78" s="1"/>
      <c r="K78" s="1"/>
      <c r="L78" s="1"/>
      <c r="M78" s="1"/>
      <c r="N78" s="28"/>
      <c r="O78" s="28"/>
    </row>
    <row r="79" spans="1:15" ht="20.25" customHeight="1">
      <c r="A79" s="29"/>
      <c r="B79" s="30"/>
      <c r="C79" s="3" t="s">
        <v>2</v>
      </c>
      <c r="D79" s="1">
        <f t="shared" si="14"/>
        <v>0</v>
      </c>
      <c r="E79" s="1">
        <f t="shared" si="15"/>
        <v>0</v>
      </c>
      <c r="F79" s="1"/>
      <c r="G79" s="1"/>
      <c r="H79" s="1"/>
      <c r="I79" s="1"/>
      <c r="J79" s="1"/>
      <c r="K79" s="1"/>
      <c r="L79" s="1"/>
      <c r="M79" s="1"/>
      <c r="N79" s="28"/>
      <c r="O79" s="28"/>
    </row>
    <row r="80" spans="1:15" ht="29.25" customHeight="1">
      <c r="A80" s="29" t="s">
        <v>159</v>
      </c>
      <c r="B80" s="30" t="s">
        <v>176</v>
      </c>
      <c r="C80" s="3" t="s">
        <v>14</v>
      </c>
      <c r="D80" s="1">
        <f t="shared" si="14"/>
        <v>142.4</v>
      </c>
      <c r="E80" s="1">
        <f t="shared" si="15"/>
        <v>0</v>
      </c>
      <c r="F80" s="1">
        <f aca="true" t="shared" si="24" ref="F80:M80">SUM(F81:F83)</f>
        <v>142.4</v>
      </c>
      <c r="G80" s="1">
        <f t="shared" si="24"/>
        <v>0</v>
      </c>
      <c r="H80" s="1">
        <f t="shared" si="24"/>
        <v>0</v>
      </c>
      <c r="I80" s="1">
        <f t="shared" si="24"/>
        <v>0</v>
      </c>
      <c r="J80" s="1">
        <f t="shared" si="24"/>
        <v>0</v>
      </c>
      <c r="K80" s="1">
        <f t="shared" si="24"/>
        <v>0</v>
      </c>
      <c r="L80" s="1">
        <f t="shared" si="24"/>
        <v>0</v>
      </c>
      <c r="M80" s="1">
        <f t="shared" si="24"/>
        <v>0</v>
      </c>
      <c r="N80" s="28" t="s">
        <v>19</v>
      </c>
      <c r="O80" s="28"/>
    </row>
    <row r="81" spans="1:15" ht="29.25" customHeight="1">
      <c r="A81" s="29"/>
      <c r="B81" s="30"/>
      <c r="C81" s="3" t="s">
        <v>0</v>
      </c>
      <c r="D81" s="1">
        <f t="shared" si="14"/>
        <v>142.4</v>
      </c>
      <c r="E81" s="1">
        <f t="shared" si="15"/>
        <v>0</v>
      </c>
      <c r="F81" s="1">
        <v>142.4</v>
      </c>
      <c r="G81" s="1"/>
      <c r="H81" s="1"/>
      <c r="I81" s="1"/>
      <c r="J81" s="1"/>
      <c r="K81" s="1"/>
      <c r="L81" s="1"/>
      <c r="M81" s="1"/>
      <c r="N81" s="28"/>
      <c r="O81" s="28"/>
    </row>
    <row r="82" spans="1:15" ht="29.25" customHeight="1">
      <c r="A82" s="29"/>
      <c r="B82" s="30"/>
      <c r="C82" s="3" t="s">
        <v>1</v>
      </c>
      <c r="D82" s="1">
        <f t="shared" si="14"/>
        <v>0</v>
      </c>
      <c r="E82" s="1">
        <f t="shared" si="15"/>
        <v>0</v>
      </c>
      <c r="F82" s="1"/>
      <c r="G82" s="1"/>
      <c r="H82" s="1"/>
      <c r="I82" s="1"/>
      <c r="J82" s="1"/>
      <c r="K82" s="1"/>
      <c r="L82" s="1"/>
      <c r="M82" s="1"/>
      <c r="N82" s="28"/>
      <c r="O82" s="28"/>
    </row>
    <row r="83" spans="1:15" ht="29.25" customHeight="1">
      <c r="A83" s="29"/>
      <c r="B83" s="30"/>
      <c r="C83" s="3" t="s">
        <v>2</v>
      </c>
      <c r="D83" s="1">
        <f t="shared" si="14"/>
        <v>0</v>
      </c>
      <c r="E83" s="1">
        <f t="shared" si="15"/>
        <v>0</v>
      </c>
      <c r="F83" s="1"/>
      <c r="G83" s="1"/>
      <c r="H83" s="1"/>
      <c r="I83" s="1"/>
      <c r="J83" s="1"/>
      <c r="K83" s="1"/>
      <c r="L83" s="1"/>
      <c r="M83" s="1"/>
      <c r="N83" s="28"/>
      <c r="O83" s="28"/>
    </row>
    <row r="84" spans="1:15" ht="20.25" customHeight="1">
      <c r="A84" s="29" t="s">
        <v>160</v>
      </c>
      <c r="B84" s="30" t="s">
        <v>177</v>
      </c>
      <c r="C84" s="3" t="s">
        <v>14</v>
      </c>
      <c r="D84" s="1">
        <f t="shared" si="14"/>
        <v>2848.7</v>
      </c>
      <c r="E84" s="1">
        <f t="shared" si="15"/>
        <v>0</v>
      </c>
      <c r="F84" s="1">
        <f aca="true" t="shared" si="25" ref="F84:M84">SUM(F85:F87)</f>
        <v>2848.7</v>
      </c>
      <c r="G84" s="1">
        <f t="shared" si="25"/>
        <v>0</v>
      </c>
      <c r="H84" s="1">
        <f t="shared" si="25"/>
        <v>0</v>
      </c>
      <c r="I84" s="1">
        <f t="shared" si="25"/>
        <v>0</v>
      </c>
      <c r="J84" s="1">
        <f t="shared" si="25"/>
        <v>0</v>
      </c>
      <c r="K84" s="1">
        <f t="shared" si="25"/>
        <v>0</v>
      </c>
      <c r="L84" s="1">
        <f t="shared" si="25"/>
        <v>0</v>
      </c>
      <c r="M84" s="1">
        <f t="shared" si="25"/>
        <v>0</v>
      </c>
      <c r="N84" s="28" t="s">
        <v>19</v>
      </c>
      <c r="O84" s="28"/>
    </row>
    <row r="85" spans="1:15" ht="20.25" customHeight="1">
      <c r="A85" s="29"/>
      <c r="B85" s="30"/>
      <c r="C85" s="3" t="s">
        <v>0</v>
      </c>
      <c r="D85" s="1">
        <f t="shared" si="14"/>
        <v>2848.7</v>
      </c>
      <c r="E85" s="1">
        <f t="shared" si="15"/>
        <v>0</v>
      </c>
      <c r="F85" s="1">
        <v>2848.7</v>
      </c>
      <c r="G85" s="1"/>
      <c r="H85" s="1"/>
      <c r="I85" s="1"/>
      <c r="J85" s="1"/>
      <c r="K85" s="1"/>
      <c r="L85" s="1"/>
      <c r="M85" s="1"/>
      <c r="N85" s="28"/>
      <c r="O85" s="28"/>
    </row>
    <row r="86" spans="1:15" ht="20.25" customHeight="1">
      <c r="A86" s="29"/>
      <c r="B86" s="30"/>
      <c r="C86" s="3" t="s">
        <v>1</v>
      </c>
      <c r="D86" s="1">
        <f t="shared" si="14"/>
        <v>0</v>
      </c>
      <c r="E86" s="1">
        <f t="shared" si="15"/>
        <v>0</v>
      </c>
      <c r="F86" s="1"/>
      <c r="G86" s="1"/>
      <c r="H86" s="1"/>
      <c r="I86" s="1"/>
      <c r="J86" s="1"/>
      <c r="K86" s="1"/>
      <c r="L86" s="1"/>
      <c r="M86" s="1"/>
      <c r="N86" s="28"/>
      <c r="O86" s="28"/>
    </row>
    <row r="87" spans="1:15" ht="20.25" customHeight="1">
      <c r="A87" s="29"/>
      <c r="B87" s="30"/>
      <c r="C87" s="3" t="s">
        <v>2</v>
      </c>
      <c r="D87" s="1">
        <f t="shared" si="14"/>
        <v>0</v>
      </c>
      <c r="E87" s="1">
        <f t="shared" si="15"/>
        <v>0</v>
      </c>
      <c r="F87" s="1"/>
      <c r="G87" s="1"/>
      <c r="H87" s="1"/>
      <c r="I87" s="1"/>
      <c r="J87" s="1"/>
      <c r="K87" s="1"/>
      <c r="L87" s="1"/>
      <c r="M87" s="1"/>
      <c r="N87" s="28"/>
      <c r="O87" s="28"/>
    </row>
    <row r="88" spans="1:15" ht="30" customHeight="1">
      <c r="A88" s="29" t="s">
        <v>161</v>
      </c>
      <c r="B88" s="30" t="s">
        <v>178</v>
      </c>
      <c r="C88" s="3" t="s">
        <v>14</v>
      </c>
      <c r="D88" s="1">
        <f t="shared" si="14"/>
        <v>520.4</v>
      </c>
      <c r="E88" s="1">
        <f t="shared" si="15"/>
        <v>0</v>
      </c>
      <c r="F88" s="1">
        <f aca="true" t="shared" si="26" ref="F88:M88">SUM(F89:F91)</f>
        <v>520.4</v>
      </c>
      <c r="G88" s="1">
        <f t="shared" si="26"/>
        <v>0</v>
      </c>
      <c r="H88" s="1">
        <f t="shared" si="26"/>
        <v>0</v>
      </c>
      <c r="I88" s="1">
        <f t="shared" si="26"/>
        <v>0</v>
      </c>
      <c r="J88" s="1">
        <f t="shared" si="26"/>
        <v>0</v>
      </c>
      <c r="K88" s="1">
        <f t="shared" si="26"/>
        <v>0</v>
      </c>
      <c r="L88" s="1">
        <f t="shared" si="26"/>
        <v>0</v>
      </c>
      <c r="M88" s="1">
        <f t="shared" si="26"/>
        <v>0</v>
      </c>
      <c r="N88" s="28" t="s">
        <v>19</v>
      </c>
      <c r="O88" s="28"/>
    </row>
    <row r="89" spans="1:15" ht="30" customHeight="1">
      <c r="A89" s="29"/>
      <c r="B89" s="30"/>
      <c r="C89" s="3" t="s">
        <v>0</v>
      </c>
      <c r="D89" s="1">
        <f t="shared" si="14"/>
        <v>520.4</v>
      </c>
      <c r="E89" s="1">
        <f t="shared" si="15"/>
        <v>0</v>
      </c>
      <c r="F89" s="1">
        <v>520.4</v>
      </c>
      <c r="G89" s="1"/>
      <c r="H89" s="1"/>
      <c r="I89" s="1"/>
      <c r="J89" s="1"/>
      <c r="K89" s="1"/>
      <c r="L89" s="1"/>
      <c r="M89" s="1"/>
      <c r="N89" s="28"/>
      <c r="O89" s="28"/>
    </row>
    <row r="90" spans="1:15" ht="30" customHeight="1">
      <c r="A90" s="29"/>
      <c r="B90" s="30"/>
      <c r="C90" s="3" t="s">
        <v>1</v>
      </c>
      <c r="D90" s="1">
        <f t="shared" si="14"/>
        <v>0</v>
      </c>
      <c r="E90" s="1">
        <f t="shared" si="15"/>
        <v>0</v>
      </c>
      <c r="F90" s="1"/>
      <c r="G90" s="1"/>
      <c r="H90" s="1"/>
      <c r="I90" s="1"/>
      <c r="J90" s="1"/>
      <c r="K90" s="1"/>
      <c r="L90" s="1"/>
      <c r="M90" s="1"/>
      <c r="N90" s="28"/>
      <c r="O90" s="28"/>
    </row>
    <row r="91" spans="1:15" ht="30" customHeight="1">
      <c r="A91" s="29"/>
      <c r="B91" s="30"/>
      <c r="C91" s="3" t="s">
        <v>2</v>
      </c>
      <c r="D91" s="1">
        <f t="shared" si="14"/>
        <v>0</v>
      </c>
      <c r="E91" s="1">
        <f t="shared" si="15"/>
        <v>0</v>
      </c>
      <c r="F91" s="1"/>
      <c r="G91" s="1"/>
      <c r="H91" s="1"/>
      <c r="I91" s="1"/>
      <c r="J91" s="1"/>
      <c r="K91" s="1"/>
      <c r="L91" s="1"/>
      <c r="M91" s="1"/>
      <c r="N91" s="28"/>
      <c r="O91" s="28"/>
    </row>
    <row r="92" spans="1:15" ht="20.25" customHeight="1">
      <c r="A92" s="29" t="s">
        <v>162</v>
      </c>
      <c r="B92" s="30" t="s">
        <v>179</v>
      </c>
      <c r="C92" s="3" t="s">
        <v>14</v>
      </c>
      <c r="D92" s="1">
        <f t="shared" si="14"/>
        <v>10408.3</v>
      </c>
      <c r="E92" s="1">
        <f t="shared" si="15"/>
        <v>0</v>
      </c>
      <c r="F92" s="1">
        <f aca="true" t="shared" si="27" ref="F92:M92">SUM(F93:F95)</f>
        <v>10408.3</v>
      </c>
      <c r="G92" s="1">
        <f t="shared" si="27"/>
        <v>0</v>
      </c>
      <c r="H92" s="1">
        <f t="shared" si="27"/>
        <v>0</v>
      </c>
      <c r="I92" s="1">
        <f t="shared" si="27"/>
        <v>0</v>
      </c>
      <c r="J92" s="1">
        <f t="shared" si="27"/>
        <v>0</v>
      </c>
      <c r="K92" s="1">
        <f t="shared" si="27"/>
        <v>0</v>
      </c>
      <c r="L92" s="1">
        <f t="shared" si="27"/>
        <v>0</v>
      </c>
      <c r="M92" s="1">
        <f t="shared" si="27"/>
        <v>0</v>
      </c>
      <c r="N92" s="28" t="s">
        <v>19</v>
      </c>
      <c r="O92" s="28"/>
    </row>
    <row r="93" spans="1:15" ht="20.25" customHeight="1">
      <c r="A93" s="29"/>
      <c r="B93" s="30"/>
      <c r="C93" s="3" t="s">
        <v>0</v>
      </c>
      <c r="D93" s="1">
        <f t="shared" si="14"/>
        <v>10408.3</v>
      </c>
      <c r="E93" s="1">
        <f t="shared" si="15"/>
        <v>0</v>
      </c>
      <c r="F93" s="1">
        <v>10408.3</v>
      </c>
      <c r="G93" s="1"/>
      <c r="H93" s="1"/>
      <c r="I93" s="1"/>
      <c r="J93" s="1"/>
      <c r="K93" s="1"/>
      <c r="L93" s="1"/>
      <c r="M93" s="1"/>
      <c r="N93" s="28"/>
      <c r="O93" s="28"/>
    </row>
    <row r="94" spans="1:15" ht="20.25" customHeight="1">
      <c r="A94" s="29"/>
      <c r="B94" s="30"/>
      <c r="C94" s="3" t="s">
        <v>1</v>
      </c>
      <c r="D94" s="1">
        <f t="shared" si="14"/>
        <v>0</v>
      </c>
      <c r="E94" s="1">
        <f t="shared" si="15"/>
        <v>0</v>
      </c>
      <c r="F94" s="1"/>
      <c r="G94" s="1"/>
      <c r="H94" s="1"/>
      <c r="I94" s="1"/>
      <c r="J94" s="1"/>
      <c r="K94" s="1"/>
      <c r="L94" s="1"/>
      <c r="M94" s="1"/>
      <c r="N94" s="28"/>
      <c r="O94" s="28"/>
    </row>
    <row r="95" spans="1:15" ht="20.25" customHeight="1">
      <c r="A95" s="29"/>
      <c r="B95" s="30"/>
      <c r="C95" s="3" t="s">
        <v>2</v>
      </c>
      <c r="D95" s="1">
        <f t="shared" si="14"/>
        <v>0</v>
      </c>
      <c r="E95" s="1">
        <f t="shared" si="15"/>
        <v>0</v>
      </c>
      <c r="F95" s="1"/>
      <c r="G95" s="1"/>
      <c r="H95" s="1"/>
      <c r="I95" s="1"/>
      <c r="J95" s="1"/>
      <c r="K95" s="1"/>
      <c r="L95" s="1"/>
      <c r="M95" s="1"/>
      <c r="N95" s="28"/>
      <c r="O95" s="28"/>
    </row>
    <row r="96" spans="1:15" ht="29.25" customHeight="1">
      <c r="A96" s="29" t="s">
        <v>163</v>
      </c>
      <c r="B96" s="30" t="s">
        <v>180</v>
      </c>
      <c r="C96" s="3" t="s">
        <v>14</v>
      </c>
      <c r="D96" s="1">
        <f t="shared" si="14"/>
        <v>518.2</v>
      </c>
      <c r="E96" s="1">
        <f t="shared" si="15"/>
        <v>0</v>
      </c>
      <c r="F96" s="1">
        <f aca="true" t="shared" si="28" ref="F96:M96">SUM(F97:F99)</f>
        <v>518.2</v>
      </c>
      <c r="G96" s="1">
        <f t="shared" si="28"/>
        <v>0</v>
      </c>
      <c r="H96" s="1">
        <f t="shared" si="28"/>
        <v>0</v>
      </c>
      <c r="I96" s="1">
        <f t="shared" si="28"/>
        <v>0</v>
      </c>
      <c r="J96" s="1">
        <f t="shared" si="28"/>
        <v>0</v>
      </c>
      <c r="K96" s="1">
        <f t="shared" si="28"/>
        <v>0</v>
      </c>
      <c r="L96" s="1">
        <f t="shared" si="28"/>
        <v>0</v>
      </c>
      <c r="M96" s="1">
        <f t="shared" si="28"/>
        <v>0</v>
      </c>
      <c r="N96" s="28" t="s">
        <v>19</v>
      </c>
      <c r="O96" s="28"/>
    </row>
    <row r="97" spans="1:15" ht="29.25" customHeight="1">
      <c r="A97" s="29"/>
      <c r="B97" s="30"/>
      <c r="C97" s="3" t="s">
        <v>0</v>
      </c>
      <c r="D97" s="1">
        <f t="shared" si="14"/>
        <v>518.2</v>
      </c>
      <c r="E97" s="1">
        <f t="shared" si="15"/>
        <v>0</v>
      </c>
      <c r="F97" s="1">
        <v>518.2</v>
      </c>
      <c r="G97" s="1"/>
      <c r="H97" s="1"/>
      <c r="I97" s="1"/>
      <c r="J97" s="1"/>
      <c r="K97" s="1"/>
      <c r="L97" s="1"/>
      <c r="M97" s="1"/>
      <c r="N97" s="28"/>
      <c r="O97" s="28"/>
    </row>
    <row r="98" spans="1:15" ht="29.25" customHeight="1">
      <c r="A98" s="29"/>
      <c r="B98" s="30"/>
      <c r="C98" s="3" t="s">
        <v>1</v>
      </c>
      <c r="D98" s="1">
        <f t="shared" si="14"/>
        <v>0</v>
      </c>
      <c r="E98" s="1">
        <f t="shared" si="15"/>
        <v>0</v>
      </c>
      <c r="F98" s="1"/>
      <c r="G98" s="1"/>
      <c r="H98" s="1"/>
      <c r="I98" s="1"/>
      <c r="J98" s="1"/>
      <c r="K98" s="1"/>
      <c r="L98" s="1"/>
      <c r="M98" s="1"/>
      <c r="N98" s="28"/>
      <c r="O98" s="28"/>
    </row>
    <row r="99" spans="1:15" ht="29.25" customHeight="1">
      <c r="A99" s="29"/>
      <c r="B99" s="30"/>
      <c r="C99" s="3" t="s">
        <v>2</v>
      </c>
      <c r="D99" s="1">
        <f t="shared" si="14"/>
        <v>0</v>
      </c>
      <c r="E99" s="1">
        <f t="shared" si="15"/>
        <v>0</v>
      </c>
      <c r="F99" s="1"/>
      <c r="G99" s="1"/>
      <c r="H99" s="1"/>
      <c r="I99" s="1"/>
      <c r="J99" s="1"/>
      <c r="K99" s="1"/>
      <c r="L99" s="1"/>
      <c r="M99" s="1"/>
      <c r="N99" s="28"/>
      <c r="O99" s="28"/>
    </row>
    <row r="100" spans="1:15" ht="20.25" customHeight="1">
      <c r="A100" s="29" t="s">
        <v>164</v>
      </c>
      <c r="B100" s="30" t="s">
        <v>181</v>
      </c>
      <c r="C100" s="3" t="s">
        <v>14</v>
      </c>
      <c r="D100" s="1">
        <f t="shared" si="14"/>
        <v>10364.8</v>
      </c>
      <c r="E100" s="1">
        <f t="shared" si="15"/>
        <v>0</v>
      </c>
      <c r="F100" s="1">
        <f aca="true" t="shared" si="29" ref="F100:M100">SUM(F101:F103)</f>
        <v>10364.8</v>
      </c>
      <c r="G100" s="1">
        <f t="shared" si="29"/>
        <v>0</v>
      </c>
      <c r="H100" s="1">
        <f t="shared" si="29"/>
        <v>0</v>
      </c>
      <c r="I100" s="1">
        <f t="shared" si="29"/>
        <v>0</v>
      </c>
      <c r="J100" s="1">
        <f t="shared" si="29"/>
        <v>0</v>
      </c>
      <c r="K100" s="1">
        <f t="shared" si="29"/>
        <v>0</v>
      </c>
      <c r="L100" s="1">
        <f t="shared" si="29"/>
        <v>0</v>
      </c>
      <c r="M100" s="1">
        <f t="shared" si="29"/>
        <v>0</v>
      </c>
      <c r="N100" s="28" t="s">
        <v>19</v>
      </c>
      <c r="O100" s="28"/>
    </row>
    <row r="101" spans="1:15" ht="20.25" customHeight="1">
      <c r="A101" s="29"/>
      <c r="B101" s="30"/>
      <c r="C101" s="3" t="s">
        <v>0</v>
      </c>
      <c r="D101" s="1">
        <f t="shared" si="14"/>
        <v>10364.8</v>
      </c>
      <c r="E101" s="1">
        <f t="shared" si="15"/>
        <v>0</v>
      </c>
      <c r="F101" s="1">
        <v>10364.8</v>
      </c>
      <c r="G101" s="1"/>
      <c r="H101" s="1"/>
      <c r="I101" s="1"/>
      <c r="J101" s="1"/>
      <c r="K101" s="1"/>
      <c r="L101" s="1"/>
      <c r="M101" s="1"/>
      <c r="N101" s="28"/>
      <c r="O101" s="28"/>
    </row>
    <row r="102" spans="1:15" ht="20.25" customHeight="1">
      <c r="A102" s="29"/>
      <c r="B102" s="30"/>
      <c r="C102" s="3" t="s">
        <v>1</v>
      </c>
      <c r="D102" s="1">
        <f t="shared" si="14"/>
        <v>0</v>
      </c>
      <c r="E102" s="1">
        <f t="shared" si="15"/>
        <v>0</v>
      </c>
      <c r="F102" s="1"/>
      <c r="G102" s="1"/>
      <c r="H102" s="1"/>
      <c r="I102" s="1"/>
      <c r="J102" s="1"/>
      <c r="K102" s="1"/>
      <c r="L102" s="1"/>
      <c r="M102" s="1"/>
      <c r="N102" s="28"/>
      <c r="O102" s="28"/>
    </row>
    <row r="103" spans="1:15" ht="20.25" customHeight="1">
      <c r="A103" s="29"/>
      <c r="B103" s="30"/>
      <c r="C103" s="3" t="s">
        <v>2</v>
      </c>
      <c r="D103" s="1">
        <f t="shared" si="14"/>
        <v>0</v>
      </c>
      <c r="E103" s="1">
        <f t="shared" si="15"/>
        <v>0</v>
      </c>
      <c r="F103" s="1"/>
      <c r="G103" s="1"/>
      <c r="H103" s="1"/>
      <c r="I103" s="1"/>
      <c r="J103" s="1"/>
      <c r="K103" s="1"/>
      <c r="L103" s="1"/>
      <c r="M103" s="1"/>
      <c r="N103" s="28"/>
      <c r="O103" s="28"/>
    </row>
    <row r="104" spans="1:15" ht="30" customHeight="1">
      <c r="A104" s="29" t="s">
        <v>165</v>
      </c>
      <c r="B104" s="30" t="s">
        <v>182</v>
      </c>
      <c r="C104" s="3" t="s">
        <v>14</v>
      </c>
      <c r="D104" s="1">
        <f t="shared" si="14"/>
        <v>450.9</v>
      </c>
      <c r="E104" s="1">
        <f t="shared" si="15"/>
        <v>0</v>
      </c>
      <c r="F104" s="1">
        <f aca="true" t="shared" si="30" ref="F104:M104">SUM(F105:F107)</f>
        <v>450.9</v>
      </c>
      <c r="G104" s="1">
        <f t="shared" si="30"/>
        <v>0</v>
      </c>
      <c r="H104" s="1">
        <f t="shared" si="30"/>
        <v>0</v>
      </c>
      <c r="I104" s="1">
        <f t="shared" si="30"/>
        <v>0</v>
      </c>
      <c r="J104" s="1">
        <f t="shared" si="30"/>
        <v>0</v>
      </c>
      <c r="K104" s="1">
        <f t="shared" si="30"/>
        <v>0</v>
      </c>
      <c r="L104" s="1">
        <f t="shared" si="30"/>
        <v>0</v>
      </c>
      <c r="M104" s="1">
        <f t="shared" si="30"/>
        <v>0</v>
      </c>
      <c r="N104" s="28" t="s">
        <v>19</v>
      </c>
      <c r="O104" s="28"/>
    </row>
    <row r="105" spans="1:15" ht="30" customHeight="1">
      <c r="A105" s="29"/>
      <c r="B105" s="30"/>
      <c r="C105" s="3" t="s">
        <v>0</v>
      </c>
      <c r="D105" s="1">
        <f t="shared" si="14"/>
        <v>450.9</v>
      </c>
      <c r="E105" s="1">
        <f t="shared" si="15"/>
        <v>0</v>
      </c>
      <c r="F105" s="1">
        <v>450.9</v>
      </c>
      <c r="G105" s="1"/>
      <c r="H105" s="1"/>
      <c r="I105" s="1"/>
      <c r="J105" s="1"/>
      <c r="K105" s="1"/>
      <c r="L105" s="1"/>
      <c r="M105" s="1"/>
      <c r="N105" s="28"/>
      <c r="O105" s="28"/>
    </row>
    <row r="106" spans="1:15" ht="30" customHeight="1">
      <c r="A106" s="29"/>
      <c r="B106" s="30"/>
      <c r="C106" s="3" t="s">
        <v>1</v>
      </c>
      <c r="D106" s="1">
        <f t="shared" si="14"/>
        <v>0</v>
      </c>
      <c r="E106" s="1">
        <f t="shared" si="15"/>
        <v>0</v>
      </c>
      <c r="F106" s="1"/>
      <c r="G106" s="1"/>
      <c r="H106" s="1"/>
      <c r="I106" s="1"/>
      <c r="J106" s="1"/>
      <c r="K106" s="1"/>
      <c r="L106" s="1"/>
      <c r="M106" s="1"/>
      <c r="N106" s="28"/>
      <c r="O106" s="28"/>
    </row>
    <row r="107" spans="1:15" ht="30" customHeight="1">
      <c r="A107" s="29"/>
      <c r="B107" s="30"/>
      <c r="C107" s="3" t="s">
        <v>2</v>
      </c>
      <c r="D107" s="1">
        <f t="shared" si="14"/>
        <v>0</v>
      </c>
      <c r="E107" s="1">
        <f t="shared" si="15"/>
        <v>0</v>
      </c>
      <c r="F107" s="1"/>
      <c r="G107" s="1"/>
      <c r="H107" s="1"/>
      <c r="I107" s="1"/>
      <c r="J107" s="1"/>
      <c r="K107" s="1"/>
      <c r="L107" s="1"/>
      <c r="M107" s="1"/>
      <c r="N107" s="28"/>
      <c r="O107" s="28"/>
    </row>
    <row r="108" spans="1:15" ht="20.25" customHeight="1">
      <c r="A108" s="29" t="s">
        <v>166</v>
      </c>
      <c r="B108" s="30" t="s">
        <v>183</v>
      </c>
      <c r="C108" s="3" t="s">
        <v>14</v>
      </c>
      <c r="D108" s="1">
        <f t="shared" si="14"/>
        <v>9018.6</v>
      </c>
      <c r="E108" s="1">
        <f t="shared" si="15"/>
        <v>0</v>
      </c>
      <c r="F108" s="1">
        <f aca="true" t="shared" si="31" ref="F108:M108">SUM(F109:F111)</f>
        <v>9018.6</v>
      </c>
      <c r="G108" s="1">
        <f t="shared" si="31"/>
        <v>0</v>
      </c>
      <c r="H108" s="1">
        <f t="shared" si="31"/>
        <v>0</v>
      </c>
      <c r="I108" s="1">
        <f t="shared" si="31"/>
        <v>0</v>
      </c>
      <c r="J108" s="1">
        <f t="shared" si="31"/>
        <v>0</v>
      </c>
      <c r="K108" s="1">
        <f t="shared" si="31"/>
        <v>0</v>
      </c>
      <c r="L108" s="1">
        <f t="shared" si="31"/>
        <v>0</v>
      </c>
      <c r="M108" s="1">
        <f t="shared" si="31"/>
        <v>0</v>
      </c>
      <c r="N108" s="28" t="s">
        <v>19</v>
      </c>
      <c r="O108" s="28"/>
    </row>
    <row r="109" spans="1:15" ht="20.25" customHeight="1">
      <c r="A109" s="29"/>
      <c r="B109" s="30"/>
      <c r="C109" s="3" t="s">
        <v>0</v>
      </c>
      <c r="D109" s="1">
        <f t="shared" si="14"/>
        <v>9018.6</v>
      </c>
      <c r="E109" s="1">
        <f t="shared" si="15"/>
        <v>0</v>
      </c>
      <c r="F109" s="1">
        <v>9018.6</v>
      </c>
      <c r="G109" s="1"/>
      <c r="H109" s="1"/>
      <c r="I109" s="1"/>
      <c r="J109" s="1"/>
      <c r="K109" s="1"/>
      <c r="L109" s="1"/>
      <c r="M109" s="1"/>
      <c r="N109" s="28"/>
      <c r="O109" s="28"/>
    </row>
    <row r="110" spans="1:15" ht="20.25" customHeight="1">
      <c r="A110" s="29"/>
      <c r="B110" s="30"/>
      <c r="C110" s="3" t="s">
        <v>1</v>
      </c>
      <c r="D110" s="1">
        <f t="shared" si="14"/>
        <v>0</v>
      </c>
      <c r="E110" s="1">
        <f t="shared" si="15"/>
        <v>0</v>
      </c>
      <c r="F110" s="1"/>
      <c r="G110" s="1"/>
      <c r="H110" s="1"/>
      <c r="I110" s="1"/>
      <c r="J110" s="1"/>
      <c r="K110" s="1"/>
      <c r="L110" s="1"/>
      <c r="M110" s="1"/>
      <c r="N110" s="28"/>
      <c r="O110" s="28"/>
    </row>
    <row r="111" spans="1:15" ht="20.25" customHeight="1">
      <c r="A111" s="29"/>
      <c r="B111" s="30"/>
      <c r="C111" s="3" t="s">
        <v>2</v>
      </c>
      <c r="D111" s="1">
        <f t="shared" si="14"/>
        <v>0</v>
      </c>
      <c r="E111" s="1">
        <f t="shared" si="15"/>
        <v>0</v>
      </c>
      <c r="F111" s="1"/>
      <c r="G111" s="1"/>
      <c r="H111" s="1"/>
      <c r="I111" s="1"/>
      <c r="J111" s="1"/>
      <c r="K111" s="1"/>
      <c r="L111" s="1"/>
      <c r="M111" s="1"/>
      <c r="N111" s="28"/>
      <c r="O111" s="28"/>
    </row>
    <row r="112" spans="1:15" ht="32.25" customHeight="1">
      <c r="A112" s="29" t="s">
        <v>167</v>
      </c>
      <c r="B112" s="30" t="s">
        <v>184</v>
      </c>
      <c r="C112" s="3" t="s">
        <v>14</v>
      </c>
      <c r="D112" s="1">
        <f aca="true" t="shared" si="32" ref="D112:D131">F112+H112+J112+L112</f>
        <v>59.3</v>
      </c>
      <c r="E112" s="1">
        <f aca="true" t="shared" si="33" ref="E112:E131">G112+I112+K112+M112</f>
        <v>0</v>
      </c>
      <c r="F112" s="1">
        <f aca="true" t="shared" si="34" ref="F112:M112">SUM(F113:F115)</f>
        <v>59.3</v>
      </c>
      <c r="G112" s="1">
        <f t="shared" si="34"/>
        <v>0</v>
      </c>
      <c r="H112" s="1">
        <f t="shared" si="34"/>
        <v>0</v>
      </c>
      <c r="I112" s="1">
        <f t="shared" si="34"/>
        <v>0</v>
      </c>
      <c r="J112" s="1">
        <f t="shared" si="34"/>
        <v>0</v>
      </c>
      <c r="K112" s="1">
        <f t="shared" si="34"/>
        <v>0</v>
      </c>
      <c r="L112" s="1">
        <f t="shared" si="34"/>
        <v>0</v>
      </c>
      <c r="M112" s="1">
        <f t="shared" si="34"/>
        <v>0</v>
      </c>
      <c r="N112" s="28" t="s">
        <v>19</v>
      </c>
      <c r="O112" s="28"/>
    </row>
    <row r="113" spans="1:15" ht="32.25" customHeight="1">
      <c r="A113" s="29"/>
      <c r="B113" s="30"/>
      <c r="C113" s="3" t="s">
        <v>0</v>
      </c>
      <c r="D113" s="1">
        <f t="shared" si="32"/>
        <v>59.3</v>
      </c>
      <c r="E113" s="1">
        <f t="shared" si="33"/>
        <v>0</v>
      </c>
      <c r="F113" s="1">
        <v>59.3</v>
      </c>
      <c r="G113" s="1"/>
      <c r="H113" s="1"/>
      <c r="I113" s="1"/>
      <c r="J113" s="1"/>
      <c r="K113" s="1"/>
      <c r="L113" s="1"/>
      <c r="M113" s="1"/>
      <c r="N113" s="28"/>
      <c r="O113" s="28"/>
    </row>
    <row r="114" spans="1:15" ht="32.25" customHeight="1">
      <c r="A114" s="29"/>
      <c r="B114" s="30"/>
      <c r="C114" s="3" t="s">
        <v>1</v>
      </c>
      <c r="D114" s="1">
        <f t="shared" si="32"/>
        <v>0</v>
      </c>
      <c r="E114" s="1">
        <f t="shared" si="33"/>
        <v>0</v>
      </c>
      <c r="F114" s="1"/>
      <c r="G114" s="1"/>
      <c r="H114" s="1"/>
      <c r="I114" s="1"/>
      <c r="J114" s="1"/>
      <c r="K114" s="1"/>
      <c r="L114" s="1"/>
      <c r="M114" s="1"/>
      <c r="N114" s="28"/>
      <c r="O114" s="28"/>
    </row>
    <row r="115" spans="1:15" ht="32.25" customHeight="1">
      <c r="A115" s="29"/>
      <c r="B115" s="30"/>
      <c r="C115" s="3" t="s">
        <v>2</v>
      </c>
      <c r="D115" s="1">
        <f t="shared" si="32"/>
        <v>0</v>
      </c>
      <c r="E115" s="1">
        <f t="shared" si="33"/>
        <v>0</v>
      </c>
      <c r="F115" s="1"/>
      <c r="G115" s="1"/>
      <c r="H115" s="1"/>
      <c r="I115" s="1"/>
      <c r="J115" s="1"/>
      <c r="K115" s="1"/>
      <c r="L115" s="1"/>
      <c r="M115" s="1"/>
      <c r="N115" s="28"/>
      <c r="O115" s="28"/>
    </row>
    <row r="116" spans="1:15" ht="20.25" customHeight="1">
      <c r="A116" s="29" t="s">
        <v>168</v>
      </c>
      <c r="B116" s="30" t="s">
        <v>185</v>
      </c>
      <c r="C116" s="3" t="s">
        <v>14</v>
      </c>
      <c r="D116" s="1">
        <f t="shared" si="32"/>
        <v>1185</v>
      </c>
      <c r="E116" s="1">
        <f t="shared" si="33"/>
        <v>0</v>
      </c>
      <c r="F116" s="1">
        <f aca="true" t="shared" si="35" ref="F116:M116">SUM(F117:F119)</f>
        <v>1185</v>
      </c>
      <c r="G116" s="1">
        <f t="shared" si="35"/>
        <v>0</v>
      </c>
      <c r="H116" s="1">
        <f t="shared" si="35"/>
        <v>0</v>
      </c>
      <c r="I116" s="1">
        <f t="shared" si="35"/>
        <v>0</v>
      </c>
      <c r="J116" s="1">
        <f t="shared" si="35"/>
        <v>0</v>
      </c>
      <c r="K116" s="1">
        <f t="shared" si="35"/>
        <v>0</v>
      </c>
      <c r="L116" s="1">
        <f t="shared" si="35"/>
        <v>0</v>
      </c>
      <c r="M116" s="1">
        <f t="shared" si="35"/>
        <v>0</v>
      </c>
      <c r="N116" s="28" t="s">
        <v>19</v>
      </c>
      <c r="O116" s="28"/>
    </row>
    <row r="117" spans="1:15" ht="20.25" customHeight="1">
      <c r="A117" s="29"/>
      <c r="B117" s="30"/>
      <c r="C117" s="3" t="s">
        <v>0</v>
      </c>
      <c r="D117" s="1">
        <f t="shared" si="32"/>
        <v>1185</v>
      </c>
      <c r="E117" s="1">
        <f t="shared" si="33"/>
        <v>0</v>
      </c>
      <c r="F117" s="1">
        <v>1185</v>
      </c>
      <c r="G117" s="1"/>
      <c r="H117" s="1"/>
      <c r="I117" s="1"/>
      <c r="J117" s="1"/>
      <c r="K117" s="1"/>
      <c r="L117" s="1"/>
      <c r="M117" s="1"/>
      <c r="N117" s="28"/>
      <c r="O117" s="28"/>
    </row>
    <row r="118" spans="1:15" ht="20.25" customHeight="1">
      <c r="A118" s="29"/>
      <c r="B118" s="30"/>
      <c r="C118" s="3" t="s">
        <v>1</v>
      </c>
      <c r="D118" s="1">
        <f t="shared" si="32"/>
        <v>0</v>
      </c>
      <c r="E118" s="1">
        <f t="shared" si="33"/>
        <v>0</v>
      </c>
      <c r="F118" s="1"/>
      <c r="G118" s="1"/>
      <c r="H118" s="1"/>
      <c r="I118" s="1"/>
      <c r="J118" s="1"/>
      <c r="K118" s="1"/>
      <c r="L118" s="1"/>
      <c r="M118" s="1"/>
      <c r="N118" s="28"/>
      <c r="O118" s="28"/>
    </row>
    <row r="119" spans="1:15" ht="20.25" customHeight="1">
      <c r="A119" s="29"/>
      <c r="B119" s="30"/>
      <c r="C119" s="3" t="s">
        <v>2</v>
      </c>
      <c r="D119" s="1">
        <f t="shared" si="32"/>
        <v>0</v>
      </c>
      <c r="E119" s="1">
        <f t="shared" si="33"/>
        <v>0</v>
      </c>
      <c r="F119" s="1"/>
      <c r="G119" s="1"/>
      <c r="H119" s="1"/>
      <c r="I119" s="1"/>
      <c r="J119" s="1"/>
      <c r="K119" s="1"/>
      <c r="L119" s="1"/>
      <c r="M119" s="1"/>
      <c r="N119" s="28"/>
      <c r="O119" s="28"/>
    </row>
    <row r="120" spans="1:15" ht="20.25" customHeight="1">
      <c r="A120" s="29" t="s">
        <v>187</v>
      </c>
      <c r="B120" s="30" t="s">
        <v>214</v>
      </c>
      <c r="C120" s="3" t="s">
        <v>14</v>
      </c>
      <c r="D120" s="1">
        <f t="shared" si="32"/>
        <v>700</v>
      </c>
      <c r="E120" s="1">
        <f t="shared" si="33"/>
        <v>700</v>
      </c>
      <c r="F120" s="1">
        <f>SUM(F121:F123)</f>
        <v>700</v>
      </c>
      <c r="G120" s="1">
        <f aca="true" t="shared" si="36" ref="G120:M120">SUM(G121:G123)</f>
        <v>700</v>
      </c>
      <c r="H120" s="1">
        <f t="shared" si="36"/>
        <v>0</v>
      </c>
      <c r="I120" s="1">
        <f t="shared" si="36"/>
        <v>0</v>
      </c>
      <c r="J120" s="1">
        <f t="shared" si="36"/>
        <v>0</v>
      </c>
      <c r="K120" s="1">
        <f t="shared" si="36"/>
        <v>0</v>
      </c>
      <c r="L120" s="1">
        <f t="shared" si="36"/>
        <v>0</v>
      </c>
      <c r="M120" s="1">
        <f t="shared" si="36"/>
        <v>0</v>
      </c>
      <c r="N120" s="28" t="s">
        <v>19</v>
      </c>
      <c r="O120" s="28"/>
    </row>
    <row r="121" spans="1:15" ht="20.25" customHeight="1">
      <c r="A121" s="29"/>
      <c r="B121" s="30"/>
      <c r="C121" s="3" t="s">
        <v>0</v>
      </c>
      <c r="D121" s="1">
        <f t="shared" si="32"/>
        <v>700</v>
      </c>
      <c r="E121" s="1">
        <f t="shared" si="33"/>
        <v>700</v>
      </c>
      <c r="F121" s="1">
        <v>700</v>
      </c>
      <c r="G121" s="1">
        <v>700</v>
      </c>
      <c r="H121" s="1"/>
      <c r="I121" s="1"/>
      <c r="J121" s="1"/>
      <c r="K121" s="1"/>
      <c r="L121" s="1"/>
      <c r="M121" s="1"/>
      <c r="N121" s="28"/>
      <c r="O121" s="28"/>
    </row>
    <row r="122" spans="1:15" ht="20.25" customHeight="1">
      <c r="A122" s="29"/>
      <c r="B122" s="30"/>
      <c r="C122" s="3" t="s">
        <v>1</v>
      </c>
      <c r="D122" s="1">
        <f t="shared" si="32"/>
        <v>0</v>
      </c>
      <c r="E122" s="1">
        <f t="shared" si="33"/>
        <v>0</v>
      </c>
      <c r="F122" s="1"/>
      <c r="G122" s="1"/>
      <c r="H122" s="1"/>
      <c r="I122" s="1"/>
      <c r="J122" s="1"/>
      <c r="K122" s="1"/>
      <c r="L122" s="1"/>
      <c r="M122" s="1"/>
      <c r="N122" s="28"/>
      <c r="O122" s="28"/>
    </row>
    <row r="123" spans="1:15" ht="20.25" customHeight="1">
      <c r="A123" s="29"/>
      <c r="B123" s="30"/>
      <c r="C123" s="3" t="s">
        <v>2</v>
      </c>
      <c r="D123" s="1">
        <f t="shared" si="32"/>
        <v>0</v>
      </c>
      <c r="E123" s="1">
        <f t="shared" si="33"/>
        <v>0</v>
      </c>
      <c r="F123" s="1"/>
      <c r="G123" s="1"/>
      <c r="H123" s="1"/>
      <c r="I123" s="1"/>
      <c r="J123" s="1"/>
      <c r="K123" s="1"/>
      <c r="L123" s="1"/>
      <c r="M123" s="1"/>
      <c r="N123" s="28"/>
      <c r="O123" s="28"/>
    </row>
    <row r="124" spans="1:15" ht="20.25" customHeight="1">
      <c r="A124" s="29" t="s">
        <v>188</v>
      </c>
      <c r="B124" s="30" t="s">
        <v>192</v>
      </c>
      <c r="C124" s="3" t="s">
        <v>14</v>
      </c>
      <c r="D124" s="1">
        <f t="shared" si="32"/>
        <v>1930.3</v>
      </c>
      <c r="E124" s="1">
        <f t="shared" si="33"/>
        <v>0</v>
      </c>
      <c r="F124" s="1">
        <f aca="true" t="shared" si="37" ref="F124:M124">SUM(F125:F127)</f>
        <v>1930.3</v>
      </c>
      <c r="G124" s="1">
        <f t="shared" si="37"/>
        <v>0</v>
      </c>
      <c r="H124" s="1">
        <f t="shared" si="37"/>
        <v>0</v>
      </c>
      <c r="I124" s="1">
        <f t="shared" si="37"/>
        <v>0</v>
      </c>
      <c r="J124" s="1">
        <f t="shared" si="37"/>
        <v>0</v>
      </c>
      <c r="K124" s="1">
        <f t="shared" si="37"/>
        <v>0</v>
      </c>
      <c r="L124" s="1">
        <f t="shared" si="37"/>
        <v>0</v>
      </c>
      <c r="M124" s="1">
        <f t="shared" si="37"/>
        <v>0</v>
      </c>
      <c r="N124" s="28" t="s">
        <v>19</v>
      </c>
      <c r="O124" s="28"/>
    </row>
    <row r="125" spans="1:15" ht="20.25" customHeight="1">
      <c r="A125" s="29"/>
      <c r="B125" s="30"/>
      <c r="C125" s="3" t="s">
        <v>0</v>
      </c>
      <c r="D125" s="1">
        <f t="shared" si="32"/>
        <v>0</v>
      </c>
      <c r="E125" s="1">
        <f t="shared" si="33"/>
        <v>0</v>
      </c>
      <c r="F125" s="1">
        <v>0</v>
      </c>
      <c r="G125" s="1">
        <v>0</v>
      </c>
      <c r="H125" s="1"/>
      <c r="I125" s="1"/>
      <c r="J125" s="1"/>
      <c r="K125" s="1"/>
      <c r="L125" s="1"/>
      <c r="M125" s="1"/>
      <c r="N125" s="28"/>
      <c r="O125" s="28"/>
    </row>
    <row r="126" spans="1:15" ht="20.25" customHeight="1">
      <c r="A126" s="29"/>
      <c r="B126" s="30"/>
      <c r="C126" s="3" t="s">
        <v>1</v>
      </c>
      <c r="D126" s="1">
        <f t="shared" si="32"/>
        <v>1930.3</v>
      </c>
      <c r="E126" s="1">
        <f t="shared" si="33"/>
        <v>0</v>
      </c>
      <c r="F126" s="1">
        <v>1930.3</v>
      </c>
      <c r="G126" s="1">
        <v>0</v>
      </c>
      <c r="H126" s="1"/>
      <c r="I126" s="1"/>
      <c r="J126" s="1"/>
      <c r="K126" s="1"/>
      <c r="L126" s="1"/>
      <c r="M126" s="1"/>
      <c r="N126" s="28"/>
      <c r="O126" s="28"/>
    </row>
    <row r="127" spans="1:15" ht="20.25" customHeight="1">
      <c r="A127" s="29"/>
      <c r="B127" s="30"/>
      <c r="C127" s="3" t="s">
        <v>2</v>
      </c>
      <c r="D127" s="1">
        <f t="shared" si="32"/>
        <v>0</v>
      </c>
      <c r="E127" s="1">
        <f t="shared" si="33"/>
        <v>0</v>
      </c>
      <c r="F127" s="1"/>
      <c r="G127" s="1"/>
      <c r="H127" s="1"/>
      <c r="I127" s="1"/>
      <c r="J127" s="1"/>
      <c r="K127" s="1"/>
      <c r="L127" s="1"/>
      <c r="M127" s="1"/>
      <c r="N127" s="28"/>
      <c r="O127" s="28"/>
    </row>
    <row r="128" spans="1:15" ht="20.25" customHeight="1">
      <c r="A128" s="29" t="s">
        <v>190</v>
      </c>
      <c r="B128" s="30" t="s">
        <v>193</v>
      </c>
      <c r="C128" s="3" t="s">
        <v>14</v>
      </c>
      <c r="D128" s="1">
        <f t="shared" si="32"/>
        <v>797</v>
      </c>
      <c r="E128" s="1">
        <f t="shared" si="33"/>
        <v>0</v>
      </c>
      <c r="F128" s="1">
        <f aca="true" t="shared" si="38" ref="F128:M128">SUM(F129:F131)</f>
        <v>797</v>
      </c>
      <c r="G128" s="1">
        <f t="shared" si="38"/>
        <v>0</v>
      </c>
      <c r="H128" s="1">
        <f t="shared" si="38"/>
        <v>0</v>
      </c>
      <c r="I128" s="1">
        <f t="shared" si="38"/>
        <v>0</v>
      </c>
      <c r="J128" s="1">
        <f t="shared" si="38"/>
        <v>0</v>
      </c>
      <c r="K128" s="1">
        <f t="shared" si="38"/>
        <v>0</v>
      </c>
      <c r="L128" s="1">
        <f t="shared" si="38"/>
        <v>0</v>
      </c>
      <c r="M128" s="1">
        <f t="shared" si="38"/>
        <v>0</v>
      </c>
      <c r="N128" s="28" t="s">
        <v>19</v>
      </c>
      <c r="O128" s="28"/>
    </row>
    <row r="129" spans="1:15" ht="20.25" customHeight="1">
      <c r="A129" s="29"/>
      <c r="B129" s="30"/>
      <c r="C129" s="3" t="s">
        <v>0</v>
      </c>
      <c r="D129" s="1">
        <f t="shared" si="32"/>
        <v>0</v>
      </c>
      <c r="E129" s="1">
        <f t="shared" si="33"/>
        <v>0</v>
      </c>
      <c r="F129" s="1">
        <v>0</v>
      </c>
      <c r="G129" s="1">
        <v>0</v>
      </c>
      <c r="H129" s="1"/>
      <c r="I129" s="1"/>
      <c r="J129" s="1"/>
      <c r="K129" s="1"/>
      <c r="L129" s="1"/>
      <c r="M129" s="1"/>
      <c r="N129" s="28"/>
      <c r="O129" s="28"/>
    </row>
    <row r="130" spans="1:15" ht="20.25" customHeight="1">
      <c r="A130" s="29"/>
      <c r="B130" s="30"/>
      <c r="C130" s="3" t="s">
        <v>1</v>
      </c>
      <c r="D130" s="1">
        <f t="shared" si="32"/>
        <v>797</v>
      </c>
      <c r="E130" s="1">
        <f t="shared" si="33"/>
        <v>0</v>
      </c>
      <c r="F130" s="1">
        <v>797</v>
      </c>
      <c r="G130" s="1">
        <v>0</v>
      </c>
      <c r="H130" s="1"/>
      <c r="I130" s="1"/>
      <c r="J130" s="1"/>
      <c r="K130" s="1"/>
      <c r="L130" s="1"/>
      <c r="M130" s="1"/>
      <c r="N130" s="28"/>
      <c r="O130" s="28"/>
    </row>
    <row r="131" spans="1:15" ht="20.25" customHeight="1">
      <c r="A131" s="29"/>
      <c r="B131" s="30"/>
      <c r="C131" s="3" t="s">
        <v>2</v>
      </c>
      <c r="D131" s="1">
        <f t="shared" si="32"/>
        <v>0</v>
      </c>
      <c r="E131" s="1">
        <f t="shared" si="33"/>
        <v>0</v>
      </c>
      <c r="F131" s="1"/>
      <c r="G131" s="1"/>
      <c r="H131" s="1"/>
      <c r="I131" s="1"/>
      <c r="J131" s="1"/>
      <c r="K131" s="1"/>
      <c r="L131" s="1"/>
      <c r="M131" s="1"/>
      <c r="N131" s="28"/>
      <c r="O131" s="28"/>
    </row>
    <row r="132" spans="1:15" ht="20.25" customHeight="1">
      <c r="A132" s="29" t="s">
        <v>221</v>
      </c>
      <c r="B132" s="30" t="s">
        <v>273</v>
      </c>
      <c r="C132" s="3" t="s">
        <v>14</v>
      </c>
      <c r="D132" s="1">
        <f aca="true" t="shared" si="39" ref="D132:D139">F132+H132+J132+L132</f>
        <v>64000</v>
      </c>
      <c r="E132" s="1">
        <f aca="true" t="shared" si="40" ref="E132:E139">G132+I132+K132+M132</f>
        <v>62000</v>
      </c>
      <c r="F132" s="1">
        <f aca="true" t="shared" si="41" ref="F132:M132">SUM(F133:F135)</f>
        <v>2000</v>
      </c>
      <c r="G132" s="1">
        <f t="shared" si="41"/>
        <v>0</v>
      </c>
      <c r="H132" s="1">
        <f t="shared" si="41"/>
        <v>0</v>
      </c>
      <c r="I132" s="1">
        <f t="shared" si="41"/>
        <v>0</v>
      </c>
      <c r="J132" s="1">
        <f t="shared" si="41"/>
        <v>62000</v>
      </c>
      <c r="K132" s="1">
        <f t="shared" si="41"/>
        <v>62000</v>
      </c>
      <c r="L132" s="1">
        <f t="shared" si="41"/>
        <v>0</v>
      </c>
      <c r="M132" s="1">
        <f t="shared" si="41"/>
        <v>0</v>
      </c>
      <c r="N132" s="28" t="s">
        <v>19</v>
      </c>
      <c r="O132" s="28"/>
    </row>
    <row r="133" spans="1:15" ht="20.25" customHeight="1">
      <c r="A133" s="29"/>
      <c r="B133" s="30"/>
      <c r="C133" s="3" t="s">
        <v>0</v>
      </c>
      <c r="D133" s="1">
        <f t="shared" si="39"/>
        <v>64000</v>
      </c>
      <c r="E133" s="1">
        <f t="shared" si="40"/>
        <v>62000</v>
      </c>
      <c r="F133" s="1">
        <v>2000</v>
      </c>
      <c r="G133" s="1">
        <v>0</v>
      </c>
      <c r="H133" s="1"/>
      <c r="I133" s="1"/>
      <c r="J133" s="1">
        <v>62000</v>
      </c>
      <c r="K133" s="1">
        <v>62000</v>
      </c>
      <c r="L133" s="1"/>
      <c r="M133" s="1"/>
      <c r="N133" s="28"/>
      <c r="O133" s="28"/>
    </row>
    <row r="134" spans="1:15" ht="20.25" customHeight="1">
      <c r="A134" s="29"/>
      <c r="B134" s="30"/>
      <c r="C134" s="3" t="s">
        <v>1</v>
      </c>
      <c r="D134" s="1">
        <f>F134+H134+J134+L134</f>
        <v>0</v>
      </c>
      <c r="E134" s="1">
        <f>G134+I134+K134+M134</f>
        <v>0</v>
      </c>
      <c r="F134" s="1">
        <v>0</v>
      </c>
      <c r="G134" s="1">
        <v>0</v>
      </c>
      <c r="H134" s="1"/>
      <c r="I134" s="1"/>
      <c r="J134" s="1"/>
      <c r="K134" s="1"/>
      <c r="L134" s="1"/>
      <c r="M134" s="1"/>
      <c r="N134" s="28"/>
      <c r="O134" s="28"/>
    </row>
    <row r="135" spans="1:15" ht="20.25" customHeight="1">
      <c r="A135" s="29"/>
      <c r="B135" s="30"/>
      <c r="C135" s="3" t="s">
        <v>2</v>
      </c>
      <c r="D135" s="1">
        <f t="shared" si="39"/>
        <v>0</v>
      </c>
      <c r="E135" s="1">
        <f t="shared" si="40"/>
        <v>0</v>
      </c>
      <c r="F135" s="1"/>
      <c r="G135" s="1"/>
      <c r="H135" s="1"/>
      <c r="I135" s="1"/>
      <c r="J135" s="1"/>
      <c r="K135" s="1"/>
      <c r="L135" s="1"/>
      <c r="M135" s="1"/>
      <c r="N135" s="28"/>
      <c r="O135" s="28"/>
    </row>
    <row r="136" spans="1:15" ht="20.25" customHeight="1">
      <c r="A136" s="29" t="s">
        <v>223</v>
      </c>
      <c r="B136" s="30" t="s">
        <v>224</v>
      </c>
      <c r="C136" s="3" t="s">
        <v>14</v>
      </c>
      <c r="D136" s="1">
        <f t="shared" si="39"/>
        <v>56600</v>
      </c>
      <c r="E136" s="1">
        <f t="shared" si="40"/>
        <v>56600</v>
      </c>
      <c r="F136" s="1">
        <v>0</v>
      </c>
      <c r="G136" s="1">
        <v>0</v>
      </c>
      <c r="H136" s="1">
        <f aca="true" t="shared" si="42" ref="H136:M136">SUM(H137:H139)</f>
        <v>0</v>
      </c>
      <c r="I136" s="1">
        <f t="shared" si="42"/>
        <v>0</v>
      </c>
      <c r="J136" s="1">
        <f t="shared" si="42"/>
        <v>56600</v>
      </c>
      <c r="K136" s="1">
        <f t="shared" si="42"/>
        <v>56600</v>
      </c>
      <c r="L136" s="1">
        <f t="shared" si="42"/>
        <v>0</v>
      </c>
      <c r="M136" s="1">
        <f t="shared" si="42"/>
        <v>0</v>
      </c>
      <c r="N136" s="28" t="s">
        <v>19</v>
      </c>
      <c r="O136" s="28"/>
    </row>
    <row r="137" spans="1:15" ht="20.25" customHeight="1">
      <c r="A137" s="29"/>
      <c r="B137" s="30"/>
      <c r="C137" s="3" t="s">
        <v>0</v>
      </c>
      <c r="D137" s="1">
        <f t="shared" si="39"/>
        <v>56600</v>
      </c>
      <c r="E137" s="1">
        <f t="shared" si="40"/>
        <v>56600</v>
      </c>
      <c r="F137" s="1">
        <v>0</v>
      </c>
      <c r="G137" s="1">
        <v>0</v>
      </c>
      <c r="H137" s="1"/>
      <c r="I137" s="1"/>
      <c r="J137" s="1">
        <v>56600</v>
      </c>
      <c r="K137" s="1">
        <v>56600</v>
      </c>
      <c r="L137" s="1"/>
      <c r="M137" s="1"/>
      <c r="N137" s="28"/>
      <c r="O137" s="28"/>
    </row>
    <row r="138" spans="1:15" ht="20.25" customHeight="1">
      <c r="A138" s="29"/>
      <c r="B138" s="30"/>
      <c r="C138" s="3" t="s">
        <v>1</v>
      </c>
      <c r="D138" s="1">
        <f t="shared" si="39"/>
        <v>0</v>
      </c>
      <c r="E138" s="1">
        <f>G138+I138+K138+M138</f>
        <v>0</v>
      </c>
      <c r="F138" s="1">
        <v>0</v>
      </c>
      <c r="G138" s="1">
        <v>0</v>
      </c>
      <c r="H138" s="1"/>
      <c r="I138" s="1"/>
      <c r="J138" s="1"/>
      <c r="K138" s="1"/>
      <c r="L138" s="1"/>
      <c r="M138" s="1"/>
      <c r="N138" s="28"/>
      <c r="O138" s="28"/>
    </row>
    <row r="139" spans="1:15" ht="20.25" customHeight="1">
      <c r="A139" s="29"/>
      <c r="B139" s="30"/>
      <c r="C139" s="3" t="s">
        <v>2</v>
      </c>
      <c r="D139" s="1">
        <f t="shared" si="39"/>
        <v>0</v>
      </c>
      <c r="E139" s="1">
        <f t="shared" si="40"/>
        <v>0</v>
      </c>
      <c r="F139" s="1"/>
      <c r="G139" s="1"/>
      <c r="H139" s="1"/>
      <c r="I139" s="1"/>
      <c r="J139" s="1"/>
      <c r="K139" s="1"/>
      <c r="L139" s="1"/>
      <c r="M139" s="1"/>
      <c r="N139" s="28"/>
      <c r="O139" s="28"/>
    </row>
    <row r="140" spans="1:15" ht="15">
      <c r="A140" s="29" t="s">
        <v>267</v>
      </c>
      <c r="B140" s="30" t="s">
        <v>228</v>
      </c>
      <c r="C140" s="3" t="s">
        <v>14</v>
      </c>
      <c r="D140" s="1">
        <f aca="true" t="shared" si="43" ref="D140:D155">F140+H140+J140+L140</f>
        <v>7819.8</v>
      </c>
      <c r="E140" s="1">
        <f aca="true" t="shared" si="44" ref="E140:E155">G140+I140+K140+M140</f>
        <v>7819.8</v>
      </c>
      <c r="F140" s="1">
        <f aca="true" t="shared" si="45" ref="F140:M140">SUM(F141:F143)</f>
        <v>0</v>
      </c>
      <c r="G140" s="1">
        <f t="shared" si="45"/>
        <v>0</v>
      </c>
      <c r="H140" s="1">
        <f t="shared" si="45"/>
        <v>0</v>
      </c>
      <c r="I140" s="1">
        <f t="shared" si="45"/>
        <v>0</v>
      </c>
      <c r="J140" s="1">
        <f t="shared" si="45"/>
        <v>7819.8</v>
      </c>
      <c r="K140" s="1">
        <f t="shared" si="45"/>
        <v>7819.8</v>
      </c>
      <c r="L140" s="1">
        <f t="shared" si="45"/>
        <v>0</v>
      </c>
      <c r="M140" s="1">
        <f t="shared" si="45"/>
        <v>0</v>
      </c>
      <c r="N140" s="28" t="s">
        <v>19</v>
      </c>
      <c r="O140" s="28"/>
    </row>
    <row r="141" spans="1:15" ht="15">
      <c r="A141" s="29"/>
      <c r="B141" s="30"/>
      <c r="C141" s="3" t="s">
        <v>0</v>
      </c>
      <c r="D141" s="1">
        <f t="shared" si="43"/>
        <v>7819.8</v>
      </c>
      <c r="E141" s="1">
        <f t="shared" si="44"/>
        <v>7819.8</v>
      </c>
      <c r="F141" s="1"/>
      <c r="G141" s="1"/>
      <c r="H141" s="1"/>
      <c r="I141" s="1"/>
      <c r="J141" s="19">
        <v>7819.8</v>
      </c>
      <c r="K141" s="19">
        <v>7819.8</v>
      </c>
      <c r="L141" s="1"/>
      <c r="M141" s="1"/>
      <c r="N141" s="28"/>
      <c r="O141" s="28"/>
    </row>
    <row r="142" spans="1:15" ht="15">
      <c r="A142" s="29"/>
      <c r="B142" s="30"/>
      <c r="C142" s="3" t="s">
        <v>1</v>
      </c>
      <c r="D142" s="1">
        <f t="shared" si="43"/>
        <v>0</v>
      </c>
      <c r="E142" s="1">
        <f t="shared" si="44"/>
        <v>0</v>
      </c>
      <c r="F142" s="4"/>
      <c r="G142" s="4"/>
      <c r="H142" s="1"/>
      <c r="I142" s="1"/>
      <c r="J142" s="1"/>
      <c r="K142" s="1"/>
      <c r="L142" s="1"/>
      <c r="M142" s="1"/>
      <c r="N142" s="28"/>
      <c r="O142" s="28"/>
    </row>
    <row r="143" spans="1:15" ht="93.75" customHeight="1">
      <c r="A143" s="29"/>
      <c r="B143" s="30"/>
      <c r="C143" s="3" t="s">
        <v>2</v>
      </c>
      <c r="D143" s="1">
        <f t="shared" si="43"/>
        <v>0</v>
      </c>
      <c r="E143" s="1">
        <f t="shared" si="44"/>
        <v>0</v>
      </c>
      <c r="F143" s="1"/>
      <c r="G143" s="1"/>
      <c r="H143" s="1"/>
      <c r="I143" s="1"/>
      <c r="J143" s="1"/>
      <c r="K143" s="1"/>
      <c r="L143" s="1"/>
      <c r="M143" s="1"/>
      <c r="N143" s="28"/>
      <c r="O143" s="28"/>
    </row>
    <row r="144" spans="1:15" ht="15">
      <c r="A144" s="29" t="s">
        <v>234</v>
      </c>
      <c r="B144" s="30" t="s">
        <v>229</v>
      </c>
      <c r="C144" s="3" t="s">
        <v>14</v>
      </c>
      <c r="D144" s="1">
        <f t="shared" si="43"/>
        <v>6276.1</v>
      </c>
      <c r="E144" s="1">
        <f t="shared" si="44"/>
        <v>6276.1</v>
      </c>
      <c r="F144" s="1">
        <f aca="true" t="shared" si="46" ref="F144:M144">SUM(F145:F147)</f>
        <v>0</v>
      </c>
      <c r="G144" s="1">
        <f t="shared" si="46"/>
        <v>0</v>
      </c>
      <c r="H144" s="1">
        <f t="shared" si="46"/>
        <v>0</v>
      </c>
      <c r="I144" s="1">
        <f t="shared" si="46"/>
        <v>0</v>
      </c>
      <c r="J144" s="1">
        <f t="shared" si="46"/>
        <v>6276.1</v>
      </c>
      <c r="K144" s="1">
        <f t="shared" si="46"/>
        <v>6276.1</v>
      </c>
      <c r="L144" s="1">
        <f t="shared" si="46"/>
        <v>0</v>
      </c>
      <c r="M144" s="1">
        <f t="shared" si="46"/>
        <v>0</v>
      </c>
      <c r="N144" s="28" t="s">
        <v>19</v>
      </c>
      <c r="O144" s="28"/>
    </row>
    <row r="145" spans="1:15" ht="15">
      <c r="A145" s="29"/>
      <c r="B145" s="30"/>
      <c r="C145" s="3" t="s">
        <v>0</v>
      </c>
      <c r="D145" s="1">
        <f t="shared" si="43"/>
        <v>6276.1</v>
      </c>
      <c r="E145" s="1">
        <f t="shared" si="44"/>
        <v>6276.1</v>
      </c>
      <c r="F145" s="1"/>
      <c r="G145" s="1"/>
      <c r="H145" s="1"/>
      <c r="I145" s="1"/>
      <c r="J145" s="19">
        <v>6276.1</v>
      </c>
      <c r="K145" s="19">
        <v>6276.1</v>
      </c>
      <c r="L145" s="1"/>
      <c r="M145" s="1"/>
      <c r="N145" s="28"/>
      <c r="O145" s="28"/>
    </row>
    <row r="146" spans="1:15" ht="15">
      <c r="A146" s="29"/>
      <c r="B146" s="30"/>
      <c r="C146" s="3" t="s">
        <v>1</v>
      </c>
      <c r="D146" s="1">
        <f t="shared" si="43"/>
        <v>0</v>
      </c>
      <c r="E146" s="1">
        <f t="shared" si="44"/>
        <v>0</v>
      </c>
      <c r="F146" s="4"/>
      <c r="G146" s="4"/>
      <c r="H146" s="1"/>
      <c r="I146" s="1"/>
      <c r="J146" s="1"/>
      <c r="K146" s="1"/>
      <c r="L146" s="1"/>
      <c r="M146" s="1"/>
      <c r="N146" s="28"/>
      <c r="O146" s="28"/>
    </row>
    <row r="147" spans="1:15" ht="95.25" customHeight="1">
      <c r="A147" s="29"/>
      <c r="B147" s="30"/>
      <c r="C147" s="3" t="s">
        <v>2</v>
      </c>
      <c r="D147" s="1">
        <f t="shared" si="43"/>
        <v>0</v>
      </c>
      <c r="E147" s="1">
        <f t="shared" si="44"/>
        <v>0</v>
      </c>
      <c r="F147" s="1"/>
      <c r="G147" s="1"/>
      <c r="H147" s="1"/>
      <c r="I147" s="1"/>
      <c r="J147" s="1"/>
      <c r="K147" s="1"/>
      <c r="L147" s="1"/>
      <c r="M147" s="1"/>
      <c r="N147" s="28"/>
      <c r="O147" s="28"/>
    </row>
    <row r="148" spans="1:15" ht="15">
      <c r="A148" s="29" t="s">
        <v>235</v>
      </c>
      <c r="B148" s="30" t="s">
        <v>230</v>
      </c>
      <c r="C148" s="3" t="s">
        <v>14</v>
      </c>
      <c r="D148" s="1">
        <f t="shared" si="43"/>
        <v>8219.6</v>
      </c>
      <c r="E148" s="1">
        <f t="shared" si="44"/>
        <v>8219.6</v>
      </c>
      <c r="F148" s="1">
        <f aca="true" t="shared" si="47" ref="F148:M148">SUM(F149:F151)</f>
        <v>0</v>
      </c>
      <c r="G148" s="1">
        <f t="shared" si="47"/>
        <v>0</v>
      </c>
      <c r="H148" s="1">
        <f t="shared" si="47"/>
        <v>0</v>
      </c>
      <c r="I148" s="1">
        <f t="shared" si="47"/>
        <v>0</v>
      </c>
      <c r="J148" s="1">
        <f t="shared" si="47"/>
        <v>8219.6</v>
      </c>
      <c r="K148" s="1">
        <f t="shared" si="47"/>
        <v>8219.6</v>
      </c>
      <c r="L148" s="1">
        <f t="shared" si="47"/>
        <v>0</v>
      </c>
      <c r="M148" s="1">
        <f t="shared" si="47"/>
        <v>0</v>
      </c>
      <c r="N148" s="28" t="s">
        <v>19</v>
      </c>
      <c r="O148" s="28"/>
    </row>
    <row r="149" spans="1:15" ht="15">
      <c r="A149" s="29"/>
      <c r="B149" s="30"/>
      <c r="C149" s="3" t="s">
        <v>0</v>
      </c>
      <c r="D149" s="1">
        <f t="shared" si="43"/>
        <v>8219.6</v>
      </c>
      <c r="E149" s="1">
        <f t="shared" si="44"/>
        <v>8219.6</v>
      </c>
      <c r="F149" s="1"/>
      <c r="G149" s="1"/>
      <c r="H149" s="1"/>
      <c r="I149" s="1"/>
      <c r="J149" s="19">
        <v>8219.6</v>
      </c>
      <c r="K149" s="19">
        <v>8219.6</v>
      </c>
      <c r="L149" s="1"/>
      <c r="M149" s="1"/>
      <c r="N149" s="28"/>
      <c r="O149" s="28"/>
    </row>
    <row r="150" spans="1:15" ht="15">
      <c r="A150" s="29"/>
      <c r="B150" s="30"/>
      <c r="C150" s="3" t="s">
        <v>1</v>
      </c>
      <c r="D150" s="1">
        <f t="shared" si="43"/>
        <v>0</v>
      </c>
      <c r="E150" s="1">
        <f t="shared" si="44"/>
        <v>0</v>
      </c>
      <c r="F150" s="4"/>
      <c r="G150" s="4"/>
      <c r="H150" s="1"/>
      <c r="I150" s="1"/>
      <c r="J150" s="1"/>
      <c r="K150" s="1"/>
      <c r="L150" s="1"/>
      <c r="M150" s="1"/>
      <c r="N150" s="28"/>
      <c r="O150" s="28"/>
    </row>
    <row r="151" spans="1:15" ht="88.5" customHeight="1">
      <c r="A151" s="29"/>
      <c r="B151" s="30"/>
      <c r="C151" s="3" t="s">
        <v>2</v>
      </c>
      <c r="D151" s="1">
        <f t="shared" si="43"/>
        <v>0</v>
      </c>
      <c r="E151" s="1">
        <f t="shared" si="44"/>
        <v>0</v>
      </c>
      <c r="F151" s="1"/>
      <c r="G151" s="1"/>
      <c r="H151" s="1"/>
      <c r="I151" s="1"/>
      <c r="J151" s="1"/>
      <c r="K151" s="1"/>
      <c r="L151" s="1"/>
      <c r="M151" s="1"/>
      <c r="N151" s="28"/>
      <c r="O151" s="28"/>
    </row>
    <row r="152" spans="1:15" ht="15">
      <c r="A152" s="29" t="s">
        <v>236</v>
      </c>
      <c r="B152" s="30" t="s">
        <v>231</v>
      </c>
      <c r="C152" s="3" t="s">
        <v>14</v>
      </c>
      <c r="D152" s="1">
        <f t="shared" si="43"/>
        <v>6852.3</v>
      </c>
      <c r="E152" s="1">
        <f t="shared" si="44"/>
        <v>6852.3</v>
      </c>
      <c r="F152" s="1">
        <f aca="true" t="shared" si="48" ref="F152:M152">SUM(F153:F155)</f>
        <v>0</v>
      </c>
      <c r="G152" s="1">
        <f t="shared" si="48"/>
        <v>0</v>
      </c>
      <c r="H152" s="1">
        <f t="shared" si="48"/>
        <v>0</v>
      </c>
      <c r="I152" s="1">
        <f t="shared" si="48"/>
        <v>0</v>
      </c>
      <c r="J152" s="1">
        <f t="shared" si="48"/>
        <v>6852.3</v>
      </c>
      <c r="K152" s="1">
        <f t="shared" si="48"/>
        <v>6852.3</v>
      </c>
      <c r="L152" s="1">
        <f t="shared" si="48"/>
        <v>0</v>
      </c>
      <c r="M152" s="1">
        <f t="shared" si="48"/>
        <v>0</v>
      </c>
      <c r="N152" s="28" t="s">
        <v>19</v>
      </c>
      <c r="O152" s="28"/>
    </row>
    <row r="153" spans="1:15" ht="15">
      <c r="A153" s="29"/>
      <c r="B153" s="30"/>
      <c r="C153" s="3" t="s">
        <v>0</v>
      </c>
      <c r="D153" s="1">
        <f t="shared" si="43"/>
        <v>6852.3</v>
      </c>
      <c r="E153" s="1">
        <f t="shared" si="44"/>
        <v>6852.3</v>
      </c>
      <c r="F153" s="1"/>
      <c r="G153" s="1"/>
      <c r="H153" s="1"/>
      <c r="I153" s="1"/>
      <c r="J153" s="19">
        <v>6852.3</v>
      </c>
      <c r="K153" s="19">
        <v>6852.3</v>
      </c>
      <c r="L153" s="1"/>
      <c r="M153" s="1"/>
      <c r="N153" s="28"/>
      <c r="O153" s="28"/>
    </row>
    <row r="154" spans="1:15" ht="15">
      <c r="A154" s="29"/>
      <c r="B154" s="30"/>
      <c r="C154" s="3" t="s">
        <v>1</v>
      </c>
      <c r="D154" s="1">
        <f t="shared" si="43"/>
        <v>0</v>
      </c>
      <c r="E154" s="1">
        <f t="shared" si="44"/>
        <v>0</v>
      </c>
      <c r="F154" s="4"/>
      <c r="G154" s="4"/>
      <c r="H154" s="1"/>
      <c r="I154" s="1"/>
      <c r="J154" s="1"/>
      <c r="K154" s="1"/>
      <c r="L154" s="1"/>
      <c r="M154" s="1"/>
      <c r="N154" s="28"/>
      <c r="O154" s="28"/>
    </row>
    <row r="155" spans="1:15" ht="90.75" customHeight="1">
      <c r="A155" s="29"/>
      <c r="B155" s="30"/>
      <c r="C155" s="3" t="s">
        <v>2</v>
      </c>
      <c r="D155" s="1">
        <f t="shared" si="43"/>
        <v>0</v>
      </c>
      <c r="E155" s="1">
        <f t="shared" si="44"/>
        <v>0</v>
      </c>
      <c r="F155" s="1"/>
      <c r="G155" s="1"/>
      <c r="H155" s="1"/>
      <c r="I155" s="1"/>
      <c r="J155" s="1"/>
      <c r="K155" s="1"/>
      <c r="L155" s="1"/>
      <c r="M155" s="1"/>
      <c r="N155" s="28"/>
      <c r="O155" s="28"/>
    </row>
    <row r="156" spans="1:15" ht="15">
      <c r="A156" s="29" t="s">
        <v>237</v>
      </c>
      <c r="B156" s="30" t="s">
        <v>232</v>
      </c>
      <c r="C156" s="3" t="s">
        <v>14</v>
      </c>
      <c r="D156" s="1">
        <f aca="true" t="shared" si="49" ref="D156:D163">F156+H156+J156+L156</f>
        <v>8689.2</v>
      </c>
      <c r="E156" s="1">
        <f aca="true" t="shared" si="50" ref="E156:E163">G156+I156+K156+M156</f>
        <v>8689.2</v>
      </c>
      <c r="F156" s="1">
        <f aca="true" t="shared" si="51" ref="F156:M156">SUM(F157:F159)</f>
        <v>0</v>
      </c>
      <c r="G156" s="1">
        <f t="shared" si="51"/>
        <v>0</v>
      </c>
      <c r="H156" s="1">
        <f t="shared" si="51"/>
        <v>0</v>
      </c>
      <c r="I156" s="1">
        <f t="shared" si="51"/>
        <v>0</v>
      </c>
      <c r="J156" s="1">
        <f t="shared" si="51"/>
        <v>8689.2</v>
      </c>
      <c r="K156" s="1">
        <f t="shared" si="51"/>
        <v>8689.2</v>
      </c>
      <c r="L156" s="1">
        <f t="shared" si="51"/>
        <v>0</v>
      </c>
      <c r="M156" s="1">
        <f t="shared" si="51"/>
        <v>0</v>
      </c>
      <c r="N156" s="28" t="s">
        <v>19</v>
      </c>
      <c r="O156" s="28"/>
    </row>
    <row r="157" spans="1:15" ht="15">
      <c r="A157" s="29"/>
      <c r="B157" s="30"/>
      <c r="C157" s="3" t="s">
        <v>0</v>
      </c>
      <c r="D157" s="1">
        <f t="shared" si="49"/>
        <v>8689.2</v>
      </c>
      <c r="E157" s="1">
        <f t="shared" si="50"/>
        <v>8689.2</v>
      </c>
      <c r="F157" s="1"/>
      <c r="G157" s="1"/>
      <c r="H157" s="1"/>
      <c r="I157" s="1"/>
      <c r="J157" s="19">
        <v>8689.2</v>
      </c>
      <c r="K157" s="19">
        <v>8689.2</v>
      </c>
      <c r="L157" s="1"/>
      <c r="M157" s="1"/>
      <c r="N157" s="28"/>
      <c r="O157" s="28"/>
    </row>
    <row r="158" spans="1:15" ht="15">
      <c r="A158" s="29"/>
      <c r="B158" s="30"/>
      <c r="C158" s="3" t="s">
        <v>1</v>
      </c>
      <c r="D158" s="1">
        <f t="shared" si="49"/>
        <v>0</v>
      </c>
      <c r="E158" s="1">
        <f t="shared" si="50"/>
        <v>0</v>
      </c>
      <c r="F158" s="4"/>
      <c r="G158" s="4"/>
      <c r="H158" s="1"/>
      <c r="I158" s="1"/>
      <c r="J158" s="1"/>
      <c r="K158" s="1"/>
      <c r="L158" s="1"/>
      <c r="M158" s="1"/>
      <c r="N158" s="28"/>
      <c r="O158" s="28"/>
    </row>
    <row r="159" spans="1:15" ht="78.75" customHeight="1">
      <c r="A159" s="29"/>
      <c r="B159" s="30"/>
      <c r="C159" s="3" t="s">
        <v>2</v>
      </c>
      <c r="D159" s="1">
        <f t="shared" si="49"/>
        <v>0</v>
      </c>
      <c r="E159" s="1">
        <f t="shared" si="50"/>
        <v>0</v>
      </c>
      <c r="F159" s="1"/>
      <c r="G159" s="1"/>
      <c r="H159" s="1"/>
      <c r="I159" s="1"/>
      <c r="J159" s="1"/>
      <c r="K159" s="1"/>
      <c r="L159" s="1"/>
      <c r="M159" s="1"/>
      <c r="N159" s="28"/>
      <c r="O159" s="28"/>
    </row>
    <row r="160" spans="1:15" ht="15">
      <c r="A160" s="29" t="s">
        <v>238</v>
      </c>
      <c r="B160" s="30" t="s">
        <v>233</v>
      </c>
      <c r="C160" s="3" t="s">
        <v>14</v>
      </c>
      <c r="D160" s="1">
        <f t="shared" si="49"/>
        <v>3692.4</v>
      </c>
      <c r="E160" s="1">
        <f t="shared" si="50"/>
        <v>3692.4</v>
      </c>
      <c r="F160" s="1">
        <f aca="true" t="shared" si="52" ref="F160:M160">SUM(F161:F163)</f>
        <v>0</v>
      </c>
      <c r="G160" s="1">
        <f t="shared" si="52"/>
        <v>0</v>
      </c>
      <c r="H160" s="1">
        <f t="shared" si="52"/>
        <v>0</v>
      </c>
      <c r="I160" s="1">
        <f t="shared" si="52"/>
        <v>0</v>
      </c>
      <c r="J160" s="1">
        <f t="shared" si="52"/>
        <v>3692.4</v>
      </c>
      <c r="K160" s="1">
        <f t="shared" si="52"/>
        <v>3692.4</v>
      </c>
      <c r="L160" s="1">
        <f t="shared" si="52"/>
        <v>0</v>
      </c>
      <c r="M160" s="1">
        <f t="shared" si="52"/>
        <v>0</v>
      </c>
      <c r="N160" s="28" t="s">
        <v>19</v>
      </c>
      <c r="O160" s="28"/>
    </row>
    <row r="161" spans="1:15" ht="15">
      <c r="A161" s="29"/>
      <c r="B161" s="30"/>
      <c r="C161" s="3" t="s">
        <v>0</v>
      </c>
      <c r="D161" s="1">
        <f t="shared" si="49"/>
        <v>3692.4</v>
      </c>
      <c r="E161" s="1">
        <f t="shared" si="50"/>
        <v>3692.4</v>
      </c>
      <c r="F161" s="1"/>
      <c r="G161" s="1"/>
      <c r="H161" s="1"/>
      <c r="I161" s="1"/>
      <c r="J161" s="19">
        <v>3692.4</v>
      </c>
      <c r="K161" s="19">
        <v>3692.4</v>
      </c>
      <c r="L161" s="1"/>
      <c r="M161" s="1"/>
      <c r="N161" s="28"/>
      <c r="O161" s="28"/>
    </row>
    <row r="162" spans="1:15" ht="15">
      <c r="A162" s="29"/>
      <c r="B162" s="30"/>
      <c r="C162" s="3" t="s">
        <v>1</v>
      </c>
      <c r="D162" s="1">
        <f t="shared" si="49"/>
        <v>0</v>
      </c>
      <c r="E162" s="1">
        <f t="shared" si="50"/>
        <v>0</v>
      </c>
      <c r="F162" s="4"/>
      <c r="G162" s="4"/>
      <c r="H162" s="1"/>
      <c r="I162" s="1"/>
      <c r="J162" s="1"/>
      <c r="K162" s="1"/>
      <c r="L162" s="1"/>
      <c r="M162" s="1"/>
      <c r="N162" s="28"/>
      <c r="O162" s="28"/>
    </row>
    <row r="163" spans="1:15" ht="95.25" customHeight="1">
      <c r="A163" s="29"/>
      <c r="B163" s="30"/>
      <c r="C163" s="3" t="s">
        <v>2</v>
      </c>
      <c r="D163" s="1">
        <f t="shared" si="49"/>
        <v>0</v>
      </c>
      <c r="E163" s="1">
        <f t="shared" si="50"/>
        <v>0</v>
      </c>
      <c r="F163" s="1"/>
      <c r="G163" s="1"/>
      <c r="H163" s="1"/>
      <c r="I163" s="1"/>
      <c r="J163" s="1"/>
      <c r="K163" s="1"/>
      <c r="L163" s="1"/>
      <c r="M163" s="1"/>
      <c r="N163" s="28"/>
      <c r="O163" s="28"/>
    </row>
    <row r="164" spans="1:126" ht="15.75" customHeight="1">
      <c r="A164" s="32" t="s">
        <v>272</v>
      </c>
      <c r="B164" s="35" t="s">
        <v>240</v>
      </c>
      <c r="C164" s="3" t="s">
        <v>14</v>
      </c>
      <c r="D164" s="1">
        <f>SUM(D165:D167)</f>
        <v>137906</v>
      </c>
      <c r="E164" s="1">
        <f aca="true" t="shared" si="53" ref="E164:M164">SUM(E165:E167)</f>
        <v>137906</v>
      </c>
      <c r="F164" s="1">
        <f t="shared" si="53"/>
        <v>39388.5</v>
      </c>
      <c r="G164" s="1">
        <f t="shared" si="53"/>
        <v>39388.5</v>
      </c>
      <c r="H164" s="1">
        <f t="shared" si="53"/>
        <v>0</v>
      </c>
      <c r="I164" s="1">
        <f t="shared" si="53"/>
        <v>0</v>
      </c>
      <c r="J164" s="1">
        <f t="shared" si="53"/>
        <v>98517.5</v>
      </c>
      <c r="K164" s="1">
        <f t="shared" si="53"/>
        <v>98517.5</v>
      </c>
      <c r="L164" s="1">
        <f t="shared" si="53"/>
        <v>0</v>
      </c>
      <c r="M164" s="1">
        <f t="shared" si="53"/>
        <v>0</v>
      </c>
      <c r="N164" s="22" t="s">
        <v>222</v>
      </c>
      <c r="O164" s="44"/>
      <c r="P164" s="5"/>
      <c r="Q164" s="5"/>
      <c r="R164" s="21"/>
      <c r="S164" s="21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</row>
    <row r="165" spans="1:126" ht="21" customHeight="1">
      <c r="A165" s="33"/>
      <c r="B165" s="36"/>
      <c r="C165" s="3" t="s">
        <v>0</v>
      </c>
      <c r="D165" s="1">
        <f aca="true" t="shared" si="54" ref="D165:E167">F165+H165+J165+L165</f>
        <v>38252</v>
      </c>
      <c r="E165" s="1">
        <f t="shared" si="54"/>
        <v>38252</v>
      </c>
      <c r="F165" s="1">
        <v>0</v>
      </c>
      <c r="G165" s="1">
        <v>0</v>
      </c>
      <c r="H165" s="1">
        <v>0</v>
      </c>
      <c r="I165" s="1">
        <v>0</v>
      </c>
      <c r="J165" s="1">
        <v>38252</v>
      </c>
      <c r="K165" s="1">
        <v>38252</v>
      </c>
      <c r="L165" s="1">
        <v>0</v>
      </c>
      <c r="M165" s="1">
        <v>0</v>
      </c>
      <c r="N165" s="24"/>
      <c r="O165" s="21"/>
      <c r="P165" s="14"/>
      <c r="Q165" s="14"/>
      <c r="R165" s="21"/>
      <c r="S165" s="21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</row>
    <row r="166" spans="1:126" ht="20.25" customHeight="1">
      <c r="A166" s="33"/>
      <c r="B166" s="36"/>
      <c r="C166" s="3" t="s">
        <v>1</v>
      </c>
      <c r="D166" s="1">
        <f t="shared" si="54"/>
        <v>70831</v>
      </c>
      <c r="E166" s="1">
        <f t="shared" si="54"/>
        <v>70831</v>
      </c>
      <c r="F166" s="1">
        <f>G166</f>
        <v>39388.5</v>
      </c>
      <c r="G166" s="1">
        <v>39388.5</v>
      </c>
      <c r="H166" s="1">
        <v>0</v>
      </c>
      <c r="I166" s="1">
        <v>0</v>
      </c>
      <c r="J166" s="1">
        <v>31442.5</v>
      </c>
      <c r="K166" s="1">
        <v>31442.5</v>
      </c>
      <c r="L166" s="1">
        <v>0</v>
      </c>
      <c r="M166" s="1">
        <v>0</v>
      </c>
      <c r="N166" s="24"/>
      <c r="O166" s="21"/>
      <c r="P166" s="14"/>
      <c r="Q166" s="14"/>
      <c r="R166" s="21"/>
      <c r="S166" s="21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</row>
    <row r="167" spans="1:126" ht="25.5" customHeight="1">
      <c r="A167" s="34"/>
      <c r="B167" s="37"/>
      <c r="C167" s="3" t="s">
        <v>2</v>
      </c>
      <c r="D167" s="1">
        <f t="shared" si="54"/>
        <v>28823</v>
      </c>
      <c r="E167" s="1">
        <f t="shared" si="54"/>
        <v>28823</v>
      </c>
      <c r="F167" s="1">
        <v>0</v>
      </c>
      <c r="G167" s="1">
        <v>0</v>
      </c>
      <c r="H167" s="1">
        <v>0</v>
      </c>
      <c r="I167" s="1">
        <v>0</v>
      </c>
      <c r="J167" s="1">
        <v>28823</v>
      </c>
      <c r="K167" s="1">
        <v>28823</v>
      </c>
      <c r="L167" s="1">
        <v>0</v>
      </c>
      <c r="M167" s="1">
        <v>0</v>
      </c>
      <c r="N167" s="26"/>
      <c r="O167" s="45"/>
      <c r="P167" s="14"/>
      <c r="Q167" s="14"/>
      <c r="R167" s="21"/>
      <c r="S167" s="21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</row>
    <row r="168" spans="1:126" ht="15.75" customHeight="1">
      <c r="A168" s="32" t="s">
        <v>246</v>
      </c>
      <c r="B168" s="35" t="s">
        <v>241</v>
      </c>
      <c r="C168" s="3" t="s">
        <v>14</v>
      </c>
      <c r="D168" s="1">
        <f>SUM(D169:D171)</f>
        <v>82194.1</v>
      </c>
      <c r="E168" s="1">
        <f aca="true" t="shared" si="55" ref="E168:M168">SUM(E169:E171)</f>
        <v>82194.1</v>
      </c>
      <c r="F168" s="1">
        <f t="shared" si="55"/>
        <v>0</v>
      </c>
      <c r="G168" s="1">
        <f t="shared" si="55"/>
        <v>0</v>
      </c>
      <c r="H168" s="1">
        <f t="shared" si="55"/>
        <v>0</v>
      </c>
      <c r="I168" s="1">
        <f t="shared" si="55"/>
        <v>0</v>
      </c>
      <c r="J168" s="1">
        <f t="shared" si="55"/>
        <v>82194.1</v>
      </c>
      <c r="K168" s="1">
        <f t="shared" si="55"/>
        <v>82194.1</v>
      </c>
      <c r="L168" s="1">
        <f t="shared" si="55"/>
        <v>0</v>
      </c>
      <c r="M168" s="1">
        <f t="shared" si="55"/>
        <v>0</v>
      </c>
      <c r="N168" s="22" t="s">
        <v>222</v>
      </c>
      <c r="O168" s="44"/>
      <c r="P168" s="5"/>
      <c r="Q168" s="5"/>
      <c r="R168" s="21"/>
      <c r="S168" s="21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</row>
    <row r="169" spans="1:126" ht="21" customHeight="1">
      <c r="A169" s="33"/>
      <c r="B169" s="36"/>
      <c r="C169" s="3" t="s">
        <v>0</v>
      </c>
      <c r="D169" s="1">
        <f aca="true" t="shared" si="56" ref="D169:E171">F169+H169+J169+L169</f>
        <v>16002.3</v>
      </c>
      <c r="E169" s="1">
        <f t="shared" si="56"/>
        <v>16002.3</v>
      </c>
      <c r="F169" s="1">
        <v>0</v>
      </c>
      <c r="G169" s="1">
        <v>0</v>
      </c>
      <c r="H169" s="1">
        <v>0</v>
      </c>
      <c r="I169" s="1">
        <v>0</v>
      </c>
      <c r="J169" s="1">
        <v>16002.3</v>
      </c>
      <c r="K169" s="1">
        <v>16002.3</v>
      </c>
      <c r="L169" s="1">
        <v>0</v>
      </c>
      <c r="M169" s="1">
        <v>0</v>
      </c>
      <c r="N169" s="24"/>
      <c r="O169" s="21"/>
      <c r="P169" s="14"/>
      <c r="Q169" s="14"/>
      <c r="R169" s="21"/>
      <c r="S169" s="21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</row>
    <row r="170" spans="1:126" ht="20.25" customHeight="1">
      <c r="A170" s="33"/>
      <c r="B170" s="36"/>
      <c r="C170" s="3" t="s">
        <v>1</v>
      </c>
      <c r="D170" s="1">
        <f t="shared" si="56"/>
        <v>34405.8</v>
      </c>
      <c r="E170" s="1">
        <f t="shared" si="56"/>
        <v>34405.8</v>
      </c>
      <c r="F170" s="1">
        <v>0</v>
      </c>
      <c r="G170" s="1">
        <v>0</v>
      </c>
      <c r="H170" s="1">
        <v>0</v>
      </c>
      <c r="I170" s="1">
        <v>0</v>
      </c>
      <c r="J170" s="1">
        <v>34405.8</v>
      </c>
      <c r="K170" s="1">
        <v>34405.8</v>
      </c>
      <c r="L170" s="1">
        <v>0</v>
      </c>
      <c r="M170" s="1">
        <v>0</v>
      </c>
      <c r="N170" s="24"/>
      <c r="O170" s="21"/>
      <c r="P170" s="14"/>
      <c r="Q170" s="14"/>
      <c r="R170" s="21"/>
      <c r="S170" s="21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</row>
    <row r="171" spans="1:126" ht="25.5" customHeight="1">
      <c r="A171" s="34"/>
      <c r="B171" s="37"/>
      <c r="C171" s="3" t="s">
        <v>2</v>
      </c>
      <c r="D171" s="1">
        <f t="shared" si="56"/>
        <v>31786</v>
      </c>
      <c r="E171" s="1">
        <f t="shared" si="56"/>
        <v>31786</v>
      </c>
      <c r="F171" s="1">
        <v>0</v>
      </c>
      <c r="G171" s="1">
        <v>0</v>
      </c>
      <c r="H171" s="1">
        <v>0</v>
      </c>
      <c r="I171" s="1">
        <v>0</v>
      </c>
      <c r="J171" s="1">
        <v>31786</v>
      </c>
      <c r="K171" s="1">
        <v>31786</v>
      </c>
      <c r="L171" s="1">
        <v>0</v>
      </c>
      <c r="M171" s="1">
        <v>0</v>
      </c>
      <c r="N171" s="26"/>
      <c r="O171" s="45"/>
      <c r="P171" s="14"/>
      <c r="Q171" s="14"/>
      <c r="R171" s="21"/>
      <c r="S171" s="21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</row>
    <row r="172" spans="1:126" ht="15.75" customHeight="1">
      <c r="A172" s="32" t="s">
        <v>247</v>
      </c>
      <c r="B172" s="35" t="s">
        <v>242</v>
      </c>
      <c r="C172" s="3" t="s">
        <v>14</v>
      </c>
      <c r="D172" s="1">
        <f>SUM(D173:D175)</f>
        <v>75584.8</v>
      </c>
      <c r="E172" s="1">
        <f aca="true" t="shared" si="57" ref="E172:M172">SUM(E173:E175)</f>
        <v>75584.8</v>
      </c>
      <c r="F172" s="1">
        <f t="shared" si="57"/>
        <v>0</v>
      </c>
      <c r="G172" s="1">
        <f t="shared" si="57"/>
        <v>0</v>
      </c>
      <c r="H172" s="1">
        <f t="shared" si="57"/>
        <v>0</v>
      </c>
      <c r="I172" s="1">
        <f t="shared" si="57"/>
        <v>0</v>
      </c>
      <c r="J172" s="1">
        <f t="shared" si="57"/>
        <v>75584.8</v>
      </c>
      <c r="K172" s="1">
        <f t="shared" si="57"/>
        <v>75584.8</v>
      </c>
      <c r="L172" s="1">
        <f t="shared" si="57"/>
        <v>0</v>
      </c>
      <c r="M172" s="1">
        <f t="shared" si="57"/>
        <v>0</v>
      </c>
      <c r="N172" s="22" t="s">
        <v>222</v>
      </c>
      <c r="O172" s="44"/>
      <c r="P172" s="5"/>
      <c r="Q172" s="5"/>
      <c r="R172" s="21"/>
      <c r="S172" s="21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</row>
    <row r="173" spans="1:126" ht="21" customHeight="1">
      <c r="A173" s="33"/>
      <c r="B173" s="36"/>
      <c r="C173" s="3" t="s">
        <v>0</v>
      </c>
      <c r="D173" s="1">
        <f aca="true" t="shared" si="58" ref="D173:E175">F173+H173+J173+L173</f>
        <v>8083</v>
      </c>
      <c r="E173" s="1">
        <f t="shared" si="58"/>
        <v>8083</v>
      </c>
      <c r="F173" s="1">
        <v>0</v>
      </c>
      <c r="G173" s="1">
        <v>0</v>
      </c>
      <c r="H173" s="1">
        <v>0</v>
      </c>
      <c r="I173" s="1">
        <v>0</v>
      </c>
      <c r="J173" s="1">
        <v>8083</v>
      </c>
      <c r="K173" s="1">
        <v>8083</v>
      </c>
      <c r="L173" s="1">
        <v>0</v>
      </c>
      <c r="M173" s="1">
        <v>0</v>
      </c>
      <c r="N173" s="24"/>
      <c r="O173" s="21"/>
      <c r="P173" s="14"/>
      <c r="Q173" s="14"/>
      <c r="R173" s="21"/>
      <c r="S173" s="21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</row>
    <row r="174" spans="1:126" ht="20.25" customHeight="1">
      <c r="A174" s="33"/>
      <c r="B174" s="36"/>
      <c r="C174" s="3" t="s">
        <v>1</v>
      </c>
      <c r="D174" s="1">
        <f t="shared" si="58"/>
        <v>35060.8</v>
      </c>
      <c r="E174" s="1">
        <f t="shared" si="58"/>
        <v>35060.8</v>
      </c>
      <c r="F174" s="1">
        <v>0</v>
      </c>
      <c r="G174" s="1">
        <v>0</v>
      </c>
      <c r="H174" s="1">
        <v>0</v>
      </c>
      <c r="I174" s="1">
        <v>0</v>
      </c>
      <c r="J174" s="1">
        <v>35060.8</v>
      </c>
      <c r="K174" s="1">
        <v>35060.8</v>
      </c>
      <c r="L174" s="1">
        <v>0</v>
      </c>
      <c r="M174" s="1">
        <v>0</v>
      </c>
      <c r="N174" s="24"/>
      <c r="O174" s="21"/>
      <c r="P174" s="14"/>
      <c r="Q174" s="14"/>
      <c r="R174" s="21"/>
      <c r="S174" s="21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</row>
    <row r="175" spans="1:126" ht="25.5" customHeight="1">
      <c r="A175" s="34"/>
      <c r="B175" s="37"/>
      <c r="C175" s="3" t="s">
        <v>2</v>
      </c>
      <c r="D175" s="1">
        <f t="shared" si="58"/>
        <v>32441</v>
      </c>
      <c r="E175" s="1">
        <f t="shared" si="58"/>
        <v>32441</v>
      </c>
      <c r="F175" s="1">
        <v>0</v>
      </c>
      <c r="G175" s="1">
        <v>0</v>
      </c>
      <c r="H175" s="1">
        <v>0</v>
      </c>
      <c r="I175" s="1">
        <v>0</v>
      </c>
      <c r="J175" s="1">
        <v>32441</v>
      </c>
      <c r="K175" s="1">
        <v>32441</v>
      </c>
      <c r="L175" s="1">
        <v>0</v>
      </c>
      <c r="M175" s="1">
        <v>0</v>
      </c>
      <c r="N175" s="26"/>
      <c r="O175" s="45"/>
      <c r="P175" s="14"/>
      <c r="Q175" s="14"/>
      <c r="R175" s="21"/>
      <c r="S175" s="21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</row>
    <row r="176" spans="1:126" ht="15.75" customHeight="1">
      <c r="A176" s="32" t="s">
        <v>248</v>
      </c>
      <c r="B176" s="35" t="s">
        <v>243</v>
      </c>
      <c r="C176" s="3" t="s">
        <v>14</v>
      </c>
      <c r="D176" s="1">
        <f>SUM(D177:D179)</f>
        <v>147132.3</v>
      </c>
      <c r="E176" s="1">
        <f aca="true" t="shared" si="59" ref="E176:M176">SUM(E177:E179)</f>
        <v>215692.1</v>
      </c>
      <c r="F176" s="1">
        <f t="shared" si="59"/>
        <v>0</v>
      </c>
      <c r="G176" s="1">
        <f t="shared" si="59"/>
        <v>68559.8</v>
      </c>
      <c r="H176" s="1">
        <f t="shared" si="59"/>
        <v>0</v>
      </c>
      <c r="I176" s="1">
        <f t="shared" si="59"/>
        <v>0</v>
      </c>
      <c r="J176" s="1">
        <f t="shared" si="59"/>
        <v>147132.3</v>
      </c>
      <c r="K176" s="1">
        <f t="shared" si="59"/>
        <v>147132.3</v>
      </c>
      <c r="L176" s="1">
        <f t="shared" si="59"/>
        <v>0</v>
      </c>
      <c r="M176" s="1">
        <f t="shared" si="59"/>
        <v>0</v>
      </c>
      <c r="N176" s="22" t="s">
        <v>222</v>
      </c>
      <c r="O176" s="44"/>
      <c r="P176" s="5"/>
      <c r="Q176" s="5"/>
      <c r="R176" s="21"/>
      <c r="S176" s="21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</row>
    <row r="177" spans="1:126" ht="21" customHeight="1">
      <c r="A177" s="33"/>
      <c r="B177" s="36"/>
      <c r="C177" s="3" t="s">
        <v>0</v>
      </c>
      <c r="D177" s="1">
        <f aca="true" t="shared" si="60" ref="D177:E179">F177+H177+J177+L177</f>
        <v>53018.1</v>
      </c>
      <c r="E177" s="1">
        <f t="shared" si="60"/>
        <v>53018.1</v>
      </c>
      <c r="F177" s="1">
        <v>0</v>
      </c>
      <c r="G177" s="1">
        <v>0</v>
      </c>
      <c r="H177" s="1">
        <v>0</v>
      </c>
      <c r="I177" s="1">
        <v>0</v>
      </c>
      <c r="J177" s="1">
        <v>53018.1</v>
      </c>
      <c r="K177" s="1">
        <v>53018.1</v>
      </c>
      <c r="L177" s="1">
        <v>0</v>
      </c>
      <c r="M177" s="1">
        <v>0</v>
      </c>
      <c r="N177" s="24"/>
      <c r="O177" s="21"/>
      <c r="P177" s="14"/>
      <c r="Q177" s="14"/>
      <c r="R177" s="21"/>
      <c r="S177" s="21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</row>
    <row r="178" spans="1:126" ht="20.25" customHeight="1">
      <c r="A178" s="33"/>
      <c r="B178" s="36"/>
      <c r="C178" s="3" t="s">
        <v>1</v>
      </c>
      <c r="D178" s="1">
        <f t="shared" si="60"/>
        <v>49044.2</v>
      </c>
      <c r="E178" s="1">
        <f t="shared" si="60"/>
        <v>117604</v>
      </c>
      <c r="F178" s="1"/>
      <c r="G178" s="1">
        <v>68559.8</v>
      </c>
      <c r="H178" s="1">
        <v>0</v>
      </c>
      <c r="I178" s="1">
        <v>0</v>
      </c>
      <c r="J178" s="1">
        <v>49044.2</v>
      </c>
      <c r="K178" s="1">
        <v>49044.2</v>
      </c>
      <c r="L178" s="1">
        <v>0</v>
      </c>
      <c r="M178" s="1">
        <v>0</v>
      </c>
      <c r="N178" s="24"/>
      <c r="O178" s="21"/>
      <c r="P178" s="14"/>
      <c r="Q178" s="14"/>
      <c r="R178" s="21"/>
      <c r="S178" s="21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</row>
    <row r="179" spans="1:126" ht="25.5" customHeight="1">
      <c r="A179" s="34"/>
      <c r="B179" s="37"/>
      <c r="C179" s="3" t="s">
        <v>2</v>
      </c>
      <c r="D179" s="1">
        <f t="shared" si="60"/>
        <v>45070</v>
      </c>
      <c r="E179" s="1">
        <f t="shared" si="60"/>
        <v>45070</v>
      </c>
      <c r="F179" s="1">
        <v>0</v>
      </c>
      <c r="G179" s="1">
        <v>0</v>
      </c>
      <c r="H179" s="1">
        <v>0</v>
      </c>
      <c r="I179" s="1">
        <v>0</v>
      </c>
      <c r="J179" s="1">
        <v>45070</v>
      </c>
      <c r="K179" s="1">
        <v>45070</v>
      </c>
      <c r="L179" s="1">
        <v>0</v>
      </c>
      <c r="M179" s="1">
        <v>0</v>
      </c>
      <c r="N179" s="26"/>
      <c r="O179" s="45"/>
      <c r="P179" s="14"/>
      <c r="Q179" s="14"/>
      <c r="R179" s="21"/>
      <c r="S179" s="21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</row>
    <row r="180" spans="1:126" ht="15.75" customHeight="1">
      <c r="A180" s="32" t="s">
        <v>249</v>
      </c>
      <c r="B180" s="35" t="s">
        <v>244</v>
      </c>
      <c r="C180" s="3" t="s">
        <v>14</v>
      </c>
      <c r="D180" s="1">
        <f>SUM(D181:D183)</f>
        <v>76676.3</v>
      </c>
      <c r="E180" s="1">
        <f aca="true" t="shared" si="61" ref="E180:M180">SUM(E181:E183)</f>
        <v>76676.3</v>
      </c>
      <c r="F180" s="1">
        <f t="shared" si="61"/>
        <v>0</v>
      </c>
      <c r="G180" s="1">
        <f t="shared" si="61"/>
        <v>0</v>
      </c>
      <c r="H180" s="1">
        <f t="shared" si="61"/>
        <v>0</v>
      </c>
      <c r="I180" s="1">
        <f t="shared" si="61"/>
        <v>0</v>
      </c>
      <c r="J180" s="1">
        <f t="shared" si="61"/>
        <v>76676.3</v>
      </c>
      <c r="K180" s="1">
        <f t="shared" si="61"/>
        <v>76676.3</v>
      </c>
      <c r="L180" s="1">
        <f t="shared" si="61"/>
        <v>0</v>
      </c>
      <c r="M180" s="1">
        <f t="shared" si="61"/>
        <v>0</v>
      </c>
      <c r="N180" s="22" t="s">
        <v>222</v>
      </c>
      <c r="O180" s="44"/>
      <c r="P180" s="5"/>
      <c r="Q180" s="5"/>
      <c r="R180" s="21"/>
      <c r="S180" s="21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</row>
    <row r="181" spans="1:126" ht="21" customHeight="1">
      <c r="A181" s="33"/>
      <c r="B181" s="36"/>
      <c r="C181" s="3" t="s">
        <v>0</v>
      </c>
      <c r="D181" s="1">
        <f aca="true" t="shared" si="62" ref="D181:E183">F181+H181+J181+L181</f>
        <v>9174.5</v>
      </c>
      <c r="E181" s="1">
        <f t="shared" si="62"/>
        <v>9174.5</v>
      </c>
      <c r="F181" s="1">
        <v>0</v>
      </c>
      <c r="G181" s="1">
        <v>0</v>
      </c>
      <c r="H181" s="1">
        <v>0</v>
      </c>
      <c r="I181" s="1">
        <v>0</v>
      </c>
      <c r="J181" s="1">
        <v>9174.5</v>
      </c>
      <c r="K181" s="1">
        <v>9174.5</v>
      </c>
      <c r="L181" s="1">
        <v>0</v>
      </c>
      <c r="M181" s="1">
        <v>0</v>
      </c>
      <c r="N181" s="24"/>
      <c r="O181" s="21"/>
      <c r="P181" s="14"/>
      <c r="Q181" s="14"/>
      <c r="R181" s="21"/>
      <c r="S181" s="21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</row>
    <row r="182" spans="1:126" ht="20.25" customHeight="1">
      <c r="A182" s="33"/>
      <c r="B182" s="36"/>
      <c r="C182" s="3" t="s">
        <v>1</v>
      </c>
      <c r="D182" s="1">
        <f t="shared" si="62"/>
        <v>35060.8</v>
      </c>
      <c r="E182" s="1">
        <f t="shared" si="62"/>
        <v>35060.8</v>
      </c>
      <c r="F182" s="1">
        <v>0</v>
      </c>
      <c r="G182" s="1">
        <v>0</v>
      </c>
      <c r="H182" s="1">
        <v>0</v>
      </c>
      <c r="I182" s="1">
        <v>0</v>
      </c>
      <c r="J182" s="1">
        <v>35060.8</v>
      </c>
      <c r="K182" s="1">
        <v>35060.8</v>
      </c>
      <c r="L182" s="1">
        <v>0</v>
      </c>
      <c r="M182" s="1">
        <v>0</v>
      </c>
      <c r="N182" s="24"/>
      <c r="O182" s="21"/>
      <c r="P182" s="14"/>
      <c r="Q182" s="14"/>
      <c r="R182" s="21"/>
      <c r="S182" s="21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</row>
    <row r="183" spans="1:126" ht="25.5" customHeight="1">
      <c r="A183" s="34"/>
      <c r="B183" s="37"/>
      <c r="C183" s="3" t="s">
        <v>2</v>
      </c>
      <c r="D183" s="1">
        <f t="shared" si="62"/>
        <v>32441</v>
      </c>
      <c r="E183" s="1">
        <f t="shared" si="62"/>
        <v>32441</v>
      </c>
      <c r="F183" s="1">
        <v>0</v>
      </c>
      <c r="G183" s="1">
        <v>0</v>
      </c>
      <c r="H183" s="1">
        <v>0</v>
      </c>
      <c r="I183" s="1">
        <v>0</v>
      </c>
      <c r="J183" s="1">
        <v>32441</v>
      </c>
      <c r="K183" s="1">
        <v>32441</v>
      </c>
      <c r="L183" s="1">
        <v>0</v>
      </c>
      <c r="M183" s="1">
        <v>0</v>
      </c>
      <c r="N183" s="26"/>
      <c r="O183" s="45"/>
      <c r="P183" s="14"/>
      <c r="Q183" s="14"/>
      <c r="R183" s="21"/>
      <c r="S183" s="21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</row>
    <row r="184" spans="1:126" ht="15.75" customHeight="1">
      <c r="A184" s="32" t="s">
        <v>250</v>
      </c>
      <c r="B184" s="35" t="s">
        <v>245</v>
      </c>
      <c r="C184" s="3" t="s">
        <v>14</v>
      </c>
      <c r="D184" s="1">
        <f>SUM(D185:D187)</f>
        <v>68811.7</v>
      </c>
      <c r="E184" s="1">
        <f aca="true" t="shared" si="63" ref="E184:M184">SUM(E185:E187)</f>
        <v>68811.7</v>
      </c>
      <c r="F184" s="1">
        <f t="shared" si="63"/>
        <v>0</v>
      </c>
      <c r="G184" s="1">
        <f t="shared" si="63"/>
        <v>0</v>
      </c>
      <c r="H184" s="1">
        <f t="shared" si="63"/>
        <v>0</v>
      </c>
      <c r="I184" s="1">
        <f t="shared" si="63"/>
        <v>0</v>
      </c>
      <c r="J184" s="1">
        <f t="shared" si="63"/>
        <v>68811.7</v>
      </c>
      <c r="K184" s="1">
        <f t="shared" si="63"/>
        <v>68811.7</v>
      </c>
      <c r="L184" s="1">
        <f t="shared" si="63"/>
        <v>0</v>
      </c>
      <c r="M184" s="1">
        <f t="shared" si="63"/>
        <v>0</v>
      </c>
      <c r="N184" s="22" t="s">
        <v>222</v>
      </c>
      <c r="O184" s="44"/>
      <c r="P184" s="5"/>
      <c r="Q184" s="5"/>
      <c r="R184" s="21"/>
      <c r="S184" s="21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</row>
    <row r="185" spans="1:126" ht="21" customHeight="1">
      <c r="A185" s="33"/>
      <c r="B185" s="36"/>
      <c r="C185" s="3" t="s">
        <v>0</v>
      </c>
      <c r="D185" s="1">
        <f aca="true" t="shared" si="64" ref="D185:E187">F185+H185+J185+L185</f>
        <v>0</v>
      </c>
      <c r="E185" s="1">
        <f t="shared" si="64"/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24"/>
      <c r="O185" s="21"/>
      <c r="P185" s="14"/>
      <c r="Q185" s="14"/>
      <c r="R185" s="21"/>
      <c r="S185" s="21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</row>
    <row r="186" spans="1:126" ht="20.25" customHeight="1">
      <c r="A186" s="33"/>
      <c r="B186" s="36"/>
      <c r="C186" s="3" t="s">
        <v>1</v>
      </c>
      <c r="D186" s="1">
        <f t="shared" si="64"/>
        <v>35715.7</v>
      </c>
      <c r="E186" s="1">
        <f t="shared" si="64"/>
        <v>35715.7</v>
      </c>
      <c r="F186" s="1">
        <v>0</v>
      </c>
      <c r="G186" s="1">
        <v>0</v>
      </c>
      <c r="H186" s="1">
        <v>0</v>
      </c>
      <c r="I186" s="1">
        <v>0</v>
      </c>
      <c r="J186" s="1">
        <v>35715.7</v>
      </c>
      <c r="K186" s="1">
        <v>35715.7</v>
      </c>
      <c r="L186" s="1">
        <v>0</v>
      </c>
      <c r="M186" s="1">
        <v>0</v>
      </c>
      <c r="N186" s="24"/>
      <c r="O186" s="21"/>
      <c r="P186" s="14"/>
      <c r="Q186" s="14"/>
      <c r="R186" s="21"/>
      <c r="S186" s="21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</row>
    <row r="187" spans="1:126" ht="25.5" customHeight="1">
      <c r="A187" s="34"/>
      <c r="B187" s="37"/>
      <c r="C187" s="3" t="s">
        <v>2</v>
      </c>
      <c r="D187" s="1">
        <f t="shared" si="64"/>
        <v>33096</v>
      </c>
      <c r="E187" s="1">
        <f t="shared" si="64"/>
        <v>33096</v>
      </c>
      <c r="F187" s="1">
        <v>0</v>
      </c>
      <c r="G187" s="1">
        <v>0</v>
      </c>
      <c r="H187" s="1">
        <v>0</v>
      </c>
      <c r="I187" s="1">
        <v>0</v>
      </c>
      <c r="J187" s="1">
        <v>33096</v>
      </c>
      <c r="K187" s="1">
        <v>33096</v>
      </c>
      <c r="L187" s="1">
        <v>0</v>
      </c>
      <c r="M187" s="1">
        <v>0</v>
      </c>
      <c r="N187" s="26"/>
      <c r="O187" s="45"/>
      <c r="P187" s="14"/>
      <c r="Q187" s="14"/>
      <c r="R187" s="21"/>
      <c r="S187" s="21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</row>
    <row r="188" spans="1:20" ht="15.75" customHeight="1">
      <c r="A188" s="32" t="s">
        <v>251</v>
      </c>
      <c r="B188" s="35" t="s">
        <v>252</v>
      </c>
      <c r="C188" s="3" t="s">
        <v>14</v>
      </c>
      <c r="D188" s="1">
        <f>SUM(D189:D191)</f>
        <v>102728.1</v>
      </c>
      <c r="E188" s="1">
        <f aca="true" t="shared" si="65" ref="E188:M188">SUM(E189:E191)</f>
        <v>102728.1</v>
      </c>
      <c r="F188" s="1">
        <f t="shared" si="65"/>
        <v>0</v>
      </c>
      <c r="G188" s="1">
        <f t="shared" si="65"/>
        <v>0</v>
      </c>
      <c r="H188" s="1">
        <f t="shared" si="65"/>
        <v>0</v>
      </c>
      <c r="I188" s="1">
        <f t="shared" si="65"/>
        <v>0</v>
      </c>
      <c r="J188" s="1">
        <f t="shared" si="65"/>
        <v>102728.1</v>
      </c>
      <c r="K188" s="1">
        <f t="shared" si="65"/>
        <v>102728.1</v>
      </c>
      <c r="L188" s="1">
        <f t="shared" si="65"/>
        <v>0</v>
      </c>
      <c r="M188" s="1">
        <f t="shared" si="65"/>
        <v>0</v>
      </c>
      <c r="N188" s="28" t="s">
        <v>222</v>
      </c>
      <c r="O188" s="28"/>
      <c r="P188" s="5"/>
      <c r="Q188" s="5"/>
      <c r="R188" s="21"/>
      <c r="S188" s="21"/>
      <c r="T188" s="10"/>
    </row>
    <row r="189" spans="1:20" ht="21" customHeight="1">
      <c r="A189" s="33"/>
      <c r="B189" s="36"/>
      <c r="C189" s="3" t="s">
        <v>0</v>
      </c>
      <c r="D189" s="1">
        <f aca="true" t="shared" si="66" ref="D189:E191">F189+H189+J189+L189</f>
        <v>0</v>
      </c>
      <c r="E189" s="1">
        <f t="shared" si="66"/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28"/>
      <c r="O189" s="28"/>
      <c r="P189" s="14"/>
      <c r="Q189" s="14"/>
      <c r="R189" s="21"/>
      <c r="S189" s="21"/>
      <c r="T189" s="10"/>
    </row>
    <row r="190" spans="1:20" ht="20.25" customHeight="1">
      <c r="A190" s="33"/>
      <c r="B190" s="36"/>
      <c r="C190" s="3" t="s">
        <v>1</v>
      </c>
      <c r="D190" s="1">
        <f t="shared" si="66"/>
        <v>52523.1</v>
      </c>
      <c r="E190" s="1">
        <f t="shared" si="66"/>
        <v>52523.1</v>
      </c>
      <c r="F190" s="1">
        <v>0</v>
      </c>
      <c r="G190" s="1">
        <v>0</v>
      </c>
      <c r="H190" s="1">
        <v>0</v>
      </c>
      <c r="I190" s="1">
        <v>0</v>
      </c>
      <c r="J190" s="1">
        <v>52523.1</v>
      </c>
      <c r="K190" s="1">
        <v>52523.1</v>
      </c>
      <c r="L190" s="1">
        <v>0</v>
      </c>
      <c r="M190" s="1">
        <v>0</v>
      </c>
      <c r="N190" s="28"/>
      <c r="O190" s="28"/>
      <c r="P190" s="14"/>
      <c r="Q190" s="14"/>
      <c r="R190" s="21"/>
      <c r="S190" s="21"/>
      <c r="T190" s="10"/>
    </row>
    <row r="191" spans="1:20" ht="25.5" customHeight="1">
      <c r="A191" s="34"/>
      <c r="B191" s="37"/>
      <c r="C191" s="3" t="s">
        <v>2</v>
      </c>
      <c r="D191" s="1">
        <f t="shared" si="66"/>
        <v>50205</v>
      </c>
      <c r="E191" s="1">
        <f t="shared" si="66"/>
        <v>50205</v>
      </c>
      <c r="F191" s="1">
        <v>0</v>
      </c>
      <c r="G191" s="1">
        <v>0</v>
      </c>
      <c r="H191" s="1">
        <v>0</v>
      </c>
      <c r="I191" s="1">
        <v>0</v>
      </c>
      <c r="J191" s="1">
        <v>50205</v>
      </c>
      <c r="K191" s="1">
        <v>50205</v>
      </c>
      <c r="L191" s="1">
        <v>0</v>
      </c>
      <c r="M191" s="1">
        <v>0</v>
      </c>
      <c r="N191" s="28"/>
      <c r="O191" s="28"/>
      <c r="P191" s="14"/>
      <c r="Q191" s="14"/>
      <c r="R191" s="21"/>
      <c r="S191" s="21"/>
      <c r="T191" s="10"/>
    </row>
    <row r="192" spans="1:20" ht="15.75" customHeight="1">
      <c r="A192" s="32" t="s">
        <v>259</v>
      </c>
      <c r="B192" s="35" t="s">
        <v>253</v>
      </c>
      <c r="C192" s="3" t="s">
        <v>14</v>
      </c>
      <c r="D192" s="1">
        <f>SUM(D193:D195)</f>
        <v>77340</v>
      </c>
      <c r="E192" s="1">
        <f aca="true" t="shared" si="67" ref="E192:M192">SUM(E193:E195)</f>
        <v>77340</v>
      </c>
      <c r="F192" s="1">
        <f t="shared" si="67"/>
        <v>0</v>
      </c>
      <c r="G192" s="1">
        <f t="shared" si="67"/>
        <v>0</v>
      </c>
      <c r="H192" s="1">
        <f t="shared" si="67"/>
        <v>0</v>
      </c>
      <c r="I192" s="1">
        <f t="shared" si="67"/>
        <v>0</v>
      </c>
      <c r="J192" s="1">
        <f t="shared" si="67"/>
        <v>77340</v>
      </c>
      <c r="K192" s="1">
        <f t="shared" si="67"/>
        <v>77340</v>
      </c>
      <c r="L192" s="1">
        <f t="shared" si="67"/>
        <v>0</v>
      </c>
      <c r="M192" s="1">
        <f t="shared" si="67"/>
        <v>0</v>
      </c>
      <c r="N192" s="22" t="s">
        <v>222</v>
      </c>
      <c r="O192" s="23"/>
      <c r="P192" s="5"/>
      <c r="Q192" s="5"/>
      <c r="R192" s="21"/>
      <c r="S192" s="21"/>
      <c r="T192" s="10"/>
    </row>
    <row r="193" spans="1:20" ht="21" customHeight="1">
      <c r="A193" s="33"/>
      <c r="B193" s="36"/>
      <c r="C193" s="3" t="s">
        <v>0</v>
      </c>
      <c r="D193" s="1">
        <f aca="true" t="shared" si="68" ref="D193:E195">F193+H193+J193+L193</f>
        <v>0</v>
      </c>
      <c r="E193" s="1">
        <f t="shared" si="68"/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24"/>
      <c r="O193" s="25"/>
      <c r="P193" s="14"/>
      <c r="Q193" s="14"/>
      <c r="R193" s="21"/>
      <c r="S193" s="21"/>
      <c r="T193" s="10"/>
    </row>
    <row r="194" spans="1:20" ht="20.25" customHeight="1">
      <c r="A194" s="33"/>
      <c r="B194" s="36"/>
      <c r="C194" s="3" t="s">
        <v>1</v>
      </c>
      <c r="D194" s="1">
        <f t="shared" si="68"/>
        <v>40221.9</v>
      </c>
      <c r="E194" s="1">
        <f t="shared" si="68"/>
        <v>40221.9</v>
      </c>
      <c r="F194" s="1">
        <v>0</v>
      </c>
      <c r="G194" s="1">
        <v>0</v>
      </c>
      <c r="H194" s="1">
        <v>0</v>
      </c>
      <c r="I194" s="1">
        <v>0</v>
      </c>
      <c r="J194" s="1">
        <v>40221.9</v>
      </c>
      <c r="K194" s="1">
        <v>40221.9</v>
      </c>
      <c r="L194" s="1">
        <v>0</v>
      </c>
      <c r="M194" s="1">
        <v>0</v>
      </c>
      <c r="N194" s="24"/>
      <c r="O194" s="25"/>
      <c r="P194" s="14"/>
      <c r="Q194" s="14"/>
      <c r="R194" s="21"/>
      <c r="S194" s="21"/>
      <c r="T194" s="10"/>
    </row>
    <row r="195" spans="1:20" ht="25.5" customHeight="1">
      <c r="A195" s="34"/>
      <c r="B195" s="37"/>
      <c r="C195" s="3" t="s">
        <v>2</v>
      </c>
      <c r="D195" s="1">
        <f t="shared" si="68"/>
        <v>37118.1</v>
      </c>
      <c r="E195" s="1">
        <f t="shared" si="68"/>
        <v>37118.1</v>
      </c>
      <c r="F195" s="1">
        <v>0</v>
      </c>
      <c r="G195" s="1">
        <v>0</v>
      </c>
      <c r="H195" s="1">
        <v>0</v>
      </c>
      <c r="I195" s="1">
        <v>0</v>
      </c>
      <c r="J195" s="1">
        <v>37118.1</v>
      </c>
      <c r="K195" s="1">
        <v>37118.1</v>
      </c>
      <c r="L195" s="1">
        <v>0</v>
      </c>
      <c r="M195" s="1">
        <v>0</v>
      </c>
      <c r="N195" s="26"/>
      <c r="O195" s="27"/>
      <c r="P195" s="14"/>
      <c r="Q195" s="14"/>
      <c r="R195" s="21"/>
      <c r="S195" s="21"/>
      <c r="T195" s="10"/>
    </row>
    <row r="196" spans="1:20" ht="15.75" customHeight="1">
      <c r="A196" s="32" t="s">
        <v>260</v>
      </c>
      <c r="B196" s="35" t="s">
        <v>254</v>
      </c>
      <c r="C196" s="3" t="s">
        <v>14</v>
      </c>
      <c r="D196" s="1">
        <f>SUM(D197:D199)</f>
        <v>77340</v>
      </c>
      <c r="E196" s="1">
        <f aca="true" t="shared" si="69" ref="E196:M196">SUM(E197:E199)</f>
        <v>77340</v>
      </c>
      <c r="F196" s="1">
        <f t="shared" si="69"/>
        <v>0</v>
      </c>
      <c r="G196" s="1">
        <f t="shared" si="69"/>
        <v>0</v>
      </c>
      <c r="H196" s="1">
        <f t="shared" si="69"/>
        <v>0</v>
      </c>
      <c r="I196" s="1">
        <f t="shared" si="69"/>
        <v>0</v>
      </c>
      <c r="J196" s="1">
        <f t="shared" si="69"/>
        <v>77340</v>
      </c>
      <c r="K196" s="1">
        <f t="shared" si="69"/>
        <v>77340</v>
      </c>
      <c r="L196" s="1">
        <f t="shared" si="69"/>
        <v>0</v>
      </c>
      <c r="M196" s="1">
        <f t="shared" si="69"/>
        <v>0</v>
      </c>
      <c r="N196" s="28" t="s">
        <v>222</v>
      </c>
      <c r="O196" s="28"/>
      <c r="P196" s="5"/>
      <c r="Q196" s="5"/>
      <c r="R196" s="21"/>
      <c r="S196" s="21"/>
      <c r="T196" s="10"/>
    </row>
    <row r="197" spans="1:20" ht="21" customHeight="1">
      <c r="A197" s="33"/>
      <c r="B197" s="36"/>
      <c r="C197" s="3" t="s">
        <v>0</v>
      </c>
      <c r="D197" s="1">
        <f aca="true" t="shared" si="70" ref="D197:E199">F197+H197+J197+L197</f>
        <v>0</v>
      </c>
      <c r="E197" s="1">
        <f t="shared" si="70"/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28"/>
      <c r="O197" s="28"/>
      <c r="P197" s="14"/>
      <c r="Q197" s="14"/>
      <c r="R197" s="21"/>
      <c r="S197" s="21"/>
      <c r="T197" s="10"/>
    </row>
    <row r="198" spans="1:20" ht="20.25" customHeight="1">
      <c r="A198" s="33"/>
      <c r="B198" s="36"/>
      <c r="C198" s="3" t="s">
        <v>1</v>
      </c>
      <c r="D198" s="1">
        <f t="shared" si="70"/>
        <v>40221.9</v>
      </c>
      <c r="E198" s="1">
        <f t="shared" si="70"/>
        <v>40221.9</v>
      </c>
      <c r="F198" s="1">
        <v>0</v>
      </c>
      <c r="G198" s="1">
        <v>0</v>
      </c>
      <c r="H198" s="1">
        <v>0</v>
      </c>
      <c r="I198" s="1">
        <v>0</v>
      </c>
      <c r="J198" s="1">
        <v>40221.9</v>
      </c>
      <c r="K198" s="1">
        <v>40221.9</v>
      </c>
      <c r="L198" s="1">
        <v>0</v>
      </c>
      <c r="M198" s="1">
        <v>0</v>
      </c>
      <c r="N198" s="28"/>
      <c r="O198" s="28"/>
      <c r="P198" s="14"/>
      <c r="Q198" s="14"/>
      <c r="R198" s="21"/>
      <c r="S198" s="21"/>
      <c r="T198" s="10"/>
    </row>
    <row r="199" spans="1:20" ht="25.5" customHeight="1">
      <c r="A199" s="34"/>
      <c r="B199" s="37"/>
      <c r="C199" s="3" t="s">
        <v>2</v>
      </c>
      <c r="D199" s="1">
        <f t="shared" si="70"/>
        <v>37118.1</v>
      </c>
      <c r="E199" s="1">
        <f t="shared" si="70"/>
        <v>37118.1</v>
      </c>
      <c r="F199" s="1">
        <v>0</v>
      </c>
      <c r="G199" s="1">
        <v>0</v>
      </c>
      <c r="H199" s="1">
        <v>0</v>
      </c>
      <c r="I199" s="1">
        <v>0</v>
      </c>
      <c r="J199" s="1">
        <v>37118.1</v>
      </c>
      <c r="K199" s="1">
        <v>37118.1</v>
      </c>
      <c r="L199" s="1">
        <v>0</v>
      </c>
      <c r="M199" s="1">
        <v>0</v>
      </c>
      <c r="N199" s="28"/>
      <c r="O199" s="28"/>
      <c r="P199" s="14"/>
      <c r="Q199" s="14"/>
      <c r="R199" s="21"/>
      <c r="S199" s="21"/>
      <c r="T199" s="10"/>
    </row>
    <row r="200" spans="1:20" ht="15.75" customHeight="1">
      <c r="A200" s="32" t="s">
        <v>261</v>
      </c>
      <c r="B200" s="35" t="s">
        <v>255</v>
      </c>
      <c r="C200" s="3" t="s">
        <v>14</v>
      </c>
      <c r="D200" s="1">
        <f>SUM(D201:D203)</f>
        <v>77340</v>
      </c>
      <c r="E200" s="1">
        <f aca="true" t="shared" si="71" ref="E200:M200">SUM(E201:E203)</f>
        <v>77340</v>
      </c>
      <c r="F200" s="1">
        <f t="shared" si="71"/>
        <v>0</v>
      </c>
      <c r="G200" s="1">
        <f t="shared" si="71"/>
        <v>0</v>
      </c>
      <c r="H200" s="1">
        <f t="shared" si="71"/>
        <v>0</v>
      </c>
      <c r="I200" s="1">
        <f t="shared" si="71"/>
        <v>0</v>
      </c>
      <c r="J200" s="1">
        <f t="shared" si="71"/>
        <v>77340</v>
      </c>
      <c r="K200" s="1">
        <f t="shared" si="71"/>
        <v>77340</v>
      </c>
      <c r="L200" s="1">
        <f t="shared" si="71"/>
        <v>0</v>
      </c>
      <c r="M200" s="1">
        <f t="shared" si="71"/>
        <v>0</v>
      </c>
      <c r="N200" s="28" t="s">
        <v>222</v>
      </c>
      <c r="O200" s="28"/>
      <c r="P200" s="5"/>
      <c r="Q200" s="5"/>
      <c r="R200" s="21"/>
      <c r="S200" s="21"/>
      <c r="T200" s="10"/>
    </row>
    <row r="201" spans="1:20" ht="21" customHeight="1">
      <c r="A201" s="33"/>
      <c r="B201" s="36"/>
      <c r="C201" s="3" t="s">
        <v>0</v>
      </c>
      <c r="D201" s="1">
        <f aca="true" t="shared" si="72" ref="D201:E203">F201+H201+J201+L201</f>
        <v>0</v>
      </c>
      <c r="E201" s="1">
        <f t="shared" si="72"/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28"/>
      <c r="O201" s="28"/>
      <c r="P201" s="14"/>
      <c r="Q201" s="14"/>
      <c r="R201" s="21"/>
      <c r="S201" s="21"/>
      <c r="T201" s="10"/>
    </row>
    <row r="202" spans="1:20" ht="20.25" customHeight="1">
      <c r="A202" s="33"/>
      <c r="B202" s="36"/>
      <c r="C202" s="3" t="s">
        <v>1</v>
      </c>
      <c r="D202" s="1">
        <f t="shared" si="72"/>
        <v>40221.9</v>
      </c>
      <c r="E202" s="1">
        <f t="shared" si="72"/>
        <v>40221.9</v>
      </c>
      <c r="F202" s="1">
        <v>0</v>
      </c>
      <c r="G202" s="1">
        <v>0</v>
      </c>
      <c r="H202" s="1">
        <v>0</v>
      </c>
      <c r="I202" s="1">
        <v>0</v>
      </c>
      <c r="J202" s="1">
        <v>40221.9</v>
      </c>
      <c r="K202" s="1">
        <v>40221.9</v>
      </c>
      <c r="L202" s="1">
        <v>0</v>
      </c>
      <c r="M202" s="1">
        <v>0</v>
      </c>
      <c r="N202" s="28"/>
      <c r="O202" s="28"/>
      <c r="P202" s="14"/>
      <c r="Q202" s="14"/>
      <c r="R202" s="21"/>
      <c r="S202" s="21"/>
      <c r="T202" s="10"/>
    </row>
    <row r="203" spans="1:20" ht="25.5" customHeight="1">
      <c r="A203" s="34"/>
      <c r="B203" s="37"/>
      <c r="C203" s="3" t="s">
        <v>2</v>
      </c>
      <c r="D203" s="1">
        <f t="shared" si="72"/>
        <v>37118.1</v>
      </c>
      <c r="E203" s="1">
        <f t="shared" si="72"/>
        <v>37118.1</v>
      </c>
      <c r="F203" s="1">
        <v>0</v>
      </c>
      <c r="G203" s="1">
        <v>0</v>
      </c>
      <c r="H203" s="1">
        <v>0</v>
      </c>
      <c r="I203" s="1">
        <v>0</v>
      </c>
      <c r="J203" s="1">
        <v>37118.1</v>
      </c>
      <c r="K203" s="1">
        <v>37118.1</v>
      </c>
      <c r="L203" s="1">
        <v>0</v>
      </c>
      <c r="M203" s="1">
        <v>0</v>
      </c>
      <c r="N203" s="28"/>
      <c r="O203" s="28"/>
      <c r="P203" s="14"/>
      <c r="Q203" s="14"/>
      <c r="R203" s="21"/>
      <c r="S203" s="21"/>
      <c r="T203" s="10"/>
    </row>
    <row r="204" spans="1:20" ht="15.75" customHeight="1">
      <c r="A204" s="32" t="s">
        <v>262</v>
      </c>
      <c r="B204" s="35" t="s">
        <v>256</v>
      </c>
      <c r="C204" s="3" t="s">
        <v>14</v>
      </c>
      <c r="D204" s="1">
        <f>SUM(D205:D207)</f>
        <v>77340</v>
      </c>
      <c r="E204" s="1">
        <f aca="true" t="shared" si="73" ref="E204:M204">SUM(E205:E207)</f>
        <v>77340</v>
      </c>
      <c r="F204" s="1">
        <f t="shared" si="73"/>
        <v>0</v>
      </c>
      <c r="G204" s="1">
        <f t="shared" si="73"/>
        <v>0</v>
      </c>
      <c r="H204" s="1">
        <f t="shared" si="73"/>
        <v>0</v>
      </c>
      <c r="I204" s="1">
        <f t="shared" si="73"/>
        <v>0</v>
      </c>
      <c r="J204" s="1">
        <f t="shared" si="73"/>
        <v>77340</v>
      </c>
      <c r="K204" s="1">
        <f t="shared" si="73"/>
        <v>77340</v>
      </c>
      <c r="L204" s="1">
        <f t="shared" si="73"/>
        <v>0</v>
      </c>
      <c r="M204" s="1">
        <f t="shared" si="73"/>
        <v>0</v>
      </c>
      <c r="N204" s="28" t="s">
        <v>222</v>
      </c>
      <c r="O204" s="28"/>
      <c r="P204" s="5"/>
      <c r="Q204" s="5"/>
      <c r="R204" s="21"/>
      <c r="S204" s="21"/>
      <c r="T204" s="10"/>
    </row>
    <row r="205" spans="1:20" ht="21" customHeight="1">
      <c r="A205" s="33"/>
      <c r="B205" s="36"/>
      <c r="C205" s="3" t="s">
        <v>0</v>
      </c>
      <c r="D205" s="1">
        <f aca="true" t="shared" si="74" ref="D205:E207">F205+H205+J205+L205</f>
        <v>0</v>
      </c>
      <c r="E205" s="1">
        <f t="shared" si="74"/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28"/>
      <c r="O205" s="28"/>
      <c r="P205" s="14"/>
      <c r="Q205" s="14"/>
      <c r="R205" s="21"/>
      <c r="S205" s="21"/>
      <c r="T205" s="10"/>
    </row>
    <row r="206" spans="1:20" ht="20.25" customHeight="1">
      <c r="A206" s="33"/>
      <c r="B206" s="36"/>
      <c r="C206" s="3" t="s">
        <v>1</v>
      </c>
      <c r="D206" s="1">
        <f t="shared" si="74"/>
        <v>40221.9</v>
      </c>
      <c r="E206" s="1">
        <f t="shared" si="74"/>
        <v>40221.9</v>
      </c>
      <c r="F206" s="1">
        <v>0</v>
      </c>
      <c r="G206" s="1">
        <v>0</v>
      </c>
      <c r="H206" s="1">
        <v>0</v>
      </c>
      <c r="I206" s="1">
        <v>0</v>
      </c>
      <c r="J206" s="1">
        <v>40221.9</v>
      </c>
      <c r="K206" s="1">
        <v>40221.9</v>
      </c>
      <c r="L206" s="1">
        <v>0</v>
      </c>
      <c r="M206" s="1">
        <v>0</v>
      </c>
      <c r="N206" s="28"/>
      <c r="O206" s="28"/>
      <c r="P206" s="14"/>
      <c r="Q206" s="14"/>
      <c r="R206" s="21"/>
      <c r="S206" s="21"/>
      <c r="T206" s="10"/>
    </row>
    <row r="207" spans="1:20" ht="25.5" customHeight="1">
      <c r="A207" s="34"/>
      <c r="B207" s="37"/>
      <c r="C207" s="3" t="s">
        <v>2</v>
      </c>
      <c r="D207" s="1">
        <f t="shared" si="74"/>
        <v>37118.1</v>
      </c>
      <c r="E207" s="1">
        <f t="shared" si="74"/>
        <v>37118.1</v>
      </c>
      <c r="F207" s="1">
        <v>0</v>
      </c>
      <c r="G207" s="1">
        <v>0</v>
      </c>
      <c r="H207" s="1">
        <v>0</v>
      </c>
      <c r="I207" s="1">
        <v>0</v>
      </c>
      <c r="J207" s="1">
        <v>37118.1</v>
      </c>
      <c r="K207" s="1">
        <v>37118.1</v>
      </c>
      <c r="L207" s="1">
        <v>0</v>
      </c>
      <c r="M207" s="1">
        <v>0</v>
      </c>
      <c r="N207" s="28"/>
      <c r="O207" s="28"/>
      <c r="P207" s="14"/>
      <c r="Q207" s="14"/>
      <c r="R207" s="21"/>
      <c r="S207" s="21"/>
      <c r="T207" s="10"/>
    </row>
    <row r="208" spans="1:20" ht="15.75" customHeight="1">
      <c r="A208" s="32" t="s">
        <v>263</v>
      </c>
      <c r="B208" s="35" t="s">
        <v>257</v>
      </c>
      <c r="C208" s="3" t="s">
        <v>14</v>
      </c>
      <c r="D208" s="1">
        <f>SUM(D209:D211)</f>
        <v>117343</v>
      </c>
      <c r="E208" s="1">
        <f aca="true" t="shared" si="75" ref="E208:M208">SUM(E209:E211)</f>
        <v>117343</v>
      </c>
      <c r="F208" s="1">
        <f t="shared" si="75"/>
        <v>0</v>
      </c>
      <c r="G208" s="1">
        <f t="shared" si="75"/>
        <v>0</v>
      </c>
      <c r="H208" s="1">
        <f t="shared" si="75"/>
        <v>0</v>
      </c>
      <c r="I208" s="1">
        <f t="shared" si="75"/>
        <v>0</v>
      </c>
      <c r="J208" s="1">
        <f t="shared" si="75"/>
        <v>117343</v>
      </c>
      <c r="K208" s="1">
        <f t="shared" si="75"/>
        <v>117343</v>
      </c>
      <c r="L208" s="1">
        <f t="shared" si="75"/>
        <v>0</v>
      </c>
      <c r="M208" s="1">
        <f t="shared" si="75"/>
        <v>0</v>
      </c>
      <c r="N208" s="28" t="s">
        <v>222</v>
      </c>
      <c r="O208" s="28"/>
      <c r="P208" s="5"/>
      <c r="Q208" s="5"/>
      <c r="R208" s="21"/>
      <c r="S208" s="21"/>
      <c r="T208" s="10"/>
    </row>
    <row r="209" spans="1:20" ht="21" customHeight="1">
      <c r="A209" s="33"/>
      <c r="B209" s="36"/>
      <c r="C209" s="3" t="s">
        <v>0</v>
      </c>
      <c r="D209" s="1">
        <f aca="true" t="shared" si="76" ref="D209:E215">F209+H209+J209+L209</f>
        <v>0</v>
      </c>
      <c r="E209" s="1">
        <f t="shared" si="76"/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28"/>
      <c r="O209" s="28"/>
      <c r="P209" s="14"/>
      <c r="Q209" s="14"/>
      <c r="R209" s="21"/>
      <c r="S209" s="21"/>
      <c r="T209" s="10"/>
    </row>
    <row r="210" spans="1:20" ht="20.25" customHeight="1">
      <c r="A210" s="33"/>
      <c r="B210" s="36"/>
      <c r="C210" s="3" t="s">
        <v>1</v>
      </c>
      <c r="D210" s="1">
        <f t="shared" si="76"/>
        <v>61026</v>
      </c>
      <c r="E210" s="1">
        <f t="shared" si="76"/>
        <v>61026</v>
      </c>
      <c r="F210" s="1">
        <v>0</v>
      </c>
      <c r="G210" s="1">
        <v>0</v>
      </c>
      <c r="H210" s="1">
        <v>0</v>
      </c>
      <c r="I210" s="1">
        <v>0</v>
      </c>
      <c r="J210" s="1">
        <v>61026</v>
      </c>
      <c r="K210" s="1">
        <v>61026</v>
      </c>
      <c r="L210" s="1">
        <v>0</v>
      </c>
      <c r="M210" s="1">
        <v>0</v>
      </c>
      <c r="N210" s="28"/>
      <c r="O210" s="28"/>
      <c r="P210" s="14"/>
      <c r="Q210" s="14"/>
      <c r="R210" s="21"/>
      <c r="S210" s="21"/>
      <c r="T210" s="10"/>
    </row>
    <row r="211" spans="1:20" ht="25.5" customHeight="1">
      <c r="A211" s="34"/>
      <c r="B211" s="37"/>
      <c r="C211" s="3" t="s">
        <v>2</v>
      </c>
      <c r="D211" s="1">
        <f t="shared" si="76"/>
        <v>56317</v>
      </c>
      <c r="E211" s="1">
        <f t="shared" si="76"/>
        <v>56317</v>
      </c>
      <c r="F211" s="1">
        <v>0</v>
      </c>
      <c r="G211" s="1">
        <v>0</v>
      </c>
      <c r="H211" s="1">
        <v>0</v>
      </c>
      <c r="I211" s="1">
        <v>0</v>
      </c>
      <c r="J211" s="1">
        <v>56317</v>
      </c>
      <c r="K211" s="1">
        <v>56317</v>
      </c>
      <c r="L211" s="1">
        <v>0</v>
      </c>
      <c r="M211" s="1">
        <v>0</v>
      </c>
      <c r="N211" s="28"/>
      <c r="O211" s="28"/>
      <c r="P211" s="14"/>
      <c r="Q211" s="14"/>
      <c r="R211" s="21"/>
      <c r="S211" s="21"/>
      <c r="T211" s="10"/>
    </row>
    <row r="212" spans="1:15" ht="20.25" customHeight="1">
      <c r="A212" s="29" t="s">
        <v>264</v>
      </c>
      <c r="B212" s="30" t="s">
        <v>271</v>
      </c>
      <c r="C212" s="3" t="s">
        <v>14</v>
      </c>
      <c r="D212" s="1">
        <f t="shared" si="76"/>
        <v>1</v>
      </c>
      <c r="E212" s="1">
        <f t="shared" si="76"/>
        <v>1</v>
      </c>
      <c r="F212" s="1">
        <f aca="true" t="shared" si="77" ref="F212:M212">SUM(F213:F215)</f>
        <v>1</v>
      </c>
      <c r="G212" s="1">
        <f t="shared" si="77"/>
        <v>1</v>
      </c>
      <c r="H212" s="1">
        <f t="shared" si="77"/>
        <v>0</v>
      </c>
      <c r="I212" s="1">
        <f t="shared" si="77"/>
        <v>0</v>
      </c>
      <c r="J212" s="1">
        <v>0</v>
      </c>
      <c r="K212" s="1">
        <f t="shared" si="77"/>
        <v>0</v>
      </c>
      <c r="L212" s="1">
        <f t="shared" si="77"/>
        <v>0</v>
      </c>
      <c r="M212" s="1">
        <f t="shared" si="77"/>
        <v>0</v>
      </c>
      <c r="N212" s="28" t="s">
        <v>222</v>
      </c>
      <c r="O212" s="28"/>
    </row>
    <row r="213" spans="1:15" ht="20.25" customHeight="1">
      <c r="A213" s="29"/>
      <c r="B213" s="30"/>
      <c r="C213" s="3" t="s">
        <v>0</v>
      </c>
      <c r="D213" s="1">
        <f t="shared" si="76"/>
        <v>1</v>
      </c>
      <c r="E213" s="1">
        <f t="shared" si="76"/>
        <v>1</v>
      </c>
      <c r="F213" s="1">
        <v>1</v>
      </c>
      <c r="G213" s="1">
        <v>1</v>
      </c>
      <c r="H213" s="1"/>
      <c r="I213" s="1"/>
      <c r="J213" s="1">
        <v>0</v>
      </c>
      <c r="K213" s="1">
        <v>0</v>
      </c>
      <c r="L213" s="1"/>
      <c r="M213" s="1"/>
      <c r="N213" s="28"/>
      <c r="O213" s="28"/>
    </row>
    <row r="214" spans="1:15" ht="20.25" customHeight="1">
      <c r="A214" s="29"/>
      <c r="B214" s="30"/>
      <c r="C214" s="3" t="s">
        <v>1</v>
      </c>
      <c r="D214" s="1">
        <f t="shared" si="76"/>
        <v>0</v>
      </c>
      <c r="E214" s="1">
        <f>G214+I214+K214+M214</f>
        <v>0</v>
      </c>
      <c r="F214" s="1">
        <v>0</v>
      </c>
      <c r="G214" s="1">
        <v>0</v>
      </c>
      <c r="H214" s="1"/>
      <c r="I214" s="1"/>
      <c r="J214" s="1">
        <v>0</v>
      </c>
      <c r="K214" s="1">
        <v>0</v>
      </c>
      <c r="L214" s="1"/>
      <c r="M214" s="1"/>
      <c r="N214" s="28"/>
      <c r="O214" s="28"/>
    </row>
    <row r="215" spans="1:15" ht="20.25" customHeight="1">
      <c r="A215" s="29"/>
      <c r="B215" s="30"/>
      <c r="C215" s="3" t="s">
        <v>2</v>
      </c>
      <c r="D215" s="1">
        <f t="shared" si="76"/>
        <v>0</v>
      </c>
      <c r="E215" s="1">
        <f>G215+I215+K215+M215</f>
        <v>0</v>
      </c>
      <c r="F215" s="1"/>
      <c r="G215" s="1"/>
      <c r="H215" s="1"/>
      <c r="I215" s="1"/>
      <c r="J215" s="1"/>
      <c r="K215" s="1"/>
      <c r="L215" s="1"/>
      <c r="M215" s="1"/>
      <c r="N215" s="28"/>
      <c r="O215" s="28"/>
    </row>
    <row r="216" spans="1:15" ht="15">
      <c r="A216" s="32"/>
      <c r="B216" s="28" t="s">
        <v>15</v>
      </c>
      <c r="C216" s="3" t="s">
        <v>14</v>
      </c>
      <c r="D216" s="1">
        <f aca="true" t="shared" si="78" ref="D216:E219">F216+H216+J216+L216</f>
        <v>2495221</v>
      </c>
      <c r="E216" s="1">
        <f t="shared" si="78"/>
        <v>1471146.5</v>
      </c>
      <c r="F216" s="1">
        <f aca="true" t="shared" si="79" ref="F216:M216">SUM(F217:F219)</f>
        <v>387723.79999999993</v>
      </c>
      <c r="G216" s="1">
        <f>SUM(G217:G219)</f>
        <v>108649.3</v>
      </c>
      <c r="H216" s="1">
        <f t="shared" si="79"/>
        <v>0</v>
      </c>
      <c r="I216" s="1">
        <f t="shared" si="79"/>
        <v>0</v>
      </c>
      <c r="J216" s="1">
        <f t="shared" si="79"/>
        <v>2107497.2</v>
      </c>
      <c r="K216" s="1">
        <f t="shared" si="79"/>
        <v>1362497.2</v>
      </c>
      <c r="L216" s="1">
        <f t="shared" si="79"/>
        <v>0</v>
      </c>
      <c r="M216" s="1">
        <f t="shared" si="79"/>
        <v>0</v>
      </c>
      <c r="N216" s="28"/>
      <c r="O216" s="28"/>
    </row>
    <row r="217" spans="1:16" ht="15">
      <c r="A217" s="33"/>
      <c r="B217" s="28"/>
      <c r="C217" s="3" t="s">
        <v>0</v>
      </c>
      <c r="D217" s="1">
        <f t="shared" si="78"/>
        <v>1499287.3</v>
      </c>
      <c r="E217" s="1">
        <f t="shared" si="78"/>
        <v>409380.3</v>
      </c>
      <c r="F217" s="1">
        <f>F13+F17+F21+F25+F29+F33+F37+F41+F45+F49+F53+F57+F61+F65+F69+F73+F77+F81+F85+F89+F93+F97+F101+F105+F109+F113+F117+F121+F125+F129+F133+F137+F141+F145+F149+F153+F157+F161+F165+F169+F173+F177+F181+F185+F189+F193+F197+F201+F205+F209+F213</f>
        <v>345607.99999999994</v>
      </c>
      <c r="G217" s="1">
        <f>G13+G17+G21+G25+G29+G33+G37+G41+G45+G49+G53+G57+G61+G65+G69+G73+G77+G81+G85+G89+G93+G97+G101+G105+G109+G113+G117+G121+G125+G129+G133+G137+G141+G145+G149+G153+G157+G161+G165+G169+G173+G177+G181+G185+G189+G193+G197+G201+G205+G209+G213</f>
        <v>701</v>
      </c>
      <c r="H217" s="1">
        <f aca="true" t="shared" si="80" ref="G217:M219">H13+H17+H21+H25+H29+H33+H37+H41+H45+H49+H53+H57+H61+H65+H69+H73+H77+H81+H85+H89+H93+H97+H101+H105+H109+H113+H117+H121+H125+H129+H133+H137+H141+H145+H149+H153+H157+H161+H165+H169+H173+H177+H181+H185+H189+H193+H197+H201+H205+H209+H213</f>
        <v>0</v>
      </c>
      <c r="I217" s="1">
        <f t="shared" si="80"/>
        <v>0</v>
      </c>
      <c r="J217" s="1">
        <f t="shared" si="80"/>
        <v>1153679.3</v>
      </c>
      <c r="K217" s="1">
        <f t="shared" si="80"/>
        <v>408679.3</v>
      </c>
      <c r="L217" s="1">
        <f t="shared" si="80"/>
        <v>0</v>
      </c>
      <c r="M217" s="1">
        <f t="shared" si="80"/>
        <v>0</v>
      </c>
      <c r="N217" s="28"/>
      <c r="O217" s="28"/>
      <c r="P217" s="15"/>
    </row>
    <row r="218" spans="1:15" ht="15">
      <c r="A218" s="33"/>
      <c r="B218" s="28"/>
      <c r="C218" s="3" t="s">
        <v>1</v>
      </c>
      <c r="D218" s="1">
        <f t="shared" si="78"/>
        <v>537282.3</v>
      </c>
      <c r="E218" s="1">
        <f t="shared" si="78"/>
        <v>603114.8</v>
      </c>
      <c r="F218" s="1">
        <f>F14+F18+F22+F26+F30+F34+F38+F42+F46+F50+F54+F58+F62+F66+F70+F74+F78+F82+F86+F90+F94+F98+F102+F106+F110+F114+F118+F122+F126+F130+F134+F138+F142+F146+F150+F154+F158+F162+F166+F170+F174+F178+F182+F186+F190+F194+F198+F202+F206+F210</f>
        <v>42115.8</v>
      </c>
      <c r="G218" s="1">
        <f t="shared" si="80"/>
        <v>107948.3</v>
      </c>
      <c r="H218" s="1">
        <f t="shared" si="80"/>
        <v>0</v>
      </c>
      <c r="I218" s="1">
        <f t="shared" si="80"/>
        <v>0</v>
      </c>
      <c r="J218" s="1">
        <f t="shared" si="80"/>
        <v>495166.50000000006</v>
      </c>
      <c r="K218" s="1">
        <f t="shared" si="80"/>
        <v>495166.50000000006</v>
      </c>
      <c r="L218" s="1">
        <f t="shared" si="80"/>
        <v>0</v>
      </c>
      <c r="M218" s="1">
        <f t="shared" si="80"/>
        <v>0</v>
      </c>
      <c r="N218" s="28"/>
      <c r="O218" s="28"/>
    </row>
    <row r="219" spans="1:15" ht="15">
      <c r="A219" s="34"/>
      <c r="B219" s="28"/>
      <c r="C219" s="3" t="s">
        <v>2</v>
      </c>
      <c r="D219" s="1">
        <f t="shared" si="78"/>
        <v>458651.3999999999</v>
      </c>
      <c r="E219" s="1">
        <f t="shared" si="78"/>
        <v>458651.3999999999</v>
      </c>
      <c r="F219" s="1">
        <f>F15+F19+F23+F27+F31+F35+F39+F43+F47+F51+F55+F59+F63+F67+F71+F75+F79+F83+F87+F91+F95+F99+F103+F107+F111+F115+F119+F123+F127+F131+F135+F139+F143+F147+F151+F155+F159+F163+F167+F171+F175+F179+F183+F187+F191+F195+F199+F203+F207+F211</f>
        <v>0</v>
      </c>
      <c r="G219" s="1">
        <f t="shared" si="80"/>
        <v>0</v>
      </c>
      <c r="H219" s="1">
        <f t="shared" si="80"/>
        <v>0</v>
      </c>
      <c r="I219" s="1">
        <f t="shared" si="80"/>
        <v>0</v>
      </c>
      <c r="J219" s="1">
        <f t="shared" si="80"/>
        <v>458651.3999999999</v>
      </c>
      <c r="K219" s="1">
        <f t="shared" si="80"/>
        <v>458651.3999999999</v>
      </c>
      <c r="L219" s="1">
        <f t="shared" si="80"/>
        <v>0</v>
      </c>
      <c r="M219" s="1">
        <f t="shared" si="80"/>
        <v>0</v>
      </c>
      <c r="N219" s="28"/>
      <c r="O219" s="28"/>
    </row>
    <row r="220" spans="1:15" ht="62.25" customHeight="1">
      <c r="A220" s="2" t="s">
        <v>20</v>
      </c>
      <c r="B220" s="40" t="s">
        <v>66</v>
      </c>
      <c r="C220" s="40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20"/>
      <c r="O220" s="20"/>
    </row>
    <row r="221" spans="1:15" ht="15" customHeight="1">
      <c r="A221" s="29" t="s">
        <v>78</v>
      </c>
      <c r="B221" s="30" t="s">
        <v>215</v>
      </c>
      <c r="C221" s="3" t="s">
        <v>14</v>
      </c>
      <c r="D221" s="1">
        <f aca="true" t="shared" si="81" ref="D221:E240">F221+H221+J221+L221</f>
        <v>770000</v>
      </c>
      <c r="E221" s="1">
        <f aca="true" t="shared" si="82" ref="E221:E240">G221+I221+K221+M221</f>
        <v>0</v>
      </c>
      <c r="F221" s="1">
        <f>SUM(F222:F224)</f>
        <v>192500</v>
      </c>
      <c r="G221" s="1">
        <f aca="true" t="shared" si="83" ref="G221:M221">SUM(G222:G224)</f>
        <v>0</v>
      </c>
      <c r="H221" s="1">
        <f>SUM(H222:H224)</f>
        <v>0</v>
      </c>
      <c r="I221" s="1">
        <f t="shared" si="83"/>
        <v>0</v>
      </c>
      <c r="J221" s="1">
        <f t="shared" si="83"/>
        <v>577500</v>
      </c>
      <c r="K221" s="1">
        <f t="shared" si="83"/>
        <v>0</v>
      </c>
      <c r="L221" s="1">
        <f t="shared" si="83"/>
        <v>0</v>
      </c>
      <c r="M221" s="1">
        <f t="shared" si="83"/>
        <v>0</v>
      </c>
      <c r="N221" s="28" t="s">
        <v>19</v>
      </c>
      <c r="O221" s="28"/>
    </row>
    <row r="222" spans="1:15" ht="15" customHeight="1">
      <c r="A222" s="29"/>
      <c r="B222" s="30"/>
      <c r="C222" s="3" t="s">
        <v>0</v>
      </c>
      <c r="D222" s="1">
        <f t="shared" si="81"/>
        <v>231000</v>
      </c>
      <c r="E222" s="1">
        <f t="shared" si="82"/>
        <v>0</v>
      </c>
      <c r="F222" s="1">
        <f>52800*770/880/0.2*0.25</f>
        <v>57750</v>
      </c>
      <c r="G222" s="1"/>
      <c r="H222" s="1"/>
      <c r="I222" s="1"/>
      <c r="J222" s="1">
        <f>211200*770/880/0.8*0.75</f>
        <v>173250</v>
      </c>
      <c r="K222" s="1"/>
      <c r="L222" s="1"/>
      <c r="M222" s="1"/>
      <c r="N222" s="28"/>
      <c r="O222" s="28"/>
    </row>
    <row r="223" spans="1:15" ht="15">
      <c r="A223" s="29"/>
      <c r="B223" s="30"/>
      <c r="C223" s="3" t="s">
        <v>1</v>
      </c>
      <c r="D223" s="1">
        <f t="shared" si="81"/>
        <v>231000</v>
      </c>
      <c r="E223" s="1">
        <f t="shared" si="82"/>
        <v>0</v>
      </c>
      <c r="F223" s="1">
        <f>52800*770/880/0.2*0.25</f>
        <v>57750</v>
      </c>
      <c r="G223" s="1"/>
      <c r="H223" s="1"/>
      <c r="I223" s="1"/>
      <c r="J223" s="1">
        <f>211200*770/880/0.8*0.75</f>
        <v>173250</v>
      </c>
      <c r="K223" s="1"/>
      <c r="L223" s="1"/>
      <c r="M223" s="1"/>
      <c r="N223" s="28"/>
      <c r="O223" s="28"/>
    </row>
    <row r="224" spans="1:15" ht="27" customHeight="1">
      <c r="A224" s="29"/>
      <c r="B224" s="30"/>
      <c r="C224" s="3" t="s">
        <v>2</v>
      </c>
      <c r="D224" s="1">
        <f t="shared" si="81"/>
        <v>308000</v>
      </c>
      <c r="E224" s="1">
        <f t="shared" si="82"/>
        <v>0</v>
      </c>
      <c r="F224" s="1">
        <f>70400*770/880/0.2*0.25</f>
        <v>77000</v>
      </c>
      <c r="G224" s="1"/>
      <c r="H224" s="1"/>
      <c r="I224" s="1"/>
      <c r="J224" s="1">
        <f>281600*770/880/0.8*0.75</f>
        <v>231000</v>
      </c>
      <c r="K224" s="1"/>
      <c r="L224" s="1"/>
      <c r="M224" s="1"/>
      <c r="N224" s="28"/>
      <c r="O224" s="28"/>
    </row>
    <row r="225" spans="1:15" ht="15">
      <c r="A225" s="29" t="s">
        <v>79</v>
      </c>
      <c r="B225" s="30" t="s">
        <v>194</v>
      </c>
      <c r="C225" s="3" t="s">
        <v>14</v>
      </c>
      <c r="D225" s="1">
        <f t="shared" si="81"/>
        <v>12500</v>
      </c>
      <c r="E225" s="1">
        <f>G225+I225+K225+M225</f>
        <v>12500</v>
      </c>
      <c r="F225" s="1">
        <f aca="true" t="shared" si="84" ref="F225:M225">SUM(F226:F228)</f>
        <v>12500</v>
      </c>
      <c r="G225" s="1">
        <f t="shared" si="84"/>
        <v>12500</v>
      </c>
      <c r="H225" s="1">
        <f t="shared" si="84"/>
        <v>0</v>
      </c>
      <c r="I225" s="1">
        <f t="shared" si="84"/>
        <v>0</v>
      </c>
      <c r="J225" s="1">
        <f t="shared" si="84"/>
        <v>0</v>
      </c>
      <c r="K225" s="1">
        <f t="shared" si="84"/>
        <v>0</v>
      </c>
      <c r="L225" s="1">
        <f t="shared" si="84"/>
        <v>0</v>
      </c>
      <c r="M225" s="1">
        <f t="shared" si="84"/>
        <v>0</v>
      </c>
      <c r="N225" s="28" t="s">
        <v>19</v>
      </c>
      <c r="O225" s="28"/>
    </row>
    <row r="226" spans="1:15" ht="15">
      <c r="A226" s="29"/>
      <c r="B226" s="30"/>
      <c r="C226" s="3" t="s">
        <v>0</v>
      </c>
      <c r="D226" s="1">
        <f t="shared" si="81"/>
        <v>12500</v>
      </c>
      <c r="E226" s="1">
        <f t="shared" si="81"/>
        <v>12500</v>
      </c>
      <c r="F226" s="1">
        <v>12500</v>
      </c>
      <c r="G226" s="1">
        <v>12500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  <c r="N226" s="28"/>
      <c r="O226" s="28"/>
    </row>
    <row r="227" spans="1:15" ht="15">
      <c r="A227" s="29"/>
      <c r="B227" s="30"/>
      <c r="C227" s="3" t="s">
        <v>1</v>
      </c>
      <c r="D227" s="1">
        <f t="shared" si="81"/>
        <v>0</v>
      </c>
      <c r="E227" s="1">
        <f>G227+I227+K227+M227</f>
        <v>0</v>
      </c>
      <c r="F227" s="1">
        <v>0</v>
      </c>
      <c r="G227" s="4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28"/>
      <c r="O227" s="28"/>
    </row>
    <row r="228" spans="1:15" ht="37.5" customHeight="1">
      <c r="A228" s="29"/>
      <c r="B228" s="30"/>
      <c r="C228" s="3" t="s">
        <v>2</v>
      </c>
      <c r="D228" s="1">
        <f t="shared" si="81"/>
        <v>0</v>
      </c>
      <c r="E228" s="1">
        <f t="shared" si="81"/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  <c r="N228" s="28"/>
      <c r="O228" s="28"/>
    </row>
    <row r="229" spans="1:15" ht="15" customHeight="1">
      <c r="A229" s="29" t="s">
        <v>80</v>
      </c>
      <c r="B229" s="30" t="s">
        <v>145</v>
      </c>
      <c r="C229" s="3" t="s">
        <v>14</v>
      </c>
      <c r="D229" s="1">
        <f t="shared" si="81"/>
        <v>308000</v>
      </c>
      <c r="E229" s="1">
        <f t="shared" si="82"/>
        <v>0</v>
      </c>
      <c r="F229" s="1">
        <f aca="true" t="shared" si="85" ref="F229:M229">SUM(F230:F232)</f>
        <v>77000</v>
      </c>
      <c r="G229" s="1">
        <f t="shared" si="85"/>
        <v>0</v>
      </c>
      <c r="H229" s="1">
        <f t="shared" si="85"/>
        <v>0</v>
      </c>
      <c r="I229" s="1">
        <f t="shared" si="85"/>
        <v>0</v>
      </c>
      <c r="J229" s="1">
        <f t="shared" si="85"/>
        <v>231000</v>
      </c>
      <c r="K229" s="1">
        <f t="shared" si="85"/>
        <v>0</v>
      </c>
      <c r="L229" s="1">
        <f t="shared" si="85"/>
        <v>0</v>
      </c>
      <c r="M229" s="1">
        <f t="shared" si="85"/>
        <v>0</v>
      </c>
      <c r="N229" s="28" t="s">
        <v>19</v>
      </c>
      <c r="O229" s="28"/>
    </row>
    <row r="230" spans="1:15" ht="15" customHeight="1">
      <c r="A230" s="29"/>
      <c r="B230" s="30"/>
      <c r="C230" s="3" t="s">
        <v>0</v>
      </c>
      <c r="D230" s="1">
        <f t="shared" si="81"/>
        <v>0</v>
      </c>
      <c r="E230" s="1">
        <f t="shared" si="82"/>
        <v>0</v>
      </c>
      <c r="F230" s="1"/>
      <c r="G230" s="1"/>
      <c r="H230" s="1"/>
      <c r="I230" s="1"/>
      <c r="J230" s="1"/>
      <c r="K230" s="1"/>
      <c r="L230" s="1"/>
      <c r="M230" s="1"/>
      <c r="N230" s="28"/>
      <c r="O230" s="28"/>
    </row>
    <row r="231" spans="1:15" ht="15">
      <c r="A231" s="29"/>
      <c r="B231" s="30"/>
      <c r="C231" s="3" t="s">
        <v>1</v>
      </c>
      <c r="D231" s="1">
        <f t="shared" si="81"/>
        <v>0</v>
      </c>
      <c r="E231" s="1">
        <f t="shared" si="82"/>
        <v>0</v>
      </c>
      <c r="F231" s="1"/>
      <c r="G231" s="1"/>
      <c r="H231" s="1"/>
      <c r="I231" s="1"/>
      <c r="J231" s="1"/>
      <c r="K231" s="1"/>
      <c r="L231" s="1"/>
      <c r="M231" s="1"/>
      <c r="N231" s="28"/>
      <c r="O231" s="28"/>
    </row>
    <row r="232" spans="1:15" ht="15">
      <c r="A232" s="29"/>
      <c r="B232" s="30"/>
      <c r="C232" s="3" t="s">
        <v>2</v>
      </c>
      <c r="D232" s="1">
        <f t="shared" si="81"/>
        <v>308000</v>
      </c>
      <c r="E232" s="1">
        <f t="shared" si="82"/>
        <v>0</v>
      </c>
      <c r="F232" s="1">
        <f>70400*770/880/0.2*0.25</f>
        <v>77000</v>
      </c>
      <c r="G232" s="1"/>
      <c r="H232" s="1"/>
      <c r="I232" s="1"/>
      <c r="J232" s="1">
        <f>281600*770/880/0.8*0.75</f>
        <v>231000</v>
      </c>
      <c r="K232" s="1"/>
      <c r="L232" s="1"/>
      <c r="M232" s="1"/>
      <c r="N232" s="28"/>
      <c r="O232" s="28"/>
    </row>
    <row r="233" spans="1:15" ht="15" customHeight="1">
      <c r="A233" s="29" t="s">
        <v>81</v>
      </c>
      <c r="B233" s="30" t="s">
        <v>147</v>
      </c>
      <c r="C233" s="3" t="s">
        <v>14</v>
      </c>
      <c r="D233" s="1">
        <f t="shared" si="81"/>
        <v>539000</v>
      </c>
      <c r="E233" s="1">
        <f t="shared" si="82"/>
        <v>0</v>
      </c>
      <c r="F233" s="1">
        <f aca="true" t="shared" si="86" ref="F233:M233">SUM(F234:F236)</f>
        <v>134750</v>
      </c>
      <c r="G233" s="1">
        <f t="shared" si="86"/>
        <v>0</v>
      </c>
      <c r="H233" s="1">
        <f t="shared" si="86"/>
        <v>0</v>
      </c>
      <c r="I233" s="1">
        <f t="shared" si="86"/>
        <v>0</v>
      </c>
      <c r="J233" s="1">
        <f t="shared" si="86"/>
        <v>404250</v>
      </c>
      <c r="K233" s="1">
        <f t="shared" si="86"/>
        <v>0</v>
      </c>
      <c r="L233" s="1">
        <f t="shared" si="86"/>
        <v>0</v>
      </c>
      <c r="M233" s="1">
        <f t="shared" si="86"/>
        <v>0</v>
      </c>
      <c r="N233" s="28" t="s">
        <v>19</v>
      </c>
      <c r="O233" s="28"/>
    </row>
    <row r="234" spans="1:15" ht="15" customHeight="1">
      <c r="A234" s="29"/>
      <c r="B234" s="30"/>
      <c r="C234" s="3" t="s">
        <v>0</v>
      </c>
      <c r="D234" s="1">
        <f t="shared" si="81"/>
        <v>0</v>
      </c>
      <c r="E234" s="1">
        <f t="shared" si="82"/>
        <v>0</v>
      </c>
      <c r="F234" s="1"/>
      <c r="G234" s="1"/>
      <c r="H234" s="1"/>
      <c r="I234" s="1"/>
      <c r="J234" s="1"/>
      <c r="K234" s="1"/>
      <c r="L234" s="1"/>
      <c r="M234" s="1"/>
      <c r="N234" s="28"/>
      <c r="O234" s="28"/>
    </row>
    <row r="235" spans="1:15" ht="15">
      <c r="A235" s="29"/>
      <c r="B235" s="30"/>
      <c r="C235" s="3" t="s">
        <v>1</v>
      </c>
      <c r="D235" s="1">
        <f t="shared" si="81"/>
        <v>231000</v>
      </c>
      <c r="E235" s="1">
        <f t="shared" si="82"/>
        <v>0</v>
      </c>
      <c r="F235" s="1">
        <f>52800*770/880/0.2*0.25</f>
        <v>57750</v>
      </c>
      <c r="G235" s="1"/>
      <c r="H235" s="1"/>
      <c r="I235" s="1"/>
      <c r="J235" s="1">
        <f>211200*770/880/0.8*0.75</f>
        <v>173250</v>
      </c>
      <c r="K235" s="1"/>
      <c r="L235" s="1"/>
      <c r="M235" s="1"/>
      <c r="N235" s="28"/>
      <c r="O235" s="28"/>
    </row>
    <row r="236" spans="1:15" ht="15">
      <c r="A236" s="29"/>
      <c r="B236" s="30"/>
      <c r="C236" s="3" t="s">
        <v>2</v>
      </c>
      <c r="D236" s="1">
        <f t="shared" si="81"/>
        <v>308000</v>
      </c>
      <c r="E236" s="1">
        <f t="shared" si="82"/>
        <v>0</v>
      </c>
      <c r="F236" s="1">
        <f>70400*770/880/0.2*0.25</f>
        <v>77000</v>
      </c>
      <c r="G236" s="1"/>
      <c r="H236" s="1"/>
      <c r="I236" s="1"/>
      <c r="J236" s="1">
        <f>281600*770/880/0.8*0.75</f>
        <v>231000</v>
      </c>
      <c r="K236" s="1"/>
      <c r="L236" s="1"/>
      <c r="M236" s="1"/>
      <c r="N236" s="28"/>
      <c r="O236" s="28"/>
    </row>
    <row r="237" spans="1:15" ht="15" customHeight="1">
      <c r="A237" s="29" t="s">
        <v>99</v>
      </c>
      <c r="B237" s="30" t="s">
        <v>148</v>
      </c>
      <c r="C237" s="3" t="s">
        <v>14</v>
      </c>
      <c r="D237" s="1">
        <f t="shared" si="81"/>
        <v>539000</v>
      </c>
      <c r="E237" s="1">
        <f t="shared" si="82"/>
        <v>0</v>
      </c>
      <c r="F237" s="1">
        <f aca="true" t="shared" si="87" ref="F237:M237">SUM(F238:F240)</f>
        <v>134750</v>
      </c>
      <c r="G237" s="1">
        <f t="shared" si="87"/>
        <v>0</v>
      </c>
      <c r="H237" s="1">
        <f t="shared" si="87"/>
        <v>0</v>
      </c>
      <c r="I237" s="1">
        <f t="shared" si="87"/>
        <v>0</v>
      </c>
      <c r="J237" s="1">
        <f t="shared" si="87"/>
        <v>404250</v>
      </c>
      <c r="K237" s="1">
        <f t="shared" si="87"/>
        <v>0</v>
      </c>
      <c r="L237" s="1">
        <f t="shared" si="87"/>
        <v>0</v>
      </c>
      <c r="M237" s="1">
        <f t="shared" si="87"/>
        <v>0</v>
      </c>
      <c r="N237" s="28" t="s">
        <v>19</v>
      </c>
      <c r="O237" s="28"/>
    </row>
    <row r="238" spans="1:15" ht="15" customHeight="1">
      <c r="A238" s="29"/>
      <c r="B238" s="30"/>
      <c r="C238" s="3" t="s">
        <v>0</v>
      </c>
      <c r="D238" s="1">
        <f t="shared" si="81"/>
        <v>0</v>
      </c>
      <c r="E238" s="1">
        <f t="shared" si="82"/>
        <v>0</v>
      </c>
      <c r="F238" s="1"/>
      <c r="G238" s="1"/>
      <c r="H238" s="1"/>
      <c r="I238" s="1"/>
      <c r="J238" s="1"/>
      <c r="K238" s="1"/>
      <c r="L238" s="1"/>
      <c r="M238" s="1"/>
      <c r="N238" s="28"/>
      <c r="O238" s="28"/>
    </row>
    <row r="239" spans="1:15" ht="15">
      <c r="A239" s="29"/>
      <c r="B239" s="30"/>
      <c r="C239" s="3" t="s">
        <v>1</v>
      </c>
      <c r="D239" s="1">
        <f t="shared" si="81"/>
        <v>231000</v>
      </c>
      <c r="E239" s="1">
        <f t="shared" si="82"/>
        <v>0</v>
      </c>
      <c r="F239" s="1">
        <f>52800*770/880/0.2*0.25</f>
        <v>57750</v>
      </c>
      <c r="G239" s="1"/>
      <c r="H239" s="1"/>
      <c r="I239" s="1"/>
      <c r="J239" s="1">
        <f>211200*770/880/0.8*0.75</f>
        <v>173250</v>
      </c>
      <c r="K239" s="1"/>
      <c r="L239" s="1"/>
      <c r="M239" s="1"/>
      <c r="N239" s="28"/>
      <c r="O239" s="28"/>
    </row>
    <row r="240" spans="1:15" ht="15">
      <c r="A240" s="29"/>
      <c r="B240" s="30"/>
      <c r="C240" s="3" t="s">
        <v>2</v>
      </c>
      <c r="D240" s="1">
        <f t="shared" si="81"/>
        <v>308000</v>
      </c>
      <c r="E240" s="1">
        <f t="shared" si="82"/>
        <v>0</v>
      </c>
      <c r="F240" s="1">
        <f>70400*770/880/0.2*0.25</f>
        <v>77000</v>
      </c>
      <c r="G240" s="1"/>
      <c r="H240" s="1"/>
      <c r="I240" s="1"/>
      <c r="J240" s="1">
        <f>281600*770/880/0.8*0.75</f>
        <v>231000</v>
      </c>
      <c r="K240" s="1"/>
      <c r="L240" s="1"/>
      <c r="M240" s="1"/>
      <c r="N240" s="28"/>
      <c r="O240" s="28"/>
    </row>
    <row r="241" spans="1:15" ht="15">
      <c r="A241" s="29" t="s">
        <v>143</v>
      </c>
      <c r="B241" s="30" t="s">
        <v>144</v>
      </c>
      <c r="C241" s="3" t="s">
        <v>14</v>
      </c>
      <c r="D241" s="1">
        <f aca="true" t="shared" si="88" ref="D241:E244">F241+H241+J241+L241</f>
        <v>308000</v>
      </c>
      <c r="E241" s="1">
        <f t="shared" si="88"/>
        <v>0</v>
      </c>
      <c r="F241" s="1">
        <f aca="true" t="shared" si="89" ref="F241:M241">SUM(F242:F244)</f>
        <v>77000</v>
      </c>
      <c r="G241" s="1">
        <f t="shared" si="89"/>
        <v>0</v>
      </c>
      <c r="H241" s="1">
        <f t="shared" si="89"/>
        <v>0</v>
      </c>
      <c r="I241" s="1">
        <f t="shared" si="89"/>
        <v>0</v>
      </c>
      <c r="J241" s="1">
        <f t="shared" si="89"/>
        <v>231000</v>
      </c>
      <c r="K241" s="1">
        <f t="shared" si="89"/>
        <v>0</v>
      </c>
      <c r="L241" s="1">
        <f t="shared" si="89"/>
        <v>0</v>
      </c>
      <c r="M241" s="1">
        <f t="shared" si="89"/>
        <v>0</v>
      </c>
      <c r="N241" s="28" t="s">
        <v>19</v>
      </c>
      <c r="O241" s="28"/>
    </row>
    <row r="242" spans="1:15" ht="15">
      <c r="A242" s="29"/>
      <c r="B242" s="30"/>
      <c r="C242" s="3" t="s">
        <v>0</v>
      </c>
      <c r="D242" s="1">
        <f t="shared" si="88"/>
        <v>0</v>
      </c>
      <c r="E242" s="1">
        <f t="shared" si="88"/>
        <v>0</v>
      </c>
      <c r="F242" s="1"/>
      <c r="G242" s="1"/>
      <c r="H242" s="1"/>
      <c r="I242" s="1"/>
      <c r="J242" s="1"/>
      <c r="K242" s="1"/>
      <c r="L242" s="1"/>
      <c r="M242" s="1"/>
      <c r="N242" s="28"/>
      <c r="O242" s="28"/>
    </row>
    <row r="243" spans="1:15" ht="15">
      <c r="A243" s="29"/>
      <c r="B243" s="30"/>
      <c r="C243" s="3" t="s">
        <v>1</v>
      </c>
      <c r="D243" s="1">
        <f t="shared" si="88"/>
        <v>0</v>
      </c>
      <c r="E243" s="1">
        <f t="shared" si="88"/>
        <v>0</v>
      </c>
      <c r="F243" s="1"/>
      <c r="G243" s="1"/>
      <c r="H243" s="1"/>
      <c r="I243" s="1"/>
      <c r="J243" s="1"/>
      <c r="K243" s="1"/>
      <c r="L243" s="1"/>
      <c r="M243" s="1"/>
      <c r="N243" s="28"/>
      <c r="O243" s="28"/>
    </row>
    <row r="244" spans="1:15" ht="15">
      <c r="A244" s="29"/>
      <c r="B244" s="30"/>
      <c r="C244" s="3" t="s">
        <v>2</v>
      </c>
      <c r="D244" s="1">
        <f t="shared" si="88"/>
        <v>308000</v>
      </c>
      <c r="E244" s="1">
        <f t="shared" si="88"/>
        <v>0</v>
      </c>
      <c r="F244" s="1">
        <f>70400*770/880/0.2*0.25</f>
        <v>77000</v>
      </c>
      <c r="G244" s="1"/>
      <c r="H244" s="1"/>
      <c r="I244" s="1"/>
      <c r="J244" s="1">
        <f>281600*770/880/0.8*0.75</f>
        <v>231000</v>
      </c>
      <c r="K244" s="1"/>
      <c r="L244" s="1"/>
      <c r="M244" s="1"/>
      <c r="N244" s="28"/>
      <c r="O244" s="28"/>
    </row>
    <row r="245" spans="1:15" ht="20.25" customHeight="1">
      <c r="A245" s="29" t="s">
        <v>225</v>
      </c>
      <c r="B245" s="30" t="s">
        <v>269</v>
      </c>
      <c r="C245" s="3" t="s">
        <v>14</v>
      </c>
      <c r="D245" s="1">
        <f aca="true" t="shared" si="90" ref="D245:E248">F245+H245+J245+L245</f>
        <v>30000</v>
      </c>
      <c r="E245" s="1">
        <f t="shared" si="90"/>
        <v>30000</v>
      </c>
      <c r="F245" s="1">
        <f aca="true" t="shared" si="91" ref="F245:M245">SUM(F246:F248)</f>
        <v>15000</v>
      </c>
      <c r="G245" s="1">
        <f t="shared" si="91"/>
        <v>15000</v>
      </c>
      <c r="H245" s="1">
        <f t="shared" si="91"/>
        <v>0</v>
      </c>
      <c r="I245" s="1">
        <f t="shared" si="91"/>
        <v>0</v>
      </c>
      <c r="J245" s="1">
        <f t="shared" si="91"/>
        <v>15000</v>
      </c>
      <c r="K245" s="1">
        <f t="shared" si="91"/>
        <v>15000</v>
      </c>
      <c r="L245" s="1">
        <f t="shared" si="91"/>
        <v>0</v>
      </c>
      <c r="M245" s="1">
        <f t="shared" si="91"/>
        <v>0</v>
      </c>
      <c r="N245" s="28" t="s">
        <v>19</v>
      </c>
      <c r="O245" s="28"/>
    </row>
    <row r="246" spans="1:15" ht="20.25" customHeight="1">
      <c r="A246" s="29"/>
      <c r="B246" s="30"/>
      <c r="C246" s="3" t="s">
        <v>0</v>
      </c>
      <c r="D246" s="1">
        <f t="shared" si="90"/>
        <v>30000</v>
      </c>
      <c r="E246" s="1">
        <f t="shared" si="90"/>
        <v>30000</v>
      </c>
      <c r="F246" s="1">
        <v>15000</v>
      </c>
      <c r="G246" s="1">
        <v>15000</v>
      </c>
      <c r="H246" s="1"/>
      <c r="I246" s="1"/>
      <c r="J246" s="1">
        <v>15000</v>
      </c>
      <c r="K246" s="1">
        <v>15000</v>
      </c>
      <c r="L246" s="1"/>
      <c r="M246" s="1"/>
      <c r="N246" s="28"/>
      <c r="O246" s="28"/>
    </row>
    <row r="247" spans="1:15" ht="20.25" customHeight="1">
      <c r="A247" s="29"/>
      <c r="B247" s="30"/>
      <c r="C247" s="3" t="s">
        <v>1</v>
      </c>
      <c r="D247" s="1">
        <f t="shared" si="90"/>
        <v>0</v>
      </c>
      <c r="E247" s="1">
        <f t="shared" si="90"/>
        <v>0</v>
      </c>
      <c r="F247" s="1"/>
      <c r="G247" s="1"/>
      <c r="H247" s="1"/>
      <c r="I247" s="1"/>
      <c r="J247" s="1"/>
      <c r="K247" s="1"/>
      <c r="L247" s="1"/>
      <c r="M247" s="1"/>
      <c r="N247" s="28"/>
      <c r="O247" s="28"/>
    </row>
    <row r="248" spans="1:15" ht="20.25" customHeight="1">
      <c r="A248" s="29"/>
      <c r="B248" s="30"/>
      <c r="C248" s="3" t="s">
        <v>2</v>
      </c>
      <c r="D248" s="1">
        <f t="shared" si="90"/>
        <v>0</v>
      </c>
      <c r="E248" s="1">
        <f t="shared" si="90"/>
        <v>0</v>
      </c>
      <c r="F248" s="1"/>
      <c r="G248" s="1"/>
      <c r="H248" s="1"/>
      <c r="I248" s="1"/>
      <c r="J248" s="1"/>
      <c r="K248" s="1"/>
      <c r="L248" s="1"/>
      <c r="M248" s="1"/>
      <c r="N248" s="28"/>
      <c r="O248" s="28"/>
    </row>
    <row r="249" spans="1:15" ht="15" customHeight="1">
      <c r="A249" s="29" t="s">
        <v>265</v>
      </c>
      <c r="B249" s="30" t="s">
        <v>239</v>
      </c>
      <c r="C249" s="3" t="s">
        <v>14</v>
      </c>
      <c r="D249" s="1">
        <f aca="true" t="shared" si="92" ref="D249:E252">F249+H249+J249+L249</f>
        <v>32000</v>
      </c>
      <c r="E249" s="1">
        <f t="shared" si="92"/>
        <v>32000</v>
      </c>
      <c r="F249" s="1">
        <f aca="true" t="shared" si="93" ref="F249:M249">SUM(F250:F252)</f>
        <v>0</v>
      </c>
      <c r="G249" s="1">
        <f t="shared" si="93"/>
        <v>0</v>
      </c>
      <c r="H249" s="1">
        <f t="shared" si="93"/>
        <v>0</v>
      </c>
      <c r="I249" s="1">
        <f t="shared" si="93"/>
        <v>0</v>
      </c>
      <c r="J249" s="1">
        <f t="shared" si="93"/>
        <v>32000</v>
      </c>
      <c r="K249" s="1">
        <f t="shared" si="93"/>
        <v>32000</v>
      </c>
      <c r="L249" s="1">
        <f t="shared" si="93"/>
        <v>0</v>
      </c>
      <c r="M249" s="1">
        <f t="shared" si="93"/>
        <v>0</v>
      </c>
      <c r="N249" s="22" t="s">
        <v>19</v>
      </c>
      <c r="O249" s="23"/>
    </row>
    <row r="250" spans="1:15" ht="15">
      <c r="A250" s="29"/>
      <c r="B250" s="30"/>
      <c r="C250" s="3" t="s">
        <v>0</v>
      </c>
      <c r="D250" s="1">
        <f t="shared" si="92"/>
        <v>32000</v>
      </c>
      <c r="E250" s="1">
        <f t="shared" si="92"/>
        <v>32000</v>
      </c>
      <c r="F250" s="1"/>
      <c r="G250" s="1"/>
      <c r="H250" s="1"/>
      <c r="I250" s="1"/>
      <c r="J250" s="19">
        <v>32000</v>
      </c>
      <c r="K250" s="19">
        <v>32000</v>
      </c>
      <c r="L250" s="1"/>
      <c r="M250" s="1"/>
      <c r="N250" s="24"/>
      <c r="O250" s="25"/>
    </row>
    <row r="251" spans="1:15" ht="15">
      <c r="A251" s="29"/>
      <c r="B251" s="30"/>
      <c r="C251" s="3" t="s">
        <v>1</v>
      </c>
      <c r="D251" s="1">
        <f t="shared" si="92"/>
        <v>0</v>
      </c>
      <c r="E251" s="1">
        <f t="shared" si="92"/>
        <v>0</v>
      </c>
      <c r="F251" s="4"/>
      <c r="G251" s="4"/>
      <c r="H251" s="1"/>
      <c r="I251" s="1"/>
      <c r="J251" s="1"/>
      <c r="K251" s="1"/>
      <c r="L251" s="1"/>
      <c r="M251" s="1"/>
      <c r="N251" s="24"/>
      <c r="O251" s="25"/>
    </row>
    <row r="252" spans="1:15" ht="24" customHeight="1">
      <c r="A252" s="29"/>
      <c r="B252" s="30"/>
      <c r="C252" s="3" t="s">
        <v>2</v>
      </c>
      <c r="D252" s="1">
        <f t="shared" si="92"/>
        <v>0</v>
      </c>
      <c r="E252" s="1">
        <f t="shared" si="92"/>
        <v>0</v>
      </c>
      <c r="F252" s="1"/>
      <c r="G252" s="1"/>
      <c r="H252" s="1"/>
      <c r="I252" s="1"/>
      <c r="J252" s="1"/>
      <c r="K252" s="1"/>
      <c r="L252" s="1"/>
      <c r="M252" s="1"/>
      <c r="N252" s="26"/>
      <c r="O252" s="27"/>
    </row>
    <row r="253" spans="1:19" ht="15.75" customHeight="1">
      <c r="A253" s="32" t="s">
        <v>266</v>
      </c>
      <c r="B253" s="35" t="s">
        <v>258</v>
      </c>
      <c r="C253" s="3" t="s">
        <v>14</v>
      </c>
      <c r="D253" s="1">
        <f>SUM(D254:D256)</f>
        <v>469543.80000000005</v>
      </c>
      <c r="E253" s="1">
        <f aca="true" t="shared" si="94" ref="E253:M253">SUM(E254:E256)</f>
        <v>469543.80000000005</v>
      </c>
      <c r="F253" s="1">
        <f t="shared" si="94"/>
        <v>0</v>
      </c>
      <c r="G253" s="1">
        <f t="shared" si="94"/>
        <v>0</v>
      </c>
      <c r="H253" s="1">
        <f t="shared" si="94"/>
        <v>0</v>
      </c>
      <c r="I253" s="1">
        <f t="shared" si="94"/>
        <v>0</v>
      </c>
      <c r="J253" s="1">
        <f t="shared" si="94"/>
        <v>469543.80000000005</v>
      </c>
      <c r="K253" s="1">
        <f t="shared" si="94"/>
        <v>469543.80000000005</v>
      </c>
      <c r="L253" s="1">
        <f t="shared" si="94"/>
        <v>0</v>
      </c>
      <c r="M253" s="1">
        <f t="shared" si="94"/>
        <v>0</v>
      </c>
      <c r="N253" s="22" t="s">
        <v>222</v>
      </c>
      <c r="O253" s="44"/>
      <c r="P253" s="5"/>
      <c r="Q253" s="5"/>
      <c r="R253" s="21"/>
      <c r="S253" s="21"/>
    </row>
    <row r="254" spans="1:19" ht="21" customHeight="1">
      <c r="A254" s="33"/>
      <c r="B254" s="36"/>
      <c r="C254" s="3" t="s">
        <v>0</v>
      </c>
      <c r="D254" s="1">
        <f aca="true" t="shared" si="95" ref="D254:E256">F254+H254+J254+L254</f>
        <v>0</v>
      </c>
      <c r="E254" s="1">
        <f t="shared" si="95"/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24"/>
      <c r="O254" s="21"/>
      <c r="P254" s="14"/>
      <c r="Q254" s="14"/>
      <c r="R254" s="21"/>
      <c r="S254" s="21"/>
    </row>
    <row r="255" spans="1:19" ht="20.25" customHeight="1">
      <c r="A255" s="33"/>
      <c r="B255" s="36"/>
      <c r="C255" s="3" t="s">
        <v>1</v>
      </c>
      <c r="D255" s="1">
        <f t="shared" si="95"/>
        <v>244194.2</v>
      </c>
      <c r="E255" s="1">
        <f t="shared" si="95"/>
        <v>244194.2</v>
      </c>
      <c r="F255" s="1">
        <v>0</v>
      </c>
      <c r="G255" s="1">
        <v>0</v>
      </c>
      <c r="H255" s="1">
        <v>0</v>
      </c>
      <c r="I255" s="1">
        <v>0</v>
      </c>
      <c r="J255" s="1">
        <v>244194.2</v>
      </c>
      <c r="K255" s="1">
        <v>244194.2</v>
      </c>
      <c r="L255" s="1">
        <v>0</v>
      </c>
      <c r="M255" s="1">
        <v>0</v>
      </c>
      <c r="N255" s="24"/>
      <c r="O255" s="21"/>
      <c r="P255" s="14"/>
      <c r="Q255" s="14"/>
      <c r="R255" s="21"/>
      <c r="S255" s="21"/>
    </row>
    <row r="256" spans="1:19" ht="25.5" customHeight="1">
      <c r="A256" s="34"/>
      <c r="B256" s="37"/>
      <c r="C256" s="3" t="s">
        <v>2</v>
      </c>
      <c r="D256" s="1">
        <f t="shared" si="95"/>
        <v>225349.6</v>
      </c>
      <c r="E256" s="1">
        <f t="shared" si="95"/>
        <v>225349.6</v>
      </c>
      <c r="F256" s="1">
        <v>0</v>
      </c>
      <c r="G256" s="1">
        <v>0</v>
      </c>
      <c r="H256" s="1">
        <v>0</v>
      </c>
      <c r="I256" s="1">
        <v>0</v>
      </c>
      <c r="J256" s="1">
        <v>225349.6</v>
      </c>
      <c r="K256" s="1">
        <v>225349.6</v>
      </c>
      <c r="L256" s="1">
        <v>0</v>
      </c>
      <c r="M256" s="1">
        <v>0</v>
      </c>
      <c r="N256" s="26"/>
      <c r="O256" s="45"/>
      <c r="P256" s="14"/>
      <c r="Q256" s="14"/>
      <c r="R256" s="21"/>
      <c r="S256" s="21"/>
    </row>
    <row r="257" spans="1:15" ht="15">
      <c r="A257" s="32"/>
      <c r="B257" s="28" t="s">
        <v>87</v>
      </c>
      <c r="C257" s="3" t="s">
        <v>14</v>
      </c>
      <c r="D257" s="1">
        <f aca="true" t="shared" si="96" ref="D257:E260">F257+H257+J257+L257</f>
        <v>3008043.8</v>
      </c>
      <c r="E257" s="1">
        <f t="shared" si="96"/>
        <v>544043.8</v>
      </c>
      <c r="F257" s="1">
        <f>F258+F259+F260</f>
        <v>643500</v>
      </c>
      <c r="G257" s="1">
        <f aca="true" t="shared" si="97" ref="G257:M257">G258+G259+G260</f>
        <v>27500</v>
      </c>
      <c r="H257" s="1">
        <f t="shared" si="97"/>
        <v>0</v>
      </c>
      <c r="I257" s="1">
        <f t="shared" si="97"/>
        <v>0</v>
      </c>
      <c r="J257" s="1">
        <f t="shared" si="97"/>
        <v>2364543.8</v>
      </c>
      <c r="K257" s="1">
        <f t="shared" si="97"/>
        <v>516543.80000000005</v>
      </c>
      <c r="L257" s="1">
        <f t="shared" si="97"/>
        <v>0</v>
      </c>
      <c r="M257" s="1">
        <f t="shared" si="97"/>
        <v>0</v>
      </c>
      <c r="N257" s="22"/>
      <c r="O257" s="23"/>
    </row>
    <row r="258" spans="1:15" ht="15">
      <c r="A258" s="33"/>
      <c r="B258" s="28"/>
      <c r="C258" s="3" t="s">
        <v>0</v>
      </c>
      <c r="D258" s="1">
        <f t="shared" si="96"/>
        <v>305500</v>
      </c>
      <c r="E258" s="1">
        <f t="shared" si="96"/>
        <v>74500</v>
      </c>
      <c r="F258" s="1">
        <f aca="true" t="shared" si="98" ref="F258:M258">F222+F230+F234+F238+F242+F226+F246+F254+F250</f>
        <v>85250</v>
      </c>
      <c r="G258" s="1">
        <f>G222+G230+G234+G238+G242+G226+G246+G254+G250</f>
        <v>27500</v>
      </c>
      <c r="H258" s="1">
        <f t="shared" si="98"/>
        <v>0</v>
      </c>
      <c r="I258" s="1">
        <f t="shared" si="98"/>
        <v>0</v>
      </c>
      <c r="J258" s="1">
        <f t="shared" si="98"/>
        <v>220250</v>
      </c>
      <c r="K258" s="1">
        <f>K222+K230+K234+K238+K242+K226+K246+K254+K250</f>
        <v>47000</v>
      </c>
      <c r="L258" s="1">
        <f t="shared" si="98"/>
        <v>0</v>
      </c>
      <c r="M258" s="1">
        <f t="shared" si="98"/>
        <v>0</v>
      </c>
      <c r="N258" s="24"/>
      <c r="O258" s="25"/>
    </row>
    <row r="259" spans="1:16" ht="15">
      <c r="A259" s="33"/>
      <c r="B259" s="28"/>
      <c r="C259" s="3" t="s">
        <v>1</v>
      </c>
      <c r="D259" s="1">
        <f t="shared" si="96"/>
        <v>937194.2</v>
      </c>
      <c r="E259" s="1">
        <f t="shared" si="96"/>
        <v>244194.2</v>
      </c>
      <c r="F259" s="1">
        <f aca="true" t="shared" si="99" ref="F259:J260">F223+F231+F235+F239+F243+F227+F247+F255+F251</f>
        <v>173250</v>
      </c>
      <c r="G259" s="1">
        <f t="shared" si="99"/>
        <v>0</v>
      </c>
      <c r="H259" s="1">
        <f t="shared" si="99"/>
        <v>0</v>
      </c>
      <c r="I259" s="1">
        <f t="shared" si="99"/>
        <v>0</v>
      </c>
      <c r="J259" s="1">
        <f t="shared" si="99"/>
        <v>763944.2</v>
      </c>
      <c r="K259" s="1">
        <f aca="true" t="shared" si="100" ref="K259:M260">K223+K231+K235+K239+K243+K227+K247+K255+K251</f>
        <v>244194.2</v>
      </c>
      <c r="L259" s="1">
        <f t="shared" si="100"/>
        <v>0</v>
      </c>
      <c r="M259" s="1">
        <f t="shared" si="100"/>
        <v>0</v>
      </c>
      <c r="N259" s="24"/>
      <c r="O259" s="25"/>
      <c r="P259" s="15"/>
    </row>
    <row r="260" spans="1:16" ht="15">
      <c r="A260" s="34"/>
      <c r="B260" s="28"/>
      <c r="C260" s="3" t="s">
        <v>2</v>
      </c>
      <c r="D260" s="1">
        <f t="shared" si="96"/>
        <v>1765349.6</v>
      </c>
      <c r="E260" s="1">
        <f t="shared" si="96"/>
        <v>225349.6</v>
      </c>
      <c r="F260" s="1">
        <f t="shared" si="99"/>
        <v>385000</v>
      </c>
      <c r="G260" s="1">
        <f t="shared" si="99"/>
        <v>0</v>
      </c>
      <c r="H260" s="1">
        <f t="shared" si="99"/>
        <v>0</v>
      </c>
      <c r="I260" s="1">
        <f t="shared" si="99"/>
        <v>0</v>
      </c>
      <c r="J260" s="1">
        <f t="shared" si="99"/>
        <v>1380349.6</v>
      </c>
      <c r="K260" s="1">
        <f t="shared" si="100"/>
        <v>225349.6</v>
      </c>
      <c r="L260" s="1">
        <f t="shared" si="100"/>
        <v>0</v>
      </c>
      <c r="M260" s="1">
        <f t="shared" si="100"/>
        <v>0</v>
      </c>
      <c r="N260" s="26"/>
      <c r="O260" s="27"/>
      <c r="P260" s="15"/>
    </row>
    <row r="261" spans="1:15" ht="75" customHeight="1">
      <c r="A261" s="2" t="s">
        <v>21</v>
      </c>
      <c r="B261" s="40" t="s">
        <v>88</v>
      </c>
      <c r="C261" s="4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20"/>
      <c r="O261" s="20"/>
    </row>
    <row r="262" spans="1:15" ht="15" customHeight="1">
      <c r="A262" s="29" t="s">
        <v>82</v>
      </c>
      <c r="B262" s="30" t="s">
        <v>90</v>
      </c>
      <c r="C262" s="3" t="s">
        <v>14</v>
      </c>
      <c r="D262" s="1">
        <f aca="true" t="shared" si="101" ref="D262:E309">F262+H262+J262+L262</f>
        <v>1500</v>
      </c>
      <c r="E262" s="1">
        <f t="shared" si="101"/>
        <v>0</v>
      </c>
      <c r="F262" s="1">
        <f aca="true" t="shared" si="102" ref="F262:M262">SUM(F263:F265)</f>
        <v>1500</v>
      </c>
      <c r="G262" s="1">
        <f t="shared" si="102"/>
        <v>0</v>
      </c>
      <c r="H262" s="1">
        <f t="shared" si="102"/>
        <v>0</v>
      </c>
      <c r="I262" s="1">
        <f t="shared" si="102"/>
        <v>0</v>
      </c>
      <c r="J262" s="1">
        <f t="shared" si="102"/>
        <v>0</v>
      </c>
      <c r="K262" s="1">
        <f t="shared" si="102"/>
        <v>0</v>
      </c>
      <c r="L262" s="1">
        <f t="shared" si="102"/>
        <v>0</v>
      </c>
      <c r="M262" s="1">
        <f t="shared" si="102"/>
        <v>0</v>
      </c>
      <c r="N262" s="28" t="s">
        <v>19</v>
      </c>
      <c r="O262" s="28"/>
    </row>
    <row r="263" spans="1:15" ht="15" customHeight="1">
      <c r="A263" s="29"/>
      <c r="B263" s="30"/>
      <c r="C263" s="3" t="s">
        <v>0</v>
      </c>
      <c r="D263" s="1">
        <f t="shared" si="101"/>
        <v>1500</v>
      </c>
      <c r="E263" s="1">
        <f t="shared" si="101"/>
        <v>0</v>
      </c>
      <c r="F263" s="1">
        <v>1500</v>
      </c>
      <c r="G263" s="4"/>
      <c r="H263" s="1"/>
      <c r="I263" s="1"/>
      <c r="J263" s="1"/>
      <c r="K263" s="1"/>
      <c r="L263" s="1"/>
      <c r="M263" s="1"/>
      <c r="N263" s="28"/>
      <c r="O263" s="28"/>
    </row>
    <row r="264" spans="1:15" ht="15">
      <c r="A264" s="29"/>
      <c r="B264" s="30"/>
      <c r="C264" s="3" t="s">
        <v>1</v>
      </c>
      <c r="D264" s="1">
        <f t="shared" si="101"/>
        <v>0</v>
      </c>
      <c r="E264" s="1">
        <f t="shared" si="101"/>
        <v>0</v>
      </c>
      <c r="F264" s="1"/>
      <c r="G264" s="1"/>
      <c r="H264" s="1"/>
      <c r="I264" s="1"/>
      <c r="J264" s="1"/>
      <c r="K264" s="1"/>
      <c r="L264" s="1"/>
      <c r="M264" s="1"/>
      <c r="N264" s="28"/>
      <c r="O264" s="28"/>
    </row>
    <row r="265" spans="1:15" ht="28.5" customHeight="1">
      <c r="A265" s="29"/>
      <c r="B265" s="30"/>
      <c r="C265" s="3" t="s">
        <v>2</v>
      </c>
      <c r="D265" s="1">
        <f t="shared" si="101"/>
        <v>0</v>
      </c>
      <c r="E265" s="1">
        <f t="shared" si="101"/>
        <v>0</v>
      </c>
      <c r="F265" s="1"/>
      <c r="G265" s="1"/>
      <c r="H265" s="1"/>
      <c r="I265" s="1"/>
      <c r="J265" s="1"/>
      <c r="K265" s="1"/>
      <c r="L265" s="1"/>
      <c r="M265" s="1"/>
      <c r="N265" s="28"/>
      <c r="O265" s="28"/>
    </row>
    <row r="266" spans="1:15" ht="15">
      <c r="A266" s="29" t="s">
        <v>195</v>
      </c>
      <c r="B266" s="30" t="s">
        <v>150</v>
      </c>
      <c r="C266" s="3" t="s">
        <v>14</v>
      </c>
      <c r="D266" s="1">
        <f t="shared" si="101"/>
        <v>156542.9</v>
      </c>
      <c r="E266" s="1">
        <f t="shared" si="101"/>
        <v>156542.9</v>
      </c>
      <c r="F266" s="1">
        <f aca="true" t="shared" si="103" ref="F266:M266">SUM(F267:F269)</f>
        <v>156542.9</v>
      </c>
      <c r="G266" s="1">
        <f t="shared" si="103"/>
        <v>156542.9</v>
      </c>
      <c r="H266" s="1">
        <f t="shared" si="103"/>
        <v>0</v>
      </c>
      <c r="I266" s="1">
        <f t="shared" si="103"/>
        <v>0</v>
      </c>
      <c r="J266" s="1">
        <f t="shared" si="103"/>
        <v>0</v>
      </c>
      <c r="K266" s="1">
        <f t="shared" si="103"/>
        <v>0</v>
      </c>
      <c r="L266" s="1">
        <f t="shared" si="103"/>
        <v>0</v>
      </c>
      <c r="M266" s="1">
        <f t="shared" si="103"/>
        <v>0</v>
      </c>
      <c r="N266" s="28" t="s">
        <v>19</v>
      </c>
      <c r="O266" s="28"/>
    </row>
    <row r="267" spans="1:15" ht="15">
      <c r="A267" s="29"/>
      <c r="B267" s="30"/>
      <c r="C267" s="3" t="s">
        <v>0</v>
      </c>
      <c r="D267" s="1">
        <f t="shared" si="101"/>
        <v>86542.9</v>
      </c>
      <c r="E267" s="1">
        <f t="shared" si="101"/>
        <v>86542.9</v>
      </c>
      <c r="F267" s="1">
        <v>86542.9</v>
      </c>
      <c r="G267" s="1">
        <v>86542.9</v>
      </c>
      <c r="H267" s="1"/>
      <c r="I267" s="1"/>
      <c r="J267" s="1"/>
      <c r="K267" s="1"/>
      <c r="L267" s="1"/>
      <c r="M267" s="1"/>
      <c r="N267" s="28"/>
      <c r="O267" s="28"/>
    </row>
    <row r="268" spans="1:15" ht="15">
      <c r="A268" s="29"/>
      <c r="B268" s="30"/>
      <c r="C268" s="3" t="s">
        <v>1</v>
      </c>
      <c r="D268" s="1">
        <f t="shared" si="101"/>
        <v>70000</v>
      </c>
      <c r="E268" s="1">
        <f t="shared" si="101"/>
        <v>70000</v>
      </c>
      <c r="F268" s="4">
        <v>70000</v>
      </c>
      <c r="G268" s="4">
        <v>70000</v>
      </c>
      <c r="H268" s="1"/>
      <c r="I268" s="1"/>
      <c r="J268" s="1"/>
      <c r="K268" s="1"/>
      <c r="L268" s="1"/>
      <c r="M268" s="1"/>
      <c r="N268" s="28"/>
      <c r="O268" s="28"/>
    </row>
    <row r="269" spans="1:15" ht="27" customHeight="1">
      <c r="A269" s="29"/>
      <c r="B269" s="30"/>
      <c r="C269" s="3" t="s">
        <v>2</v>
      </c>
      <c r="D269" s="1">
        <f t="shared" si="101"/>
        <v>0</v>
      </c>
      <c r="E269" s="1">
        <f t="shared" si="101"/>
        <v>0</v>
      </c>
      <c r="F269" s="1"/>
      <c r="G269" s="1"/>
      <c r="H269" s="1"/>
      <c r="I269" s="1"/>
      <c r="J269" s="1"/>
      <c r="K269" s="1"/>
      <c r="L269" s="1"/>
      <c r="M269" s="1"/>
      <c r="N269" s="28"/>
      <c r="O269" s="28"/>
    </row>
    <row r="270" spans="1:15" ht="15">
      <c r="A270" s="29" t="s">
        <v>196</v>
      </c>
      <c r="B270" s="30" t="s">
        <v>216</v>
      </c>
      <c r="C270" s="3" t="s">
        <v>14</v>
      </c>
      <c r="D270" s="1">
        <f t="shared" si="101"/>
        <v>3210</v>
      </c>
      <c r="E270" s="1">
        <f t="shared" si="101"/>
        <v>3210</v>
      </c>
      <c r="F270" s="1">
        <f aca="true" t="shared" si="104" ref="F270:M270">SUM(F271:F273)</f>
        <v>3210</v>
      </c>
      <c r="G270" s="1">
        <f t="shared" si="104"/>
        <v>3210</v>
      </c>
      <c r="H270" s="1">
        <f t="shared" si="104"/>
        <v>0</v>
      </c>
      <c r="I270" s="1">
        <f t="shared" si="104"/>
        <v>0</v>
      </c>
      <c r="J270" s="1">
        <f t="shared" si="104"/>
        <v>0</v>
      </c>
      <c r="K270" s="1">
        <f t="shared" si="104"/>
        <v>0</v>
      </c>
      <c r="L270" s="1">
        <f t="shared" si="104"/>
        <v>0</v>
      </c>
      <c r="M270" s="1">
        <f t="shared" si="104"/>
        <v>0</v>
      </c>
      <c r="N270" s="28" t="s">
        <v>19</v>
      </c>
      <c r="O270" s="28"/>
    </row>
    <row r="271" spans="1:15" ht="15">
      <c r="A271" s="29"/>
      <c r="B271" s="30"/>
      <c r="C271" s="3" t="s">
        <v>0</v>
      </c>
      <c r="D271" s="1">
        <f t="shared" si="101"/>
        <v>3210</v>
      </c>
      <c r="E271" s="1">
        <f t="shared" si="101"/>
        <v>3210</v>
      </c>
      <c r="F271" s="1">
        <v>3210</v>
      </c>
      <c r="G271" s="1">
        <v>3210</v>
      </c>
      <c r="H271" s="1"/>
      <c r="I271" s="1"/>
      <c r="J271" s="1"/>
      <c r="K271" s="1"/>
      <c r="L271" s="1"/>
      <c r="M271" s="1"/>
      <c r="N271" s="28"/>
      <c r="O271" s="28"/>
    </row>
    <row r="272" spans="1:15" ht="15">
      <c r="A272" s="29"/>
      <c r="B272" s="30"/>
      <c r="C272" s="3" t="s">
        <v>1</v>
      </c>
      <c r="D272" s="1">
        <f t="shared" si="101"/>
        <v>0</v>
      </c>
      <c r="E272" s="1">
        <f t="shared" si="101"/>
        <v>0</v>
      </c>
      <c r="F272" s="4">
        <v>0</v>
      </c>
      <c r="G272" s="4">
        <v>0</v>
      </c>
      <c r="H272" s="1"/>
      <c r="I272" s="1"/>
      <c r="J272" s="1"/>
      <c r="K272" s="1"/>
      <c r="L272" s="1"/>
      <c r="M272" s="1"/>
      <c r="N272" s="28"/>
      <c r="O272" s="28"/>
    </row>
    <row r="273" spans="1:15" ht="23.25" customHeight="1">
      <c r="A273" s="29"/>
      <c r="B273" s="30"/>
      <c r="C273" s="3" t="s">
        <v>2</v>
      </c>
      <c r="D273" s="1">
        <f t="shared" si="101"/>
        <v>0</v>
      </c>
      <c r="E273" s="1">
        <f t="shared" si="101"/>
        <v>0</v>
      </c>
      <c r="F273" s="1"/>
      <c r="G273" s="1"/>
      <c r="H273" s="1"/>
      <c r="I273" s="1"/>
      <c r="J273" s="1"/>
      <c r="K273" s="1"/>
      <c r="L273" s="1"/>
      <c r="M273" s="1"/>
      <c r="N273" s="28"/>
      <c r="O273" s="28"/>
    </row>
    <row r="274" spans="1:15" ht="15">
      <c r="A274" s="29" t="s">
        <v>197</v>
      </c>
      <c r="B274" s="30" t="s">
        <v>217</v>
      </c>
      <c r="C274" s="3" t="s">
        <v>14</v>
      </c>
      <c r="D274" s="1">
        <f t="shared" si="101"/>
        <v>350</v>
      </c>
      <c r="E274" s="1">
        <f t="shared" si="101"/>
        <v>350</v>
      </c>
      <c r="F274" s="1">
        <f aca="true" t="shared" si="105" ref="F274:M274">SUM(F275:F277)</f>
        <v>350</v>
      </c>
      <c r="G274" s="1">
        <f t="shared" si="105"/>
        <v>350</v>
      </c>
      <c r="H274" s="1">
        <f t="shared" si="105"/>
        <v>0</v>
      </c>
      <c r="I274" s="1">
        <f t="shared" si="105"/>
        <v>0</v>
      </c>
      <c r="J274" s="1">
        <f t="shared" si="105"/>
        <v>0</v>
      </c>
      <c r="K274" s="1">
        <f t="shared" si="105"/>
        <v>0</v>
      </c>
      <c r="L274" s="1">
        <f t="shared" si="105"/>
        <v>0</v>
      </c>
      <c r="M274" s="1">
        <f t="shared" si="105"/>
        <v>0</v>
      </c>
      <c r="N274" s="28" t="s">
        <v>19</v>
      </c>
      <c r="O274" s="28"/>
    </row>
    <row r="275" spans="1:15" ht="15">
      <c r="A275" s="29"/>
      <c r="B275" s="30"/>
      <c r="C275" s="3" t="s">
        <v>0</v>
      </c>
      <c r="D275" s="1">
        <f t="shared" si="101"/>
        <v>350</v>
      </c>
      <c r="E275" s="1">
        <f t="shared" si="101"/>
        <v>350</v>
      </c>
      <c r="F275" s="1">
        <v>350</v>
      </c>
      <c r="G275" s="1">
        <v>350</v>
      </c>
      <c r="H275" s="1"/>
      <c r="I275" s="1"/>
      <c r="J275" s="1"/>
      <c r="K275" s="1"/>
      <c r="L275" s="1"/>
      <c r="M275" s="1"/>
      <c r="N275" s="28"/>
      <c r="O275" s="28"/>
    </row>
    <row r="276" spans="1:15" ht="15">
      <c r="A276" s="29"/>
      <c r="B276" s="30"/>
      <c r="C276" s="3" t="s">
        <v>1</v>
      </c>
      <c r="D276" s="1">
        <f t="shared" si="101"/>
        <v>0</v>
      </c>
      <c r="E276" s="1">
        <f t="shared" si="101"/>
        <v>0</v>
      </c>
      <c r="F276" s="4">
        <v>0</v>
      </c>
      <c r="G276" s="4">
        <v>0</v>
      </c>
      <c r="H276" s="1"/>
      <c r="I276" s="1"/>
      <c r="J276" s="1"/>
      <c r="K276" s="1"/>
      <c r="L276" s="1"/>
      <c r="M276" s="1"/>
      <c r="N276" s="28"/>
      <c r="O276" s="28"/>
    </row>
    <row r="277" spans="1:15" ht="19.5" customHeight="1">
      <c r="A277" s="29"/>
      <c r="B277" s="30"/>
      <c r="C277" s="3" t="s">
        <v>2</v>
      </c>
      <c r="D277" s="1">
        <f t="shared" si="101"/>
        <v>0</v>
      </c>
      <c r="E277" s="1">
        <f t="shared" si="101"/>
        <v>0</v>
      </c>
      <c r="F277" s="1"/>
      <c r="G277" s="1"/>
      <c r="H277" s="1"/>
      <c r="I277" s="1"/>
      <c r="J277" s="1"/>
      <c r="K277" s="1"/>
      <c r="L277" s="1"/>
      <c r="M277" s="1"/>
      <c r="N277" s="28"/>
      <c r="O277" s="28"/>
    </row>
    <row r="278" spans="1:15" ht="15">
      <c r="A278" s="29" t="s">
        <v>198</v>
      </c>
      <c r="B278" s="30" t="s">
        <v>199</v>
      </c>
      <c r="C278" s="3" t="s">
        <v>14</v>
      </c>
      <c r="D278" s="1">
        <f t="shared" si="101"/>
        <v>6100</v>
      </c>
      <c r="E278" s="1">
        <f t="shared" si="101"/>
        <v>6100</v>
      </c>
      <c r="F278" s="1">
        <f aca="true" t="shared" si="106" ref="F278:M278">SUM(F279:F281)</f>
        <v>6100</v>
      </c>
      <c r="G278" s="1">
        <f t="shared" si="106"/>
        <v>6100</v>
      </c>
      <c r="H278" s="1">
        <f t="shared" si="106"/>
        <v>0</v>
      </c>
      <c r="I278" s="1">
        <f t="shared" si="106"/>
        <v>0</v>
      </c>
      <c r="J278" s="1">
        <f t="shared" si="106"/>
        <v>0</v>
      </c>
      <c r="K278" s="1">
        <f t="shared" si="106"/>
        <v>0</v>
      </c>
      <c r="L278" s="1">
        <f t="shared" si="106"/>
        <v>0</v>
      </c>
      <c r="M278" s="1">
        <f t="shared" si="106"/>
        <v>0</v>
      </c>
      <c r="N278" s="28" t="s">
        <v>19</v>
      </c>
      <c r="O278" s="28"/>
    </row>
    <row r="279" spans="1:15" ht="15">
      <c r="A279" s="29"/>
      <c r="B279" s="30"/>
      <c r="C279" s="3" t="s">
        <v>0</v>
      </c>
      <c r="D279" s="1">
        <f t="shared" si="101"/>
        <v>6100</v>
      </c>
      <c r="E279" s="1">
        <f t="shared" si="101"/>
        <v>6100</v>
      </c>
      <c r="F279" s="1">
        <v>6100</v>
      </c>
      <c r="G279" s="1">
        <v>6100</v>
      </c>
      <c r="H279" s="1"/>
      <c r="I279" s="1"/>
      <c r="J279" s="1"/>
      <c r="K279" s="1"/>
      <c r="L279" s="1"/>
      <c r="M279" s="1"/>
      <c r="N279" s="28"/>
      <c r="O279" s="28"/>
    </row>
    <row r="280" spans="1:15" ht="15">
      <c r="A280" s="29"/>
      <c r="B280" s="30"/>
      <c r="C280" s="3" t="s">
        <v>1</v>
      </c>
      <c r="D280" s="1">
        <f t="shared" si="101"/>
        <v>0</v>
      </c>
      <c r="E280" s="1">
        <f t="shared" si="101"/>
        <v>0</v>
      </c>
      <c r="F280" s="4">
        <v>0</v>
      </c>
      <c r="G280" s="4">
        <v>0</v>
      </c>
      <c r="H280" s="1"/>
      <c r="I280" s="1"/>
      <c r="J280" s="1"/>
      <c r="K280" s="1"/>
      <c r="L280" s="1"/>
      <c r="M280" s="1"/>
      <c r="N280" s="28"/>
      <c r="O280" s="28"/>
    </row>
    <row r="281" spans="1:15" ht="23.25" customHeight="1">
      <c r="A281" s="29"/>
      <c r="B281" s="30"/>
      <c r="C281" s="3" t="s">
        <v>2</v>
      </c>
      <c r="D281" s="1">
        <f t="shared" si="101"/>
        <v>0</v>
      </c>
      <c r="E281" s="1">
        <f t="shared" si="101"/>
        <v>0</v>
      </c>
      <c r="F281" s="1"/>
      <c r="G281" s="1"/>
      <c r="H281" s="1"/>
      <c r="I281" s="1"/>
      <c r="J281" s="1"/>
      <c r="K281" s="1"/>
      <c r="L281" s="1"/>
      <c r="M281" s="1"/>
      <c r="N281" s="28"/>
      <c r="O281" s="28"/>
    </row>
    <row r="282" spans="1:15" ht="15">
      <c r="A282" s="29" t="s">
        <v>200</v>
      </c>
      <c r="B282" s="30" t="s">
        <v>201</v>
      </c>
      <c r="C282" s="3" t="s">
        <v>14</v>
      </c>
      <c r="D282" s="1">
        <f t="shared" si="101"/>
        <v>2570.5</v>
      </c>
      <c r="E282" s="1">
        <f t="shared" si="101"/>
        <v>2570.5</v>
      </c>
      <c r="F282" s="1">
        <f aca="true" t="shared" si="107" ref="F282:M282">SUM(F283:F285)</f>
        <v>2570.5</v>
      </c>
      <c r="G282" s="1">
        <f t="shared" si="107"/>
        <v>2570.5</v>
      </c>
      <c r="H282" s="1">
        <f t="shared" si="107"/>
        <v>0</v>
      </c>
      <c r="I282" s="1">
        <f t="shared" si="107"/>
        <v>0</v>
      </c>
      <c r="J282" s="1">
        <f t="shared" si="107"/>
        <v>0</v>
      </c>
      <c r="K282" s="1">
        <f t="shared" si="107"/>
        <v>0</v>
      </c>
      <c r="L282" s="1">
        <f t="shared" si="107"/>
        <v>0</v>
      </c>
      <c r="M282" s="1">
        <f t="shared" si="107"/>
        <v>0</v>
      </c>
      <c r="N282" s="28" t="s">
        <v>19</v>
      </c>
      <c r="O282" s="28"/>
    </row>
    <row r="283" spans="1:15" ht="15">
      <c r="A283" s="29"/>
      <c r="B283" s="30"/>
      <c r="C283" s="3" t="s">
        <v>0</v>
      </c>
      <c r="D283" s="1">
        <f t="shared" si="101"/>
        <v>2570.5</v>
      </c>
      <c r="E283" s="1">
        <f t="shared" si="101"/>
        <v>2570.5</v>
      </c>
      <c r="F283" s="1">
        <v>2570.5</v>
      </c>
      <c r="G283" s="1">
        <v>2570.5</v>
      </c>
      <c r="H283" s="1"/>
      <c r="I283" s="1"/>
      <c r="J283" s="1"/>
      <c r="K283" s="1"/>
      <c r="L283" s="1"/>
      <c r="M283" s="1"/>
      <c r="N283" s="28"/>
      <c r="O283" s="28"/>
    </row>
    <row r="284" spans="1:15" ht="15">
      <c r="A284" s="29"/>
      <c r="B284" s="30"/>
      <c r="C284" s="3" t="s">
        <v>1</v>
      </c>
      <c r="D284" s="1">
        <f t="shared" si="101"/>
        <v>0</v>
      </c>
      <c r="E284" s="1">
        <f t="shared" si="101"/>
        <v>0</v>
      </c>
      <c r="F284" s="4">
        <v>0</v>
      </c>
      <c r="G284" s="4">
        <v>0</v>
      </c>
      <c r="H284" s="1"/>
      <c r="I284" s="1"/>
      <c r="J284" s="1"/>
      <c r="K284" s="1"/>
      <c r="L284" s="1"/>
      <c r="M284" s="1"/>
      <c r="N284" s="28"/>
      <c r="O284" s="28"/>
    </row>
    <row r="285" spans="1:15" ht="24.75" customHeight="1">
      <c r="A285" s="29"/>
      <c r="B285" s="30"/>
      <c r="C285" s="3" t="s">
        <v>2</v>
      </c>
      <c r="D285" s="1">
        <f t="shared" si="101"/>
        <v>0</v>
      </c>
      <c r="E285" s="1">
        <f t="shared" si="101"/>
        <v>0</v>
      </c>
      <c r="F285" s="1"/>
      <c r="G285" s="1"/>
      <c r="H285" s="1"/>
      <c r="I285" s="1"/>
      <c r="J285" s="1"/>
      <c r="K285" s="1"/>
      <c r="L285" s="1"/>
      <c r="M285" s="1"/>
      <c r="N285" s="28"/>
      <c r="O285" s="28"/>
    </row>
    <row r="286" spans="1:15" ht="15">
      <c r="A286" s="29" t="s">
        <v>202</v>
      </c>
      <c r="B286" s="30" t="s">
        <v>203</v>
      </c>
      <c r="C286" s="3" t="s">
        <v>14</v>
      </c>
      <c r="D286" s="1">
        <f t="shared" si="101"/>
        <v>79.5</v>
      </c>
      <c r="E286" s="1">
        <f t="shared" si="101"/>
        <v>79.5</v>
      </c>
      <c r="F286" s="1">
        <f aca="true" t="shared" si="108" ref="F286:M286">SUM(F287:F289)</f>
        <v>79.5</v>
      </c>
      <c r="G286" s="1">
        <f t="shared" si="108"/>
        <v>79.5</v>
      </c>
      <c r="H286" s="1">
        <f t="shared" si="108"/>
        <v>0</v>
      </c>
      <c r="I286" s="1">
        <f t="shared" si="108"/>
        <v>0</v>
      </c>
      <c r="J286" s="1">
        <f t="shared" si="108"/>
        <v>0</v>
      </c>
      <c r="K286" s="1">
        <f t="shared" si="108"/>
        <v>0</v>
      </c>
      <c r="L286" s="1">
        <f t="shared" si="108"/>
        <v>0</v>
      </c>
      <c r="M286" s="1">
        <f t="shared" si="108"/>
        <v>0</v>
      </c>
      <c r="N286" s="28" t="s">
        <v>19</v>
      </c>
      <c r="O286" s="28"/>
    </row>
    <row r="287" spans="1:15" ht="15">
      <c r="A287" s="29"/>
      <c r="B287" s="30"/>
      <c r="C287" s="3" t="s">
        <v>0</v>
      </c>
      <c r="D287" s="1">
        <f t="shared" si="101"/>
        <v>79.5</v>
      </c>
      <c r="E287" s="1">
        <f t="shared" si="101"/>
        <v>79.5</v>
      </c>
      <c r="F287" s="1">
        <v>79.5</v>
      </c>
      <c r="G287" s="1">
        <v>79.5</v>
      </c>
      <c r="H287" s="1"/>
      <c r="I287" s="1"/>
      <c r="J287" s="1"/>
      <c r="K287" s="1"/>
      <c r="L287" s="1"/>
      <c r="M287" s="1"/>
      <c r="N287" s="28"/>
      <c r="O287" s="28"/>
    </row>
    <row r="288" spans="1:15" ht="15">
      <c r="A288" s="29"/>
      <c r="B288" s="30"/>
      <c r="C288" s="3" t="s">
        <v>1</v>
      </c>
      <c r="D288" s="1">
        <f t="shared" si="101"/>
        <v>0</v>
      </c>
      <c r="E288" s="1">
        <f t="shared" si="101"/>
        <v>0</v>
      </c>
      <c r="F288" s="4">
        <v>0</v>
      </c>
      <c r="G288" s="4">
        <v>0</v>
      </c>
      <c r="H288" s="1"/>
      <c r="I288" s="1"/>
      <c r="J288" s="1"/>
      <c r="K288" s="1"/>
      <c r="L288" s="1"/>
      <c r="M288" s="1"/>
      <c r="N288" s="28"/>
      <c r="O288" s="28"/>
    </row>
    <row r="289" spans="1:15" ht="21" customHeight="1">
      <c r="A289" s="29"/>
      <c r="B289" s="30"/>
      <c r="C289" s="3" t="s">
        <v>2</v>
      </c>
      <c r="D289" s="1">
        <f t="shared" si="101"/>
        <v>0</v>
      </c>
      <c r="E289" s="1">
        <f t="shared" si="101"/>
        <v>0</v>
      </c>
      <c r="F289" s="1"/>
      <c r="G289" s="1"/>
      <c r="H289" s="1"/>
      <c r="I289" s="1"/>
      <c r="J289" s="1"/>
      <c r="K289" s="1"/>
      <c r="L289" s="1"/>
      <c r="M289" s="1"/>
      <c r="N289" s="28"/>
      <c r="O289" s="28"/>
    </row>
    <row r="290" spans="1:15" ht="15">
      <c r="A290" s="29" t="s">
        <v>204</v>
      </c>
      <c r="B290" s="30" t="s">
        <v>205</v>
      </c>
      <c r="C290" s="3" t="s">
        <v>14</v>
      </c>
      <c r="D290" s="1">
        <f t="shared" si="101"/>
        <v>970</v>
      </c>
      <c r="E290" s="1">
        <f t="shared" si="101"/>
        <v>970</v>
      </c>
      <c r="F290" s="1">
        <f>SUM(F291:F293)</f>
        <v>970</v>
      </c>
      <c r="G290" s="1">
        <f aca="true" t="shared" si="109" ref="G290:M290">SUM(G291:G293)</f>
        <v>970</v>
      </c>
      <c r="H290" s="1">
        <f t="shared" si="109"/>
        <v>0</v>
      </c>
      <c r="I290" s="1">
        <f t="shared" si="109"/>
        <v>0</v>
      </c>
      <c r="J290" s="1">
        <f t="shared" si="109"/>
        <v>0</v>
      </c>
      <c r="K290" s="1">
        <f t="shared" si="109"/>
        <v>0</v>
      </c>
      <c r="L290" s="1">
        <f t="shared" si="109"/>
        <v>0</v>
      </c>
      <c r="M290" s="1">
        <f t="shared" si="109"/>
        <v>0</v>
      </c>
      <c r="N290" s="28" t="s">
        <v>19</v>
      </c>
      <c r="O290" s="28"/>
    </row>
    <row r="291" spans="1:15" ht="15">
      <c r="A291" s="29"/>
      <c r="B291" s="30"/>
      <c r="C291" s="3" t="s">
        <v>0</v>
      </c>
      <c r="D291" s="1">
        <f t="shared" si="101"/>
        <v>970</v>
      </c>
      <c r="E291" s="1">
        <f t="shared" si="101"/>
        <v>970</v>
      </c>
      <c r="F291" s="1">
        <v>970</v>
      </c>
      <c r="G291" s="1">
        <v>970</v>
      </c>
      <c r="H291" s="1"/>
      <c r="I291" s="1"/>
      <c r="J291" s="1"/>
      <c r="K291" s="1"/>
      <c r="L291" s="1"/>
      <c r="M291" s="1"/>
      <c r="N291" s="28"/>
      <c r="O291" s="28"/>
    </row>
    <row r="292" spans="1:15" ht="15">
      <c r="A292" s="29"/>
      <c r="B292" s="30"/>
      <c r="C292" s="3" t="s">
        <v>1</v>
      </c>
      <c r="D292" s="1">
        <f t="shared" si="101"/>
        <v>0</v>
      </c>
      <c r="E292" s="1">
        <f t="shared" si="101"/>
        <v>0</v>
      </c>
      <c r="F292" s="4">
        <v>0</v>
      </c>
      <c r="G292" s="4">
        <v>0</v>
      </c>
      <c r="H292" s="1"/>
      <c r="I292" s="1"/>
      <c r="J292" s="1"/>
      <c r="K292" s="1"/>
      <c r="L292" s="1"/>
      <c r="M292" s="1"/>
      <c r="N292" s="28"/>
      <c r="O292" s="28"/>
    </row>
    <row r="293" spans="1:15" ht="19.5" customHeight="1">
      <c r="A293" s="29"/>
      <c r="B293" s="30"/>
      <c r="C293" s="3" t="s">
        <v>2</v>
      </c>
      <c r="D293" s="1">
        <f t="shared" si="101"/>
        <v>0</v>
      </c>
      <c r="E293" s="1">
        <f t="shared" si="101"/>
        <v>0</v>
      </c>
      <c r="F293" s="1"/>
      <c r="G293" s="1"/>
      <c r="H293" s="1"/>
      <c r="I293" s="1"/>
      <c r="J293" s="1"/>
      <c r="K293" s="1"/>
      <c r="L293" s="1"/>
      <c r="M293" s="1"/>
      <c r="N293" s="28"/>
      <c r="O293" s="28"/>
    </row>
    <row r="294" spans="1:15" ht="15">
      <c r="A294" s="29" t="s">
        <v>206</v>
      </c>
      <c r="B294" s="30" t="s">
        <v>207</v>
      </c>
      <c r="C294" s="3" t="s">
        <v>14</v>
      </c>
      <c r="D294" s="1">
        <f t="shared" si="101"/>
        <v>30</v>
      </c>
      <c r="E294" s="1">
        <f t="shared" si="101"/>
        <v>30</v>
      </c>
      <c r="F294" s="1">
        <f>SUM(F295:F297)</f>
        <v>30</v>
      </c>
      <c r="G294" s="1">
        <f aca="true" t="shared" si="110" ref="G294:M294">SUM(G295:G297)</f>
        <v>30</v>
      </c>
      <c r="H294" s="1">
        <f t="shared" si="110"/>
        <v>0</v>
      </c>
      <c r="I294" s="1">
        <f t="shared" si="110"/>
        <v>0</v>
      </c>
      <c r="J294" s="1">
        <f t="shared" si="110"/>
        <v>0</v>
      </c>
      <c r="K294" s="1">
        <f t="shared" si="110"/>
        <v>0</v>
      </c>
      <c r="L294" s="1">
        <f t="shared" si="110"/>
        <v>0</v>
      </c>
      <c r="M294" s="1">
        <f t="shared" si="110"/>
        <v>0</v>
      </c>
      <c r="N294" s="28" t="s">
        <v>19</v>
      </c>
      <c r="O294" s="28"/>
    </row>
    <row r="295" spans="1:15" ht="15">
      <c r="A295" s="29"/>
      <c r="B295" s="30"/>
      <c r="C295" s="3" t="s">
        <v>0</v>
      </c>
      <c r="D295" s="1">
        <f t="shared" si="101"/>
        <v>30</v>
      </c>
      <c r="E295" s="1">
        <f t="shared" si="101"/>
        <v>30</v>
      </c>
      <c r="F295" s="1">
        <v>30</v>
      </c>
      <c r="G295" s="1">
        <v>30</v>
      </c>
      <c r="H295" s="1"/>
      <c r="I295" s="1"/>
      <c r="J295" s="1"/>
      <c r="K295" s="1"/>
      <c r="L295" s="1"/>
      <c r="M295" s="1"/>
      <c r="N295" s="28"/>
      <c r="O295" s="28"/>
    </row>
    <row r="296" spans="1:15" ht="15">
      <c r="A296" s="29"/>
      <c r="B296" s="30"/>
      <c r="C296" s="3" t="s">
        <v>1</v>
      </c>
      <c r="D296" s="1">
        <f t="shared" si="101"/>
        <v>0</v>
      </c>
      <c r="E296" s="1">
        <f t="shared" si="101"/>
        <v>0</v>
      </c>
      <c r="F296" s="4">
        <v>0</v>
      </c>
      <c r="G296" s="4">
        <v>0</v>
      </c>
      <c r="H296" s="1"/>
      <c r="I296" s="1"/>
      <c r="J296" s="1"/>
      <c r="K296" s="1"/>
      <c r="L296" s="1"/>
      <c r="M296" s="1"/>
      <c r="N296" s="28"/>
      <c r="O296" s="28"/>
    </row>
    <row r="297" spans="1:15" ht="18.75" customHeight="1">
      <c r="A297" s="29"/>
      <c r="B297" s="30"/>
      <c r="C297" s="3" t="s">
        <v>2</v>
      </c>
      <c r="D297" s="1">
        <f t="shared" si="101"/>
        <v>0</v>
      </c>
      <c r="E297" s="1">
        <f t="shared" si="101"/>
        <v>0</v>
      </c>
      <c r="F297" s="1"/>
      <c r="G297" s="1"/>
      <c r="H297" s="1"/>
      <c r="I297" s="1"/>
      <c r="J297" s="1"/>
      <c r="K297" s="1"/>
      <c r="L297" s="1"/>
      <c r="M297" s="1"/>
      <c r="N297" s="28"/>
      <c r="O297" s="28"/>
    </row>
    <row r="298" spans="1:15" ht="15">
      <c r="A298" s="29" t="s">
        <v>208</v>
      </c>
      <c r="B298" s="30" t="s">
        <v>209</v>
      </c>
      <c r="C298" s="3" t="s">
        <v>14</v>
      </c>
      <c r="D298" s="1">
        <f t="shared" si="101"/>
        <v>921.5</v>
      </c>
      <c r="E298" s="1">
        <f t="shared" si="101"/>
        <v>921.5</v>
      </c>
      <c r="F298" s="1">
        <f>SUM(F299:F301)</f>
        <v>921.5</v>
      </c>
      <c r="G298" s="1">
        <f aca="true" t="shared" si="111" ref="G298:M298">SUM(G299:G301)</f>
        <v>921.5</v>
      </c>
      <c r="H298" s="1">
        <f t="shared" si="111"/>
        <v>0</v>
      </c>
      <c r="I298" s="1">
        <f t="shared" si="111"/>
        <v>0</v>
      </c>
      <c r="J298" s="1">
        <f t="shared" si="111"/>
        <v>0</v>
      </c>
      <c r="K298" s="1">
        <f t="shared" si="111"/>
        <v>0</v>
      </c>
      <c r="L298" s="1">
        <f t="shared" si="111"/>
        <v>0</v>
      </c>
      <c r="M298" s="1">
        <f t="shared" si="111"/>
        <v>0</v>
      </c>
      <c r="N298" s="28" t="s">
        <v>19</v>
      </c>
      <c r="O298" s="28"/>
    </row>
    <row r="299" spans="1:15" ht="15">
      <c r="A299" s="29"/>
      <c r="B299" s="30"/>
      <c r="C299" s="3" t="s">
        <v>0</v>
      </c>
      <c r="D299" s="1">
        <f t="shared" si="101"/>
        <v>921.5</v>
      </c>
      <c r="E299" s="1">
        <f t="shared" si="101"/>
        <v>921.5</v>
      </c>
      <c r="F299" s="1">
        <v>921.5</v>
      </c>
      <c r="G299" s="1">
        <v>921.5</v>
      </c>
      <c r="H299" s="1"/>
      <c r="I299" s="1"/>
      <c r="J299" s="1"/>
      <c r="K299" s="1"/>
      <c r="L299" s="1"/>
      <c r="M299" s="1"/>
      <c r="N299" s="28"/>
      <c r="O299" s="28"/>
    </row>
    <row r="300" spans="1:15" ht="15">
      <c r="A300" s="29"/>
      <c r="B300" s="30"/>
      <c r="C300" s="3" t="s">
        <v>1</v>
      </c>
      <c r="D300" s="1">
        <f t="shared" si="101"/>
        <v>0</v>
      </c>
      <c r="E300" s="1">
        <f t="shared" si="101"/>
        <v>0</v>
      </c>
      <c r="F300" s="4">
        <v>0</v>
      </c>
      <c r="G300" s="4">
        <v>0</v>
      </c>
      <c r="H300" s="1"/>
      <c r="I300" s="1"/>
      <c r="J300" s="1"/>
      <c r="K300" s="1"/>
      <c r="L300" s="1"/>
      <c r="M300" s="1"/>
      <c r="N300" s="28"/>
      <c r="O300" s="28"/>
    </row>
    <row r="301" spans="1:15" ht="19.5" customHeight="1">
      <c r="A301" s="29"/>
      <c r="B301" s="30"/>
      <c r="C301" s="3" t="s">
        <v>2</v>
      </c>
      <c r="D301" s="1">
        <f t="shared" si="101"/>
        <v>0</v>
      </c>
      <c r="E301" s="1">
        <f t="shared" si="101"/>
        <v>0</v>
      </c>
      <c r="F301" s="1"/>
      <c r="G301" s="1"/>
      <c r="H301" s="1"/>
      <c r="I301" s="1"/>
      <c r="J301" s="1"/>
      <c r="K301" s="1"/>
      <c r="L301" s="1"/>
      <c r="M301" s="1"/>
      <c r="N301" s="28"/>
      <c r="O301" s="28"/>
    </row>
    <row r="302" spans="1:15" ht="15">
      <c r="A302" s="29" t="s">
        <v>210</v>
      </c>
      <c r="B302" s="30" t="s">
        <v>211</v>
      </c>
      <c r="C302" s="3" t="s">
        <v>14</v>
      </c>
      <c r="D302" s="1">
        <f t="shared" si="101"/>
        <v>28.5</v>
      </c>
      <c r="E302" s="1">
        <f t="shared" si="101"/>
        <v>28.5</v>
      </c>
      <c r="F302" s="1">
        <f>SUM(F303:F305)</f>
        <v>28.5</v>
      </c>
      <c r="G302" s="1">
        <f aca="true" t="shared" si="112" ref="G302:M302">SUM(G303:G305)</f>
        <v>28.5</v>
      </c>
      <c r="H302" s="1">
        <f t="shared" si="112"/>
        <v>0</v>
      </c>
      <c r="I302" s="1">
        <f t="shared" si="112"/>
        <v>0</v>
      </c>
      <c r="J302" s="1">
        <f t="shared" si="112"/>
        <v>0</v>
      </c>
      <c r="K302" s="1">
        <f t="shared" si="112"/>
        <v>0</v>
      </c>
      <c r="L302" s="1">
        <f t="shared" si="112"/>
        <v>0</v>
      </c>
      <c r="M302" s="1">
        <f t="shared" si="112"/>
        <v>0</v>
      </c>
      <c r="N302" s="28" t="s">
        <v>19</v>
      </c>
      <c r="O302" s="28"/>
    </row>
    <row r="303" spans="1:15" ht="15">
      <c r="A303" s="29"/>
      <c r="B303" s="30"/>
      <c r="C303" s="3" t="s">
        <v>0</v>
      </c>
      <c r="D303" s="1">
        <f t="shared" si="101"/>
        <v>28.5</v>
      </c>
      <c r="E303" s="1">
        <f t="shared" si="101"/>
        <v>28.5</v>
      </c>
      <c r="F303" s="1">
        <v>28.5</v>
      </c>
      <c r="G303" s="1">
        <v>28.5</v>
      </c>
      <c r="H303" s="1"/>
      <c r="I303" s="1"/>
      <c r="J303" s="1"/>
      <c r="K303" s="1"/>
      <c r="L303" s="1"/>
      <c r="M303" s="1"/>
      <c r="N303" s="28"/>
      <c r="O303" s="28"/>
    </row>
    <row r="304" spans="1:15" ht="15">
      <c r="A304" s="29"/>
      <c r="B304" s="30"/>
      <c r="C304" s="3" t="s">
        <v>1</v>
      </c>
      <c r="D304" s="1">
        <f t="shared" si="101"/>
        <v>0</v>
      </c>
      <c r="E304" s="1">
        <f t="shared" si="101"/>
        <v>0</v>
      </c>
      <c r="F304" s="4">
        <v>0</v>
      </c>
      <c r="G304" s="4">
        <v>0</v>
      </c>
      <c r="H304" s="1"/>
      <c r="I304" s="1"/>
      <c r="J304" s="1"/>
      <c r="K304" s="1"/>
      <c r="L304" s="1"/>
      <c r="M304" s="1"/>
      <c r="N304" s="28"/>
      <c r="O304" s="28"/>
    </row>
    <row r="305" spans="1:15" ht="22.5" customHeight="1">
      <c r="A305" s="29"/>
      <c r="B305" s="30"/>
      <c r="C305" s="3" t="s">
        <v>2</v>
      </c>
      <c r="D305" s="1">
        <f t="shared" si="101"/>
        <v>0</v>
      </c>
      <c r="E305" s="1">
        <f t="shared" si="101"/>
        <v>0</v>
      </c>
      <c r="F305" s="1"/>
      <c r="G305" s="1"/>
      <c r="H305" s="1"/>
      <c r="I305" s="1"/>
      <c r="J305" s="1"/>
      <c r="K305" s="1"/>
      <c r="L305" s="1"/>
      <c r="M305" s="1"/>
      <c r="N305" s="28"/>
      <c r="O305" s="28"/>
    </row>
    <row r="306" spans="1:15" ht="15" customHeight="1">
      <c r="A306" s="32"/>
      <c r="B306" s="41" t="s">
        <v>89</v>
      </c>
      <c r="C306" s="3" t="s">
        <v>14</v>
      </c>
      <c r="D306" s="1">
        <f t="shared" si="101"/>
        <v>172302.9</v>
      </c>
      <c r="E306" s="1">
        <f t="shared" si="101"/>
        <v>170802.9</v>
      </c>
      <c r="F306" s="1">
        <f aca="true" t="shared" si="113" ref="F306:M306">SUM(F307:F309)</f>
        <v>172302.9</v>
      </c>
      <c r="G306" s="1">
        <f t="shared" si="113"/>
        <v>170802.9</v>
      </c>
      <c r="H306" s="1">
        <f t="shared" si="113"/>
        <v>0</v>
      </c>
      <c r="I306" s="1">
        <f t="shared" si="113"/>
        <v>0</v>
      </c>
      <c r="J306" s="1">
        <f t="shared" si="113"/>
        <v>0</v>
      </c>
      <c r="K306" s="1">
        <f t="shared" si="113"/>
        <v>0</v>
      </c>
      <c r="L306" s="1">
        <f t="shared" si="113"/>
        <v>0</v>
      </c>
      <c r="M306" s="1">
        <f t="shared" si="113"/>
        <v>0</v>
      </c>
      <c r="N306" s="22"/>
      <c r="O306" s="23"/>
    </row>
    <row r="307" spans="1:15" ht="15">
      <c r="A307" s="33"/>
      <c r="B307" s="42"/>
      <c r="C307" s="3" t="s">
        <v>0</v>
      </c>
      <c r="D307" s="1">
        <f t="shared" si="101"/>
        <v>102302.9</v>
      </c>
      <c r="E307" s="1">
        <f t="shared" si="101"/>
        <v>100802.9</v>
      </c>
      <c r="F307" s="1">
        <f>F263+F267+F271+F275+F279+F283+F287+F291+F295+F299+F303</f>
        <v>102302.9</v>
      </c>
      <c r="G307" s="1">
        <f>G263+G267+G271+G275+G279+G283+G287+G291+G295+G299+G303</f>
        <v>100802.9</v>
      </c>
      <c r="H307" s="1">
        <f aca="true" t="shared" si="114" ref="H307:M307">H263+H267+H271+H275+H279+H283+H287+H291+H295+H299+H303</f>
        <v>0</v>
      </c>
      <c r="I307" s="1">
        <f t="shared" si="114"/>
        <v>0</v>
      </c>
      <c r="J307" s="1">
        <f t="shared" si="114"/>
        <v>0</v>
      </c>
      <c r="K307" s="1">
        <f t="shared" si="114"/>
        <v>0</v>
      </c>
      <c r="L307" s="1">
        <f t="shared" si="114"/>
        <v>0</v>
      </c>
      <c r="M307" s="1">
        <f t="shared" si="114"/>
        <v>0</v>
      </c>
      <c r="N307" s="24"/>
      <c r="O307" s="25"/>
    </row>
    <row r="308" spans="1:15" ht="15">
      <c r="A308" s="33"/>
      <c r="B308" s="42"/>
      <c r="C308" s="3" t="s">
        <v>1</v>
      </c>
      <c r="D308" s="1">
        <f t="shared" si="101"/>
        <v>70000</v>
      </c>
      <c r="E308" s="1">
        <f t="shared" si="101"/>
        <v>70000</v>
      </c>
      <c r="F308" s="1">
        <f>F264+F268+F272+F276+F280+F284+F288+F292+F296+F300+F304</f>
        <v>70000</v>
      </c>
      <c r="G308" s="1">
        <f>G264+G268+G272+G276+G280+G284+G288+G292+G296+G300+G304</f>
        <v>70000</v>
      </c>
      <c r="H308" s="1">
        <f aca="true" t="shared" si="115" ref="H308:M308">H264+H268+H272+H276+H280+H284+H288+H292+H296+H300+H304</f>
        <v>0</v>
      </c>
      <c r="I308" s="1">
        <f t="shared" si="115"/>
        <v>0</v>
      </c>
      <c r="J308" s="1">
        <f t="shared" si="115"/>
        <v>0</v>
      </c>
      <c r="K308" s="1">
        <f t="shared" si="115"/>
        <v>0</v>
      </c>
      <c r="L308" s="1">
        <f t="shared" si="115"/>
        <v>0</v>
      </c>
      <c r="M308" s="1">
        <f t="shared" si="115"/>
        <v>0</v>
      </c>
      <c r="N308" s="24"/>
      <c r="O308" s="25"/>
    </row>
    <row r="309" spans="1:15" ht="15">
      <c r="A309" s="34"/>
      <c r="B309" s="43"/>
      <c r="C309" s="3" t="s">
        <v>2</v>
      </c>
      <c r="D309" s="1">
        <f t="shared" si="101"/>
        <v>0</v>
      </c>
      <c r="E309" s="1">
        <f t="shared" si="101"/>
        <v>0</v>
      </c>
      <c r="F309" s="1">
        <f>F265+F269+F273+F277+F281+F285+F289+F293+F297+F301+F305</f>
        <v>0</v>
      </c>
      <c r="G309" s="1">
        <f aca="true" t="shared" si="116" ref="G309:M309">G265+G269+G273+G277+G281+G285+G289+G293+G297+G301+G305</f>
        <v>0</v>
      </c>
      <c r="H309" s="1">
        <f t="shared" si="116"/>
        <v>0</v>
      </c>
      <c r="I309" s="1">
        <f t="shared" si="116"/>
        <v>0</v>
      </c>
      <c r="J309" s="1">
        <f t="shared" si="116"/>
        <v>0</v>
      </c>
      <c r="K309" s="1">
        <f t="shared" si="116"/>
        <v>0</v>
      </c>
      <c r="L309" s="1">
        <f t="shared" si="116"/>
        <v>0</v>
      </c>
      <c r="M309" s="1">
        <f t="shared" si="116"/>
        <v>0</v>
      </c>
      <c r="N309" s="26"/>
      <c r="O309" s="27"/>
    </row>
    <row r="310" spans="1:15" ht="106.5" customHeight="1">
      <c r="A310" s="2" t="s">
        <v>22</v>
      </c>
      <c r="B310" s="40" t="s">
        <v>91</v>
      </c>
      <c r="C310" s="4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20"/>
      <c r="O310" s="20"/>
    </row>
    <row r="311" spans="1:18" ht="23.25" customHeight="1">
      <c r="A311" s="29" t="s">
        <v>92</v>
      </c>
      <c r="B311" s="30" t="s">
        <v>212</v>
      </c>
      <c r="C311" s="3" t="s">
        <v>14</v>
      </c>
      <c r="D311" s="1">
        <f aca="true" t="shared" si="117" ref="D311:D318">F311+H311+J311+L311</f>
        <v>115518.6</v>
      </c>
      <c r="E311" s="1">
        <f aca="true" t="shared" si="118" ref="E311:E318">G311+I311+K311+M311</f>
        <v>6779.5</v>
      </c>
      <c r="F311" s="1">
        <f aca="true" t="shared" si="119" ref="F311:M311">SUM(F312:F314)</f>
        <v>115518.6</v>
      </c>
      <c r="G311" s="1">
        <f t="shared" si="119"/>
        <v>6779.5</v>
      </c>
      <c r="H311" s="1">
        <f t="shared" si="119"/>
        <v>0</v>
      </c>
      <c r="I311" s="1">
        <f t="shared" si="119"/>
        <v>0</v>
      </c>
      <c r="J311" s="1">
        <f t="shared" si="119"/>
        <v>0</v>
      </c>
      <c r="K311" s="1">
        <f t="shared" si="119"/>
        <v>0</v>
      </c>
      <c r="L311" s="1">
        <f t="shared" si="119"/>
        <v>0</v>
      </c>
      <c r="M311" s="1">
        <f t="shared" si="119"/>
        <v>0</v>
      </c>
      <c r="N311" s="28" t="s">
        <v>19</v>
      </c>
      <c r="O311" s="28"/>
      <c r="R311" s="12"/>
    </row>
    <row r="312" spans="1:18" ht="23.25" customHeight="1">
      <c r="A312" s="29"/>
      <c r="B312" s="30"/>
      <c r="C312" s="3" t="s">
        <v>0</v>
      </c>
      <c r="D312" s="1">
        <f t="shared" si="117"/>
        <v>115518.6</v>
      </c>
      <c r="E312" s="1">
        <f t="shared" si="118"/>
        <v>6779.5</v>
      </c>
      <c r="F312" s="1">
        <f>10303.8+105214.8</f>
        <v>115518.6</v>
      </c>
      <c r="G312" s="1">
        <v>6779.5</v>
      </c>
      <c r="H312" s="1"/>
      <c r="I312" s="1"/>
      <c r="J312" s="1"/>
      <c r="K312" s="1"/>
      <c r="L312" s="1"/>
      <c r="M312" s="1"/>
      <c r="N312" s="28"/>
      <c r="O312" s="28"/>
      <c r="R312" s="12"/>
    </row>
    <row r="313" spans="1:18" ht="23.25" customHeight="1">
      <c r="A313" s="29"/>
      <c r="B313" s="30"/>
      <c r="C313" s="3" t="s">
        <v>1</v>
      </c>
      <c r="D313" s="1">
        <f t="shared" si="117"/>
        <v>0</v>
      </c>
      <c r="E313" s="1">
        <f t="shared" si="118"/>
        <v>0</v>
      </c>
      <c r="F313" s="1"/>
      <c r="G313" s="4"/>
      <c r="H313" s="1"/>
      <c r="I313" s="1"/>
      <c r="J313" s="1"/>
      <c r="K313" s="1"/>
      <c r="L313" s="1"/>
      <c r="M313" s="1"/>
      <c r="N313" s="28"/>
      <c r="O313" s="28"/>
      <c r="R313" s="12"/>
    </row>
    <row r="314" spans="1:18" ht="23.25" customHeight="1">
      <c r="A314" s="29"/>
      <c r="B314" s="30"/>
      <c r="C314" s="3" t="s">
        <v>2</v>
      </c>
      <c r="D314" s="1">
        <f t="shared" si="117"/>
        <v>0</v>
      </c>
      <c r="E314" s="1">
        <f t="shared" si="118"/>
        <v>0</v>
      </c>
      <c r="F314" s="1"/>
      <c r="G314" s="1"/>
      <c r="H314" s="1"/>
      <c r="I314" s="1"/>
      <c r="J314" s="1"/>
      <c r="K314" s="1"/>
      <c r="L314" s="1"/>
      <c r="M314" s="1"/>
      <c r="N314" s="28"/>
      <c r="O314" s="28"/>
      <c r="R314" s="12"/>
    </row>
    <row r="315" spans="1:18" ht="15">
      <c r="A315" s="29" t="s">
        <v>218</v>
      </c>
      <c r="B315" s="30" t="s">
        <v>142</v>
      </c>
      <c r="C315" s="3" t="s">
        <v>14</v>
      </c>
      <c r="D315" s="1">
        <f t="shared" si="117"/>
        <v>5785.95036</v>
      </c>
      <c r="E315" s="1">
        <f t="shared" si="118"/>
        <v>0</v>
      </c>
      <c r="F315" s="1">
        <f aca="true" t="shared" si="120" ref="F315:M315">SUM(F316:F318)</f>
        <v>5785.95036</v>
      </c>
      <c r="G315" s="1">
        <f t="shared" si="120"/>
        <v>0</v>
      </c>
      <c r="H315" s="1">
        <f t="shared" si="120"/>
        <v>0</v>
      </c>
      <c r="I315" s="1">
        <f t="shared" si="120"/>
        <v>0</v>
      </c>
      <c r="J315" s="1">
        <f t="shared" si="120"/>
        <v>0</v>
      </c>
      <c r="K315" s="1">
        <f t="shared" si="120"/>
        <v>0</v>
      </c>
      <c r="L315" s="1">
        <f t="shared" si="120"/>
        <v>0</v>
      </c>
      <c r="M315" s="1">
        <f t="shared" si="120"/>
        <v>0</v>
      </c>
      <c r="N315" s="28" t="s">
        <v>19</v>
      </c>
      <c r="O315" s="28"/>
      <c r="R315" s="12"/>
    </row>
    <row r="316" spans="1:18" ht="15">
      <c r="A316" s="29"/>
      <c r="B316" s="30"/>
      <c r="C316" s="3" t="s">
        <v>0</v>
      </c>
      <c r="D316" s="1">
        <f t="shared" si="117"/>
        <v>5785.95036</v>
      </c>
      <c r="E316" s="1">
        <f t="shared" si="118"/>
        <v>0</v>
      </c>
      <c r="F316" s="1">
        <v>5785.95036</v>
      </c>
      <c r="G316" s="1"/>
      <c r="H316" s="1"/>
      <c r="I316" s="1"/>
      <c r="J316" s="1"/>
      <c r="K316" s="1"/>
      <c r="L316" s="1"/>
      <c r="M316" s="1"/>
      <c r="N316" s="28"/>
      <c r="O316" s="28"/>
      <c r="R316" s="12"/>
    </row>
    <row r="317" spans="1:18" ht="15">
      <c r="A317" s="29"/>
      <c r="B317" s="30"/>
      <c r="C317" s="3" t="s">
        <v>1</v>
      </c>
      <c r="D317" s="1">
        <f t="shared" si="117"/>
        <v>0</v>
      </c>
      <c r="E317" s="1">
        <f t="shared" si="118"/>
        <v>0</v>
      </c>
      <c r="F317" s="1"/>
      <c r="G317" s="4"/>
      <c r="H317" s="1"/>
      <c r="I317" s="1"/>
      <c r="J317" s="1"/>
      <c r="K317" s="1"/>
      <c r="L317" s="1"/>
      <c r="M317" s="1"/>
      <c r="N317" s="28"/>
      <c r="O317" s="28"/>
      <c r="R317" s="12"/>
    </row>
    <row r="318" spans="1:18" ht="15">
      <c r="A318" s="29"/>
      <c r="B318" s="30"/>
      <c r="C318" s="3" t="s">
        <v>2</v>
      </c>
      <c r="D318" s="1">
        <f t="shared" si="117"/>
        <v>0</v>
      </c>
      <c r="E318" s="1">
        <f t="shared" si="118"/>
        <v>0</v>
      </c>
      <c r="F318" s="1"/>
      <c r="G318" s="1"/>
      <c r="H318" s="1"/>
      <c r="I318" s="1"/>
      <c r="J318" s="1"/>
      <c r="K318" s="1"/>
      <c r="L318" s="1"/>
      <c r="M318" s="1"/>
      <c r="N318" s="28"/>
      <c r="O318" s="28"/>
      <c r="R318" s="12"/>
    </row>
    <row r="319" spans="1:18" ht="15" customHeight="1">
      <c r="A319" s="29" t="s">
        <v>100</v>
      </c>
      <c r="B319" s="30" t="s">
        <v>24</v>
      </c>
      <c r="C319" s="3" t="s">
        <v>14</v>
      </c>
      <c r="D319" s="1">
        <f aca="true" t="shared" si="121" ref="D319:E354">F319+H319+J319+L319</f>
        <v>157691.7</v>
      </c>
      <c r="E319" s="1">
        <f t="shared" si="121"/>
        <v>0</v>
      </c>
      <c r="F319" s="1">
        <f aca="true" t="shared" si="122" ref="F319:M319">SUM(F320:F322)</f>
        <v>15769.2</v>
      </c>
      <c r="G319" s="1">
        <f t="shared" si="122"/>
        <v>0</v>
      </c>
      <c r="H319" s="1">
        <f t="shared" si="122"/>
        <v>0</v>
      </c>
      <c r="I319" s="1">
        <f t="shared" si="122"/>
        <v>0</v>
      </c>
      <c r="J319" s="1">
        <f t="shared" si="122"/>
        <v>141922.5</v>
      </c>
      <c r="K319" s="1">
        <f t="shared" si="122"/>
        <v>0</v>
      </c>
      <c r="L319" s="1">
        <f t="shared" si="122"/>
        <v>0</v>
      </c>
      <c r="M319" s="1">
        <f t="shared" si="122"/>
        <v>0</v>
      </c>
      <c r="N319" s="28" t="s">
        <v>19</v>
      </c>
      <c r="O319" s="28"/>
      <c r="R319" s="12"/>
    </row>
    <row r="320" spans="1:18" ht="15" customHeight="1">
      <c r="A320" s="29"/>
      <c r="B320" s="30"/>
      <c r="C320" s="3" t="s">
        <v>0</v>
      </c>
      <c r="D320" s="1">
        <f t="shared" si="121"/>
        <v>157691.7</v>
      </c>
      <c r="E320" s="1">
        <f t="shared" si="121"/>
        <v>0</v>
      </c>
      <c r="F320" s="1">
        <v>15769.2</v>
      </c>
      <c r="G320" s="1"/>
      <c r="H320" s="1"/>
      <c r="I320" s="1"/>
      <c r="J320" s="1">
        <v>141922.5</v>
      </c>
      <c r="K320" s="1"/>
      <c r="L320" s="1"/>
      <c r="M320" s="1"/>
      <c r="N320" s="28"/>
      <c r="O320" s="28"/>
      <c r="R320" s="12"/>
    </row>
    <row r="321" spans="1:18" ht="15">
      <c r="A321" s="29"/>
      <c r="B321" s="30"/>
      <c r="C321" s="3" t="s">
        <v>1</v>
      </c>
      <c r="D321" s="1">
        <f t="shared" si="121"/>
        <v>0</v>
      </c>
      <c r="E321" s="1">
        <f t="shared" si="121"/>
        <v>0</v>
      </c>
      <c r="F321" s="1"/>
      <c r="G321" s="1"/>
      <c r="H321" s="1"/>
      <c r="I321" s="1"/>
      <c r="J321" s="1"/>
      <c r="K321" s="1"/>
      <c r="L321" s="1"/>
      <c r="M321" s="1"/>
      <c r="N321" s="28"/>
      <c r="O321" s="28"/>
      <c r="R321" s="12"/>
    </row>
    <row r="322" spans="1:18" ht="15">
      <c r="A322" s="29"/>
      <c r="B322" s="30"/>
      <c r="C322" s="3" t="s">
        <v>2</v>
      </c>
      <c r="D322" s="1">
        <f t="shared" si="121"/>
        <v>0</v>
      </c>
      <c r="E322" s="1">
        <f t="shared" si="121"/>
        <v>0</v>
      </c>
      <c r="F322" s="1"/>
      <c r="G322" s="1"/>
      <c r="H322" s="1"/>
      <c r="I322" s="1"/>
      <c r="J322" s="1"/>
      <c r="K322" s="1"/>
      <c r="L322" s="1"/>
      <c r="M322" s="1"/>
      <c r="N322" s="28"/>
      <c r="O322" s="28"/>
      <c r="R322" s="12"/>
    </row>
    <row r="323" spans="1:18" ht="15" customHeight="1">
      <c r="A323" s="29" t="s">
        <v>101</v>
      </c>
      <c r="B323" s="40" t="s">
        <v>25</v>
      </c>
      <c r="C323" s="3" t="s">
        <v>14</v>
      </c>
      <c r="D323" s="1">
        <f t="shared" si="121"/>
        <v>117141.39</v>
      </c>
      <c r="E323" s="1">
        <f t="shared" si="121"/>
        <v>37977.3</v>
      </c>
      <c r="F323" s="1">
        <f aca="true" t="shared" si="123" ref="F323:M323">SUM(F324:F326)</f>
        <v>37977.3</v>
      </c>
      <c r="G323" s="1">
        <f t="shared" si="123"/>
        <v>37977.3</v>
      </c>
      <c r="H323" s="1">
        <f t="shared" si="123"/>
        <v>0</v>
      </c>
      <c r="I323" s="1">
        <f t="shared" si="123"/>
        <v>0</v>
      </c>
      <c r="J323" s="1">
        <f>SUM(J324:J326)</f>
        <v>79164.09</v>
      </c>
      <c r="K323" s="1">
        <f t="shared" si="123"/>
        <v>0</v>
      </c>
      <c r="L323" s="1">
        <f t="shared" si="123"/>
        <v>0</v>
      </c>
      <c r="M323" s="1">
        <f t="shared" si="123"/>
        <v>0</v>
      </c>
      <c r="N323" s="28" t="s">
        <v>19</v>
      </c>
      <c r="O323" s="28"/>
      <c r="R323" s="12"/>
    </row>
    <row r="324" spans="1:18" ht="15" customHeight="1">
      <c r="A324" s="29"/>
      <c r="B324" s="40"/>
      <c r="C324" s="3" t="s">
        <v>0</v>
      </c>
      <c r="D324" s="1">
        <f>F324+H324+J324+L324</f>
        <v>79164.09</v>
      </c>
      <c r="E324" s="1">
        <f t="shared" si="121"/>
        <v>0</v>
      </c>
      <c r="F324" s="1">
        <v>0</v>
      </c>
      <c r="G324" s="1"/>
      <c r="H324" s="1"/>
      <c r="I324" s="1"/>
      <c r="J324" s="1">
        <v>79164.09</v>
      </c>
      <c r="K324" s="1">
        <v>0</v>
      </c>
      <c r="L324" s="1"/>
      <c r="M324" s="1"/>
      <c r="N324" s="28"/>
      <c r="O324" s="28"/>
      <c r="R324" s="12"/>
    </row>
    <row r="325" spans="1:18" ht="15">
      <c r="A325" s="29"/>
      <c r="B325" s="40"/>
      <c r="C325" s="3" t="s">
        <v>1</v>
      </c>
      <c r="D325" s="1">
        <f>F325+H325+J325+L325</f>
        <v>37977.3</v>
      </c>
      <c r="E325" s="1">
        <f t="shared" si="121"/>
        <v>37977.3</v>
      </c>
      <c r="F325" s="1">
        <v>37977.3</v>
      </c>
      <c r="G325" s="1">
        <v>37977.3</v>
      </c>
      <c r="H325" s="1"/>
      <c r="I325" s="1"/>
      <c r="J325" s="1"/>
      <c r="K325" s="1"/>
      <c r="L325" s="1"/>
      <c r="M325" s="1"/>
      <c r="N325" s="28"/>
      <c r="O325" s="28"/>
      <c r="R325" s="12"/>
    </row>
    <row r="326" spans="1:18" ht="15">
      <c r="A326" s="29"/>
      <c r="B326" s="40"/>
      <c r="C326" s="3" t="s">
        <v>2</v>
      </c>
      <c r="D326" s="1">
        <f t="shared" si="121"/>
        <v>0</v>
      </c>
      <c r="E326" s="1">
        <f t="shared" si="121"/>
        <v>0</v>
      </c>
      <c r="F326" s="1"/>
      <c r="G326" s="1"/>
      <c r="H326" s="1"/>
      <c r="I326" s="1"/>
      <c r="J326" s="1"/>
      <c r="K326" s="1"/>
      <c r="L326" s="1"/>
      <c r="M326" s="1"/>
      <c r="N326" s="28"/>
      <c r="O326" s="28"/>
      <c r="R326" s="12"/>
    </row>
    <row r="327" spans="1:18" ht="15" customHeight="1">
      <c r="A327" s="29" t="s">
        <v>102</v>
      </c>
      <c r="B327" s="40" t="s">
        <v>26</v>
      </c>
      <c r="C327" s="3" t="s">
        <v>14</v>
      </c>
      <c r="D327" s="1">
        <f t="shared" si="121"/>
        <v>97000</v>
      </c>
      <c r="E327" s="1">
        <f t="shared" si="121"/>
        <v>0</v>
      </c>
      <c r="F327" s="1">
        <f aca="true" t="shared" si="124" ref="F327:M327">SUM(F328:F330)</f>
        <v>9700</v>
      </c>
      <c r="G327" s="1">
        <f t="shared" si="124"/>
        <v>0</v>
      </c>
      <c r="H327" s="1">
        <f t="shared" si="124"/>
        <v>0</v>
      </c>
      <c r="I327" s="1">
        <f t="shared" si="124"/>
        <v>0</v>
      </c>
      <c r="J327" s="1">
        <f t="shared" si="124"/>
        <v>87300</v>
      </c>
      <c r="K327" s="1">
        <f t="shared" si="124"/>
        <v>0</v>
      </c>
      <c r="L327" s="1">
        <f t="shared" si="124"/>
        <v>0</v>
      </c>
      <c r="M327" s="1">
        <f t="shared" si="124"/>
        <v>0</v>
      </c>
      <c r="N327" s="28" t="s">
        <v>19</v>
      </c>
      <c r="O327" s="28"/>
      <c r="R327" s="12"/>
    </row>
    <row r="328" spans="1:18" ht="15" customHeight="1">
      <c r="A328" s="29"/>
      <c r="B328" s="40"/>
      <c r="C328" s="3" t="s">
        <v>0</v>
      </c>
      <c r="D328" s="1">
        <f t="shared" si="121"/>
        <v>97000</v>
      </c>
      <c r="E328" s="1">
        <f t="shared" si="121"/>
        <v>0</v>
      </c>
      <c r="F328" s="1">
        <v>9700</v>
      </c>
      <c r="G328" s="1"/>
      <c r="H328" s="1"/>
      <c r="I328" s="1"/>
      <c r="J328" s="1">
        <v>87300</v>
      </c>
      <c r="K328" s="1"/>
      <c r="L328" s="1"/>
      <c r="M328" s="1"/>
      <c r="N328" s="28"/>
      <c r="O328" s="28"/>
      <c r="R328" s="12"/>
    </row>
    <row r="329" spans="1:18" ht="15">
      <c r="A329" s="29"/>
      <c r="B329" s="40"/>
      <c r="C329" s="3" t="s">
        <v>1</v>
      </c>
      <c r="D329" s="1">
        <f t="shared" si="121"/>
        <v>0</v>
      </c>
      <c r="E329" s="1">
        <f t="shared" si="121"/>
        <v>0</v>
      </c>
      <c r="F329" s="1"/>
      <c r="G329" s="1"/>
      <c r="H329" s="1"/>
      <c r="I329" s="1"/>
      <c r="J329" s="1"/>
      <c r="K329" s="1"/>
      <c r="L329" s="1"/>
      <c r="M329" s="1"/>
      <c r="N329" s="28"/>
      <c r="O329" s="28"/>
      <c r="R329" s="12"/>
    </row>
    <row r="330" spans="1:18" ht="15">
      <c r="A330" s="29"/>
      <c r="B330" s="40"/>
      <c r="C330" s="3" t="s">
        <v>2</v>
      </c>
      <c r="D330" s="1">
        <f t="shared" si="121"/>
        <v>0</v>
      </c>
      <c r="E330" s="1">
        <f t="shared" si="121"/>
        <v>0</v>
      </c>
      <c r="F330" s="1"/>
      <c r="G330" s="1"/>
      <c r="H330" s="1"/>
      <c r="I330" s="1"/>
      <c r="J330" s="1"/>
      <c r="K330" s="1"/>
      <c r="L330" s="1"/>
      <c r="M330" s="1"/>
      <c r="N330" s="28"/>
      <c r="O330" s="28"/>
      <c r="R330" s="12"/>
    </row>
    <row r="331" spans="1:18" ht="21.75" customHeight="1">
      <c r="A331" s="29" t="s">
        <v>103</v>
      </c>
      <c r="B331" s="40" t="s">
        <v>213</v>
      </c>
      <c r="C331" s="3" t="s">
        <v>14</v>
      </c>
      <c r="D331" s="1">
        <f t="shared" si="121"/>
        <v>25000</v>
      </c>
      <c r="E331" s="1">
        <f t="shared" si="121"/>
        <v>3000</v>
      </c>
      <c r="F331" s="1">
        <f aca="true" t="shared" si="125" ref="F331:M331">SUM(F332:F334)</f>
        <v>25000</v>
      </c>
      <c r="G331" s="1">
        <f t="shared" si="125"/>
        <v>3000</v>
      </c>
      <c r="H331" s="1">
        <f t="shared" si="125"/>
        <v>0</v>
      </c>
      <c r="I331" s="1">
        <f t="shared" si="125"/>
        <v>0</v>
      </c>
      <c r="J331" s="1">
        <f t="shared" si="125"/>
        <v>0</v>
      </c>
      <c r="K331" s="1">
        <f t="shared" si="125"/>
        <v>0</v>
      </c>
      <c r="L331" s="1">
        <f t="shared" si="125"/>
        <v>0</v>
      </c>
      <c r="M331" s="1">
        <f t="shared" si="125"/>
        <v>0</v>
      </c>
      <c r="N331" s="28" t="s">
        <v>19</v>
      </c>
      <c r="O331" s="28"/>
      <c r="R331" s="12"/>
    </row>
    <row r="332" spans="1:18" ht="21.75" customHeight="1">
      <c r="A332" s="29"/>
      <c r="B332" s="40"/>
      <c r="C332" s="3" t="s">
        <v>0</v>
      </c>
      <c r="D332" s="1">
        <f t="shared" si="121"/>
        <v>25000</v>
      </c>
      <c r="E332" s="1">
        <f t="shared" si="121"/>
        <v>3000</v>
      </c>
      <c r="F332" s="1">
        <v>25000</v>
      </c>
      <c r="G332" s="1">
        <v>3000</v>
      </c>
      <c r="H332" s="1"/>
      <c r="I332" s="1"/>
      <c r="J332" s="1"/>
      <c r="K332" s="1"/>
      <c r="L332" s="1"/>
      <c r="M332" s="1"/>
      <c r="N332" s="28"/>
      <c r="O332" s="28"/>
      <c r="R332" s="12"/>
    </row>
    <row r="333" spans="1:18" ht="21.75" customHeight="1">
      <c r="A333" s="29"/>
      <c r="B333" s="40"/>
      <c r="C333" s="3" t="s">
        <v>1</v>
      </c>
      <c r="D333" s="1">
        <f t="shared" si="121"/>
        <v>0</v>
      </c>
      <c r="E333" s="1">
        <f t="shared" si="121"/>
        <v>0</v>
      </c>
      <c r="F333" s="1"/>
      <c r="G333" s="1"/>
      <c r="H333" s="1"/>
      <c r="I333" s="1"/>
      <c r="J333" s="1"/>
      <c r="K333" s="1"/>
      <c r="L333" s="1"/>
      <c r="M333" s="1"/>
      <c r="N333" s="28"/>
      <c r="O333" s="28"/>
      <c r="R333" s="12"/>
    </row>
    <row r="334" spans="1:18" ht="21.75" customHeight="1">
      <c r="A334" s="29"/>
      <c r="B334" s="40"/>
      <c r="C334" s="3" t="s">
        <v>2</v>
      </c>
      <c r="D334" s="1">
        <f t="shared" si="121"/>
        <v>0</v>
      </c>
      <c r="E334" s="1">
        <f t="shared" si="121"/>
        <v>0</v>
      </c>
      <c r="F334" s="1"/>
      <c r="G334" s="1"/>
      <c r="H334" s="1"/>
      <c r="I334" s="1"/>
      <c r="J334" s="1"/>
      <c r="K334" s="1"/>
      <c r="L334" s="1"/>
      <c r="M334" s="1"/>
      <c r="N334" s="28"/>
      <c r="O334" s="28"/>
      <c r="R334" s="12"/>
    </row>
    <row r="335" spans="1:18" ht="15" customHeight="1">
      <c r="A335" s="29" t="s">
        <v>219</v>
      </c>
      <c r="B335" s="40" t="s">
        <v>27</v>
      </c>
      <c r="C335" s="3" t="s">
        <v>14</v>
      </c>
      <c r="D335" s="1">
        <f t="shared" si="121"/>
        <v>3824.01</v>
      </c>
      <c r="E335" s="1">
        <f t="shared" si="121"/>
        <v>0</v>
      </c>
      <c r="F335" s="1">
        <f aca="true" t="shared" si="126" ref="F335:M335">SUM(F336:F338)</f>
        <v>3824.01</v>
      </c>
      <c r="G335" s="1">
        <f t="shared" si="126"/>
        <v>0</v>
      </c>
      <c r="H335" s="1">
        <f t="shared" si="126"/>
        <v>0</v>
      </c>
      <c r="I335" s="1">
        <f t="shared" si="126"/>
        <v>0</v>
      </c>
      <c r="J335" s="1">
        <f t="shared" si="126"/>
        <v>0</v>
      </c>
      <c r="K335" s="1">
        <f t="shared" si="126"/>
        <v>0</v>
      </c>
      <c r="L335" s="1">
        <f t="shared" si="126"/>
        <v>0</v>
      </c>
      <c r="M335" s="1">
        <f t="shared" si="126"/>
        <v>0</v>
      </c>
      <c r="N335" s="28" t="s">
        <v>19</v>
      </c>
      <c r="O335" s="28"/>
      <c r="R335" s="12"/>
    </row>
    <row r="336" spans="1:18" ht="15" customHeight="1">
      <c r="A336" s="29"/>
      <c r="B336" s="40"/>
      <c r="C336" s="3" t="s">
        <v>0</v>
      </c>
      <c r="D336" s="1">
        <f t="shared" si="121"/>
        <v>3824.01</v>
      </c>
      <c r="E336" s="1">
        <f t="shared" si="121"/>
        <v>0</v>
      </c>
      <c r="F336" s="1">
        <v>3824.01</v>
      </c>
      <c r="G336" s="1"/>
      <c r="H336" s="1"/>
      <c r="I336" s="1"/>
      <c r="J336" s="1"/>
      <c r="K336" s="1"/>
      <c r="L336" s="1"/>
      <c r="M336" s="1"/>
      <c r="N336" s="28"/>
      <c r="O336" s="28"/>
      <c r="R336" s="12"/>
    </row>
    <row r="337" spans="1:18" ht="15">
      <c r="A337" s="29"/>
      <c r="B337" s="40"/>
      <c r="C337" s="3" t="s">
        <v>1</v>
      </c>
      <c r="D337" s="1">
        <f t="shared" si="121"/>
        <v>0</v>
      </c>
      <c r="E337" s="1">
        <f t="shared" si="121"/>
        <v>0</v>
      </c>
      <c r="F337" s="1"/>
      <c r="G337" s="1"/>
      <c r="H337" s="1"/>
      <c r="I337" s="1"/>
      <c r="J337" s="1"/>
      <c r="K337" s="1"/>
      <c r="L337" s="1"/>
      <c r="M337" s="1"/>
      <c r="N337" s="28"/>
      <c r="O337" s="28"/>
      <c r="R337" s="12"/>
    </row>
    <row r="338" spans="1:18" ht="27.75" customHeight="1">
      <c r="A338" s="29"/>
      <c r="B338" s="40"/>
      <c r="C338" s="3" t="s">
        <v>2</v>
      </c>
      <c r="D338" s="1">
        <f t="shared" si="121"/>
        <v>0</v>
      </c>
      <c r="E338" s="1">
        <f t="shared" si="121"/>
        <v>0</v>
      </c>
      <c r="F338" s="1"/>
      <c r="G338" s="1"/>
      <c r="H338" s="1"/>
      <c r="I338" s="1"/>
      <c r="J338" s="1"/>
      <c r="K338" s="1"/>
      <c r="L338" s="1"/>
      <c r="M338" s="1"/>
      <c r="N338" s="28"/>
      <c r="O338" s="28"/>
      <c r="R338" s="12"/>
    </row>
    <row r="339" spans="1:18" ht="15" customHeight="1">
      <c r="A339" s="29" t="s">
        <v>104</v>
      </c>
      <c r="B339" s="40" t="s">
        <v>28</v>
      </c>
      <c r="C339" s="3" t="s">
        <v>14</v>
      </c>
      <c r="D339" s="1">
        <f t="shared" si="121"/>
        <v>3888.9</v>
      </c>
      <c r="E339" s="1">
        <f t="shared" si="121"/>
        <v>0</v>
      </c>
      <c r="F339" s="1">
        <f aca="true" t="shared" si="127" ref="F339:M339">SUM(F340:F342)</f>
        <v>3888.9</v>
      </c>
      <c r="G339" s="1">
        <f t="shared" si="127"/>
        <v>0</v>
      </c>
      <c r="H339" s="1">
        <f t="shared" si="127"/>
        <v>0</v>
      </c>
      <c r="I339" s="1">
        <f t="shared" si="127"/>
        <v>0</v>
      </c>
      <c r="J339" s="1">
        <f t="shared" si="127"/>
        <v>0</v>
      </c>
      <c r="K339" s="1">
        <f t="shared" si="127"/>
        <v>0</v>
      </c>
      <c r="L339" s="1">
        <f t="shared" si="127"/>
        <v>0</v>
      </c>
      <c r="M339" s="1">
        <f t="shared" si="127"/>
        <v>0</v>
      </c>
      <c r="N339" s="28" t="s">
        <v>19</v>
      </c>
      <c r="O339" s="28"/>
      <c r="R339" s="12"/>
    </row>
    <row r="340" spans="1:18" ht="15" customHeight="1">
      <c r="A340" s="29"/>
      <c r="B340" s="40"/>
      <c r="C340" s="3" t="s">
        <v>0</v>
      </c>
      <c r="D340" s="1">
        <f t="shared" si="121"/>
        <v>3888.9</v>
      </c>
      <c r="E340" s="1">
        <f t="shared" si="121"/>
        <v>0</v>
      </c>
      <c r="F340" s="1">
        <v>3888.9</v>
      </c>
      <c r="G340" s="1"/>
      <c r="H340" s="1"/>
      <c r="I340" s="1"/>
      <c r="J340" s="1"/>
      <c r="K340" s="1"/>
      <c r="L340" s="1"/>
      <c r="M340" s="1"/>
      <c r="N340" s="28"/>
      <c r="O340" s="28"/>
      <c r="R340" s="12"/>
    </row>
    <row r="341" spans="1:18" ht="15">
      <c r="A341" s="29"/>
      <c r="B341" s="40"/>
      <c r="C341" s="3" t="s">
        <v>1</v>
      </c>
      <c r="D341" s="1">
        <f t="shared" si="121"/>
        <v>0</v>
      </c>
      <c r="E341" s="1">
        <f t="shared" si="121"/>
        <v>0</v>
      </c>
      <c r="F341" s="1"/>
      <c r="G341" s="1"/>
      <c r="H341" s="1"/>
      <c r="I341" s="1"/>
      <c r="J341" s="1"/>
      <c r="K341" s="1"/>
      <c r="L341" s="1"/>
      <c r="M341" s="1"/>
      <c r="N341" s="28"/>
      <c r="O341" s="28"/>
      <c r="R341" s="12"/>
    </row>
    <row r="342" spans="1:18" ht="15">
      <c r="A342" s="29"/>
      <c r="B342" s="40"/>
      <c r="C342" s="3" t="s">
        <v>2</v>
      </c>
      <c r="D342" s="1">
        <f t="shared" si="121"/>
        <v>0</v>
      </c>
      <c r="E342" s="1">
        <f t="shared" si="121"/>
        <v>0</v>
      </c>
      <c r="F342" s="1"/>
      <c r="G342" s="1"/>
      <c r="H342" s="1"/>
      <c r="I342" s="1"/>
      <c r="J342" s="1"/>
      <c r="K342" s="1"/>
      <c r="L342" s="1"/>
      <c r="M342" s="1"/>
      <c r="N342" s="28"/>
      <c r="O342" s="28"/>
      <c r="R342" s="12"/>
    </row>
    <row r="343" spans="1:18" ht="15" customHeight="1">
      <c r="A343" s="29" t="s">
        <v>105</v>
      </c>
      <c r="B343" s="40" t="s">
        <v>93</v>
      </c>
      <c r="C343" s="3" t="s">
        <v>14</v>
      </c>
      <c r="D343" s="1">
        <f t="shared" si="121"/>
        <v>2596.4</v>
      </c>
      <c r="E343" s="1">
        <f t="shared" si="121"/>
        <v>0</v>
      </c>
      <c r="F343" s="1">
        <f aca="true" t="shared" si="128" ref="F343:M343">SUM(F344:F346)</f>
        <v>2596.4</v>
      </c>
      <c r="G343" s="1">
        <f t="shared" si="128"/>
        <v>0</v>
      </c>
      <c r="H343" s="1">
        <f t="shared" si="128"/>
        <v>0</v>
      </c>
      <c r="I343" s="1">
        <f t="shared" si="128"/>
        <v>0</v>
      </c>
      <c r="J343" s="1">
        <f t="shared" si="128"/>
        <v>0</v>
      </c>
      <c r="K343" s="1">
        <f t="shared" si="128"/>
        <v>0</v>
      </c>
      <c r="L343" s="1">
        <f t="shared" si="128"/>
        <v>0</v>
      </c>
      <c r="M343" s="1">
        <f t="shared" si="128"/>
        <v>0</v>
      </c>
      <c r="N343" s="28" t="s">
        <v>19</v>
      </c>
      <c r="O343" s="28"/>
      <c r="R343" s="12"/>
    </row>
    <row r="344" spans="1:18" ht="15" customHeight="1">
      <c r="A344" s="29"/>
      <c r="B344" s="40"/>
      <c r="C344" s="3" t="s">
        <v>0</v>
      </c>
      <c r="D344" s="1">
        <f t="shared" si="121"/>
        <v>2596.4</v>
      </c>
      <c r="E344" s="1">
        <f t="shared" si="121"/>
        <v>0</v>
      </c>
      <c r="F344" s="1">
        <v>2596.4</v>
      </c>
      <c r="G344" s="1"/>
      <c r="H344" s="1"/>
      <c r="I344" s="1"/>
      <c r="J344" s="1"/>
      <c r="K344" s="1"/>
      <c r="L344" s="1"/>
      <c r="M344" s="1"/>
      <c r="N344" s="28"/>
      <c r="O344" s="28"/>
      <c r="R344" s="12"/>
    </row>
    <row r="345" spans="1:18" ht="15">
      <c r="A345" s="29"/>
      <c r="B345" s="40"/>
      <c r="C345" s="3" t="s">
        <v>1</v>
      </c>
      <c r="D345" s="1">
        <f t="shared" si="121"/>
        <v>0</v>
      </c>
      <c r="E345" s="1">
        <f t="shared" si="121"/>
        <v>0</v>
      </c>
      <c r="F345" s="1"/>
      <c r="G345" s="1"/>
      <c r="H345" s="1"/>
      <c r="I345" s="1"/>
      <c r="J345" s="1"/>
      <c r="K345" s="1"/>
      <c r="L345" s="1"/>
      <c r="M345" s="1"/>
      <c r="N345" s="28"/>
      <c r="O345" s="28"/>
      <c r="R345" s="12"/>
    </row>
    <row r="346" spans="1:18" ht="15">
      <c r="A346" s="29"/>
      <c r="B346" s="40"/>
      <c r="C346" s="3" t="s">
        <v>2</v>
      </c>
      <c r="D346" s="1">
        <f t="shared" si="121"/>
        <v>0</v>
      </c>
      <c r="E346" s="1">
        <f t="shared" si="121"/>
        <v>0</v>
      </c>
      <c r="F346" s="1"/>
      <c r="G346" s="1"/>
      <c r="H346" s="1"/>
      <c r="I346" s="1"/>
      <c r="J346" s="1"/>
      <c r="K346" s="1"/>
      <c r="L346" s="1"/>
      <c r="M346" s="1"/>
      <c r="N346" s="28"/>
      <c r="O346" s="28"/>
      <c r="R346" s="12"/>
    </row>
    <row r="347" spans="1:18" ht="15" customHeight="1">
      <c r="A347" s="29" t="s">
        <v>106</v>
      </c>
      <c r="B347" s="40" t="s">
        <v>29</v>
      </c>
      <c r="C347" s="3" t="s">
        <v>14</v>
      </c>
      <c r="D347" s="1">
        <f t="shared" si="121"/>
        <v>938.97</v>
      </c>
      <c r="E347" s="1">
        <f t="shared" si="121"/>
        <v>0</v>
      </c>
      <c r="F347" s="1">
        <f aca="true" t="shared" si="129" ref="F347:M347">SUM(F348:F350)</f>
        <v>938.97</v>
      </c>
      <c r="G347" s="1">
        <f t="shared" si="129"/>
        <v>0</v>
      </c>
      <c r="H347" s="1">
        <f t="shared" si="129"/>
        <v>0</v>
      </c>
      <c r="I347" s="1">
        <f t="shared" si="129"/>
        <v>0</v>
      </c>
      <c r="J347" s="1">
        <f t="shared" si="129"/>
        <v>0</v>
      </c>
      <c r="K347" s="1">
        <f t="shared" si="129"/>
        <v>0</v>
      </c>
      <c r="L347" s="1">
        <f t="shared" si="129"/>
        <v>0</v>
      </c>
      <c r="M347" s="1">
        <f t="shared" si="129"/>
        <v>0</v>
      </c>
      <c r="N347" s="28" t="s">
        <v>19</v>
      </c>
      <c r="O347" s="28"/>
      <c r="R347" s="12"/>
    </row>
    <row r="348" spans="1:18" ht="15" customHeight="1">
      <c r="A348" s="29"/>
      <c r="B348" s="40"/>
      <c r="C348" s="3" t="s">
        <v>0</v>
      </c>
      <c r="D348" s="1">
        <f t="shared" si="121"/>
        <v>938.97</v>
      </c>
      <c r="E348" s="1">
        <f t="shared" si="121"/>
        <v>0</v>
      </c>
      <c r="F348" s="1">
        <v>938.97</v>
      </c>
      <c r="G348" s="1"/>
      <c r="H348" s="1"/>
      <c r="I348" s="1"/>
      <c r="J348" s="1"/>
      <c r="K348" s="1"/>
      <c r="L348" s="1"/>
      <c r="M348" s="1"/>
      <c r="N348" s="28"/>
      <c r="O348" s="28"/>
      <c r="R348" s="12"/>
    </row>
    <row r="349" spans="1:18" ht="15">
      <c r="A349" s="29"/>
      <c r="B349" s="40"/>
      <c r="C349" s="3" t="s">
        <v>1</v>
      </c>
      <c r="D349" s="1">
        <f t="shared" si="121"/>
        <v>0</v>
      </c>
      <c r="E349" s="1">
        <f t="shared" si="121"/>
        <v>0</v>
      </c>
      <c r="F349" s="1"/>
      <c r="G349" s="1"/>
      <c r="H349" s="1"/>
      <c r="I349" s="1"/>
      <c r="J349" s="1"/>
      <c r="K349" s="1"/>
      <c r="L349" s="1"/>
      <c r="M349" s="1"/>
      <c r="N349" s="28"/>
      <c r="O349" s="28"/>
      <c r="R349" s="12"/>
    </row>
    <row r="350" spans="1:18" ht="23.25" customHeight="1">
      <c r="A350" s="29"/>
      <c r="B350" s="40"/>
      <c r="C350" s="3" t="s">
        <v>2</v>
      </c>
      <c r="D350" s="1">
        <f t="shared" si="121"/>
        <v>0</v>
      </c>
      <c r="E350" s="1">
        <f t="shared" si="121"/>
        <v>0</v>
      </c>
      <c r="F350" s="1"/>
      <c r="G350" s="1"/>
      <c r="H350" s="1"/>
      <c r="I350" s="1"/>
      <c r="J350" s="1"/>
      <c r="K350" s="1"/>
      <c r="L350" s="1"/>
      <c r="M350" s="1"/>
      <c r="N350" s="28"/>
      <c r="O350" s="28"/>
      <c r="R350" s="12"/>
    </row>
    <row r="351" spans="1:18" ht="15" customHeight="1">
      <c r="A351" s="29" t="s">
        <v>107</v>
      </c>
      <c r="B351" s="40" t="s">
        <v>30</v>
      </c>
      <c r="C351" s="3" t="s">
        <v>14</v>
      </c>
      <c r="D351" s="1">
        <f t="shared" si="121"/>
        <v>978.4</v>
      </c>
      <c r="E351" s="1">
        <f t="shared" si="121"/>
        <v>0</v>
      </c>
      <c r="F351" s="1">
        <f aca="true" t="shared" si="130" ref="F351:M351">SUM(F352:F354)</f>
        <v>978.4</v>
      </c>
      <c r="G351" s="1">
        <f t="shared" si="130"/>
        <v>0</v>
      </c>
      <c r="H351" s="1">
        <f t="shared" si="130"/>
        <v>0</v>
      </c>
      <c r="I351" s="1">
        <f t="shared" si="130"/>
        <v>0</v>
      </c>
      <c r="J351" s="1">
        <f t="shared" si="130"/>
        <v>0</v>
      </c>
      <c r="K351" s="1">
        <f t="shared" si="130"/>
        <v>0</v>
      </c>
      <c r="L351" s="1">
        <f t="shared" si="130"/>
        <v>0</v>
      </c>
      <c r="M351" s="1">
        <f t="shared" si="130"/>
        <v>0</v>
      </c>
      <c r="N351" s="28" t="s">
        <v>19</v>
      </c>
      <c r="O351" s="28"/>
      <c r="R351" s="12"/>
    </row>
    <row r="352" spans="1:18" ht="15" customHeight="1">
      <c r="A352" s="29"/>
      <c r="B352" s="40"/>
      <c r="C352" s="3" t="s">
        <v>0</v>
      </c>
      <c r="D352" s="1">
        <f t="shared" si="121"/>
        <v>978.4</v>
      </c>
      <c r="E352" s="1">
        <f t="shared" si="121"/>
        <v>0</v>
      </c>
      <c r="F352" s="1">
        <v>978.4</v>
      </c>
      <c r="G352" s="1"/>
      <c r="H352" s="1"/>
      <c r="I352" s="1"/>
      <c r="J352" s="1"/>
      <c r="K352" s="1"/>
      <c r="L352" s="1"/>
      <c r="M352" s="1"/>
      <c r="N352" s="28"/>
      <c r="O352" s="28"/>
      <c r="R352" s="12"/>
    </row>
    <row r="353" spans="1:18" ht="15">
      <c r="A353" s="29"/>
      <c r="B353" s="40"/>
      <c r="C353" s="3" t="s">
        <v>1</v>
      </c>
      <c r="D353" s="1">
        <f t="shared" si="121"/>
        <v>0</v>
      </c>
      <c r="E353" s="1">
        <f t="shared" si="121"/>
        <v>0</v>
      </c>
      <c r="F353" s="1"/>
      <c r="G353" s="1"/>
      <c r="H353" s="1"/>
      <c r="I353" s="1"/>
      <c r="J353" s="1"/>
      <c r="K353" s="1"/>
      <c r="L353" s="1"/>
      <c r="M353" s="1"/>
      <c r="N353" s="28"/>
      <c r="O353" s="28"/>
      <c r="R353" s="12"/>
    </row>
    <row r="354" spans="1:18" ht="15">
      <c r="A354" s="29"/>
      <c r="B354" s="40"/>
      <c r="C354" s="3" t="s">
        <v>2</v>
      </c>
      <c r="D354" s="1">
        <f t="shared" si="121"/>
        <v>0</v>
      </c>
      <c r="E354" s="1">
        <f t="shared" si="121"/>
        <v>0</v>
      </c>
      <c r="F354" s="1"/>
      <c r="G354" s="1"/>
      <c r="H354" s="1"/>
      <c r="I354" s="1"/>
      <c r="J354" s="1"/>
      <c r="K354" s="1"/>
      <c r="L354" s="1"/>
      <c r="M354" s="1"/>
      <c r="N354" s="28"/>
      <c r="O354" s="28"/>
      <c r="R354" s="12"/>
    </row>
    <row r="355" spans="1:18" ht="15" customHeight="1">
      <c r="A355" s="29" t="s">
        <v>108</v>
      </c>
      <c r="B355" s="40" t="s">
        <v>31</v>
      </c>
      <c r="C355" s="3" t="s">
        <v>14</v>
      </c>
      <c r="D355" s="1">
        <f>ROUNDDOWN(F355+H355+J355+L355,1)</f>
        <v>698.7</v>
      </c>
      <c r="E355" s="1">
        <f aca="true" t="shared" si="131" ref="D355:E394">G355+I355+K355+M355</f>
        <v>0</v>
      </c>
      <c r="F355" s="1">
        <f aca="true" t="shared" si="132" ref="F355:M355">SUM(F356:F358)</f>
        <v>698.7</v>
      </c>
      <c r="G355" s="1">
        <f t="shared" si="132"/>
        <v>0</v>
      </c>
      <c r="H355" s="1">
        <f t="shared" si="132"/>
        <v>0</v>
      </c>
      <c r="I355" s="1">
        <f t="shared" si="132"/>
        <v>0</v>
      </c>
      <c r="J355" s="1">
        <f t="shared" si="132"/>
        <v>0</v>
      </c>
      <c r="K355" s="1">
        <f t="shared" si="132"/>
        <v>0</v>
      </c>
      <c r="L355" s="1">
        <f t="shared" si="132"/>
        <v>0</v>
      </c>
      <c r="M355" s="1">
        <f t="shared" si="132"/>
        <v>0</v>
      </c>
      <c r="N355" s="28" t="s">
        <v>19</v>
      </c>
      <c r="O355" s="28"/>
      <c r="R355" s="12"/>
    </row>
    <row r="356" spans="1:18" ht="15" customHeight="1">
      <c r="A356" s="29"/>
      <c r="B356" s="40"/>
      <c r="C356" s="3" t="s">
        <v>0</v>
      </c>
      <c r="D356" s="1">
        <f>ROUNDDOWN(F356+H356+J356+L356,1)</f>
        <v>698.7</v>
      </c>
      <c r="E356" s="1">
        <f t="shared" si="131"/>
        <v>0</v>
      </c>
      <c r="F356" s="1">
        <v>698.7</v>
      </c>
      <c r="G356" s="1"/>
      <c r="H356" s="1"/>
      <c r="I356" s="1"/>
      <c r="J356" s="1"/>
      <c r="K356" s="1"/>
      <c r="L356" s="1"/>
      <c r="M356" s="1"/>
      <c r="N356" s="28"/>
      <c r="O356" s="28"/>
      <c r="R356" s="12"/>
    </row>
    <row r="357" spans="1:18" ht="15">
      <c r="A357" s="29"/>
      <c r="B357" s="40"/>
      <c r="C357" s="3" t="s">
        <v>1</v>
      </c>
      <c r="D357" s="1">
        <f t="shared" si="131"/>
        <v>0</v>
      </c>
      <c r="E357" s="1">
        <f t="shared" si="131"/>
        <v>0</v>
      </c>
      <c r="F357" s="1"/>
      <c r="G357" s="1"/>
      <c r="H357" s="1"/>
      <c r="I357" s="1"/>
      <c r="J357" s="1"/>
      <c r="K357" s="1"/>
      <c r="L357" s="1"/>
      <c r="M357" s="1"/>
      <c r="N357" s="28"/>
      <c r="O357" s="28"/>
      <c r="R357" s="12"/>
    </row>
    <row r="358" spans="1:18" ht="15">
      <c r="A358" s="29"/>
      <c r="B358" s="40"/>
      <c r="C358" s="3" t="s">
        <v>2</v>
      </c>
      <c r="D358" s="1">
        <f t="shared" si="131"/>
        <v>0</v>
      </c>
      <c r="E358" s="1">
        <f t="shared" si="131"/>
        <v>0</v>
      </c>
      <c r="F358" s="1"/>
      <c r="G358" s="1"/>
      <c r="H358" s="1"/>
      <c r="I358" s="1"/>
      <c r="J358" s="1"/>
      <c r="K358" s="1"/>
      <c r="L358" s="1"/>
      <c r="M358" s="1"/>
      <c r="N358" s="28"/>
      <c r="O358" s="28"/>
      <c r="R358" s="12"/>
    </row>
    <row r="359" spans="1:18" ht="15" customHeight="1">
      <c r="A359" s="29" t="s">
        <v>109</v>
      </c>
      <c r="B359" s="40" t="s">
        <v>94</v>
      </c>
      <c r="C359" s="3" t="s">
        <v>14</v>
      </c>
      <c r="D359" s="1">
        <f t="shared" si="131"/>
        <v>1036.9</v>
      </c>
      <c r="E359" s="1">
        <f t="shared" si="131"/>
        <v>0</v>
      </c>
      <c r="F359" s="1">
        <f aca="true" t="shared" si="133" ref="F359:M359">SUM(F360:F362)</f>
        <v>1036.9</v>
      </c>
      <c r="G359" s="1">
        <f t="shared" si="133"/>
        <v>0</v>
      </c>
      <c r="H359" s="1">
        <f t="shared" si="133"/>
        <v>0</v>
      </c>
      <c r="I359" s="1">
        <f t="shared" si="133"/>
        <v>0</v>
      </c>
      <c r="J359" s="1">
        <f t="shared" si="133"/>
        <v>0</v>
      </c>
      <c r="K359" s="1">
        <f t="shared" si="133"/>
        <v>0</v>
      </c>
      <c r="L359" s="1">
        <f t="shared" si="133"/>
        <v>0</v>
      </c>
      <c r="M359" s="1">
        <f t="shared" si="133"/>
        <v>0</v>
      </c>
      <c r="N359" s="28" t="s">
        <v>19</v>
      </c>
      <c r="O359" s="28"/>
      <c r="R359" s="12"/>
    </row>
    <row r="360" spans="1:18" ht="15" customHeight="1">
      <c r="A360" s="29"/>
      <c r="B360" s="40"/>
      <c r="C360" s="3" t="s">
        <v>0</v>
      </c>
      <c r="D360" s="1">
        <f t="shared" si="131"/>
        <v>1036.9</v>
      </c>
      <c r="E360" s="1">
        <f t="shared" si="131"/>
        <v>0</v>
      </c>
      <c r="F360" s="1">
        <v>1036.9</v>
      </c>
      <c r="G360" s="1"/>
      <c r="H360" s="1"/>
      <c r="I360" s="1"/>
      <c r="J360" s="1"/>
      <c r="K360" s="1"/>
      <c r="L360" s="1"/>
      <c r="M360" s="1"/>
      <c r="N360" s="28"/>
      <c r="O360" s="28"/>
      <c r="R360" s="12"/>
    </row>
    <row r="361" spans="1:18" ht="15">
      <c r="A361" s="29"/>
      <c r="B361" s="40"/>
      <c r="C361" s="3" t="s">
        <v>1</v>
      </c>
      <c r="D361" s="1">
        <f t="shared" si="131"/>
        <v>0</v>
      </c>
      <c r="E361" s="1">
        <f t="shared" si="131"/>
        <v>0</v>
      </c>
      <c r="F361" s="1"/>
      <c r="G361" s="1"/>
      <c r="H361" s="1"/>
      <c r="I361" s="1"/>
      <c r="J361" s="1"/>
      <c r="K361" s="1"/>
      <c r="L361" s="1"/>
      <c r="M361" s="1"/>
      <c r="N361" s="28"/>
      <c r="O361" s="28"/>
      <c r="R361" s="12"/>
    </row>
    <row r="362" spans="1:18" ht="15">
      <c r="A362" s="29"/>
      <c r="B362" s="40"/>
      <c r="C362" s="3" t="s">
        <v>2</v>
      </c>
      <c r="D362" s="1">
        <f t="shared" si="131"/>
        <v>0</v>
      </c>
      <c r="E362" s="1">
        <f t="shared" si="131"/>
        <v>0</v>
      </c>
      <c r="F362" s="1"/>
      <c r="G362" s="1"/>
      <c r="H362" s="1"/>
      <c r="I362" s="1"/>
      <c r="J362" s="1"/>
      <c r="K362" s="1"/>
      <c r="L362" s="1"/>
      <c r="M362" s="1"/>
      <c r="N362" s="28"/>
      <c r="O362" s="28"/>
      <c r="R362" s="12"/>
    </row>
    <row r="363" spans="1:18" ht="15" customHeight="1">
      <c r="A363" s="29" t="s">
        <v>110</v>
      </c>
      <c r="B363" s="40" t="s">
        <v>32</v>
      </c>
      <c r="C363" s="3" t="s">
        <v>14</v>
      </c>
      <c r="D363" s="1">
        <f t="shared" si="131"/>
        <v>427.8</v>
      </c>
      <c r="E363" s="1">
        <f t="shared" si="131"/>
        <v>0</v>
      </c>
      <c r="F363" s="1">
        <f aca="true" t="shared" si="134" ref="F363:M363">SUM(F364:F366)</f>
        <v>427.8</v>
      </c>
      <c r="G363" s="1">
        <f t="shared" si="134"/>
        <v>0</v>
      </c>
      <c r="H363" s="1">
        <f t="shared" si="134"/>
        <v>0</v>
      </c>
      <c r="I363" s="1">
        <f t="shared" si="134"/>
        <v>0</v>
      </c>
      <c r="J363" s="1">
        <f t="shared" si="134"/>
        <v>0</v>
      </c>
      <c r="K363" s="1">
        <f t="shared" si="134"/>
        <v>0</v>
      </c>
      <c r="L363" s="1">
        <f t="shared" si="134"/>
        <v>0</v>
      </c>
      <c r="M363" s="1">
        <f t="shared" si="134"/>
        <v>0</v>
      </c>
      <c r="N363" s="28" t="s">
        <v>19</v>
      </c>
      <c r="O363" s="28"/>
      <c r="R363" s="12"/>
    </row>
    <row r="364" spans="1:18" ht="15" customHeight="1">
      <c r="A364" s="29"/>
      <c r="B364" s="40"/>
      <c r="C364" s="3" t="s">
        <v>0</v>
      </c>
      <c r="D364" s="1">
        <f t="shared" si="131"/>
        <v>427.8</v>
      </c>
      <c r="E364" s="1">
        <f t="shared" si="131"/>
        <v>0</v>
      </c>
      <c r="F364" s="1">
        <v>427.8</v>
      </c>
      <c r="G364" s="1"/>
      <c r="H364" s="1"/>
      <c r="I364" s="1"/>
      <c r="J364" s="1"/>
      <c r="K364" s="1"/>
      <c r="L364" s="1"/>
      <c r="M364" s="1"/>
      <c r="N364" s="28"/>
      <c r="O364" s="28"/>
      <c r="R364" s="12"/>
    </row>
    <row r="365" spans="1:18" ht="15">
      <c r="A365" s="29"/>
      <c r="B365" s="40"/>
      <c r="C365" s="3" t="s">
        <v>1</v>
      </c>
      <c r="D365" s="1">
        <f t="shared" si="131"/>
        <v>0</v>
      </c>
      <c r="E365" s="1">
        <f t="shared" si="131"/>
        <v>0</v>
      </c>
      <c r="F365" s="1"/>
      <c r="G365" s="1"/>
      <c r="H365" s="1"/>
      <c r="I365" s="1"/>
      <c r="J365" s="1"/>
      <c r="K365" s="1"/>
      <c r="L365" s="1"/>
      <c r="M365" s="1"/>
      <c r="N365" s="28"/>
      <c r="O365" s="28"/>
      <c r="R365" s="12"/>
    </row>
    <row r="366" spans="1:18" ht="15">
      <c r="A366" s="29"/>
      <c r="B366" s="40"/>
      <c r="C366" s="3" t="s">
        <v>2</v>
      </c>
      <c r="D366" s="1">
        <f t="shared" si="131"/>
        <v>0</v>
      </c>
      <c r="E366" s="1">
        <f t="shared" si="131"/>
        <v>0</v>
      </c>
      <c r="F366" s="1"/>
      <c r="G366" s="1"/>
      <c r="H366" s="1"/>
      <c r="I366" s="1"/>
      <c r="J366" s="1"/>
      <c r="K366" s="1"/>
      <c r="L366" s="1"/>
      <c r="M366" s="1"/>
      <c r="N366" s="28"/>
      <c r="O366" s="28"/>
      <c r="R366" s="12"/>
    </row>
    <row r="367" spans="1:18" ht="20.25" customHeight="1">
      <c r="A367" s="29" t="s">
        <v>226</v>
      </c>
      <c r="B367" s="30" t="s">
        <v>189</v>
      </c>
      <c r="C367" s="3" t="s">
        <v>14</v>
      </c>
      <c r="D367" s="1">
        <f aca="true" t="shared" si="135" ref="D367:E374">F367+H367+J367+L367</f>
        <v>4365</v>
      </c>
      <c r="E367" s="1">
        <f t="shared" si="135"/>
        <v>4365</v>
      </c>
      <c r="F367" s="1">
        <f aca="true" t="shared" si="136" ref="F367:M367">SUM(F368:F370)</f>
        <v>4365</v>
      </c>
      <c r="G367" s="1">
        <f t="shared" si="136"/>
        <v>4365</v>
      </c>
      <c r="H367" s="1">
        <f t="shared" si="136"/>
        <v>0</v>
      </c>
      <c r="I367" s="1">
        <f t="shared" si="136"/>
        <v>0</v>
      </c>
      <c r="J367" s="1">
        <f t="shared" si="136"/>
        <v>0</v>
      </c>
      <c r="K367" s="1">
        <f t="shared" si="136"/>
        <v>0</v>
      </c>
      <c r="L367" s="1">
        <f t="shared" si="136"/>
        <v>0</v>
      </c>
      <c r="M367" s="1">
        <f t="shared" si="136"/>
        <v>0</v>
      </c>
      <c r="N367" s="28" t="s">
        <v>19</v>
      </c>
      <c r="O367" s="28"/>
      <c r="R367" s="12"/>
    </row>
    <row r="368" spans="1:18" ht="20.25" customHeight="1">
      <c r="A368" s="29"/>
      <c r="B368" s="30"/>
      <c r="C368" s="3" t="s">
        <v>0</v>
      </c>
      <c r="D368" s="1">
        <f t="shared" si="135"/>
        <v>4365</v>
      </c>
      <c r="E368" s="1">
        <f t="shared" si="135"/>
        <v>4365</v>
      </c>
      <c r="F368" s="1">
        <v>4365</v>
      </c>
      <c r="G368" s="1">
        <v>4365</v>
      </c>
      <c r="H368" s="1"/>
      <c r="I368" s="1"/>
      <c r="J368" s="1"/>
      <c r="K368" s="1"/>
      <c r="L368" s="1"/>
      <c r="M368" s="1"/>
      <c r="N368" s="28"/>
      <c r="O368" s="28"/>
      <c r="R368" s="12"/>
    </row>
    <row r="369" spans="1:18" ht="20.25" customHeight="1">
      <c r="A369" s="29"/>
      <c r="B369" s="30"/>
      <c r="C369" s="3" t="s">
        <v>1</v>
      </c>
      <c r="D369" s="1">
        <f t="shared" si="135"/>
        <v>0</v>
      </c>
      <c r="E369" s="1">
        <f t="shared" si="135"/>
        <v>0</v>
      </c>
      <c r="F369" s="1"/>
      <c r="G369" s="1"/>
      <c r="H369" s="1"/>
      <c r="I369" s="1"/>
      <c r="J369" s="1"/>
      <c r="K369" s="1"/>
      <c r="L369" s="1"/>
      <c r="M369" s="1"/>
      <c r="N369" s="28"/>
      <c r="O369" s="28"/>
      <c r="R369" s="12"/>
    </row>
    <row r="370" spans="1:18" ht="20.25" customHeight="1">
      <c r="A370" s="29"/>
      <c r="B370" s="30"/>
      <c r="C370" s="3" t="s">
        <v>2</v>
      </c>
      <c r="D370" s="1">
        <f t="shared" si="135"/>
        <v>0</v>
      </c>
      <c r="E370" s="1">
        <f t="shared" si="135"/>
        <v>0</v>
      </c>
      <c r="F370" s="1"/>
      <c r="G370" s="1"/>
      <c r="H370" s="1"/>
      <c r="I370" s="1"/>
      <c r="J370" s="1"/>
      <c r="K370" s="1"/>
      <c r="L370" s="1"/>
      <c r="M370" s="1"/>
      <c r="N370" s="28"/>
      <c r="O370" s="28"/>
      <c r="R370" s="12"/>
    </row>
    <row r="371" spans="1:18" ht="20.25" customHeight="1">
      <c r="A371" s="29" t="s">
        <v>227</v>
      </c>
      <c r="B371" s="30" t="s">
        <v>191</v>
      </c>
      <c r="C371" s="3" t="s">
        <v>14</v>
      </c>
      <c r="D371" s="1">
        <f t="shared" si="135"/>
        <v>135</v>
      </c>
      <c r="E371" s="1">
        <f t="shared" si="135"/>
        <v>135</v>
      </c>
      <c r="F371" s="1">
        <f aca="true" t="shared" si="137" ref="F371:M371">SUM(F372:F374)</f>
        <v>135</v>
      </c>
      <c r="G371" s="1">
        <f t="shared" si="137"/>
        <v>135</v>
      </c>
      <c r="H371" s="1">
        <f t="shared" si="137"/>
        <v>0</v>
      </c>
      <c r="I371" s="1">
        <f t="shared" si="137"/>
        <v>0</v>
      </c>
      <c r="J371" s="1">
        <f t="shared" si="137"/>
        <v>0</v>
      </c>
      <c r="K371" s="1">
        <f t="shared" si="137"/>
        <v>0</v>
      </c>
      <c r="L371" s="1">
        <f t="shared" si="137"/>
        <v>0</v>
      </c>
      <c r="M371" s="1">
        <f t="shared" si="137"/>
        <v>0</v>
      </c>
      <c r="N371" s="28" t="s">
        <v>19</v>
      </c>
      <c r="O371" s="28"/>
      <c r="R371" s="12"/>
    </row>
    <row r="372" spans="1:18" ht="20.25" customHeight="1">
      <c r="A372" s="29"/>
      <c r="B372" s="30"/>
      <c r="C372" s="3" t="s">
        <v>0</v>
      </c>
      <c r="D372" s="1">
        <f t="shared" si="135"/>
        <v>135</v>
      </c>
      <c r="E372" s="1">
        <f t="shared" si="135"/>
        <v>135</v>
      </c>
      <c r="F372" s="1">
        <v>135</v>
      </c>
      <c r="G372" s="1">
        <v>135</v>
      </c>
      <c r="H372" s="1"/>
      <c r="I372" s="1"/>
      <c r="J372" s="1"/>
      <c r="K372" s="1"/>
      <c r="L372" s="1"/>
      <c r="M372" s="1"/>
      <c r="N372" s="28"/>
      <c r="O372" s="28"/>
      <c r="R372" s="12"/>
    </row>
    <row r="373" spans="1:18" ht="20.25" customHeight="1">
      <c r="A373" s="29"/>
      <c r="B373" s="30"/>
      <c r="C373" s="3" t="s">
        <v>1</v>
      </c>
      <c r="D373" s="1">
        <f t="shared" si="135"/>
        <v>0</v>
      </c>
      <c r="E373" s="1">
        <f t="shared" si="135"/>
        <v>0</v>
      </c>
      <c r="F373" s="1"/>
      <c r="G373" s="1"/>
      <c r="H373" s="1"/>
      <c r="I373" s="1"/>
      <c r="J373" s="1"/>
      <c r="K373" s="1"/>
      <c r="L373" s="1"/>
      <c r="M373" s="1"/>
      <c r="N373" s="28"/>
      <c r="O373" s="28"/>
      <c r="R373" s="12"/>
    </row>
    <row r="374" spans="1:18" ht="20.25" customHeight="1">
      <c r="A374" s="29"/>
      <c r="B374" s="30"/>
      <c r="C374" s="3" t="s">
        <v>2</v>
      </c>
      <c r="D374" s="1">
        <f t="shared" si="135"/>
        <v>0</v>
      </c>
      <c r="E374" s="1">
        <f t="shared" si="135"/>
        <v>0</v>
      </c>
      <c r="F374" s="1"/>
      <c r="G374" s="1"/>
      <c r="H374" s="1"/>
      <c r="I374" s="1"/>
      <c r="J374" s="1"/>
      <c r="K374" s="1"/>
      <c r="L374" s="1"/>
      <c r="M374" s="1"/>
      <c r="N374" s="28"/>
      <c r="O374" s="28"/>
      <c r="R374" s="12"/>
    </row>
    <row r="375" spans="1:18" ht="15" customHeight="1">
      <c r="A375" s="29" t="s">
        <v>111</v>
      </c>
      <c r="B375" s="30" t="s">
        <v>33</v>
      </c>
      <c r="C375" s="3" t="s">
        <v>14</v>
      </c>
      <c r="D375" s="1">
        <f t="shared" si="131"/>
        <v>76474.79999999999</v>
      </c>
      <c r="E375" s="1">
        <f t="shared" si="131"/>
        <v>0</v>
      </c>
      <c r="F375" s="1">
        <f aca="true" t="shared" si="138" ref="F375:M375">SUM(F376:F378)</f>
        <v>15294.96</v>
      </c>
      <c r="G375" s="1">
        <f t="shared" si="138"/>
        <v>0</v>
      </c>
      <c r="H375" s="1">
        <f t="shared" si="138"/>
        <v>0</v>
      </c>
      <c r="I375" s="1">
        <f t="shared" si="138"/>
        <v>0</v>
      </c>
      <c r="J375" s="1">
        <f t="shared" si="138"/>
        <v>61179.84</v>
      </c>
      <c r="K375" s="1">
        <f t="shared" si="138"/>
        <v>0</v>
      </c>
      <c r="L375" s="1">
        <f t="shared" si="138"/>
        <v>0</v>
      </c>
      <c r="M375" s="1">
        <f t="shared" si="138"/>
        <v>0</v>
      </c>
      <c r="N375" s="28" t="s">
        <v>19</v>
      </c>
      <c r="O375" s="28"/>
      <c r="R375" s="12"/>
    </row>
    <row r="376" spans="1:18" ht="15" customHeight="1">
      <c r="A376" s="29"/>
      <c r="B376" s="30"/>
      <c r="C376" s="3" t="s">
        <v>0</v>
      </c>
      <c r="D376" s="1">
        <f t="shared" si="131"/>
        <v>0</v>
      </c>
      <c r="E376" s="1">
        <f t="shared" si="131"/>
        <v>0</v>
      </c>
      <c r="F376" s="1"/>
      <c r="G376" s="1"/>
      <c r="H376" s="1"/>
      <c r="I376" s="1"/>
      <c r="J376" s="1"/>
      <c r="K376" s="1"/>
      <c r="L376" s="1"/>
      <c r="M376" s="1"/>
      <c r="N376" s="28"/>
      <c r="O376" s="28"/>
      <c r="R376" s="12"/>
    </row>
    <row r="377" spans="1:18" ht="15">
      <c r="A377" s="29"/>
      <c r="B377" s="30"/>
      <c r="C377" s="3" t="s">
        <v>1</v>
      </c>
      <c r="D377" s="1">
        <f t="shared" si="131"/>
        <v>76474.79999999999</v>
      </c>
      <c r="E377" s="1">
        <f t="shared" si="131"/>
        <v>0</v>
      </c>
      <c r="F377" s="1">
        <v>15294.96</v>
      </c>
      <c r="G377" s="1"/>
      <c r="H377" s="1"/>
      <c r="I377" s="1"/>
      <c r="J377" s="1">
        <v>61179.84</v>
      </c>
      <c r="K377" s="1"/>
      <c r="L377" s="1"/>
      <c r="M377" s="1"/>
      <c r="N377" s="28"/>
      <c r="O377" s="28"/>
      <c r="R377" s="12"/>
    </row>
    <row r="378" spans="1:18" ht="15">
      <c r="A378" s="29"/>
      <c r="B378" s="30"/>
      <c r="C378" s="3" t="s">
        <v>2</v>
      </c>
      <c r="D378" s="1">
        <f t="shared" si="131"/>
        <v>0</v>
      </c>
      <c r="E378" s="1">
        <f t="shared" si="131"/>
        <v>0</v>
      </c>
      <c r="F378" s="1"/>
      <c r="G378" s="1"/>
      <c r="H378" s="1"/>
      <c r="I378" s="1"/>
      <c r="J378" s="1"/>
      <c r="K378" s="1"/>
      <c r="L378" s="1"/>
      <c r="M378" s="1"/>
      <c r="N378" s="28"/>
      <c r="O378" s="28"/>
      <c r="R378" s="12"/>
    </row>
    <row r="379" spans="1:18" ht="15" customHeight="1">
      <c r="A379" s="29" t="s">
        <v>112</v>
      </c>
      <c r="B379" s="40" t="s">
        <v>34</v>
      </c>
      <c r="C379" s="3" t="s">
        <v>14</v>
      </c>
      <c r="D379" s="1">
        <f t="shared" si="131"/>
        <v>77778</v>
      </c>
      <c r="E379" s="1">
        <f t="shared" si="131"/>
        <v>0</v>
      </c>
      <c r="F379" s="1">
        <f aca="true" t="shared" si="139" ref="F379:M379">SUM(F380:F382)</f>
        <v>15555.6</v>
      </c>
      <c r="G379" s="1">
        <f t="shared" si="139"/>
        <v>0</v>
      </c>
      <c r="H379" s="1">
        <f t="shared" si="139"/>
        <v>0</v>
      </c>
      <c r="I379" s="1">
        <f t="shared" si="139"/>
        <v>0</v>
      </c>
      <c r="J379" s="1">
        <f t="shared" si="139"/>
        <v>62222.4</v>
      </c>
      <c r="K379" s="1">
        <f t="shared" si="139"/>
        <v>0</v>
      </c>
      <c r="L379" s="1">
        <f t="shared" si="139"/>
        <v>0</v>
      </c>
      <c r="M379" s="1">
        <f t="shared" si="139"/>
        <v>0</v>
      </c>
      <c r="N379" s="28" t="s">
        <v>19</v>
      </c>
      <c r="O379" s="28"/>
      <c r="R379" s="12"/>
    </row>
    <row r="380" spans="1:18" ht="15" customHeight="1">
      <c r="A380" s="29"/>
      <c r="B380" s="40"/>
      <c r="C380" s="3" t="s">
        <v>0</v>
      </c>
      <c r="D380" s="1">
        <f t="shared" si="131"/>
        <v>0</v>
      </c>
      <c r="E380" s="1">
        <f t="shared" si="131"/>
        <v>0</v>
      </c>
      <c r="F380" s="1"/>
      <c r="G380" s="1"/>
      <c r="H380" s="1"/>
      <c r="I380" s="1"/>
      <c r="J380" s="1"/>
      <c r="K380" s="1"/>
      <c r="L380" s="1"/>
      <c r="M380" s="1"/>
      <c r="N380" s="28"/>
      <c r="O380" s="28"/>
      <c r="R380" s="12"/>
    </row>
    <row r="381" spans="1:18" ht="15">
      <c r="A381" s="29"/>
      <c r="B381" s="40"/>
      <c r="C381" s="3" t="s">
        <v>1</v>
      </c>
      <c r="D381" s="1">
        <f t="shared" si="131"/>
        <v>77778</v>
      </c>
      <c r="E381" s="1">
        <f t="shared" si="131"/>
        <v>0</v>
      </c>
      <c r="F381" s="1">
        <v>15555.6</v>
      </c>
      <c r="G381" s="1"/>
      <c r="H381" s="1"/>
      <c r="I381" s="1"/>
      <c r="J381" s="1">
        <v>62222.4</v>
      </c>
      <c r="K381" s="1"/>
      <c r="L381" s="1"/>
      <c r="M381" s="1"/>
      <c r="N381" s="28"/>
      <c r="O381" s="28"/>
      <c r="R381" s="12"/>
    </row>
    <row r="382" spans="1:18" ht="15">
      <c r="A382" s="29"/>
      <c r="B382" s="40"/>
      <c r="C382" s="3" t="s">
        <v>2</v>
      </c>
      <c r="D382" s="1">
        <f t="shared" si="131"/>
        <v>0</v>
      </c>
      <c r="E382" s="1">
        <f t="shared" si="131"/>
        <v>0</v>
      </c>
      <c r="F382" s="1"/>
      <c r="G382" s="1"/>
      <c r="H382" s="1"/>
      <c r="I382" s="1"/>
      <c r="J382" s="1"/>
      <c r="K382" s="1"/>
      <c r="L382" s="1"/>
      <c r="M382" s="1"/>
      <c r="N382" s="28"/>
      <c r="O382" s="28"/>
      <c r="R382" s="12"/>
    </row>
    <row r="383" spans="1:18" ht="15" customHeight="1">
      <c r="A383" s="29" t="s">
        <v>113</v>
      </c>
      <c r="B383" s="40" t="s">
        <v>95</v>
      </c>
      <c r="C383" s="3" t="s">
        <v>14</v>
      </c>
      <c r="D383" s="1">
        <f t="shared" si="131"/>
        <v>51928.2</v>
      </c>
      <c r="E383" s="1">
        <f t="shared" si="131"/>
        <v>0</v>
      </c>
      <c r="F383" s="1">
        <f aca="true" t="shared" si="140" ref="F383:M383">SUM(F384:F386)</f>
        <v>10385.64</v>
      </c>
      <c r="G383" s="1">
        <f t="shared" si="140"/>
        <v>0</v>
      </c>
      <c r="H383" s="1">
        <f t="shared" si="140"/>
        <v>0</v>
      </c>
      <c r="I383" s="1">
        <f t="shared" si="140"/>
        <v>0</v>
      </c>
      <c r="J383" s="1">
        <f t="shared" si="140"/>
        <v>41542.56</v>
      </c>
      <c r="K383" s="1">
        <f t="shared" si="140"/>
        <v>0</v>
      </c>
      <c r="L383" s="1">
        <f t="shared" si="140"/>
        <v>0</v>
      </c>
      <c r="M383" s="1">
        <f t="shared" si="140"/>
        <v>0</v>
      </c>
      <c r="N383" s="28" t="s">
        <v>19</v>
      </c>
      <c r="O383" s="28"/>
      <c r="R383" s="12"/>
    </row>
    <row r="384" spans="1:18" ht="15" customHeight="1">
      <c r="A384" s="29"/>
      <c r="B384" s="40"/>
      <c r="C384" s="3" t="s">
        <v>0</v>
      </c>
      <c r="D384" s="1">
        <f t="shared" si="131"/>
        <v>0</v>
      </c>
      <c r="E384" s="1">
        <f t="shared" si="131"/>
        <v>0</v>
      </c>
      <c r="F384" s="1"/>
      <c r="G384" s="1"/>
      <c r="H384" s="1"/>
      <c r="I384" s="1"/>
      <c r="J384" s="1"/>
      <c r="K384" s="1"/>
      <c r="L384" s="1"/>
      <c r="M384" s="1"/>
      <c r="N384" s="28"/>
      <c r="O384" s="28"/>
      <c r="R384" s="12"/>
    </row>
    <row r="385" spans="1:18" ht="15">
      <c r="A385" s="29"/>
      <c r="B385" s="40"/>
      <c r="C385" s="3" t="s">
        <v>1</v>
      </c>
      <c r="D385" s="1">
        <f t="shared" si="131"/>
        <v>51928.2</v>
      </c>
      <c r="E385" s="1">
        <f t="shared" si="131"/>
        <v>0</v>
      </c>
      <c r="F385" s="1">
        <v>10385.64</v>
      </c>
      <c r="G385" s="1"/>
      <c r="H385" s="1"/>
      <c r="I385" s="1"/>
      <c r="J385" s="1">
        <v>41542.56</v>
      </c>
      <c r="K385" s="1"/>
      <c r="L385" s="1"/>
      <c r="M385" s="1"/>
      <c r="N385" s="28"/>
      <c r="O385" s="28"/>
      <c r="R385" s="12"/>
    </row>
    <row r="386" spans="1:18" ht="15">
      <c r="A386" s="29"/>
      <c r="B386" s="40"/>
      <c r="C386" s="3" t="s">
        <v>2</v>
      </c>
      <c r="D386" s="1">
        <f t="shared" si="131"/>
        <v>0</v>
      </c>
      <c r="E386" s="1">
        <f t="shared" si="131"/>
        <v>0</v>
      </c>
      <c r="F386" s="1"/>
      <c r="G386" s="1"/>
      <c r="H386" s="1"/>
      <c r="I386" s="1"/>
      <c r="J386" s="1"/>
      <c r="K386" s="1"/>
      <c r="L386" s="1"/>
      <c r="M386" s="1"/>
      <c r="N386" s="28"/>
      <c r="O386" s="28"/>
      <c r="R386" s="12"/>
    </row>
    <row r="387" spans="1:18" ht="15" customHeight="1">
      <c r="A387" s="29" t="s">
        <v>114</v>
      </c>
      <c r="B387" s="40" t="s">
        <v>35</v>
      </c>
      <c r="C387" s="3" t="s">
        <v>14</v>
      </c>
      <c r="D387" s="1">
        <f t="shared" si="131"/>
        <v>18779.4</v>
      </c>
      <c r="E387" s="1">
        <f t="shared" si="131"/>
        <v>0</v>
      </c>
      <c r="F387" s="1">
        <f aca="true" t="shared" si="141" ref="F387:M387">SUM(F388:F390)</f>
        <v>3755.88</v>
      </c>
      <c r="G387" s="1">
        <f t="shared" si="141"/>
        <v>0</v>
      </c>
      <c r="H387" s="1">
        <f t="shared" si="141"/>
        <v>0</v>
      </c>
      <c r="I387" s="1">
        <f t="shared" si="141"/>
        <v>0</v>
      </c>
      <c r="J387" s="1">
        <f t="shared" si="141"/>
        <v>15023.52</v>
      </c>
      <c r="K387" s="1">
        <f t="shared" si="141"/>
        <v>0</v>
      </c>
      <c r="L387" s="1">
        <f t="shared" si="141"/>
        <v>0</v>
      </c>
      <c r="M387" s="1">
        <f t="shared" si="141"/>
        <v>0</v>
      </c>
      <c r="N387" s="28" t="s">
        <v>19</v>
      </c>
      <c r="O387" s="28"/>
      <c r="R387" s="12"/>
    </row>
    <row r="388" spans="1:18" ht="15" customHeight="1">
      <c r="A388" s="29"/>
      <c r="B388" s="40"/>
      <c r="C388" s="3" t="s">
        <v>0</v>
      </c>
      <c r="D388" s="1">
        <f t="shared" si="131"/>
        <v>0</v>
      </c>
      <c r="E388" s="1">
        <f t="shared" si="131"/>
        <v>0</v>
      </c>
      <c r="F388" s="1"/>
      <c r="G388" s="1"/>
      <c r="H388" s="1"/>
      <c r="I388" s="1"/>
      <c r="J388" s="1"/>
      <c r="K388" s="1"/>
      <c r="L388" s="1"/>
      <c r="M388" s="1"/>
      <c r="N388" s="28"/>
      <c r="O388" s="28"/>
      <c r="R388" s="12"/>
    </row>
    <row r="389" spans="1:18" ht="15">
      <c r="A389" s="29"/>
      <c r="B389" s="40"/>
      <c r="C389" s="3" t="s">
        <v>1</v>
      </c>
      <c r="D389" s="1">
        <f t="shared" si="131"/>
        <v>18779.4</v>
      </c>
      <c r="E389" s="1">
        <f t="shared" si="131"/>
        <v>0</v>
      </c>
      <c r="F389" s="1">
        <v>3755.88</v>
      </c>
      <c r="G389" s="1"/>
      <c r="H389" s="1"/>
      <c r="I389" s="1"/>
      <c r="J389" s="1">
        <v>15023.52</v>
      </c>
      <c r="K389" s="1"/>
      <c r="L389" s="1"/>
      <c r="M389" s="1"/>
      <c r="N389" s="28"/>
      <c r="O389" s="28"/>
      <c r="R389" s="12"/>
    </row>
    <row r="390" spans="1:18" ht="15">
      <c r="A390" s="29"/>
      <c r="B390" s="40"/>
      <c r="C390" s="3" t="s">
        <v>2</v>
      </c>
      <c r="D390" s="1">
        <f t="shared" si="131"/>
        <v>0</v>
      </c>
      <c r="E390" s="1">
        <f t="shared" si="131"/>
        <v>0</v>
      </c>
      <c r="F390" s="1"/>
      <c r="G390" s="1"/>
      <c r="H390" s="1"/>
      <c r="I390" s="1"/>
      <c r="J390" s="1"/>
      <c r="K390" s="1"/>
      <c r="L390" s="1"/>
      <c r="M390" s="1"/>
      <c r="N390" s="28"/>
      <c r="O390" s="28"/>
      <c r="R390" s="12"/>
    </row>
    <row r="391" spans="1:18" ht="15" customHeight="1">
      <c r="A391" s="29" t="s">
        <v>115</v>
      </c>
      <c r="B391" s="40" t="s">
        <v>36</v>
      </c>
      <c r="C391" s="3" t="s">
        <v>14</v>
      </c>
      <c r="D391" s="1">
        <f t="shared" si="131"/>
        <v>19567.8</v>
      </c>
      <c r="E391" s="1">
        <f t="shared" si="131"/>
        <v>0</v>
      </c>
      <c r="F391" s="1">
        <f aca="true" t="shared" si="142" ref="F391:M391">SUM(F392:F394)</f>
        <v>3913.56</v>
      </c>
      <c r="G391" s="1">
        <f t="shared" si="142"/>
        <v>0</v>
      </c>
      <c r="H391" s="1">
        <f t="shared" si="142"/>
        <v>0</v>
      </c>
      <c r="I391" s="1">
        <f t="shared" si="142"/>
        <v>0</v>
      </c>
      <c r="J391" s="1">
        <f t="shared" si="142"/>
        <v>15654.24</v>
      </c>
      <c r="K391" s="1">
        <f t="shared" si="142"/>
        <v>0</v>
      </c>
      <c r="L391" s="1">
        <f t="shared" si="142"/>
        <v>0</v>
      </c>
      <c r="M391" s="1">
        <f t="shared" si="142"/>
        <v>0</v>
      </c>
      <c r="N391" s="28" t="s">
        <v>19</v>
      </c>
      <c r="O391" s="28"/>
      <c r="R391" s="12"/>
    </row>
    <row r="392" spans="1:18" ht="15" customHeight="1">
      <c r="A392" s="29"/>
      <c r="B392" s="40"/>
      <c r="C392" s="3" t="s">
        <v>0</v>
      </c>
      <c r="D392" s="1">
        <f t="shared" si="131"/>
        <v>0</v>
      </c>
      <c r="E392" s="1">
        <f t="shared" si="131"/>
        <v>0</v>
      </c>
      <c r="F392" s="1"/>
      <c r="G392" s="1"/>
      <c r="H392" s="1"/>
      <c r="I392" s="1"/>
      <c r="J392" s="1"/>
      <c r="K392" s="1"/>
      <c r="L392" s="1"/>
      <c r="M392" s="1"/>
      <c r="N392" s="28"/>
      <c r="O392" s="28"/>
      <c r="R392" s="12"/>
    </row>
    <row r="393" spans="1:18" ht="15">
      <c r="A393" s="29"/>
      <c r="B393" s="40"/>
      <c r="C393" s="3" t="s">
        <v>1</v>
      </c>
      <c r="D393" s="1">
        <f t="shared" si="131"/>
        <v>19567.8</v>
      </c>
      <c r="E393" s="1">
        <f t="shared" si="131"/>
        <v>0</v>
      </c>
      <c r="F393" s="1">
        <v>3913.56</v>
      </c>
      <c r="G393" s="1"/>
      <c r="H393" s="1"/>
      <c r="I393" s="1"/>
      <c r="J393" s="1">
        <v>15654.24</v>
      </c>
      <c r="K393" s="1"/>
      <c r="L393" s="1"/>
      <c r="M393" s="1"/>
      <c r="N393" s="28"/>
      <c r="O393" s="28"/>
      <c r="R393" s="12"/>
    </row>
    <row r="394" spans="1:18" ht="15">
      <c r="A394" s="29"/>
      <c r="B394" s="40"/>
      <c r="C394" s="3" t="s">
        <v>2</v>
      </c>
      <c r="D394" s="1">
        <f t="shared" si="131"/>
        <v>0</v>
      </c>
      <c r="E394" s="1">
        <f t="shared" si="131"/>
        <v>0</v>
      </c>
      <c r="F394" s="1"/>
      <c r="G394" s="1"/>
      <c r="H394" s="1"/>
      <c r="I394" s="1"/>
      <c r="J394" s="1"/>
      <c r="K394" s="1"/>
      <c r="L394" s="1"/>
      <c r="M394" s="1"/>
      <c r="N394" s="28"/>
      <c r="O394" s="28"/>
      <c r="R394" s="12"/>
    </row>
    <row r="395" spans="1:18" ht="15" customHeight="1">
      <c r="A395" s="29" t="s">
        <v>116</v>
      </c>
      <c r="B395" s="40" t="s">
        <v>37</v>
      </c>
      <c r="C395" s="3" t="s">
        <v>14</v>
      </c>
      <c r="D395" s="1">
        <f aca="true" t="shared" si="143" ref="D395:E426">F395+H395+J395+L395</f>
        <v>13973.4</v>
      </c>
      <c r="E395" s="1">
        <f t="shared" si="143"/>
        <v>0</v>
      </c>
      <c r="F395" s="1">
        <f aca="true" t="shared" si="144" ref="F395:M395">SUM(F396:F398)</f>
        <v>2794.68</v>
      </c>
      <c r="G395" s="1">
        <f t="shared" si="144"/>
        <v>0</v>
      </c>
      <c r="H395" s="1">
        <f t="shared" si="144"/>
        <v>0</v>
      </c>
      <c r="I395" s="1">
        <f t="shared" si="144"/>
        <v>0</v>
      </c>
      <c r="J395" s="1">
        <f t="shared" si="144"/>
        <v>11178.72</v>
      </c>
      <c r="K395" s="1">
        <f t="shared" si="144"/>
        <v>0</v>
      </c>
      <c r="L395" s="1">
        <f t="shared" si="144"/>
        <v>0</v>
      </c>
      <c r="M395" s="1">
        <f t="shared" si="144"/>
        <v>0</v>
      </c>
      <c r="N395" s="28" t="s">
        <v>19</v>
      </c>
      <c r="O395" s="28"/>
      <c r="R395" s="12"/>
    </row>
    <row r="396" spans="1:18" ht="15" customHeight="1">
      <c r="A396" s="29"/>
      <c r="B396" s="40"/>
      <c r="C396" s="3" t="s">
        <v>0</v>
      </c>
      <c r="D396" s="1">
        <f t="shared" si="143"/>
        <v>0</v>
      </c>
      <c r="E396" s="1">
        <f t="shared" si="143"/>
        <v>0</v>
      </c>
      <c r="F396" s="1"/>
      <c r="G396" s="1"/>
      <c r="H396" s="1"/>
      <c r="I396" s="1"/>
      <c r="J396" s="1"/>
      <c r="K396" s="1"/>
      <c r="L396" s="1"/>
      <c r="M396" s="1"/>
      <c r="N396" s="28"/>
      <c r="O396" s="28"/>
      <c r="R396" s="12"/>
    </row>
    <row r="397" spans="1:18" ht="15">
      <c r="A397" s="29"/>
      <c r="B397" s="40"/>
      <c r="C397" s="3" t="s">
        <v>1</v>
      </c>
      <c r="D397" s="1">
        <f t="shared" si="143"/>
        <v>13973.4</v>
      </c>
      <c r="E397" s="1">
        <f t="shared" si="143"/>
        <v>0</v>
      </c>
      <c r="F397" s="1">
        <v>2794.68</v>
      </c>
      <c r="G397" s="1"/>
      <c r="H397" s="1"/>
      <c r="I397" s="1"/>
      <c r="J397" s="1">
        <v>11178.72</v>
      </c>
      <c r="K397" s="1"/>
      <c r="L397" s="1"/>
      <c r="M397" s="1"/>
      <c r="N397" s="28"/>
      <c r="O397" s="28"/>
      <c r="R397" s="12"/>
    </row>
    <row r="398" spans="1:18" ht="15">
      <c r="A398" s="29"/>
      <c r="B398" s="40"/>
      <c r="C398" s="3" t="s">
        <v>2</v>
      </c>
      <c r="D398" s="1">
        <f t="shared" si="143"/>
        <v>0</v>
      </c>
      <c r="E398" s="1">
        <f t="shared" si="143"/>
        <v>0</v>
      </c>
      <c r="F398" s="1"/>
      <c r="G398" s="1"/>
      <c r="H398" s="1"/>
      <c r="I398" s="1"/>
      <c r="J398" s="1"/>
      <c r="K398" s="1"/>
      <c r="L398" s="1"/>
      <c r="M398" s="1"/>
      <c r="N398" s="28"/>
      <c r="O398" s="28"/>
      <c r="R398" s="12"/>
    </row>
    <row r="399" spans="1:18" ht="15" customHeight="1">
      <c r="A399" s="29" t="s">
        <v>117</v>
      </c>
      <c r="B399" s="40" t="s">
        <v>96</v>
      </c>
      <c r="C399" s="3" t="s">
        <v>14</v>
      </c>
      <c r="D399" s="1">
        <f t="shared" si="143"/>
        <v>20737.800000000003</v>
      </c>
      <c r="E399" s="1">
        <f t="shared" si="143"/>
        <v>0</v>
      </c>
      <c r="F399" s="1">
        <f aca="true" t="shared" si="145" ref="F399:M399">SUM(F400:F402)</f>
        <v>4147.56</v>
      </c>
      <c r="G399" s="1">
        <f t="shared" si="145"/>
        <v>0</v>
      </c>
      <c r="H399" s="1">
        <f t="shared" si="145"/>
        <v>0</v>
      </c>
      <c r="I399" s="1">
        <f t="shared" si="145"/>
        <v>0</v>
      </c>
      <c r="J399" s="1">
        <f t="shared" si="145"/>
        <v>16590.24</v>
      </c>
      <c r="K399" s="1">
        <f t="shared" si="145"/>
        <v>0</v>
      </c>
      <c r="L399" s="1">
        <f t="shared" si="145"/>
        <v>0</v>
      </c>
      <c r="M399" s="1">
        <f t="shared" si="145"/>
        <v>0</v>
      </c>
      <c r="N399" s="28" t="s">
        <v>19</v>
      </c>
      <c r="O399" s="28"/>
      <c r="R399" s="12"/>
    </row>
    <row r="400" spans="1:18" ht="15" customHeight="1">
      <c r="A400" s="29"/>
      <c r="B400" s="40"/>
      <c r="C400" s="3" t="s">
        <v>0</v>
      </c>
      <c r="D400" s="1">
        <f t="shared" si="143"/>
        <v>0</v>
      </c>
      <c r="E400" s="1">
        <f t="shared" si="143"/>
        <v>0</v>
      </c>
      <c r="F400" s="1"/>
      <c r="G400" s="1"/>
      <c r="H400" s="1"/>
      <c r="I400" s="1"/>
      <c r="J400" s="1"/>
      <c r="K400" s="1"/>
      <c r="L400" s="1"/>
      <c r="M400" s="1"/>
      <c r="N400" s="28"/>
      <c r="O400" s="28"/>
      <c r="R400" s="12"/>
    </row>
    <row r="401" spans="1:18" ht="15">
      <c r="A401" s="29"/>
      <c r="B401" s="40"/>
      <c r="C401" s="3" t="s">
        <v>1</v>
      </c>
      <c r="D401" s="1">
        <f t="shared" si="143"/>
        <v>20737.800000000003</v>
      </c>
      <c r="E401" s="1">
        <f t="shared" si="143"/>
        <v>0</v>
      </c>
      <c r="F401" s="1">
        <v>4147.56</v>
      </c>
      <c r="G401" s="1"/>
      <c r="H401" s="1"/>
      <c r="I401" s="1"/>
      <c r="J401" s="1">
        <v>16590.24</v>
      </c>
      <c r="K401" s="1"/>
      <c r="L401" s="1"/>
      <c r="M401" s="1"/>
      <c r="N401" s="28"/>
      <c r="O401" s="28"/>
      <c r="R401" s="12"/>
    </row>
    <row r="402" spans="1:18" ht="15">
      <c r="A402" s="29"/>
      <c r="B402" s="40"/>
      <c r="C402" s="3" t="s">
        <v>2</v>
      </c>
      <c r="D402" s="1">
        <f t="shared" si="143"/>
        <v>0</v>
      </c>
      <c r="E402" s="1">
        <f t="shared" si="143"/>
        <v>0</v>
      </c>
      <c r="F402" s="1"/>
      <c r="G402" s="1"/>
      <c r="H402" s="1"/>
      <c r="I402" s="1"/>
      <c r="J402" s="1"/>
      <c r="K402" s="1"/>
      <c r="L402" s="1"/>
      <c r="M402" s="1"/>
      <c r="N402" s="28"/>
      <c r="O402" s="28"/>
      <c r="R402" s="12"/>
    </row>
    <row r="403" spans="1:18" ht="15" customHeight="1">
      <c r="A403" s="29" t="s">
        <v>118</v>
      </c>
      <c r="B403" s="40" t="s">
        <v>38</v>
      </c>
      <c r="C403" s="3" t="s">
        <v>14</v>
      </c>
      <c r="D403" s="1">
        <f t="shared" si="143"/>
        <v>8555.4</v>
      </c>
      <c r="E403" s="1">
        <f t="shared" si="143"/>
        <v>0</v>
      </c>
      <c r="F403" s="1">
        <f aca="true" t="shared" si="146" ref="F403:M403">SUM(F404:F406)</f>
        <v>1711.08</v>
      </c>
      <c r="G403" s="1">
        <f t="shared" si="146"/>
        <v>0</v>
      </c>
      <c r="H403" s="1">
        <f t="shared" si="146"/>
        <v>0</v>
      </c>
      <c r="I403" s="1">
        <f t="shared" si="146"/>
        <v>0</v>
      </c>
      <c r="J403" s="1">
        <f t="shared" si="146"/>
        <v>6844.32</v>
      </c>
      <c r="K403" s="1">
        <f t="shared" si="146"/>
        <v>0</v>
      </c>
      <c r="L403" s="1">
        <f t="shared" si="146"/>
        <v>0</v>
      </c>
      <c r="M403" s="1">
        <f t="shared" si="146"/>
        <v>0</v>
      </c>
      <c r="N403" s="28" t="s">
        <v>19</v>
      </c>
      <c r="O403" s="28"/>
      <c r="R403" s="12"/>
    </row>
    <row r="404" spans="1:18" ht="15" customHeight="1">
      <c r="A404" s="29"/>
      <c r="B404" s="40"/>
      <c r="C404" s="3" t="s">
        <v>0</v>
      </c>
      <c r="D404" s="1">
        <f t="shared" si="143"/>
        <v>0</v>
      </c>
      <c r="E404" s="1">
        <f t="shared" si="143"/>
        <v>0</v>
      </c>
      <c r="F404" s="1"/>
      <c r="G404" s="1"/>
      <c r="H404" s="1"/>
      <c r="I404" s="1"/>
      <c r="J404" s="1"/>
      <c r="K404" s="1"/>
      <c r="L404" s="1"/>
      <c r="M404" s="1"/>
      <c r="N404" s="28"/>
      <c r="O404" s="28"/>
      <c r="R404" s="12"/>
    </row>
    <row r="405" spans="1:18" ht="15">
      <c r="A405" s="29"/>
      <c r="B405" s="40"/>
      <c r="C405" s="3" t="s">
        <v>1</v>
      </c>
      <c r="D405" s="1">
        <f t="shared" si="143"/>
        <v>8555.4</v>
      </c>
      <c r="E405" s="1">
        <f t="shared" si="143"/>
        <v>0</v>
      </c>
      <c r="F405" s="1">
        <v>1711.08</v>
      </c>
      <c r="G405" s="1"/>
      <c r="H405" s="1"/>
      <c r="I405" s="1"/>
      <c r="J405" s="1">
        <v>6844.32</v>
      </c>
      <c r="K405" s="1"/>
      <c r="L405" s="1"/>
      <c r="M405" s="1"/>
      <c r="N405" s="28"/>
      <c r="O405" s="28"/>
      <c r="R405" s="12"/>
    </row>
    <row r="406" spans="1:18" ht="15">
      <c r="A406" s="29"/>
      <c r="B406" s="40"/>
      <c r="C406" s="3" t="s">
        <v>2</v>
      </c>
      <c r="D406" s="1">
        <f t="shared" si="143"/>
        <v>0</v>
      </c>
      <c r="E406" s="1">
        <f t="shared" si="143"/>
        <v>0</v>
      </c>
      <c r="F406" s="1"/>
      <c r="G406" s="1"/>
      <c r="H406" s="1"/>
      <c r="I406" s="1"/>
      <c r="J406" s="1"/>
      <c r="K406" s="1"/>
      <c r="L406" s="1"/>
      <c r="M406" s="1"/>
      <c r="N406" s="28"/>
      <c r="O406" s="28"/>
      <c r="R406" s="12"/>
    </row>
    <row r="407" spans="1:18" ht="15" customHeight="1">
      <c r="A407" s="29" t="s">
        <v>119</v>
      </c>
      <c r="B407" s="40" t="s">
        <v>39</v>
      </c>
      <c r="C407" s="3" t="s">
        <v>14</v>
      </c>
      <c r="D407" s="1">
        <f>ROUNDDOWN(F407+H407+J407+L407,1)</f>
        <v>284.6</v>
      </c>
      <c r="E407" s="1">
        <f t="shared" si="143"/>
        <v>0</v>
      </c>
      <c r="F407" s="1">
        <f aca="true" t="shared" si="147" ref="F407:M407">SUM(F408:F410)</f>
        <v>56.934000000000005</v>
      </c>
      <c r="G407" s="1">
        <f t="shared" si="147"/>
        <v>0</v>
      </c>
      <c r="H407" s="1">
        <f t="shared" si="147"/>
        <v>0</v>
      </c>
      <c r="I407" s="1">
        <f t="shared" si="147"/>
        <v>0</v>
      </c>
      <c r="J407" s="1">
        <f t="shared" si="147"/>
        <v>227.736</v>
      </c>
      <c r="K407" s="1">
        <f t="shared" si="147"/>
        <v>0</v>
      </c>
      <c r="L407" s="1">
        <f t="shared" si="147"/>
        <v>0</v>
      </c>
      <c r="M407" s="1">
        <f t="shared" si="147"/>
        <v>0</v>
      </c>
      <c r="N407" s="28" t="s">
        <v>19</v>
      </c>
      <c r="O407" s="28"/>
      <c r="R407" s="12"/>
    </row>
    <row r="408" spans="1:18" ht="15" customHeight="1">
      <c r="A408" s="29"/>
      <c r="B408" s="40"/>
      <c r="C408" s="3" t="s">
        <v>0</v>
      </c>
      <c r="D408" s="1">
        <f t="shared" si="143"/>
        <v>0</v>
      </c>
      <c r="E408" s="1">
        <f t="shared" si="143"/>
        <v>0</v>
      </c>
      <c r="F408" s="1"/>
      <c r="G408" s="1"/>
      <c r="H408" s="1"/>
      <c r="I408" s="1"/>
      <c r="J408" s="1"/>
      <c r="K408" s="1"/>
      <c r="L408" s="1"/>
      <c r="M408" s="1"/>
      <c r="N408" s="28"/>
      <c r="O408" s="28"/>
      <c r="R408" s="12"/>
    </row>
    <row r="409" spans="1:18" ht="15">
      <c r="A409" s="29"/>
      <c r="B409" s="40"/>
      <c r="C409" s="3" t="s">
        <v>1</v>
      </c>
      <c r="D409" s="1">
        <f>ROUNDDOWN(F409+H409+J409+L409,1)</f>
        <v>284.6</v>
      </c>
      <c r="E409" s="1">
        <f t="shared" si="143"/>
        <v>0</v>
      </c>
      <c r="F409" s="1">
        <v>56.934000000000005</v>
      </c>
      <c r="G409" s="1"/>
      <c r="H409" s="1"/>
      <c r="I409" s="1"/>
      <c r="J409" s="1">
        <f>227.736</f>
        <v>227.736</v>
      </c>
      <c r="K409" s="1"/>
      <c r="L409" s="1"/>
      <c r="M409" s="1"/>
      <c r="N409" s="28"/>
      <c r="O409" s="28"/>
      <c r="R409" s="12"/>
    </row>
    <row r="410" spans="1:18" ht="15">
      <c r="A410" s="29"/>
      <c r="B410" s="40"/>
      <c r="C410" s="3" t="s">
        <v>2</v>
      </c>
      <c r="D410" s="1">
        <f t="shared" si="143"/>
        <v>0</v>
      </c>
      <c r="E410" s="1">
        <f t="shared" si="143"/>
        <v>0</v>
      </c>
      <c r="F410" s="1"/>
      <c r="G410" s="1"/>
      <c r="H410" s="1"/>
      <c r="I410" s="1"/>
      <c r="J410" s="1"/>
      <c r="K410" s="1"/>
      <c r="L410" s="1"/>
      <c r="M410" s="1"/>
      <c r="N410" s="28"/>
      <c r="O410" s="28"/>
      <c r="R410" s="12"/>
    </row>
    <row r="411" spans="1:18" ht="15" customHeight="1">
      <c r="A411" s="29" t="s">
        <v>120</v>
      </c>
      <c r="B411" s="40" t="s">
        <v>40</v>
      </c>
      <c r="C411" s="3" t="s">
        <v>14</v>
      </c>
      <c r="D411" s="1">
        <f t="shared" si="143"/>
        <v>3706.4700000000003</v>
      </c>
      <c r="E411" s="1">
        <f t="shared" si="143"/>
        <v>0</v>
      </c>
      <c r="F411" s="1">
        <f aca="true" t="shared" si="148" ref="F411:M411">SUM(F412:F414)</f>
        <v>741.2940000000001</v>
      </c>
      <c r="G411" s="1">
        <f t="shared" si="148"/>
        <v>0</v>
      </c>
      <c r="H411" s="1">
        <f t="shared" si="148"/>
        <v>0</v>
      </c>
      <c r="I411" s="1">
        <f t="shared" si="148"/>
        <v>0</v>
      </c>
      <c r="J411" s="1">
        <f t="shared" si="148"/>
        <v>2965.1760000000004</v>
      </c>
      <c r="K411" s="1">
        <f t="shared" si="148"/>
        <v>0</v>
      </c>
      <c r="L411" s="1">
        <f t="shared" si="148"/>
        <v>0</v>
      </c>
      <c r="M411" s="1">
        <f t="shared" si="148"/>
        <v>0</v>
      </c>
      <c r="N411" s="28" t="s">
        <v>19</v>
      </c>
      <c r="O411" s="28"/>
      <c r="R411" s="12"/>
    </row>
    <row r="412" spans="1:18" ht="15" customHeight="1">
      <c r="A412" s="29"/>
      <c r="B412" s="40"/>
      <c r="C412" s="3" t="s">
        <v>0</v>
      </c>
      <c r="D412" s="1">
        <f t="shared" si="143"/>
        <v>0</v>
      </c>
      <c r="E412" s="1">
        <f t="shared" si="143"/>
        <v>0</v>
      </c>
      <c r="F412" s="1"/>
      <c r="G412" s="1"/>
      <c r="H412" s="1"/>
      <c r="I412" s="1"/>
      <c r="J412" s="1"/>
      <c r="K412" s="1"/>
      <c r="L412" s="1"/>
      <c r="M412" s="1"/>
      <c r="N412" s="28"/>
      <c r="O412" s="28"/>
      <c r="R412" s="12"/>
    </row>
    <row r="413" spans="1:18" ht="15">
      <c r="A413" s="29"/>
      <c r="B413" s="40"/>
      <c r="C413" s="3" t="s">
        <v>1</v>
      </c>
      <c r="D413" s="1">
        <f t="shared" si="143"/>
        <v>3706.4700000000003</v>
      </c>
      <c r="E413" s="1">
        <f t="shared" si="143"/>
        <v>0</v>
      </c>
      <c r="F413" s="1">
        <v>741.2940000000001</v>
      </c>
      <c r="G413" s="1"/>
      <c r="H413" s="1"/>
      <c r="I413" s="1"/>
      <c r="J413" s="1">
        <v>2965.1760000000004</v>
      </c>
      <c r="K413" s="1"/>
      <c r="L413" s="1"/>
      <c r="M413" s="1"/>
      <c r="N413" s="28"/>
      <c r="O413" s="28"/>
      <c r="R413" s="12"/>
    </row>
    <row r="414" spans="1:18" ht="15">
      <c r="A414" s="29"/>
      <c r="B414" s="40"/>
      <c r="C414" s="3" t="s">
        <v>2</v>
      </c>
      <c r="D414" s="1">
        <f t="shared" si="143"/>
        <v>0</v>
      </c>
      <c r="E414" s="1">
        <f t="shared" si="143"/>
        <v>0</v>
      </c>
      <c r="F414" s="1"/>
      <c r="G414" s="1"/>
      <c r="H414" s="1"/>
      <c r="I414" s="1"/>
      <c r="J414" s="1"/>
      <c r="K414" s="1"/>
      <c r="L414" s="1"/>
      <c r="M414" s="1"/>
      <c r="N414" s="28"/>
      <c r="O414" s="28"/>
      <c r="R414" s="12"/>
    </row>
    <row r="415" spans="1:18" ht="15" customHeight="1">
      <c r="A415" s="29" t="s">
        <v>121</v>
      </c>
      <c r="B415" s="40" t="s">
        <v>97</v>
      </c>
      <c r="C415" s="3" t="s">
        <v>14</v>
      </c>
      <c r="D415" s="1">
        <f t="shared" si="143"/>
        <v>5507.37</v>
      </c>
      <c r="E415" s="1">
        <f t="shared" si="143"/>
        <v>0</v>
      </c>
      <c r="F415" s="1">
        <f aca="true" t="shared" si="149" ref="F415:M415">SUM(F416:F418)</f>
        <v>1101.474</v>
      </c>
      <c r="G415" s="1">
        <f t="shared" si="149"/>
        <v>0</v>
      </c>
      <c r="H415" s="1">
        <f t="shared" si="149"/>
        <v>0</v>
      </c>
      <c r="I415" s="1">
        <f t="shared" si="149"/>
        <v>0</v>
      </c>
      <c r="J415" s="1">
        <f t="shared" si="149"/>
        <v>4405.896</v>
      </c>
      <c r="K415" s="1">
        <f t="shared" si="149"/>
        <v>0</v>
      </c>
      <c r="L415" s="1">
        <f t="shared" si="149"/>
        <v>0</v>
      </c>
      <c r="M415" s="1">
        <f t="shared" si="149"/>
        <v>0</v>
      </c>
      <c r="N415" s="28" t="s">
        <v>19</v>
      </c>
      <c r="O415" s="28"/>
      <c r="R415" s="12"/>
    </row>
    <row r="416" spans="1:18" ht="15" customHeight="1">
      <c r="A416" s="29"/>
      <c r="B416" s="40"/>
      <c r="C416" s="3" t="s">
        <v>0</v>
      </c>
      <c r="D416" s="1">
        <f t="shared" si="143"/>
        <v>0</v>
      </c>
      <c r="E416" s="1">
        <f t="shared" si="143"/>
        <v>0</v>
      </c>
      <c r="F416" s="1"/>
      <c r="G416" s="1"/>
      <c r="H416" s="1"/>
      <c r="I416" s="1"/>
      <c r="J416" s="1"/>
      <c r="K416" s="1"/>
      <c r="L416" s="1"/>
      <c r="M416" s="1"/>
      <c r="N416" s="28"/>
      <c r="O416" s="28"/>
      <c r="R416" s="12"/>
    </row>
    <row r="417" spans="1:18" ht="15">
      <c r="A417" s="29"/>
      <c r="B417" s="40"/>
      <c r="C417" s="3" t="s">
        <v>1</v>
      </c>
      <c r="D417" s="1">
        <f t="shared" si="143"/>
        <v>5507.37</v>
      </c>
      <c r="E417" s="1">
        <f t="shared" si="143"/>
        <v>0</v>
      </c>
      <c r="F417" s="1">
        <v>1101.474</v>
      </c>
      <c r="G417" s="1"/>
      <c r="H417" s="1"/>
      <c r="I417" s="1"/>
      <c r="J417" s="1">
        <v>4405.896</v>
      </c>
      <c r="K417" s="1"/>
      <c r="L417" s="1"/>
      <c r="M417" s="1"/>
      <c r="N417" s="28"/>
      <c r="O417" s="28"/>
      <c r="R417" s="12"/>
    </row>
    <row r="418" spans="1:18" ht="15">
      <c r="A418" s="29"/>
      <c r="B418" s="40"/>
      <c r="C418" s="3" t="s">
        <v>2</v>
      </c>
      <c r="D418" s="1">
        <f t="shared" si="143"/>
        <v>0</v>
      </c>
      <c r="E418" s="1">
        <f t="shared" si="143"/>
        <v>0</v>
      </c>
      <c r="F418" s="1"/>
      <c r="G418" s="1"/>
      <c r="H418" s="1"/>
      <c r="I418" s="1"/>
      <c r="J418" s="1"/>
      <c r="K418" s="1"/>
      <c r="L418" s="1"/>
      <c r="M418" s="1"/>
      <c r="N418" s="28"/>
      <c r="O418" s="28"/>
      <c r="R418" s="12"/>
    </row>
    <row r="419" spans="1:18" ht="15" customHeight="1">
      <c r="A419" s="29" t="s">
        <v>122</v>
      </c>
      <c r="B419" s="40" t="s">
        <v>41</v>
      </c>
      <c r="C419" s="3" t="s">
        <v>14</v>
      </c>
      <c r="D419" s="1">
        <f t="shared" si="143"/>
        <v>746.64</v>
      </c>
      <c r="E419" s="1">
        <f t="shared" si="143"/>
        <v>0</v>
      </c>
      <c r="F419" s="1">
        <f aca="true" t="shared" si="150" ref="F419:M419">SUM(F420:F422)</f>
        <v>149.328</v>
      </c>
      <c r="G419" s="1">
        <f t="shared" si="150"/>
        <v>0</v>
      </c>
      <c r="H419" s="1">
        <f t="shared" si="150"/>
        <v>0</v>
      </c>
      <c r="I419" s="1">
        <f t="shared" si="150"/>
        <v>0</v>
      </c>
      <c r="J419" s="1">
        <f t="shared" si="150"/>
        <v>597.312</v>
      </c>
      <c r="K419" s="1">
        <f t="shared" si="150"/>
        <v>0</v>
      </c>
      <c r="L419" s="1">
        <f t="shared" si="150"/>
        <v>0</v>
      </c>
      <c r="M419" s="1">
        <f t="shared" si="150"/>
        <v>0</v>
      </c>
      <c r="N419" s="28" t="s">
        <v>19</v>
      </c>
      <c r="O419" s="28"/>
      <c r="R419" s="12"/>
    </row>
    <row r="420" spans="1:18" ht="15" customHeight="1">
      <c r="A420" s="29"/>
      <c r="B420" s="40"/>
      <c r="C420" s="3" t="s">
        <v>0</v>
      </c>
      <c r="D420" s="1">
        <f t="shared" si="143"/>
        <v>0</v>
      </c>
      <c r="E420" s="1">
        <f t="shared" si="143"/>
        <v>0</v>
      </c>
      <c r="F420" s="1"/>
      <c r="G420" s="1"/>
      <c r="H420" s="1"/>
      <c r="I420" s="1"/>
      <c r="J420" s="1"/>
      <c r="K420" s="1"/>
      <c r="L420" s="1"/>
      <c r="M420" s="1"/>
      <c r="N420" s="28"/>
      <c r="O420" s="28"/>
      <c r="R420" s="12"/>
    </row>
    <row r="421" spans="1:18" ht="15">
      <c r="A421" s="29"/>
      <c r="B421" s="40"/>
      <c r="C421" s="3" t="s">
        <v>1</v>
      </c>
      <c r="D421" s="1">
        <f t="shared" si="143"/>
        <v>746.64</v>
      </c>
      <c r="E421" s="1">
        <f t="shared" si="143"/>
        <v>0</v>
      </c>
      <c r="F421" s="1">
        <v>149.328</v>
      </c>
      <c r="G421" s="1"/>
      <c r="H421" s="1"/>
      <c r="I421" s="1"/>
      <c r="J421" s="1">
        <v>597.312</v>
      </c>
      <c r="K421" s="1"/>
      <c r="L421" s="1"/>
      <c r="M421" s="1"/>
      <c r="N421" s="28"/>
      <c r="O421" s="28"/>
      <c r="R421" s="12"/>
    </row>
    <row r="422" spans="1:18" ht="15">
      <c r="A422" s="29"/>
      <c r="B422" s="40"/>
      <c r="C422" s="3" t="s">
        <v>2</v>
      </c>
      <c r="D422" s="1">
        <f t="shared" si="143"/>
        <v>0</v>
      </c>
      <c r="E422" s="1">
        <f t="shared" si="143"/>
        <v>0</v>
      </c>
      <c r="F422" s="1"/>
      <c r="G422" s="1"/>
      <c r="H422" s="1"/>
      <c r="I422" s="1"/>
      <c r="J422" s="1"/>
      <c r="K422" s="1"/>
      <c r="L422" s="1"/>
      <c r="M422" s="1"/>
      <c r="N422" s="28"/>
      <c r="O422" s="28"/>
      <c r="R422" s="12"/>
    </row>
    <row r="423" spans="1:18" ht="15" customHeight="1">
      <c r="A423" s="29" t="s">
        <v>123</v>
      </c>
      <c r="B423" s="40" t="s">
        <v>42</v>
      </c>
      <c r="C423" s="3" t="s">
        <v>14</v>
      </c>
      <c r="D423" s="1">
        <f t="shared" si="143"/>
        <v>1000.9800000000001</v>
      </c>
      <c r="E423" s="1">
        <f t="shared" si="143"/>
        <v>0</v>
      </c>
      <c r="F423" s="1">
        <f aca="true" t="shared" si="151" ref="F423:M423">SUM(F424:F426)</f>
        <v>200.19600000000003</v>
      </c>
      <c r="G423" s="1">
        <f t="shared" si="151"/>
        <v>0</v>
      </c>
      <c r="H423" s="1">
        <f t="shared" si="151"/>
        <v>0</v>
      </c>
      <c r="I423" s="1">
        <f t="shared" si="151"/>
        <v>0</v>
      </c>
      <c r="J423" s="1">
        <f t="shared" si="151"/>
        <v>800.7840000000001</v>
      </c>
      <c r="K423" s="1">
        <f t="shared" si="151"/>
        <v>0</v>
      </c>
      <c r="L423" s="1">
        <f t="shared" si="151"/>
        <v>0</v>
      </c>
      <c r="M423" s="1">
        <f t="shared" si="151"/>
        <v>0</v>
      </c>
      <c r="N423" s="28" t="s">
        <v>19</v>
      </c>
      <c r="O423" s="28"/>
      <c r="R423" s="12"/>
    </row>
    <row r="424" spans="1:18" ht="15" customHeight="1">
      <c r="A424" s="29"/>
      <c r="B424" s="40"/>
      <c r="C424" s="3" t="s">
        <v>0</v>
      </c>
      <c r="D424" s="1">
        <f t="shared" si="143"/>
        <v>0</v>
      </c>
      <c r="E424" s="1">
        <f t="shared" si="143"/>
        <v>0</v>
      </c>
      <c r="F424" s="1"/>
      <c r="G424" s="1"/>
      <c r="H424" s="1"/>
      <c r="I424" s="1"/>
      <c r="J424" s="1"/>
      <c r="K424" s="1"/>
      <c r="L424" s="1"/>
      <c r="M424" s="1"/>
      <c r="N424" s="28"/>
      <c r="O424" s="28"/>
      <c r="R424" s="12"/>
    </row>
    <row r="425" spans="1:18" ht="15">
      <c r="A425" s="29"/>
      <c r="B425" s="40"/>
      <c r="C425" s="3" t="s">
        <v>1</v>
      </c>
      <c r="D425" s="1">
        <f t="shared" si="143"/>
        <v>1000.9800000000001</v>
      </c>
      <c r="E425" s="1">
        <f t="shared" si="143"/>
        <v>0</v>
      </c>
      <c r="F425" s="1">
        <v>200.19600000000003</v>
      </c>
      <c r="G425" s="1"/>
      <c r="H425" s="1"/>
      <c r="I425" s="1"/>
      <c r="J425" s="1">
        <v>800.7840000000001</v>
      </c>
      <c r="K425" s="1"/>
      <c r="L425" s="1"/>
      <c r="M425" s="1"/>
      <c r="N425" s="28"/>
      <c r="O425" s="28"/>
      <c r="R425" s="12"/>
    </row>
    <row r="426" spans="1:18" ht="15">
      <c r="A426" s="29"/>
      <c r="B426" s="40"/>
      <c r="C426" s="3" t="s">
        <v>2</v>
      </c>
      <c r="D426" s="1">
        <f t="shared" si="143"/>
        <v>0</v>
      </c>
      <c r="E426" s="1">
        <f t="shared" si="143"/>
        <v>0</v>
      </c>
      <c r="F426" s="1"/>
      <c r="G426" s="1"/>
      <c r="H426" s="1"/>
      <c r="I426" s="1"/>
      <c r="J426" s="1"/>
      <c r="K426" s="1"/>
      <c r="L426" s="1"/>
      <c r="M426" s="1"/>
      <c r="N426" s="28"/>
      <c r="O426" s="28"/>
      <c r="R426" s="12"/>
    </row>
    <row r="427" spans="1:18" ht="15" customHeight="1">
      <c r="A427" s="29" t="s">
        <v>124</v>
      </c>
      <c r="B427" s="40" t="s">
        <v>43</v>
      </c>
      <c r="C427" s="3" t="s">
        <v>14</v>
      </c>
      <c r="D427" s="1">
        <f>ROUNDDOWN(F427+H427+J427+L427,1)</f>
        <v>602.5</v>
      </c>
      <c r="E427" s="1">
        <f aca="true" t="shared" si="152" ref="D427:E458">G427+I427+K427+M427</f>
        <v>0</v>
      </c>
      <c r="F427" s="1">
        <f aca="true" t="shared" si="153" ref="F427:M427">SUM(F428:F430)</f>
        <v>120.51</v>
      </c>
      <c r="G427" s="1">
        <f t="shared" si="153"/>
        <v>0</v>
      </c>
      <c r="H427" s="1">
        <f t="shared" si="153"/>
        <v>0</v>
      </c>
      <c r="I427" s="1">
        <f t="shared" si="153"/>
        <v>0</v>
      </c>
      <c r="J427" s="1">
        <f t="shared" si="153"/>
        <v>482.04</v>
      </c>
      <c r="K427" s="1">
        <f t="shared" si="153"/>
        <v>0</v>
      </c>
      <c r="L427" s="1">
        <f t="shared" si="153"/>
        <v>0</v>
      </c>
      <c r="M427" s="1">
        <f t="shared" si="153"/>
        <v>0</v>
      </c>
      <c r="N427" s="28" t="s">
        <v>19</v>
      </c>
      <c r="O427" s="28"/>
      <c r="R427" s="12"/>
    </row>
    <row r="428" spans="1:18" ht="15" customHeight="1">
      <c r="A428" s="29"/>
      <c r="B428" s="40"/>
      <c r="C428" s="3" t="s">
        <v>0</v>
      </c>
      <c r="D428" s="1">
        <f>F428+H428+J428+L428</f>
        <v>0</v>
      </c>
      <c r="E428" s="1">
        <f t="shared" si="152"/>
        <v>0</v>
      </c>
      <c r="F428" s="1"/>
      <c r="G428" s="1"/>
      <c r="H428" s="1"/>
      <c r="I428" s="1"/>
      <c r="J428" s="1"/>
      <c r="K428" s="1"/>
      <c r="L428" s="1"/>
      <c r="M428" s="1"/>
      <c r="N428" s="28"/>
      <c r="O428" s="28"/>
      <c r="R428" s="12"/>
    </row>
    <row r="429" spans="1:18" ht="15">
      <c r="A429" s="29"/>
      <c r="B429" s="40"/>
      <c r="C429" s="3" t="s">
        <v>1</v>
      </c>
      <c r="D429" s="1">
        <f>ROUNDDOWN(F429+H429+J429+L429,1)</f>
        <v>602.5</v>
      </c>
      <c r="E429" s="1">
        <f t="shared" si="152"/>
        <v>0</v>
      </c>
      <c r="F429" s="1">
        <v>120.51</v>
      </c>
      <c r="G429" s="1"/>
      <c r="H429" s="1"/>
      <c r="I429" s="1"/>
      <c r="J429" s="1">
        <f>482.04</f>
        <v>482.04</v>
      </c>
      <c r="K429" s="1"/>
      <c r="L429" s="1"/>
      <c r="M429" s="1"/>
      <c r="N429" s="28"/>
      <c r="O429" s="28"/>
      <c r="R429" s="12"/>
    </row>
    <row r="430" spans="1:18" ht="15">
      <c r="A430" s="29"/>
      <c r="B430" s="40"/>
      <c r="C430" s="3" t="s">
        <v>2</v>
      </c>
      <c r="D430" s="1">
        <f>F430+H430+J430+L430</f>
        <v>0</v>
      </c>
      <c r="E430" s="1">
        <f t="shared" si="152"/>
        <v>0</v>
      </c>
      <c r="F430" s="1"/>
      <c r="G430" s="1"/>
      <c r="H430" s="1"/>
      <c r="I430" s="1"/>
      <c r="J430" s="1"/>
      <c r="K430" s="1"/>
      <c r="L430" s="1"/>
      <c r="M430" s="1"/>
      <c r="N430" s="28"/>
      <c r="O430" s="28"/>
      <c r="R430" s="12"/>
    </row>
    <row r="431" spans="1:18" ht="15" customHeight="1">
      <c r="A431" s="29" t="s">
        <v>125</v>
      </c>
      <c r="B431" s="40" t="s">
        <v>44</v>
      </c>
      <c r="C431" s="3" t="s">
        <v>14</v>
      </c>
      <c r="D431" s="1">
        <f t="shared" si="152"/>
        <v>794.6100000000001</v>
      </c>
      <c r="E431" s="1">
        <f t="shared" si="152"/>
        <v>0</v>
      </c>
      <c r="F431" s="1">
        <f aca="true" t="shared" si="154" ref="F431:M431">SUM(F432:F434)</f>
        <v>158.92200000000003</v>
      </c>
      <c r="G431" s="1">
        <f t="shared" si="154"/>
        <v>0</v>
      </c>
      <c r="H431" s="1">
        <f t="shared" si="154"/>
        <v>0</v>
      </c>
      <c r="I431" s="1">
        <f t="shared" si="154"/>
        <v>0</v>
      </c>
      <c r="J431" s="1">
        <f t="shared" si="154"/>
        <v>635.6880000000001</v>
      </c>
      <c r="K431" s="1">
        <f t="shared" si="154"/>
        <v>0</v>
      </c>
      <c r="L431" s="1">
        <f t="shared" si="154"/>
        <v>0</v>
      </c>
      <c r="M431" s="1">
        <f t="shared" si="154"/>
        <v>0</v>
      </c>
      <c r="N431" s="28" t="s">
        <v>19</v>
      </c>
      <c r="O431" s="28"/>
      <c r="R431" s="12"/>
    </row>
    <row r="432" spans="1:18" ht="15" customHeight="1">
      <c r="A432" s="29"/>
      <c r="B432" s="40"/>
      <c r="C432" s="3" t="s">
        <v>0</v>
      </c>
      <c r="D432" s="1">
        <f t="shared" si="152"/>
        <v>0</v>
      </c>
      <c r="E432" s="1">
        <f t="shared" si="152"/>
        <v>0</v>
      </c>
      <c r="F432" s="1"/>
      <c r="G432" s="1"/>
      <c r="H432" s="1"/>
      <c r="I432" s="1"/>
      <c r="J432" s="1"/>
      <c r="K432" s="1"/>
      <c r="L432" s="1"/>
      <c r="M432" s="1"/>
      <c r="N432" s="28"/>
      <c r="O432" s="28"/>
      <c r="R432" s="12"/>
    </row>
    <row r="433" spans="1:18" ht="15">
      <c r="A433" s="29"/>
      <c r="B433" s="40"/>
      <c r="C433" s="3" t="s">
        <v>1</v>
      </c>
      <c r="D433" s="1">
        <f t="shared" si="152"/>
        <v>794.6100000000001</v>
      </c>
      <c r="E433" s="1">
        <f t="shared" si="152"/>
        <v>0</v>
      </c>
      <c r="F433" s="1">
        <v>158.92200000000003</v>
      </c>
      <c r="G433" s="1"/>
      <c r="H433" s="1"/>
      <c r="I433" s="1"/>
      <c r="J433" s="1">
        <v>635.6880000000001</v>
      </c>
      <c r="K433" s="1"/>
      <c r="L433" s="1"/>
      <c r="M433" s="1"/>
      <c r="N433" s="28"/>
      <c r="O433" s="28"/>
      <c r="R433" s="12"/>
    </row>
    <row r="434" spans="1:18" ht="15">
      <c r="A434" s="29"/>
      <c r="B434" s="40"/>
      <c r="C434" s="3" t="s">
        <v>2</v>
      </c>
      <c r="D434" s="1">
        <f t="shared" si="152"/>
        <v>0</v>
      </c>
      <c r="E434" s="1">
        <f t="shared" si="152"/>
        <v>0</v>
      </c>
      <c r="F434" s="1"/>
      <c r="G434" s="1"/>
      <c r="H434" s="1"/>
      <c r="I434" s="1"/>
      <c r="J434" s="1"/>
      <c r="K434" s="1"/>
      <c r="L434" s="1"/>
      <c r="M434" s="1"/>
      <c r="N434" s="28"/>
      <c r="O434" s="28"/>
      <c r="R434" s="12"/>
    </row>
    <row r="435" spans="1:18" ht="15" customHeight="1">
      <c r="A435" s="29" t="s">
        <v>126</v>
      </c>
      <c r="B435" s="40" t="s">
        <v>45</v>
      </c>
      <c r="C435" s="3" t="s">
        <v>14</v>
      </c>
      <c r="D435" s="1">
        <f t="shared" si="152"/>
        <v>186.29999999999998</v>
      </c>
      <c r="E435" s="1">
        <f t="shared" si="152"/>
        <v>0</v>
      </c>
      <c r="F435" s="1">
        <f aca="true" t="shared" si="155" ref="F435:M435">SUM(F436:F438)</f>
        <v>37.26</v>
      </c>
      <c r="G435" s="1">
        <f t="shared" si="155"/>
        <v>0</v>
      </c>
      <c r="H435" s="1">
        <f t="shared" si="155"/>
        <v>0</v>
      </c>
      <c r="I435" s="1">
        <f t="shared" si="155"/>
        <v>0</v>
      </c>
      <c r="J435" s="1">
        <f t="shared" si="155"/>
        <v>149.04</v>
      </c>
      <c r="K435" s="1">
        <f t="shared" si="155"/>
        <v>0</v>
      </c>
      <c r="L435" s="1">
        <f t="shared" si="155"/>
        <v>0</v>
      </c>
      <c r="M435" s="1">
        <f t="shared" si="155"/>
        <v>0</v>
      </c>
      <c r="N435" s="28" t="s">
        <v>19</v>
      </c>
      <c r="O435" s="28"/>
      <c r="R435" s="12"/>
    </row>
    <row r="436" spans="1:18" ht="15" customHeight="1">
      <c r="A436" s="29"/>
      <c r="B436" s="40"/>
      <c r="C436" s="3" t="s">
        <v>0</v>
      </c>
      <c r="D436" s="1">
        <f t="shared" si="152"/>
        <v>0</v>
      </c>
      <c r="E436" s="1">
        <f t="shared" si="152"/>
        <v>0</v>
      </c>
      <c r="F436" s="1"/>
      <c r="G436" s="1"/>
      <c r="H436" s="1"/>
      <c r="I436" s="1"/>
      <c r="J436" s="1"/>
      <c r="K436" s="1"/>
      <c r="L436" s="1"/>
      <c r="M436" s="1"/>
      <c r="N436" s="28"/>
      <c r="O436" s="28"/>
      <c r="R436" s="12"/>
    </row>
    <row r="437" spans="1:18" ht="15">
      <c r="A437" s="29"/>
      <c r="B437" s="40"/>
      <c r="C437" s="3" t="s">
        <v>1</v>
      </c>
      <c r="D437" s="1">
        <f t="shared" si="152"/>
        <v>186.29999999999998</v>
      </c>
      <c r="E437" s="1">
        <f t="shared" si="152"/>
        <v>0</v>
      </c>
      <c r="F437" s="1">
        <v>37.26</v>
      </c>
      <c r="G437" s="1"/>
      <c r="H437" s="1"/>
      <c r="I437" s="1"/>
      <c r="J437" s="1">
        <v>149.04</v>
      </c>
      <c r="K437" s="1"/>
      <c r="L437" s="1"/>
      <c r="M437" s="1"/>
      <c r="N437" s="28"/>
      <c r="O437" s="28"/>
      <c r="R437" s="12"/>
    </row>
    <row r="438" spans="1:18" ht="15">
      <c r="A438" s="29"/>
      <c r="B438" s="40"/>
      <c r="C438" s="3" t="s">
        <v>2</v>
      </c>
      <c r="D438" s="1">
        <f t="shared" si="152"/>
        <v>0</v>
      </c>
      <c r="E438" s="1">
        <f t="shared" si="152"/>
        <v>0</v>
      </c>
      <c r="F438" s="1"/>
      <c r="G438" s="1"/>
      <c r="H438" s="1"/>
      <c r="I438" s="1"/>
      <c r="J438" s="1"/>
      <c r="K438" s="1"/>
      <c r="L438" s="1"/>
      <c r="M438" s="1"/>
      <c r="N438" s="28"/>
      <c r="O438" s="28"/>
      <c r="R438" s="12"/>
    </row>
    <row r="439" spans="1:18" ht="15" customHeight="1">
      <c r="A439" s="29" t="s">
        <v>127</v>
      </c>
      <c r="B439" s="30" t="s">
        <v>46</v>
      </c>
      <c r="C439" s="3" t="s">
        <v>14</v>
      </c>
      <c r="D439" s="1">
        <f t="shared" si="152"/>
        <v>5693.400000000001</v>
      </c>
      <c r="E439" s="1">
        <f t="shared" si="152"/>
        <v>0</v>
      </c>
      <c r="F439" s="1">
        <f aca="true" t="shared" si="156" ref="F439:M439">SUM(F440:F442)</f>
        <v>1138.68</v>
      </c>
      <c r="G439" s="1">
        <f t="shared" si="156"/>
        <v>0</v>
      </c>
      <c r="H439" s="1">
        <f t="shared" si="156"/>
        <v>0</v>
      </c>
      <c r="I439" s="1">
        <f t="shared" si="156"/>
        <v>0</v>
      </c>
      <c r="J439" s="1">
        <f t="shared" si="156"/>
        <v>4554.72</v>
      </c>
      <c r="K439" s="1">
        <f t="shared" si="156"/>
        <v>0</v>
      </c>
      <c r="L439" s="1">
        <f t="shared" si="156"/>
        <v>0</v>
      </c>
      <c r="M439" s="1">
        <f t="shared" si="156"/>
        <v>0</v>
      </c>
      <c r="N439" s="28" t="s">
        <v>19</v>
      </c>
      <c r="O439" s="28"/>
      <c r="R439" s="12"/>
    </row>
    <row r="440" spans="1:18" ht="15" customHeight="1">
      <c r="A440" s="29"/>
      <c r="B440" s="30"/>
      <c r="C440" s="3" t="s">
        <v>0</v>
      </c>
      <c r="D440" s="1">
        <f t="shared" si="152"/>
        <v>0</v>
      </c>
      <c r="E440" s="1">
        <f t="shared" si="152"/>
        <v>0</v>
      </c>
      <c r="F440" s="1"/>
      <c r="G440" s="1"/>
      <c r="H440" s="1"/>
      <c r="I440" s="1"/>
      <c r="J440" s="1"/>
      <c r="K440" s="1"/>
      <c r="L440" s="1"/>
      <c r="M440" s="1"/>
      <c r="N440" s="28"/>
      <c r="O440" s="28"/>
      <c r="R440" s="12"/>
    </row>
    <row r="441" spans="1:18" ht="15">
      <c r="A441" s="29"/>
      <c r="B441" s="30"/>
      <c r="C441" s="3" t="s">
        <v>1</v>
      </c>
      <c r="D441" s="1">
        <f t="shared" si="152"/>
        <v>5693.400000000001</v>
      </c>
      <c r="E441" s="1">
        <f t="shared" si="152"/>
        <v>0</v>
      </c>
      <c r="F441" s="1">
        <v>1138.68</v>
      </c>
      <c r="G441" s="1"/>
      <c r="H441" s="1"/>
      <c r="I441" s="1"/>
      <c r="J441" s="1">
        <v>4554.72</v>
      </c>
      <c r="K441" s="1"/>
      <c r="L441" s="1"/>
      <c r="M441" s="1"/>
      <c r="N441" s="28"/>
      <c r="O441" s="28"/>
      <c r="R441" s="12"/>
    </row>
    <row r="442" spans="1:18" ht="15">
      <c r="A442" s="29"/>
      <c r="B442" s="30"/>
      <c r="C442" s="3" t="s">
        <v>2</v>
      </c>
      <c r="D442" s="1">
        <f t="shared" si="152"/>
        <v>0</v>
      </c>
      <c r="E442" s="1">
        <f t="shared" si="152"/>
        <v>0</v>
      </c>
      <c r="F442" s="1">
        <v>0</v>
      </c>
      <c r="G442" s="1"/>
      <c r="H442" s="1"/>
      <c r="I442" s="1"/>
      <c r="J442" s="1">
        <v>0</v>
      </c>
      <c r="K442" s="1"/>
      <c r="L442" s="1"/>
      <c r="M442" s="1"/>
      <c r="N442" s="28"/>
      <c r="O442" s="28"/>
      <c r="R442" s="12"/>
    </row>
    <row r="443" spans="1:18" ht="15" customHeight="1">
      <c r="A443" s="29" t="s">
        <v>128</v>
      </c>
      <c r="B443" s="40" t="s">
        <v>47</v>
      </c>
      <c r="C443" s="3" t="s">
        <v>14</v>
      </c>
      <c r="D443" s="1">
        <f t="shared" si="152"/>
        <v>74129.4</v>
      </c>
      <c r="E443" s="1">
        <f t="shared" si="152"/>
        <v>0</v>
      </c>
      <c r="F443" s="1">
        <f aca="true" t="shared" si="157" ref="F443:M443">SUM(F444:F446)</f>
        <v>14825.88</v>
      </c>
      <c r="G443" s="1">
        <f t="shared" si="157"/>
        <v>0</v>
      </c>
      <c r="H443" s="1">
        <f t="shared" si="157"/>
        <v>0</v>
      </c>
      <c r="I443" s="1">
        <f t="shared" si="157"/>
        <v>0</v>
      </c>
      <c r="J443" s="1">
        <f t="shared" si="157"/>
        <v>59303.52</v>
      </c>
      <c r="K443" s="1">
        <f t="shared" si="157"/>
        <v>0</v>
      </c>
      <c r="L443" s="1">
        <f t="shared" si="157"/>
        <v>0</v>
      </c>
      <c r="M443" s="1">
        <f t="shared" si="157"/>
        <v>0</v>
      </c>
      <c r="N443" s="28" t="s">
        <v>19</v>
      </c>
      <c r="O443" s="28"/>
      <c r="R443" s="12"/>
    </row>
    <row r="444" spans="1:18" ht="15" customHeight="1">
      <c r="A444" s="29"/>
      <c r="B444" s="40"/>
      <c r="C444" s="3" t="s">
        <v>0</v>
      </c>
      <c r="D444" s="1">
        <f t="shared" si="152"/>
        <v>0</v>
      </c>
      <c r="E444" s="1">
        <f t="shared" si="152"/>
        <v>0</v>
      </c>
      <c r="F444" s="1"/>
      <c r="G444" s="1"/>
      <c r="H444" s="1"/>
      <c r="I444" s="1"/>
      <c r="J444" s="1"/>
      <c r="K444" s="1"/>
      <c r="L444" s="1"/>
      <c r="M444" s="1"/>
      <c r="N444" s="28"/>
      <c r="O444" s="28"/>
      <c r="R444" s="12"/>
    </row>
    <row r="445" spans="1:18" ht="15">
      <c r="A445" s="29"/>
      <c r="B445" s="40"/>
      <c r="C445" s="3" t="s">
        <v>1</v>
      </c>
      <c r="D445" s="1">
        <f t="shared" si="152"/>
        <v>0</v>
      </c>
      <c r="E445" s="1">
        <f t="shared" si="152"/>
        <v>0</v>
      </c>
      <c r="F445" s="1"/>
      <c r="G445" s="1"/>
      <c r="H445" s="1"/>
      <c r="I445" s="1"/>
      <c r="J445" s="1"/>
      <c r="K445" s="1"/>
      <c r="L445" s="1"/>
      <c r="M445" s="1"/>
      <c r="N445" s="28"/>
      <c r="O445" s="28"/>
      <c r="R445" s="12"/>
    </row>
    <row r="446" spans="1:18" ht="15">
      <c r="A446" s="29"/>
      <c r="B446" s="40"/>
      <c r="C446" s="3" t="s">
        <v>2</v>
      </c>
      <c r="D446" s="1">
        <f t="shared" si="152"/>
        <v>74129.4</v>
      </c>
      <c r="E446" s="1">
        <f t="shared" si="152"/>
        <v>0</v>
      </c>
      <c r="F446" s="1">
        <v>14825.88</v>
      </c>
      <c r="G446" s="1"/>
      <c r="H446" s="1"/>
      <c r="I446" s="1"/>
      <c r="J446" s="1">
        <v>59303.52</v>
      </c>
      <c r="K446" s="1"/>
      <c r="L446" s="1"/>
      <c r="M446" s="1"/>
      <c r="N446" s="28"/>
      <c r="O446" s="28"/>
      <c r="R446" s="12"/>
    </row>
    <row r="447" spans="1:18" ht="15" customHeight="1">
      <c r="A447" s="29" t="s">
        <v>129</v>
      </c>
      <c r="B447" s="40" t="s">
        <v>98</v>
      </c>
      <c r="C447" s="3" t="s">
        <v>14</v>
      </c>
      <c r="D447" s="1">
        <f t="shared" si="152"/>
        <v>110147.4</v>
      </c>
      <c r="E447" s="1">
        <f t="shared" si="152"/>
        <v>0</v>
      </c>
      <c r="F447" s="1">
        <f aca="true" t="shared" si="158" ref="F447:M447">SUM(F448:F450)</f>
        <v>22029.48</v>
      </c>
      <c r="G447" s="1">
        <f t="shared" si="158"/>
        <v>0</v>
      </c>
      <c r="H447" s="1">
        <f t="shared" si="158"/>
        <v>0</v>
      </c>
      <c r="I447" s="1">
        <f t="shared" si="158"/>
        <v>0</v>
      </c>
      <c r="J447" s="1">
        <f t="shared" si="158"/>
        <v>88117.92</v>
      </c>
      <c r="K447" s="1">
        <f t="shared" si="158"/>
        <v>0</v>
      </c>
      <c r="L447" s="1">
        <f t="shared" si="158"/>
        <v>0</v>
      </c>
      <c r="M447" s="1">
        <f t="shared" si="158"/>
        <v>0</v>
      </c>
      <c r="N447" s="28" t="s">
        <v>19</v>
      </c>
      <c r="O447" s="28"/>
      <c r="R447" s="12"/>
    </row>
    <row r="448" spans="1:18" ht="15" customHeight="1">
      <c r="A448" s="29"/>
      <c r="B448" s="40"/>
      <c r="C448" s="3" t="s">
        <v>0</v>
      </c>
      <c r="D448" s="1">
        <f t="shared" si="152"/>
        <v>0</v>
      </c>
      <c r="E448" s="1">
        <f t="shared" si="152"/>
        <v>0</v>
      </c>
      <c r="F448" s="1"/>
      <c r="G448" s="1"/>
      <c r="H448" s="1"/>
      <c r="I448" s="1"/>
      <c r="J448" s="1"/>
      <c r="K448" s="1"/>
      <c r="L448" s="1"/>
      <c r="M448" s="1"/>
      <c r="N448" s="28"/>
      <c r="O448" s="28"/>
      <c r="R448" s="12"/>
    </row>
    <row r="449" spans="1:18" ht="15">
      <c r="A449" s="29"/>
      <c r="B449" s="40"/>
      <c r="C449" s="3" t="s">
        <v>1</v>
      </c>
      <c r="D449" s="1">
        <f t="shared" si="152"/>
        <v>0</v>
      </c>
      <c r="E449" s="1">
        <f t="shared" si="152"/>
        <v>0</v>
      </c>
      <c r="F449" s="1"/>
      <c r="G449" s="1"/>
      <c r="H449" s="1"/>
      <c r="I449" s="1"/>
      <c r="J449" s="1"/>
      <c r="K449" s="1"/>
      <c r="L449" s="1"/>
      <c r="M449" s="1"/>
      <c r="N449" s="28"/>
      <c r="O449" s="28"/>
      <c r="R449" s="12"/>
    </row>
    <row r="450" spans="1:18" ht="15">
      <c r="A450" s="29"/>
      <c r="B450" s="40"/>
      <c r="C450" s="3" t="s">
        <v>2</v>
      </c>
      <c r="D450" s="1">
        <f t="shared" si="152"/>
        <v>110147.4</v>
      </c>
      <c r="E450" s="1">
        <f t="shared" si="152"/>
        <v>0</v>
      </c>
      <c r="F450" s="1">
        <v>22029.48</v>
      </c>
      <c r="G450" s="1"/>
      <c r="H450" s="1"/>
      <c r="I450" s="1"/>
      <c r="J450" s="1">
        <v>88117.92</v>
      </c>
      <c r="K450" s="1"/>
      <c r="L450" s="1"/>
      <c r="M450" s="1"/>
      <c r="N450" s="28"/>
      <c r="O450" s="28"/>
      <c r="R450" s="12"/>
    </row>
    <row r="451" spans="1:18" ht="15" customHeight="1">
      <c r="A451" s="29" t="s">
        <v>130</v>
      </c>
      <c r="B451" s="40" t="s">
        <v>48</v>
      </c>
      <c r="C451" s="3" t="s">
        <v>14</v>
      </c>
      <c r="D451" s="1">
        <f t="shared" si="152"/>
        <v>14932.8</v>
      </c>
      <c r="E451" s="1">
        <f t="shared" si="152"/>
        <v>0</v>
      </c>
      <c r="F451" s="1">
        <f aca="true" t="shared" si="159" ref="F451:M451">SUM(F452:F454)</f>
        <v>2986.56</v>
      </c>
      <c r="G451" s="1">
        <f t="shared" si="159"/>
        <v>0</v>
      </c>
      <c r="H451" s="1">
        <f t="shared" si="159"/>
        <v>0</v>
      </c>
      <c r="I451" s="1">
        <f t="shared" si="159"/>
        <v>0</v>
      </c>
      <c r="J451" s="1">
        <f t="shared" si="159"/>
        <v>11946.24</v>
      </c>
      <c r="K451" s="1">
        <f t="shared" si="159"/>
        <v>0</v>
      </c>
      <c r="L451" s="1">
        <f t="shared" si="159"/>
        <v>0</v>
      </c>
      <c r="M451" s="1">
        <f t="shared" si="159"/>
        <v>0</v>
      </c>
      <c r="N451" s="28" t="s">
        <v>19</v>
      </c>
      <c r="O451" s="28"/>
      <c r="R451" s="12"/>
    </row>
    <row r="452" spans="1:18" ht="15" customHeight="1">
      <c r="A452" s="29"/>
      <c r="B452" s="40"/>
      <c r="C452" s="3" t="s">
        <v>0</v>
      </c>
      <c r="D452" s="1">
        <f t="shared" si="152"/>
        <v>0</v>
      </c>
      <c r="E452" s="1">
        <f t="shared" si="152"/>
        <v>0</v>
      </c>
      <c r="F452" s="1"/>
      <c r="G452" s="1"/>
      <c r="H452" s="1"/>
      <c r="I452" s="1"/>
      <c r="J452" s="1"/>
      <c r="K452" s="1"/>
      <c r="L452" s="1"/>
      <c r="M452" s="1"/>
      <c r="N452" s="28"/>
      <c r="O452" s="28"/>
      <c r="R452" s="12"/>
    </row>
    <row r="453" spans="1:18" ht="15">
      <c r="A453" s="29"/>
      <c r="B453" s="40"/>
      <c r="C453" s="3" t="s">
        <v>1</v>
      </c>
      <c r="D453" s="1">
        <f t="shared" si="152"/>
        <v>0</v>
      </c>
      <c r="E453" s="1">
        <f t="shared" si="152"/>
        <v>0</v>
      </c>
      <c r="F453" s="1"/>
      <c r="G453" s="1"/>
      <c r="H453" s="1"/>
      <c r="I453" s="1"/>
      <c r="J453" s="1"/>
      <c r="K453" s="1"/>
      <c r="L453" s="1"/>
      <c r="M453" s="1"/>
      <c r="N453" s="28"/>
      <c r="O453" s="28"/>
      <c r="R453" s="12"/>
    </row>
    <row r="454" spans="1:18" ht="15">
      <c r="A454" s="29"/>
      <c r="B454" s="40"/>
      <c r="C454" s="3" t="s">
        <v>2</v>
      </c>
      <c r="D454" s="1">
        <f t="shared" si="152"/>
        <v>14932.8</v>
      </c>
      <c r="E454" s="1">
        <f t="shared" si="152"/>
        <v>0</v>
      </c>
      <c r="F454" s="1">
        <v>2986.56</v>
      </c>
      <c r="G454" s="1"/>
      <c r="H454" s="1"/>
      <c r="I454" s="1"/>
      <c r="J454" s="1">
        <v>11946.24</v>
      </c>
      <c r="K454" s="1"/>
      <c r="L454" s="1"/>
      <c r="M454" s="1"/>
      <c r="N454" s="28"/>
      <c r="O454" s="28"/>
      <c r="R454" s="12"/>
    </row>
    <row r="455" spans="1:18" ht="15" customHeight="1">
      <c r="A455" s="29" t="s">
        <v>131</v>
      </c>
      <c r="B455" s="40" t="s">
        <v>49</v>
      </c>
      <c r="C455" s="3" t="s">
        <v>14</v>
      </c>
      <c r="D455" s="1">
        <f t="shared" si="152"/>
        <v>20019.6</v>
      </c>
      <c r="E455" s="1">
        <f t="shared" si="152"/>
        <v>0</v>
      </c>
      <c r="F455" s="1">
        <f aca="true" t="shared" si="160" ref="F455:M455">SUM(F456:F458)</f>
        <v>4003.92</v>
      </c>
      <c r="G455" s="1">
        <f t="shared" si="160"/>
        <v>0</v>
      </c>
      <c r="H455" s="1">
        <f t="shared" si="160"/>
        <v>0</v>
      </c>
      <c r="I455" s="1">
        <f t="shared" si="160"/>
        <v>0</v>
      </c>
      <c r="J455" s="1">
        <f t="shared" si="160"/>
        <v>16015.68</v>
      </c>
      <c r="K455" s="1">
        <f t="shared" si="160"/>
        <v>0</v>
      </c>
      <c r="L455" s="1">
        <f t="shared" si="160"/>
        <v>0</v>
      </c>
      <c r="M455" s="1">
        <f t="shared" si="160"/>
        <v>0</v>
      </c>
      <c r="N455" s="28" t="s">
        <v>19</v>
      </c>
      <c r="O455" s="28"/>
      <c r="R455" s="12"/>
    </row>
    <row r="456" spans="1:18" ht="15" customHeight="1">
      <c r="A456" s="29"/>
      <c r="B456" s="40"/>
      <c r="C456" s="3" t="s">
        <v>0</v>
      </c>
      <c r="D456" s="1">
        <f t="shared" si="152"/>
        <v>0</v>
      </c>
      <c r="E456" s="1">
        <f t="shared" si="152"/>
        <v>0</v>
      </c>
      <c r="F456" s="1"/>
      <c r="G456" s="1"/>
      <c r="H456" s="1"/>
      <c r="I456" s="1"/>
      <c r="J456" s="1"/>
      <c r="K456" s="1"/>
      <c r="L456" s="1"/>
      <c r="M456" s="1"/>
      <c r="N456" s="28"/>
      <c r="O456" s="28"/>
      <c r="R456" s="12"/>
    </row>
    <row r="457" spans="1:18" ht="15">
      <c r="A457" s="29"/>
      <c r="B457" s="40"/>
      <c r="C457" s="3" t="s">
        <v>1</v>
      </c>
      <c r="D457" s="1">
        <f t="shared" si="152"/>
        <v>0</v>
      </c>
      <c r="E457" s="1">
        <f t="shared" si="152"/>
        <v>0</v>
      </c>
      <c r="F457" s="1"/>
      <c r="G457" s="1"/>
      <c r="H457" s="1"/>
      <c r="I457" s="1"/>
      <c r="J457" s="1"/>
      <c r="K457" s="1"/>
      <c r="L457" s="1"/>
      <c r="M457" s="1"/>
      <c r="N457" s="28"/>
      <c r="O457" s="28"/>
      <c r="R457" s="12"/>
    </row>
    <row r="458" spans="1:18" ht="15">
      <c r="A458" s="29"/>
      <c r="B458" s="40"/>
      <c r="C458" s="3" t="s">
        <v>2</v>
      </c>
      <c r="D458" s="1">
        <f t="shared" si="152"/>
        <v>20019.6</v>
      </c>
      <c r="E458" s="1">
        <f t="shared" si="152"/>
        <v>0</v>
      </c>
      <c r="F458" s="1">
        <v>4003.92</v>
      </c>
      <c r="G458" s="1"/>
      <c r="H458" s="1"/>
      <c r="I458" s="1"/>
      <c r="J458" s="1">
        <v>16015.68</v>
      </c>
      <c r="K458" s="1"/>
      <c r="L458" s="1"/>
      <c r="M458" s="1"/>
      <c r="N458" s="28"/>
      <c r="O458" s="28"/>
      <c r="R458" s="12"/>
    </row>
    <row r="459" spans="1:18" ht="15" customHeight="1">
      <c r="A459" s="29" t="s">
        <v>132</v>
      </c>
      <c r="B459" s="40" t="s">
        <v>50</v>
      </c>
      <c r="C459" s="3" t="s">
        <v>14</v>
      </c>
      <c r="D459" s="1">
        <f aca="true" t="shared" si="161" ref="D459:E490">F459+H459+J459+L459</f>
        <v>12051</v>
      </c>
      <c r="E459" s="1">
        <f t="shared" si="161"/>
        <v>0</v>
      </c>
      <c r="F459" s="1">
        <f aca="true" t="shared" si="162" ref="F459:M459">SUM(F460:F462)</f>
        <v>2410.2</v>
      </c>
      <c r="G459" s="1">
        <f t="shared" si="162"/>
        <v>0</v>
      </c>
      <c r="H459" s="1">
        <f t="shared" si="162"/>
        <v>0</v>
      </c>
      <c r="I459" s="1">
        <f t="shared" si="162"/>
        <v>0</v>
      </c>
      <c r="J459" s="1">
        <f t="shared" si="162"/>
        <v>9640.8</v>
      </c>
      <c r="K459" s="1">
        <f t="shared" si="162"/>
        <v>0</v>
      </c>
      <c r="L459" s="1">
        <f t="shared" si="162"/>
        <v>0</v>
      </c>
      <c r="M459" s="1">
        <f t="shared" si="162"/>
        <v>0</v>
      </c>
      <c r="N459" s="28" t="s">
        <v>19</v>
      </c>
      <c r="O459" s="28"/>
      <c r="R459" s="12"/>
    </row>
    <row r="460" spans="1:18" ht="15" customHeight="1">
      <c r="A460" s="29"/>
      <c r="B460" s="40"/>
      <c r="C460" s="3" t="s">
        <v>0</v>
      </c>
      <c r="D460" s="1">
        <f t="shared" si="161"/>
        <v>0</v>
      </c>
      <c r="E460" s="1">
        <f t="shared" si="161"/>
        <v>0</v>
      </c>
      <c r="F460" s="1"/>
      <c r="G460" s="1"/>
      <c r="H460" s="1"/>
      <c r="I460" s="1"/>
      <c r="J460" s="1"/>
      <c r="K460" s="1"/>
      <c r="L460" s="1"/>
      <c r="M460" s="1"/>
      <c r="N460" s="28"/>
      <c r="O460" s="28"/>
      <c r="R460" s="12"/>
    </row>
    <row r="461" spans="1:18" ht="15">
      <c r="A461" s="29"/>
      <c r="B461" s="40"/>
      <c r="C461" s="3" t="s">
        <v>1</v>
      </c>
      <c r="D461" s="1">
        <f t="shared" si="161"/>
        <v>0</v>
      </c>
      <c r="E461" s="1">
        <f t="shared" si="161"/>
        <v>0</v>
      </c>
      <c r="F461" s="1"/>
      <c r="G461" s="1"/>
      <c r="H461" s="1"/>
      <c r="I461" s="1"/>
      <c r="J461" s="1"/>
      <c r="K461" s="1"/>
      <c r="L461" s="1"/>
      <c r="M461" s="1"/>
      <c r="N461" s="28"/>
      <c r="O461" s="28"/>
      <c r="R461" s="12"/>
    </row>
    <row r="462" spans="1:18" ht="15">
      <c r="A462" s="29"/>
      <c r="B462" s="40"/>
      <c r="C462" s="3" t="s">
        <v>2</v>
      </c>
      <c r="D462" s="1">
        <f t="shared" si="161"/>
        <v>12051</v>
      </c>
      <c r="E462" s="1">
        <f t="shared" si="161"/>
        <v>0</v>
      </c>
      <c r="F462" s="1">
        <v>2410.2</v>
      </c>
      <c r="G462" s="1"/>
      <c r="H462" s="1"/>
      <c r="I462" s="1"/>
      <c r="J462" s="1">
        <v>9640.8</v>
      </c>
      <c r="K462" s="1"/>
      <c r="L462" s="1"/>
      <c r="M462" s="1"/>
      <c r="N462" s="28"/>
      <c r="O462" s="28"/>
      <c r="R462" s="12"/>
    </row>
    <row r="463" spans="1:18" ht="15" customHeight="1">
      <c r="A463" s="29" t="s">
        <v>133</v>
      </c>
      <c r="B463" s="40" t="s">
        <v>51</v>
      </c>
      <c r="C463" s="3" t="s">
        <v>14</v>
      </c>
      <c r="D463" s="1">
        <f t="shared" si="161"/>
        <v>15892.2</v>
      </c>
      <c r="E463" s="1">
        <f t="shared" si="161"/>
        <v>0</v>
      </c>
      <c r="F463" s="1">
        <f aca="true" t="shared" si="163" ref="F463:M463">SUM(F464:F466)</f>
        <v>3178.44</v>
      </c>
      <c r="G463" s="1">
        <f t="shared" si="163"/>
        <v>0</v>
      </c>
      <c r="H463" s="1">
        <f t="shared" si="163"/>
        <v>0</v>
      </c>
      <c r="I463" s="1">
        <f t="shared" si="163"/>
        <v>0</v>
      </c>
      <c r="J463" s="1">
        <f t="shared" si="163"/>
        <v>12713.76</v>
      </c>
      <c r="K463" s="1">
        <f t="shared" si="163"/>
        <v>0</v>
      </c>
      <c r="L463" s="1">
        <f t="shared" si="163"/>
        <v>0</v>
      </c>
      <c r="M463" s="1">
        <f t="shared" si="163"/>
        <v>0</v>
      </c>
      <c r="N463" s="28" t="s">
        <v>19</v>
      </c>
      <c r="O463" s="28"/>
      <c r="R463" s="12"/>
    </row>
    <row r="464" spans="1:18" ht="15" customHeight="1">
      <c r="A464" s="29"/>
      <c r="B464" s="40"/>
      <c r="C464" s="3" t="s">
        <v>0</v>
      </c>
      <c r="D464" s="1">
        <f t="shared" si="161"/>
        <v>0</v>
      </c>
      <c r="E464" s="1">
        <f t="shared" si="161"/>
        <v>0</v>
      </c>
      <c r="F464" s="1"/>
      <c r="G464" s="1"/>
      <c r="H464" s="1"/>
      <c r="I464" s="1"/>
      <c r="J464" s="1"/>
      <c r="K464" s="1"/>
      <c r="L464" s="1"/>
      <c r="M464" s="1"/>
      <c r="N464" s="28"/>
      <c r="O464" s="28"/>
      <c r="R464" s="12"/>
    </row>
    <row r="465" spans="1:18" ht="15">
      <c r="A465" s="29"/>
      <c r="B465" s="40"/>
      <c r="C465" s="3" t="s">
        <v>1</v>
      </c>
      <c r="D465" s="1">
        <f t="shared" si="161"/>
        <v>0</v>
      </c>
      <c r="E465" s="1">
        <f t="shared" si="161"/>
        <v>0</v>
      </c>
      <c r="F465" s="1"/>
      <c r="G465" s="1"/>
      <c r="H465" s="1"/>
      <c r="I465" s="1"/>
      <c r="J465" s="1"/>
      <c r="K465" s="1"/>
      <c r="L465" s="1"/>
      <c r="M465" s="1"/>
      <c r="N465" s="28"/>
      <c r="O465" s="28"/>
      <c r="R465" s="12"/>
    </row>
    <row r="466" spans="1:18" ht="15">
      <c r="A466" s="29"/>
      <c r="B466" s="40"/>
      <c r="C466" s="3" t="s">
        <v>2</v>
      </c>
      <c r="D466" s="1">
        <f t="shared" si="161"/>
        <v>15892.2</v>
      </c>
      <c r="E466" s="1">
        <f t="shared" si="161"/>
        <v>0</v>
      </c>
      <c r="F466" s="1">
        <v>3178.44</v>
      </c>
      <c r="G466" s="1"/>
      <c r="H466" s="1"/>
      <c r="I466" s="1"/>
      <c r="J466" s="1">
        <v>12713.76</v>
      </c>
      <c r="K466" s="1"/>
      <c r="L466" s="1"/>
      <c r="M466" s="1"/>
      <c r="N466" s="28"/>
      <c r="O466" s="28"/>
      <c r="R466" s="12"/>
    </row>
    <row r="467" spans="1:18" ht="15" customHeight="1">
      <c r="A467" s="29" t="s">
        <v>134</v>
      </c>
      <c r="B467" s="40" t="s">
        <v>52</v>
      </c>
      <c r="C467" s="3" t="s">
        <v>14</v>
      </c>
      <c r="D467" s="1">
        <f t="shared" si="161"/>
        <v>3726</v>
      </c>
      <c r="E467" s="1">
        <f t="shared" si="161"/>
        <v>0</v>
      </c>
      <c r="F467" s="1">
        <f aca="true" t="shared" si="164" ref="F467:M467">SUM(F468:F470)</f>
        <v>745.2</v>
      </c>
      <c r="G467" s="1">
        <f t="shared" si="164"/>
        <v>0</v>
      </c>
      <c r="H467" s="1">
        <f t="shared" si="164"/>
        <v>0</v>
      </c>
      <c r="I467" s="1">
        <f t="shared" si="164"/>
        <v>0</v>
      </c>
      <c r="J467" s="1">
        <f t="shared" si="164"/>
        <v>2980.8</v>
      </c>
      <c r="K467" s="1">
        <f t="shared" si="164"/>
        <v>0</v>
      </c>
      <c r="L467" s="1">
        <f t="shared" si="164"/>
        <v>0</v>
      </c>
      <c r="M467" s="1">
        <f t="shared" si="164"/>
        <v>0</v>
      </c>
      <c r="N467" s="28" t="s">
        <v>19</v>
      </c>
      <c r="O467" s="28"/>
      <c r="R467" s="12"/>
    </row>
    <row r="468" spans="1:18" ht="15" customHeight="1">
      <c r="A468" s="29"/>
      <c r="B468" s="40"/>
      <c r="C468" s="3" t="s">
        <v>0</v>
      </c>
      <c r="D468" s="1">
        <f t="shared" si="161"/>
        <v>0</v>
      </c>
      <c r="E468" s="1">
        <f t="shared" si="161"/>
        <v>0</v>
      </c>
      <c r="F468" s="1"/>
      <c r="G468" s="1"/>
      <c r="H468" s="1"/>
      <c r="I468" s="1"/>
      <c r="J468" s="1"/>
      <c r="K468" s="1"/>
      <c r="L468" s="1"/>
      <c r="M468" s="1"/>
      <c r="N468" s="28"/>
      <c r="O468" s="28"/>
      <c r="R468" s="12"/>
    </row>
    <row r="469" spans="1:18" ht="15">
      <c r="A469" s="29"/>
      <c r="B469" s="40"/>
      <c r="C469" s="3" t="s">
        <v>1</v>
      </c>
      <c r="D469" s="1">
        <f t="shared" si="161"/>
        <v>0</v>
      </c>
      <c r="E469" s="1">
        <f t="shared" si="161"/>
        <v>0</v>
      </c>
      <c r="F469" s="1"/>
      <c r="G469" s="1"/>
      <c r="H469" s="1"/>
      <c r="I469" s="1"/>
      <c r="J469" s="1"/>
      <c r="K469" s="1"/>
      <c r="L469" s="1"/>
      <c r="M469" s="1"/>
      <c r="N469" s="28"/>
      <c r="O469" s="28"/>
      <c r="R469" s="12"/>
    </row>
    <row r="470" spans="1:18" ht="15">
      <c r="A470" s="29"/>
      <c r="B470" s="40"/>
      <c r="C470" s="3" t="s">
        <v>2</v>
      </c>
      <c r="D470" s="1">
        <f t="shared" si="161"/>
        <v>3726</v>
      </c>
      <c r="E470" s="1">
        <f t="shared" si="161"/>
        <v>0</v>
      </c>
      <c r="F470" s="1">
        <v>745.2</v>
      </c>
      <c r="G470" s="1"/>
      <c r="H470" s="1"/>
      <c r="I470" s="1"/>
      <c r="J470" s="1">
        <v>2980.8</v>
      </c>
      <c r="K470" s="1"/>
      <c r="L470" s="1"/>
      <c r="M470" s="1"/>
      <c r="N470" s="28"/>
      <c r="O470" s="28"/>
      <c r="R470" s="12"/>
    </row>
    <row r="471" spans="1:18" ht="15" customHeight="1">
      <c r="A471" s="29" t="s">
        <v>135</v>
      </c>
      <c r="B471" s="40" t="s">
        <v>53</v>
      </c>
      <c r="C471" s="3" t="s">
        <v>14</v>
      </c>
      <c r="D471" s="1">
        <f t="shared" si="161"/>
        <v>3571.4700000000003</v>
      </c>
      <c r="E471" s="1">
        <f t="shared" si="161"/>
        <v>0</v>
      </c>
      <c r="F471" s="1">
        <f aca="true" t="shared" si="165" ref="F471:M471">SUM(F472:F474)</f>
        <v>714.2940000000001</v>
      </c>
      <c r="G471" s="1">
        <f t="shared" si="165"/>
        <v>0</v>
      </c>
      <c r="H471" s="1">
        <f t="shared" si="165"/>
        <v>0</v>
      </c>
      <c r="I471" s="1">
        <f t="shared" si="165"/>
        <v>0</v>
      </c>
      <c r="J471" s="1">
        <f t="shared" si="165"/>
        <v>2857.1760000000004</v>
      </c>
      <c r="K471" s="1">
        <f t="shared" si="165"/>
        <v>0</v>
      </c>
      <c r="L471" s="1">
        <f t="shared" si="165"/>
        <v>0</v>
      </c>
      <c r="M471" s="1">
        <f t="shared" si="165"/>
        <v>0</v>
      </c>
      <c r="N471" s="28" t="s">
        <v>19</v>
      </c>
      <c r="O471" s="28"/>
      <c r="R471" s="12"/>
    </row>
    <row r="472" spans="1:18" ht="15" customHeight="1">
      <c r="A472" s="29"/>
      <c r="B472" s="40"/>
      <c r="C472" s="3" t="s">
        <v>0</v>
      </c>
      <c r="D472" s="1">
        <f t="shared" si="161"/>
        <v>0</v>
      </c>
      <c r="E472" s="1">
        <f t="shared" si="161"/>
        <v>0</v>
      </c>
      <c r="F472" s="1"/>
      <c r="G472" s="1"/>
      <c r="H472" s="1"/>
      <c r="I472" s="1"/>
      <c r="J472" s="1"/>
      <c r="K472" s="1"/>
      <c r="L472" s="1"/>
      <c r="M472" s="1"/>
      <c r="N472" s="28"/>
      <c r="O472" s="28"/>
      <c r="R472" s="12"/>
    </row>
    <row r="473" spans="1:18" ht="15">
      <c r="A473" s="29"/>
      <c r="B473" s="40"/>
      <c r="C473" s="3" t="s">
        <v>1</v>
      </c>
      <c r="D473" s="1">
        <f t="shared" si="161"/>
        <v>0</v>
      </c>
      <c r="E473" s="1">
        <f t="shared" si="161"/>
        <v>0</v>
      </c>
      <c r="F473" s="1"/>
      <c r="G473" s="1"/>
      <c r="H473" s="1"/>
      <c r="I473" s="1"/>
      <c r="J473" s="1"/>
      <c r="K473" s="1"/>
      <c r="L473" s="1"/>
      <c r="M473" s="1"/>
      <c r="N473" s="28"/>
      <c r="O473" s="28"/>
      <c r="R473" s="12"/>
    </row>
    <row r="474" spans="1:18" ht="15">
      <c r="A474" s="29"/>
      <c r="B474" s="40"/>
      <c r="C474" s="3" t="s">
        <v>2</v>
      </c>
      <c r="D474" s="1">
        <f t="shared" si="161"/>
        <v>3571.4700000000003</v>
      </c>
      <c r="E474" s="1">
        <f t="shared" si="161"/>
        <v>0</v>
      </c>
      <c r="F474" s="1">
        <v>714.2940000000001</v>
      </c>
      <c r="G474" s="1"/>
      <c r="H474" s="1"/>
      <c r="I474" s="1"/>
      <c r="J474" s="1">
        <v>2857.1760000000004</v>
      </c>
      <c r="K474" s="1"/>
      <c r="L474" s="1"/>
      <c r="M474" s="1"/>
      <c r="N474" s="28"/>
      <c r="O474" s="28"/>
      <c r="R474" s="12"/>
    </row>
    <row r="475" spans="1:18" ht="15" customHeight="1">
      <c r="A475" s="29" t="s">
        <v>136</v>
      </c>
      <c r="B475" s="40" t="s">
        <v>54</v>
      </c>
      <c r="C475" s="3" t="s">
        <v>14</v>
      </c>
      <c r="D475" s="1">
        <f t="shared" si="161"/>
        <v>3742.2900000000004</v>
      </c>
      <c r="E475" s="1">
        <f t="shared" si="161"/>
        <v>0</v>
      </c>
      <c r="F475" s="1">
        <f aca="true" t="shared" si="166" ref="F475:M475">SUM(F476:F478)</f>
        <v>748.4580000000001</v>
      </c>
      <c r="G475" s="1">
        <f t="shared" si="166"/>
        <v>0</v>
      </c>
      <c r="H475" s="1">
        <f t="shared" si="166"/>
        <v>0</v>
      </c>
      <c r="I475" s="1">
        <f t="shared" si="166"/>
        <v>0</v>
      </c>
      <c r="J475" s="1">
        <f t="shared" si="166"/>
        <v>2993.8320000000003</v>
      </c>
      <c r="K475" s="1">
        <f t="shared" si="166"/>
        <v>0</v>
      </c>
      <c r="L475" s="1">
        <f t="shared" si="166"/>
        <v>0</v>
      </c>
      <c r="M475" s="1">
        <f t="shared" si="166"/>
        <v>0</v>
      </c>
      <c r="N475" s="28" t="s">
        <v>19</v>
      </c>
      <c r="O475" s="28"/>
      <c r="R475" s="12"/>
    </row>
    <row r="476" spans="1:18" ht="15" customHeight="1">
      <c r="A476" s="29"/>
      <c r="B476" s="40"/>
      <c r="C476" s="3" t="s">
        <v>0</v>
      </c>
      <c r="D476" s="1">
        <f t="shared" si="161"/>
        <v>0</v>
      </c>
      <c r="E476" s="1">
        <f t="shared" si="161"/>
        <v>0</v>
      </c>
      <c r="F476" s="1"/>
      <c r="G476" s="1"/>
      <c r="H476" s="1"/>
      <c r="I476" s="1"/>
      <c r="J476" s="1"/>
      <c r="K476" s="1"/>
      <c r="L476" s="1"/>
      <c r="M476" s="1"/>
      <c r="N476" s="28"/>
      <c r="O476" s="28"/>
      <c r="R476" s="12"/>
    </row>
    <row r="477" spans="1:18" ht="15">
      <c r="A477" s="29"/>
      <c r="B477" s="40"/>
      <c r="C477" s="3" t="s">
        <v>1</v>
      </c>
      <c r="D477" s="1">
        <f t="shared" si="161"/>
        <v>0</v>
      </c>
      <c r="E477" s="1">
        <f t="shared" si="161"/>
        <v>0</v>
      </c>
      <c r="F477" s="1"/>
      <c r="G477" s="1"/>
      <c r="H477" s="1"/>
      <c r="I477" s="1"/>
      <c r="J477" s="1"/>
      <c r="K477" s="1"/>
      <c r="L477" s="1"/>
      <c r="M477" s="1"/>
      <c r="N477" s="28"/>
      <c r="O477" s="28"/>
      <c r="R477" s="12"/>
    </row>
    <row r="478" spans="1:18" ht="15">
      <c r="A478" s="29"/>
      <c r="B478" s="40"/>
      <c r="C478" s="3" t="s">
        <v>2</v>
      </c>
      <c r="D478" s="1">
        <f t="shared" si="161"/>
        <v>3742.2900000000004</v>
      </c>
      <c r="E478" s="1">
        <f t="shared" si="161"/>
        <v>0</v>
      </c>
      <c r="F478" s="1">
        <v>748.4580000000001</v>
      </c>
      <c r="G478" s="1"/>
      <c r="H478" s="1"/>
      <c r="I478" s="1"/>
      <c r="J478" s="1">
        <v>2993.8320000000003</v>
      </c>
      <c r="K478" s="1"/>
      <c r="L478" s="1"/>
      <c r="M478" s="1"/>
      <c r="N478" s="28"/>
      <c r="O478" s="28"/>
      <c r="R478" s="12"/>
    </row>
    <row r="479" spans="1:18" ht="15" customHeight="1">
      <c r="A479" s="29" t="s">
        <v>137</v>
      </c>
      <c r="B479" s="40" t="s">
        <v>55</v>
      </c>
      <c r="C479" s="3" t="s">
        <v>14</v>
      </c>
      <c r="D479" s="1">
        <f>ROUNDDOWN(F479+H479+J479+L479,1)</f>
        <v>4924.1</v>
      </c>
      <c r="E479" s="1">
        <f t="shared" si="161"/>
        <v>0</v>
      </c>
      <c r="F479" s="1">
        <f aca="true" t="shared" si="167" ref="F479:M479">SUM(F480:F482)</f>
        <v>984.8340000000001</v>
      </c>
      <c r="G479" s="1">
        <f t="shared" si="167"/>
        <v>0</v>
      </c>
      <c r="H479" s="1">
        <f t="shared" si="167"/>
        <v>0</v>
      </c>
      <c r="I479" s="1">
        <f t="shared" si="167"/>
        <v>0</v>
      </c>
      <c r="J479" s="1">
        <f t="shared" si="167"/>
        <v>3939.336</v>
      </c>
      <c r="K479" s="1">
        <f t="shared" si="167"/>
        <v>0</v>
      </c>
      <c r="L479" s="1">
        <f t="shared" si="167"/>
        <v>0</v>
      </c>
      <c r="M479" s="1">
        <f t="shared" si="167"/>
        <v>0</v>
      </c>
      <c r="N479" s="28" t="s">
        <v>19</v>
      </c>
      <c r="O479" s="28"/>
      <c r="R479" s="12"/>
    </row>
    <row r="480" spans="1:18" ht="15" customHeight="1">
      <c r="A480" s="29"/>
      <c r="B480" s="40"/>
      <c r="C480" s="3" t="s">
        <v>0</v>
      </c>
      <c r="D480" s="1">
        <f t="shared" si="161"/>
        <v>0</v>
      </c>
      <c r="E480" s="1">
        <f t="shared" si="161"/>
        <v>0</v>
      </c>
      <c r="F480" s="1"/>
      <c r="G480" s="1"/>
      <c r="H480" s="1"/>
      <c r="I480" s="1"/>
      <c r="J480" s="1"/>
      <c r="K480" s="1"/>
      <c r="L480" s="1"/>
      <c r="M480" s="1"/>
      <c r="N480" s="28"/>
      <c r="O480" s="28"/>
      <c r="R480" s="12"/>
    </row>
    <row r="481" spans="1:18" ht="15">
      <c r="A481" s="29"/>
      <c r="B481" s="40"/>
      <c r="C481" s="3" t="s">
        <v>1</v>
      </c>
      <c r="D481" s="1">
        <f t="shared" si="161"/>
        <v>0</v>
      </c>
      <c r="E481" s="1">
        <f t="shared" si="161"/>
        <v>0</v>
      </c>
      <c r="F481" s="1"/>
      <c r="G481" s="1"/>
      <c r="H481" s="1"/>
      <c r="I481" s="1"/>
      <c r="J481" s="1"/>
      <c r="K481" s="1"/>
      <c r="L481" s="1"/>
      <c r="M481" s="1"/>
      <c r="N481" s="28"/>
      <c r="O481" s="28"/>
      <c r="R481" s="12"/>
    </row>
    <row r="482" spans="1:18" ht="15">
      <c r="A482" s="29"/>
      <c r="B482" s="40"/>
      <c r="C482" s="3" t="s">
        <v>2</v>
      </c>
      <c r="D482" s="1">
        <f>ROUNDDOWN(F482+H482+J482+L482,1)</f>
        <v>4924.1</v>
      </c>
      <c r="E482" s="1">
        <f t="shared" si="161"/>
        <v>0</v>
      </c>
      <c r="F482" s="1">
        <v>984.8340000000001</v>
      </c>
      <c r="G482" s="1"/>
      <c r="H482" s="1"/>
      <c r="I482" s="1"/>
      <c r="J482" s="1">
        <f>3939.336</f>
        <v>3939.336</v>
      </c>
      <c r="K482" s="1"/>
      <c r="L482" s="1"/>
      <c r="M482" s="1"/>
      <c r="N482" s="28"/>
      <c r="O482" s="28"/>
      <c r="R482" s="12"/>
    </row>
    <row r="483" spans="1:18" ht="15" customHeight="1">
      <c r="A483" s="29" t="s">
        <v>138</v>
      </c>
      <c r="B483" s="40" t="s">
        <v>56</v>
      </c>
      <c r="C483" s="3" t="s">
        <v>14</v>
      </c>
      <c r="D483" s="1">
        <f t="shared" si="161"/>
        <v>796.9499999999999</v>
      </c>
      <c r="E483" s="1">
        <f t="shared" si="161"/>
        <v>0</v>
      </c>
      <c r="F483" s="1">
        <f aca="true" t="shared" si="168" ref="F483:M483">SUM(F484:F486)</f>
        <v>159.39</v>
      </c>
      <c r="G483" s="1">
        <f t="shared" si="168"/>
        <v>0</v>
      </c>
      <c r="H483" s="1">
        <f t="shared" si="168"/>
        <v>0</v>
      </c>
      <c r="I483" s="1">
        <f t="shared" si="168"/>
        <v>0</v>
      </c>
      <c r="J483" s="1">
        <f t="shared" si="168"/>
        <v>637.56</v>
      </c>
      <c r="K483" s="1">
        <f t="shared" si="168"/>
        <v>0</v>
      </c>
      <c r="L483" s="1">
        <f t="shared" si="168"/>
        <v>0</v>
      </c>
      <c r="M483" s="1">
        <f t="shared" si="168"/>
        <v>0</v>
      </c>
      <c r="N483" s="28" t="s">
        <v>19</v>
      </c>
      <c r="O483" s="28"/>
      <c r="R483" s="12"/>
    </row>
    <row r="484" spans="1:18" ht="15" customHeight="1">
      <c r="A484" s="29"/>
      <c r="B484" s="40"/>
      <c r="C484" s="3" t="s">
        <v>0</v>
      </c>
      <c r="D484" s="1">
        <f t="shared" si="161"/>
        <v>0</v>
      </c>
      <c r="E484" s="1">
        <f t="shared" si="161"/>
        <v>0</v>
      </c>
      <c r="F484" s="1"/>
      <c r="G484" s="1"/>
      <c r="H484" s="1"/>
      <c r="I484" s="1"/>
      <c r="J484" s="1"/>
      <c r="K484" s="1"/>
      <c r="L484" s="1"/>
      <c r="M484" s="1"/>
      <c r="N484" s="28"/>
      <c r="O484" s="28"/>
      <c r="R484" s="12"/>
    </row>
    <row r="485" spans="1:18" ht="15">
      <c r="A485" s="29"/>
      <c r="B485" s="40"/>
      <c r="C485" s="3" t="s">
        <v>1</v>
      </c>
      <c r="D485" s="1">
        <f t="shared" si="161"/>
        <v>0</v>
      </c>
      <c r="E485" s="1">
        <f t="shared" si="161"/>
        <v>0</v>
      </c>
      <c r="F485" s="1"/>
      <c r="G485" s="1"/>
      <c r="H485" s="1"/>
      <c r="I485" s="1"/>
      <c r="J485" s="1"/>
      <c r="K485" s="1"/>
      <c r="L485" s="1"/>
      <c r="M485" s="1"/>
      <c r="N485" s="28"/>
      <c r="O485" s="28"/>
      <c r="R485" s="12"/>
    </row>
    <row r="486" spans="1:18" ht="15">
      <c r="A486" s="29"/>
      <c r="B486" s="40"/>
      <c r="C486" s="3" t="s">
        <v>2</v>
      </c>
      <c r="D486" s="1">
        <f t="shared" si="161"/>
        <v>796.9499999999999</v>
      </c>
      <c r="E486" s="1">
        <f t="shared" si="161"/>
        <v>0</v>
      </c>
      <c r="F486" s="1">
        <v>159.39</v>
      </c>
      <c r="G486" s="1"/>
      <c r="H486" s="1"/>
      <c r="I486" s="1"/>
      <c r="J486" s="1">
        <v>637.56</v>
      </c>
      <c r="K486" s="1"/>
      <c r="L486" s="1"/>
      <c r="M486" s="1"/>
      <c r="N486" s="28"/>
      <c r="O486" s="28"/>
      <c r="R486" s="12"/>
    </row>
    <row r="487" spans="1:18" ht="15" customHeight="1">
      <c r="A487" s="29" t="s">
        <v>139</v>
      </c>
      <c r="B487" s="40" t="s">
        <v>57</v>
      </c>
      <c r="C487" s="3" t="s">
        <v>14</v>
      </c>
      <c r="D487" s="1">
        <f t="shared" si="161"/>
        <v>642.69</v>
      </c>
      <c r="E487" s="1">
        <f t="shared" si="161"/>
        <v>0</v>
      </c>
      <c r="F487" s="1">
        <f aca="true" t="shared" si="169" ref="F487:M487">SUM(F488:F490)</f>
        <v>128.538</v>
      </c>
      <c r="G487" s="1">
        <f t="shared" si="169"/>
        <v>0</v>
      </c>
      <c r="H487" s="1">
        <f t="shared" si="169"/>
        <v>0</v>
      </c>
      <c r="I487" s="1">
        <f t="shared" si="169"/>
        <v>0</v>
      </c>
      <c r="J487" s="1">
        <f t="shared" si="169"/>
        <v>514.152</v>
      </c>
      <c r="K487" s="1">
        <f t="shared" si="169"/>
        <v>0</v>
      </c>
      <c r="L487" s="1">
        <f t="shared" si="169"/>
        <v>0</v>
      </c>
      <c r="M487" s="1">
        <f t="shared" si="169"/>
        <v>0</v>
      </c>
      <c r="N487" s="28" t="s">
        <v>19</v>
      </c>
      <c r="O487" s="28"/>
      <c r="R487" s="12"/>
    </row>
    <row r="488" spans="1:18" ht="15" customHeight="1">
      <c r="A488" s="29"/>
      <c r="B488" s="40"/>
      <c r="C488" s="3" t="s">
        <v>0</v>
      </c>
      <c r="D488" s="1">
        <f t="shared" si="161"/>
        <v>0</v>
      </c>
      <c r="E488" s="1">
        <f t="shared" si="161"/>
        <v>0</v>
      </c>
      <c r="F488" s="1"/>
      <c r="G488" s="1"/>
      <c r="H488" s="1"/>
      <c r="I488" s="1"/>
      <c r="J488" s="1"/>
      <c r="K488" s="1"/>
      <c r="L488" s="1"/>
      <c r="M488" s="1"/>
      <c r="N488" s="28"/>
      <c r="O488" s="28"/>
      <c r="R488" s="12"/>
    </row>
    <row r="489" spans="1:18" ht="15">
      <c r="A489" s="29"/>
      <c r="B489" s="40"/>
      <c r="C489" s="3" t="s">
        <v>1</v>
      </c>
      <c r="D489" s="1">
        <f t="shared" si="161"/>
        <v>0</v>
      </c>
      <c r="E489" s="1">
        <f t="shared" si="161"/>
        <v>0</v>
      </c>
      <c r="F489" s="1"/>
      <c r="G489" s="1"/>
      <c r="H489" s="1"/>
      <c r="I489" s="1"/>
      <c r="J489" s="1"/>
      <c r="K489" s="1"/>
      <c r="L489" s="1"/>
      <c r="M489" s="1"/>
      <c r="N489" s="28"/>
      <c r="O489" s="28"/>
      <c r="R489" s="12"/>
    </row>
    <row r="490" spans="1:18" ht="15">
      <c r="A490" s="29"/>
      <c r="B490" s="40"/>
      <c r="C490" s="3" t="s">
        <v>2</v>
      </c>
      <c r="D490" s="1">
        <f t="shared" si="161"/>
        <v>642.69</v>
      </c>
      <c r="E490" s="1">
        <f t="shared" si="161"/>
        <v>0</v>
      </c>
      <c r="F490" s="1">
        <v>128.538</v>
      </c>
      <c r="G490" s="1"/>
      <c r="H490" s="1"/>
      <c r="I490" s="1"/>
      <c r="J490" s="1">
        <v>514.152</v>
      </c>
      <c r="K490" s="1"/>
      <c r="L490" s="1"/>
      <c r="M490" s="1"/>
      <c r="N490" s="28"/>
      <c r="O490" s="28"/>
      <c r="R490" s="12"/>
    </row>
    <row r="491" spans="1:18" ht="15" customHeight="1">
      <c r="A491" s="29" t="s">
        <v>140</v>
      </c>
      <c r="B491" s="40" t="s">
        <v>58</v>
      </c>
      <c r="C491" s="3" t="s">
        <v>14</v>
      </c>
      <c r="D491" s="1">
        <f aca="true" t="shared" si="170" ref="D491:E506">F491+H491+J491+L491</f>
        <v>963.9</v>
      </c>
      <c r="E491" s="1">
        <f t="shared" si="170"/>
        <v>0</v>
      </c>
      <c r="F491" s="1">
        <f aca="true" t="shared" si="171" ref="F491:M491">SUM(F492:F494)</f>
        <v>192.78</v>
      </c>
      <c r="G491" s="1">
        <f t="shared" si="171"/>
        <v>0</v>
      </c>
      <c r="H491" s="1">
        <f t="shared" si="171"/>
        <v>0</v>
      </c>
      <c r="I491" s="1">
        <f t="shared" si="171"/>
        <v>0</v>
      </c>
      <c r="J491" s="1">
        <f t="shared" si="171"/>
        <v>771.12</v>
      </c>
      <c r="K491" s="1">
        <f t="shared" si="171"/>
        <v>0</v>
      </c>
      <c r="L491" s="1">
        <f t="shared" si="171"/>
        <v>0</v>
      </c>
      <c r="M491" s="1">
        <f t="shared" si="171"/>
        <v>0</v>
      </c>
      <c r="N491" s="28" t="s">
        <v>19</v>
      </c>
      <c r="O491" s="28"/>
      <c r="R491" s="12"/>
    </row>
    <row r="492" spans="1:18" ht="15" customHeight="1">
      <c r="A492" s="29"/>
      <c r="B492" s="40"/>
      <c r="C492" s="3" t="s">
        <v>0</v>
      </c>
      <c r="D492" s="1">
        <f t="shared" si="170"/>
        <v>0</v>
      </c>
      <c r="E492" s="1">
        <f t="shared" si="170"/>
        <v>0</v>
      </c>
      <c r="F492" s="1"/>
      <c r="G492" s="1"/>
      <c r="H492" s="1"/>
      <c r="I492" s="1"/>
      <c r="J492" s="1"/>
      <c r="K492" s="1"/>
      <c r="L492" s="1"/>
      <c r="M492" s="1"/>
      <c r="N492" s="28"/>
      <c r="O492" s="28"/>
      <c r="R492" s="12"/>
    </row>
    <row r="493" spans="1:18" ht="15">
      <c r="A493" s="29"/>
      <c r="B493" s="40"/>
      <c r="C493" s="3" t="s">
        <v>1</v>
      </c>
      <c r="D493" s="1">
        <f t="shared" si="170"/>
        <v>0</v>
      </c>
      <c r="E493" s="1">
        <f t="shared" si="170"/>
        <v>0</v>
      </c>
      <c r="F493" s="1"/>
      <c r="G493" s="1"/>
      <c r="H493" s="1"/>
      <c r="I493" s="1"/>
      <c r="J493" s="1"/>
      <c r="K493" s="1"/>
      <c r="L493" s="1"/>
      <c r="M493" s="1"/>
      <c r="N493" s="28"/>
      <c r="O493" s="28"/>
      <c r="R493" s="12"/>
    </row>
    <row r="494" spans="1:18" ht="15">
      <c r="A494" s="29"/>
      <c r="B494" s="40"/>
      <c r="C494" s="3" t="s">
        <v>2</v>
      </c>
      <c r="D494" s="1">
        <f t="shared" si="170"/>
        <v>963.9</v>
      </c>
      <c r="E494" s="1">
        <f t="shared" si="170"/>
        <v>0</v>
      </c>
      <c r="F494" s="1">
        <v>192.78</v>
      </c>
      <c r="G494" s="1"/>
      <c r="H494" s="1"/>
      <c r="I494" s="1"/>
      <c r="J494" s="1">
        <v>771.12</v>
      </c>
      <c r="K494" s="1"/>
      <c r="L494" s="1"/>
      <c r="M494" s="1"/>
      <c r="N494" s="28"/>
      <c r="O494" s="28"/>
      <c r="R494" s="12"/>
    </row>
    <row r="495" spans="1:18" ht="15" customHeight="1">
      <c r="A495" s="29" t="s">
        <v>141</v>
      </c>
      <c r="B495" s="40" t="s">
        <v>59</v>
      </c>
      <c r="C495" s="3" t="s">
        <v>14</v>
      </c>
      <c r="D495" s="1">
        <f t="shared" si="170"/>
        <v>740.25</v>
      </c>
      <c r="E495" s="1">
        <f t="shared" si="170"/>
        <v>0</v>
      </c>
      <c r="F495" s="1">
        <f aca="true" t="shared" si="172" ref="F495:M495">SUM(F496:F498)</f>
        <v>148.05</v>
      </c>
      <c r="G495" s="1">
        <f t="shared" si="172"/>
        <v>0</v>
      </c>
      <c r="H495" s="1">
        <f t="shared" si="172"/>
        <v>0</v>
      </c>
      <c r="I495" s="1">
        <f t="shared" si="172"/>
        <v>0</v>
      </c>
      <c r="J495" s="1">
        <f t="shared" si="172"/>
        <v>592.2</v>
      </c>
      <c r="K495" s="1">
        <f t="shared" si="172"/>
        <v>0</v>
      </c>
      <c r="L495" s="1">
        <f t="shared" si="172"/>
        <v>0</v>
      </c>
      <c r="M495" s="1">
        <f t="shared" si="172"/>
        <v>0</v>
      </c>
      <c r="N495" s="28" t="s">
        <v>19</v>
      </c>
      <c r="O495" s="28"/>
      <c r="R495" s="12"/>
    </row>
    <row r="496" spans="1:18" ht="15" customHeight="1">
      <c r="A496" s="29"/>
      <c r="B496" s="40"/>
      <c r="C496" s="3" t="s">
        <v>0</v>
      </c>
      <c r="D496" s="1">
        <f t="shared" si="170"/>
        <v>0</v>
      </c>
      <c r="E496" s="1">
        <f t="shared" si="170"/>
        <v>0</v>
      </c>
      <c r="F496" s="1"/>
      <c r="G496" s="1"/>
      <c r="H496" s="1"/>
      <c r="I496" s="1"/>
      <c r="J496" s="1"/>
      <c r="K496" s="1"/>
      <c r="L496" s="1"/>
      <c r="M496" s="1"/>
      <c r="N496" s="28"/>
      <c r="O496" s="28"/>
      <c r="R496" s="12"/>
    </row>
    <row r="497" spans="1:18" ht="15">
      <c r="A497" s="29"/>
      <c r="B497" s="40"/>
      <c r="C497" s="3" t="s">
        <v>1</v>
      </c>
      <c r="D497" s="1">
        <f t="shared" si="170"/>
        <v>0</v>
      </c>
      <c r="E497" s="1">
        <f t="shared" si="170"/>
        <v>0</v>
      </c>
      <c r="F497" s="1"/>
      <c r="G497" s="1"/>
      <c r="H497" s="1"/>
      <c r="I497" s="1"/>
      <c r="J497" s="1"/>
      <c r="K497" s="1"/>
      <c r="L497" s="1"/>
      <c r="M497" s="1"/>
      <c r="N497" s="28"/>
      <c r="O497" s="28"/>
      <c r="R497" s="12"/>
    </row>
    <row r="498" spans="1:18" ht="15">
      <c r="A498" s="29"/>
      <c r="B498" s="40"/>
      <c r="C498" s="3" t="s">
        <v>2</v>
      </c>
      <c r="D498" s="1">
        <f t="shared" si="170"/>
        <v>740.25</v>
      </c>
      <c r="E498" s="1">
        <f t="shared" si="170"/>
        <v>0</v>
      </c>
      <c r="F498" s="1">
        <v>148.05</v>
      </c>
      <c r="G498" s="1"/>
      <c r="H498" s="1"/>
      <c r="I498" s="1"/>
      <c r="J498" s="1">
        <v>592.2</v>
      </c>
      <c r="K498" s="1"/>
      <c r="L498" s="1"/>
      <c r="M498" s="1"/>
      <c r="N498" s="28"/>
      <c r="O498" s="28"/>
      <c r="R498" s="12"/>
    </row>
    <row r="499" spans="1:18" ht="15" customHeight="1">
      <c r="A499" s="29" t="s">
        <v>186</v>
      </c>
      <c r="B499" s="40" t="s">
        <v>60</v>
      </c>
      <c r="C499" s="3" t="s">
        <v>14</v>
      </c>
      <c r="D499" s="1">
        <f t="shared" si="170"/>
        <v>167.49</v>
      </c>
      <c r="E499" s="1">
        <f t="shared" si="170"/>
        <v>0</v>
      </c>
      <c r="F499" s="1">
        <f aca="true" t="shared" si="173" ref="F499:M499">SUM(F500:F502)</f>
        <v>33.498000000000005</v>
      </c>
      <c r="G499" s="1">
        <f t="shared" si="173"/>
        <v>0</v>
      </c>
      <c r="H499" s="1">
        <f t="shared" si="173"/>
        <v>0</v>
      </c>
      <c r="I499" s="1">
        <f t="shared" si="173"/>
        <v>0</v>
      </c>
      <c r="J499" s="1">
        <f t="shared" si="173"/>
        <v>133.99200000000002</v>
      </c>
      <c r="K499" s="1">
        <f t="shared" si="173"/>
        <v>0</v>
      </c>
      <c r="L499" s="1">
        <f t="shared" si="173"/>
        <v>0</v>
      </c>
      <c r="M499" s="1">
        <f t="shared" si="173"/>
        <v>0</v>
      </c>
      <c r="N499" s="28" t="s">
        <v>19</v>
      </c>
      <c r="O499" s="28"/>
      <c r="R499" s="12"/>
    </row>
    <row r="500" spans="1:18" ht="15" customHeight="1">
      <c r="A500" s="29"/>
      <c r="B500" s="40"/>
      <c r="C500" s="3" t="s">
        <v>0</v>
      </c>
      <c r="D500" s="1">
        <f t="shared" si="170"/>
        <v>0</v>
      </c>
      <c r="E500" s="1">
        <f t="shared" si="170"/>
        <v>0</v>
      </c>
      <c r="F500" s="1"/>
      <c r="G500" s="1"/>
      <c r="H500" s="1"/>
      <c r="I500" s="1"/>
      <c r="J500" s="1"/>
      <c r="K500" s="1"/>
      <c r="L500" s="1"/>
      <c r="M500" s="1"/>
      <c r="N500" s="28"/>
      <c r="O500" s="28"/>
      <c r="R500" s="12"/>
    </row>
    <row r="501" spans="1:18" ht="15">
      <c r="A501" s="29"/>
      <c r="B501" s="40"/>
      <c r="C501" s="3" t="s">
        <v>1</v>
      </c>
      <c r="D501" s="1">
        <f t="shared" si="170"/>
        <v>0</v>
      </c>
      <c r="E501" s="1">
        <f t="shared" si="170"/>
        <v>0</v>
      </c>
      <c r="F501" s="1"/>
      <c r="G501" s="1"/>
      <c r="H501" s="1"/>
      <c r="I501" s="1"/>
      <c r="J501" s="1"/>
      <c r="K501" s="1"/>
      <c r="L501" s="1"/>
      <c r="M501" s="1"/>
      <c r="N501" s="28"/>
      <c r="O501" s="28"/>
      <c r="R501" s="12"/>
    </row>
    <row r="502" spans="1:18" ht="15">
      <c r="A502" s="29"/>
      <c r="B502" s="40"/>
      <c r="C502" s="3" t="s">
        <v>2</v>
      </c>
      <c r="D502" s="1">
        <f t="shared" si="170"/>
        <v>167.49</v>
      </c>
      <c r="E502" s="1">
        <f t="shared" si="170"/>
        <v>0</v>
      </c>
      <c r="F502" s="1">
        <v>33.498000000000005</v>
      </c>
      <c r="G502" s="1"/>
      <c r="H502" s="1"/>
      <c r="I502" s="1"/>
      <c r="J502" s="1">
        <v>133.99200000000002</v>
      </c>
      <c r="K502" s="1"/>
      <c r="L502" s="1"/>
      <c r="M502" s="1"/>
      <c r="N502" s="28"/>
      <c r="O502" s="28"/>
      <c r="R502" s="12"/>
    </row>
    <row r="503" spans="1:18" ht="15" customHeight="1">
      <c r="A503" s="29" t="s">
        <v>220</v>
      </c>
      <c r="B503" s="40" t="s">
        <v>61</v>
      </c>
      <c r="C503" s="3" t="s">
        <v>14</v>
      </c>
      <c r="D503" s="1">
        <f>ROUNDDOWN(F503+H503+J503+L503,1)</f>
        <v>384.6</v>
      </c>
      <c r="E503" s="1">
        <f t="shared" si="170"/>
        <v>0</v>
      </c>
      <c r="F503" s="1">
        <f aca="true" t="shared" si="174" ref="F503:M503">SUM(F504:F506)</f>
        <v>76.932</v>
      </c>
      <c r="G503" s="1">
        <f t="shared" si="174"/>
        <v>0</v>
      </c>
      <c r="H503" s="1">
        <f t="shared" si="174"/>
        <v>0</v>
      </c>
      <c r="I503" s="1">
        <f t="shared" si="174"/>
        <v>0</v>
      </c>
      <c r="J503" s="1">
        <f t="shared" si="174"/>
        <v>307.728</v>
      </c>
      <c r="K503" s="1">
        <f t="shared" si="174"/>
        <v>0</v>
      </c>
      <c r="L503" s="1">
        <f t="shared" si="174"/>
        <v>0</v>
      </c>
      <c r="M503" s="1">
        <f t="shared" si="174"/>
        <v>0</v>
      </c>
      <c r="N503" s="28" t="s">
        <v>19</v>
      </c>
      <c r="O503" s="28"/>
      <c r="R503" s="12"/>
    </row>
    <row r="504" spans="1:18" ht="15" customHeight="1">
      <c r="A504" s="29"/>
      <c r="B504" s="40"/>
      <c r="C504" s="3" t="s">
        <v>0</v>
      </c>
      <c r="D504" s="1">
        <f t="shared" si="170"/>
        <v>0</v>
      </c>
      <c r="E504" s="1">
        <f t="shared" si="170"/>
        <v>0</v>
      </c>
      <c r="F504" s="1"/>
      <c r="G504" s="1"/>
      <c r="H504" s="1"/>
      <c r="I504" s="1"/>
      <c r="J504" s="1"/>
      <c r="K504" s="1"/>
      <c r="L504" s="1"/>
      <c r="M504" s="1"/>
      <c r="N504" s="28"/>
      <c r="O504" s="28"/>
      <c r="R504" s="12"/>
    </row>
    <row r="505" spans="1:18" ht="15">
      <c r="A505" s="29"/>
      <c r="B505" s="40"/>
      <c r="C505" s="3" t="s">
        <v>1</v>
      </c>
      <c r="D505" s="1">
        <f t="shared" si="170"/>
        <v>0</v>
      </c>
      <c r="E505" s="1">
        <f t="shared" si="170"/>
        <v>0</v>
      </c>
      <c r="F505" s="1"/>
      <c r="G505" s="1"/>
      <c r="H505" s="1"/>
      <c r="I505" s="1"/>
      <c r="J505" s="1"/>
      <c r="K505" s="1"/>
      <c r="L505" s="1"/>
      <c r="M505" s="1"/>
      <c r="N505" s="28"/>
      <c r="O505" s="28"/>
      <c r="R505" s="12"/>
    </row>
    <row r="506" spans="1:18" ht="15">
      <c r="A506" s="29"/>
      <c r="B506" s="40"/>
      <c r="C506" s="3" t="s">
        <v>2</v>
      </c>
      <c r="D506" s="1">
        <f>ROUNDDOWN(F506+H506+J506+L506,1)</f>
        <v>384.6</v>
      </c>
      <c r="E506" s="1">
        <f t="shared" si="170"/>
        <v>0</v>
      </c>
      <c r="F506" s="1">
        <f>76.932</f>
        <v>76.932</v>
      </c>
      <c r="G506" s="1"/>
      <c r="H506" s="1"/>
      <c r="I506" s="1"/>
      <c r="J506" s="1">
        <v>307.728</v>
      </c>
      <c r="K506" s="1"/>
      <c r="L506" s="1"/>
      <c r="M506" s="1"/>
      <c r="N506" s="28"/>
      <c r="O506" s="28"/>
      <c r="R506" s="12"/>
    </row>
    <row r="507" spans="1:18" ht="15" customHeight="1">
      <c r="A507" s="29"/>
      <c r="B507" s="28" t="s">
        <v>17</v>
      </c>
      <c r="C507" s="3" t="s">
        <v>14</v>
      </c>
      <c r="D507" s="1">
        <f>ROUNDDOWN(F507+H507+J507+L507,1)</f>
        <v>1110177.8</v>
      </c>
      <c r="E507" s="1">
        <f>G507+I507+K507+M507</f>
        <v>52256.8</v>
      </c>
      <c r="F507" s="1">
        <f aca="true" t="shared" si="175" ref="F507:M507">SUM(F508:F510)</f>
        <v>343271.14235999994</v>
      </c>
      <c r="G507" s="1">
        <f t="shared" si="175"/>
        <v>52256.8</v>
      </c>
      <c r="H507" s="1">
        <f t="shared" si="175"/>
        <v>0</v>
      </c>
      <c r="I507" s="1">
        <f t="shared" si="175"/>
        <v>0</v>
      </c>
      <c r="J507" s="1">
        <f>SUM(J508:J510)</f>
        <v>766906.722</v>
      </c>
      <c r="K507" s="1">
        <f t="shared" si="175"/>
        <v>0</v>
      </c>
      <c r="L507" s="1">
        <f t="shared" si="175"/>
        <v>0</v>
      </c>
      <c r="M507" s="1">
        <f t="shared" si="175"/>
        <v>0</v>
      </c>
      <c r="N507" s="28"/>
      <c r="O507" s="28"/>
      <c r="R507" s="12"/>
    </row>
    <row r="508" spans="1:18" ht="15">
      <c r="A508" s="29"/>
      <c r="B508" s="28"/>
      <c r="C508" s="3" t="s">
        <v>0</v>
      </c>
      <c r="D508" s="1">
        <f aca="true" t="shared" si="176" ref="D508:D514">F508+H508+J508+L508</f>
        <v>499050.42036</v>
      </c>
      <c r="E508" s="1">
        <f>G508+I508+K508+M508</f>
        <v>14279.5</v>
      </c>
      <c r="F508" s="1">
        <f>F312+F316+F320+F324+F328+F332+F336+F340+F344+F348+F352+F356+F360+F364+F376+F380+F384+F388+F392+F396+F400+F404+F408+F412+F416+F420+F424+F428+F432+F436+F440+F444+F448+F452+F456+F460+F464+F468+F472+F476+F480+F484+F488+F492+F496+F500+F504+F372+F368</f>
        <v>190663.83036</v>
      </c>
      <c r="G508" s="1">
        <f>G312+G316+G320+G324+G328+G332+G336+G340+G344+G348+G352+G356+G360+G364+G376+G380+G384+G388+G392+G396+G400+G404+G408+G412+G416+G420+G424+G428+G432+G436+G440+G444+G448+G452+G456+G460+G464+G468+G472+G476+G480+G484+G488+G492+G496+G500+G504+G372+G368</f>
        <v>14279.5</v>
      </c>
      <c r="H508" s="1">
        <f aca="true" t="shared" si="177" ref="H508:M508">H312+H316+H320+H324+H328+H332+H336+H340+H344+H348+H352+H356+H360+H364+H376+H380+H384+H388+H392+H396+H400+H404+H408+H412+H416+H420+H424+H428+H432+H436+H440+H444+H448+H452+H456+H460+H464+H468+H472+H476+H480+H484+H488+H492+H496+H500+H504+H368+H372</f>
        <v>0</v>
      </c>
      <c r="I508" s="1">
        <f t="shared" si="177"/>
        <v>0</v>
      </c>
      <c r="J508" s="1">
        <f>J312+J316+J320+J324+J328+J332+J336+J340+J344+J348+J352+J356+J360+J364+J376+J380+J384+J388+J392+J396+J400+J404+J408+J412+J416+J420+J424+J428+J432+J436+J440+J444+J448+J452+J456+J460+J464+J468+J472+J476+J480+J484+J488+J492+J496+J500+J504+J368+J372</f>
        <v>308386.58999999997</v>
      </c>
      <c r="K508" s="1">
        <f t="shared" si="177"/>
        <v>0</v>
      </c>
      <c r="L508" s="1">
        <f t="shared" si="177"/>
        <v>0</v>
      </c>
      <c r="M508" s="1">
        <f t="shared" si="177"/>
        <v>0</v>
      </c>
      <c r="N508" s="28"/>
      <c r="O508" s="28"/>
      <c r="R508" s="12"/>
    </row>
    <row r="509" spans="1:18" ht="15">
      <c r="A509" s="29"/>
      <c r="B509" s="28"/>
      <c r="C509" s="3" t="s">
        <v>1</v>
      </c>
      <c r="D509" s="1">
        <f t="shared" si="176"/>
        <v>344295.08999999997</v>
      </c>
      <c r="E509" s="1">
        <f aca="true" t="shared" si="178" ref="E509:E514">G509+I509+K509+M509</f>
        <v>37977.3</v>
      </c>
      <c r="F509" s="1">
        <f aca="true" t="shared" si="179" ref="F509:M510">F313+F317+F321+F325+F329+F333+F337+F341+F345+F349+F353+F357+F361+F365+F377+F381+F385+F389+F393+F397+F401+F405+F409+F413+F417+F421+F425+F429+F433+F437+F441+F445+F449+F453+F457+F461+F465+F469+F473+F477+F481+F485+F489+F493+F497+F501+F505+F369+F373</f>
        <v>99240.85799999996</v>
      </c>
      <c r="G509" s="1">
        <f>G313+G317+G321+G325+G329+G333+G337+G341+G345+G349+G353+G357+G361+G365+G377+G381+G385+G389+G393+G397+G401+G405+G409+G413+G417+G421+G425+G429+G433+G437+G441+G445+G449+G453+G457+G461+G465+G469+G473+G477+G481+G485+G489+G493+G497+G501+G505+G369+G373</f>
        <v>37977.3</v>
      </c>
      <c r="H509" s="1">
        <f t="shared" si="179"/>
        <v>0</v>
      </c>
      <c r="I509" s="1">
        <f t="shared" si="179"/>
        <v>0</v>
      </c>
      <c r="J509" s="1">
        <f>J313+J317+J321+J325+J329+J333+J337+J341+J345+J349+J353+J357+J361+J365+J377+J381+J385+J389+J393+J397+J401+J405+J409+J413+J417+J421+J425+J429+J433+J437+J441+J445+J449+J453+J457+J461+J465+J469+J473+J477+J481+J485+J489+J493+J497+J501+J505+J369+J373</f>
        <v>245054.23200000002</v>
      </c>
      <c r="K509" s="1">
        <f t="shared" si="179"/>
        <v>0</v>
      </c>
      <c r="L509" s="1">
        <f t="shared" si="179"/>
        <v>0</v>
      </c>
      <c r="M509" s="1">
        <f t="shared" si="179"/>
        <v>0</v>
      </c>
      <c r="N509" s="28"/>
      <c r="O509" s="28"/>
      <c r="R509" s="12"/>
    </row>
    <row r="510" spans="1:18" ht="15">
      <c r="A510" s="29"/>
      <c r="B510" s="28"/>
      <c r="C510" s="3" t="s">
        <v>2</v>
      </c>
      <c r="D510" s="1">
        <f t="shared" si="176"/>
        <v>266832.354</v>
      </c>
      <c r="E510" s="1">
        <f t="shared" si="178"/>
        <v>0</v>
      </c>
      <c r="F510" s="1">
        <f t="shared" si="179"/>
        <v>53366.454</v>
      </c>
      <c r="G510" s="1">
        <f t="shared" si="179"/>
        <v>0</v>
      </c>
      <c r="H510" s="1">
        <f t="shared" si="179"/>
        <v>0</v>
      </c>
      <c r="I510" s="1">
        <f t="shared" si="179"/>
        <v>0</v>
      </c>
      <c r="J510" s="1">
        <f>ROUNDUP(J314+J318+J322+J326+J330+J334+J338+J342+J346+J350+J354+J358+J362+J366+J378+J382+J386+J390+J394+J398+J402+J406+J410+J414+J418+J422+J426+J430+J434+J438+J442+J446+J450+J454+J458+J462+J466+J470+J474+J478+J482+J486+J490+J494+J498+J502+J506+J370+J374,1)</f>
        <v>213465.9</v>
      </c>
      <c r="K510" s="1">
        <f t="shared" si="179"/>
        <v>0</v>
      </c>
      <c r="L510" s="1">
        <f t="shared" si="179"/>
        <v>0</v>
      </c>
      <c r="M510" s="1">
        <f t="shared" si="179"/>
        <v>0</v>
      </c>
      <c r="N510" s="28"/>
      <c r="O510" s="28"/>
      <c r="R510" s="12"/>
    </row>
    <row r="511" spans="1:15" ht="15">
      <c r="A511" s="28"/>
      <c r="B511" s="28" t="s">
        <v>67</v>
      </c>
      <c r="C511" s="3" t="s">
        <v>14</v>
      </c>
      <c r="D511" s="1">
        <f t="shared" si="176"/>
        <v>6785745.389999999</v>
      </c>
      <c r="E511" s="1">
        <f t="shared" si="178"/>
        <v>2238250</v>
      </c>
      <c r="F511" s="1">
        <f>SUM(F512:F514)</f>
        <v>1546797.6999999997</v>
      </c>
      <c r="G511" s="1">
        <f aca="true" t="shared" si="180" ref="G511:M511">SUM(G512:G514)</f>
        <v>359209</v>
      </c>
      <c r="H511" s="1">
        <f t="shared" si="180"/>
        <v>0</v>
      </c>
      <c r="I511" s="1">
        <f t="shared" si="180"/>
        <v>0</v>
      </c>
      <c r="J511" s="1">
        <f>SUM(J512:J514)</f>
        <v>5238947.6899999995</v>
      </c>
      <c r="K511" s="1">
        <f t="shared" si="180"/>
        <v>1879041</v>
      </c>
      <c r="L511" s="1">
        <f t="shared" si="180"/>
        <v>0</v>
      </c>
      <c r="M511" s="1">
        <f t="shared" si="180"/>
        <v>0</v>
      </c>
      <c r="N511" s="28"/>
      <c r="O511" s="28"/>
    </row>
    <row r="512" spans="1:15" ht="15">
      <c r="A512" s="28"/>
      <c r="B512" s="28"/>
      <c r="C512" s="3" t="s">
        <v>0</v>
      </c>
      <c r="D512" s="1">
        <f t="shared" si="176"/>
        <v>2406140.59</v>
      </c>
      <c r="E512" s="1">
        <f>G512+I512+K512+M512</f>
        <v>598962.7</v>
      </c>
      <c r="F512" s="1">
        <f aca="true" t="shared" si="181" ref="F512:I514">ROUNDDOWN(F217+F258+F307+F508,1)</f>
        <v>723824.7</v>
      </c>
      <c r="G512" s="1">
        <f t="shared" si="181"/>
        <v>143283.4</v>
      </c>
      <c r="H512" s="1">
        <f t="shared" si="181"/>
        <v>0</v>
      </c>
      <c r="I512" s="1">
        <f t="shared" si="181"/>
        <v>0</v>
      </c>
      <c r="J512" s="1">
        <f>J217+J258+J307+J508</f>
        <v>1682315.8900000001</v>
      </c>
      <c r="K512" s="1">
        <f aca="true" t="shared" si="182" ref="K512:M514">ROUNDDOWN(K217+K258+K307+K508,1)</f>
        <v>455679.3</v>
      </c>
      <c r="L512" s="1">
        <f t="shared" si="182"/>
        <v>0</v>
      </c>
      <c r="M512" s="1">
        <f t="shared" si="182"/>
        <v>0</v>
      </c>
      <c r="N512" s="28"/>
      <c r="O512" s="28"/>
    </row>
    <row r="513" spans="1:15" ht="15">
      <c r="A513" s="28"/>
      <c r="B513" s="28"/>
      <c r="C513" s="3" t="s">
        <v>1</v>
      </c>
      <c r="D513" s="1">
        <f>F513+H513+J513+L513</f>
        <v>1888771.5</v>
      </c>
      <c r="E513" s="1">
        <f>G513+I513+K513+M513</f>
        <v>955286.2999999999</v>
      </c>
      <c r="F513" s="1">
        <f t="shared" si="181"/>
        <v>384606.6</v>
      </c>
      <c r="G513" s="1">
        <f t="shared" si="181"/>
        <v>215925.6</v>
      </c>
      <c r="H513" s="1">
        <f t="shared" si="181"/>
        <v>0</v>
      </c>
      <c r="I513" s="1">
        <f t="shared" si="181"/>
        <v>0</v>
      </c>
      <c r="J513" s="1">
        <f>ROUNDDOWN(J218+J259+J308+J509,1)</f>
        <v>1504164.9</v>
      </c>
      <c r="K513" s="1">
        <f t="shared" si="182"/>
        <v>739360.7</v>
      </c>
      <c r="L513" s="1">
        <f t="shared" si="182"/>
        <v>0</v>
      </c>
      <c r="M513" s="1">
        <f t="shared" si="182"/>
        <v>0</v>
      </c>
      <c r="N513" s="28"/>
      <c r="O513" s="28"/>
    </row>
    <row r="514" spans="1:15" ht="15">
      <c r="A514" s="28"/>
      <c r="B514" s="28"/>
      <c r="C514" s="3" t="s">
        <v>2</v>
      </c>
      <c r="D514" s="1">
        <f t="shared" si="176"/>
        <v>2490833.3</v>
      </c>
      <c r="E514" s="1">
        <f t="shared" si="178"/>
        <v>684001</v>
      </c>
      <c r="F514" s="1">
        <f t="shared" si="181"/>
        <v>438366.4</v>
      </c>
      <c r="G514" s="1">
        <f t="shared" si="181"/>
        <v>0</v>
      </c>
      <c r="H514" s="1">
        <f t="shared" si="181"/>
        <v>0</v>
      </c>
      <c r="I514" s="1">
        <f t="shared" si="181"/>
        <v>0</v>
      </c>
      <c r="J514" s="1">
        <f>J219+J260+J309+J510</f>
        <v>2052466.9</v>
      </c>
      <c r="K514" s="1">
        <f t="shared" si="182"/>
        <v>684001</v>
      </c>
      <c r="L514" s="1">
        <f t="shared" si="182"/>
        <v>0</v>
      </c>
      <c r="M514" s="1">
        <f t="shared" si="182"/>
        <v>0</v>
      </c>
      <c r="N514" s="28"/>
      <c r="O514" s="28"/>
    </row>
    <row r="515" spans="4:13" ht="15">
      <c r="D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4:14" ht="15"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0"/>
    </row>
    <row r="517" spans="4:14" ht="15"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0"/>
    </row>
    <row r="518" spans="4:14" ht="15"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0"/>
    </row>
    <row r="519" spans="4:14" ht="15"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0"/>
    </row>
    <row r="520" spans="4:14" ht="15"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0"/>
    </row>
    <row r="521" spans="4:14" ht="15"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0"/>
    </row>
    <row r="522" spans="4:14" ht="15"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0"/>
    </row>
    <row r="523" spans="4:14" ht="15">
      <c r="D523" s="16"/>
      <c r="E523" s="5"/>
      <c r="F523" s="5"/>
      <c r="G523" s="5"/>
      <c r="H523" s="5"/>
      <c r="I523" s="16"/>
      <c r="J523" s="16"/>
      <c r="K523" s="16"/>
      <c r="L523" s="16"/>
      <c r="M523" s="16"/>
      <c r="N523" s="10"/>
    </row>
    <row r="524" spans="4:14" ht="15"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0"/>
    </row>
    <row r="525" spans="4:13" ht="15">
      <c r="D525" s="12"/>
      <c r="E525" s="12"/>
      <c r="F525" s="12"/>
      <c r="G525" s="12"/>
      <c r="H525" s="12"/>
      <c r="I525" s="12"/>
      <c r="J525" s="12"/>
      <c r="K525" s="12"/>
      <c r="L525" s="12"/>
      <c r="M525" s="12"/>
    </row>
    <row r="526" spans="4:13" ht="15">
      <c r="D526" s="12"/>
      <c r="E526" s="12"/>
      <c r="F526" s="12"/>
      <c r="G526" s="12"/>
      <c r="H526" s="12"/>
      <c r="I526" s="12"/>
      <c r="J526" s="12"/>
      <c r="K526" s="12"/>
      <c r="L526" s="12"/>
      <c r="M526" s="12"/>
    </row>
    <row r="527" spans="4:13" ht="15">
      <c r="D527" s="12"/>
      <c r="E527" s="12"/>
      <c r="F527" s="12"/>
      <c r="G527" s="12"/>
      <c r="H527" s="12"/>
      <c r="I527" s="12"/>
      <c r="J527" s="12"/>
      <c r="K527" s="12"/>
      <c r="L527" s="12"/>
      <c r="M527" s="12"/>
    </row>
    <row r="528" spans="4:13" ht="15">
      <c r="D528" s="12"/>
      <c r="E528" s="12"/>
      <c r="F528" s="12"/>
      <c r="G528" s="12"/>
      <c r="H528" s="12"/>
      <c r="I528" s="12"/>
      <c r="J528" s="12"/>
      <c r="K528" s="12"/>
      <c r="L528" s="12"/>
      <c r="M528" s="12"/>
    </row>
    <row r="529" spans="4:13" ht="15">
      <c r="D529" s="12"/>
      <c r="E529" s="12"/>
      <c r="F529" s="12"/>
      <c r="G529" s="12"/>
      <c r="H529" s="12"/>
      <c r="I529" s="12"/>
      <c r="J529" s="12"/>
      <c r="K529" s="12"/>
      <c r="L529" s="12"/>
      <c r="M529" s="12"/>
    </row>
    <row r="530" spans="4:13" ht="15">
      <c r="D530" s="12"/>
      <c r="E530" s="12"/>
      <c r="F530" s="12"/>
      <c r="G530" s="12"/>
      <c r="H530" s="12"/>
      <c r="I530" s="12"/>
      <c r="J530" s="12"/>
      <c r="K530" s="12"/>
      <c r="L530" s="12"/>
      <c r="M530" s="12"/>
    </row>
    <row r="531" spans="4:13" ht="15"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4:13" ht="15">
      <c r="D532" s="12"/>
      <c r="E532" s="12"/>
      <c r="F532" s="12"/>
      <c r="G532" s="12"/>
      <c r="H532" s="12"/>
      <c r="I532" s="12"/>
      <c r="J532" s="12"/>
      <c r="K532" s="12"/>
      <c r="L532" s="12"/>
      <c r="M532" s="12"/>
    </row>
    <row r="533" spans="4:13" ht="15">
      <c r="D533" s="12"/>
      <c r="E533" s="12"/>
      <c r="F533" s="12"/>
      <c r="G533" s="12"/>
      <c r="H533" s="12"/>
      <c r="I533" s="12"/>
      <c r="J533" s="12"/>
      <c r="K533" s="12"/>
      <c r="L533" s="12"/>
      <c r="M533" s="12"/>
    </row>
    <row r="534" spans="4:13" ht="15">
      <c r="D534" s="12"/>
      <c r="E534" s="12"/>
      <c r="F534" s="12"/>
      <c r="G534" s="12"/>
      <c r="H534" s="12"/>
      <c r="I534" s="12"/>
      <c r="J534" s="12"/>
      <c r="K534" s="12"/>
      <c r="L534" s="12"/>
      <c r="M534" s="12"/>
    </row>
    <row r="535" spans="4:13" ht="15">
      <c r="D535" s="12"/>
      <c r="E535" s="12"/>
      <c r="F535" s="12"/>
      <c r="G535" s="12"/>
      <c r="H535" s="12"/>
      <c r="I535" s="12"/>
      <c r="J535" s="12"/>
      <c r="K535" s="12"/>
      <c r="L535" s="12"/>
      <c r="M535" s="12"/>
    </row>
    <row r="536" spans="4:13" ht="15">
      <c r="D536" s="12"/>
      <c r="E536" s="12"/>
      <c r="F536" s="12"/>
      <c r="G536" s="12"/>
      <c r="H536" s="12"/>
      <c r="I536" s="12"/>
      <c r="J536" s="12"/>
      <c r="K536" s="12"/>
      <c r="L536" s="12"/>
      <c r="M536" s="12"/>
    </row>
    <row r="537" spans="4:13" ht="15">
      <c r="D537" s="12"/>
      <c r="E537" s="12"/>
      <c r="F537" s="12"/>
      <c r="G537" s="12"/>
      <c r="H537" s="12"/>
      <c r="I537" s="12"/>
      <c r="J537" s="12"/>
      <c r="K537" s="12"/>
      <c r="L537" s="12"/>
      <c r="M537" s="12"/>
    </row>
    <row r="538" spans="4:13" ht="15">
      <c r="D538" s="12"/>
      <c r="E538" s="12"/>
      <c r="F538" s="12"/>
      <c r="G538" s="12"/>
      <c r="H538" s="12"/>
      <c r="I538" s="12"/>
      <c r="J538" s="12"/>
      <c r="K538" s="12"/>
      <c r="L538" s="12"/>
      <c r="M538" s="12"/>
    </row>
    <row r="539" spans="4:13" ht="15">
      <c r="D539" s="12"/>
      <c r="E539" s="12"/>
      <c r="F539" s="12"/>
      <c r="G539" s="12"/>
      <c r="H539" s="12"/>
      <c r="I539" s="12"/>
      <c r="J539" s="12"/>
      <c r="K539" s="12"/>
      <c r="L539" s="12"/>
      <c r="M539" s="12"/>
    </row>
    <row r="540" spans="4:13" ht="15">
      <c r="D540" s="12"/>
      <c r="E540" s="12"/>
      <c r="F540" s="12"/>
      <c r="G540" s="12"/>
      <c r="H540" s="12"/>
      <c r="I540" s="12"/>
      <c r="J540" s="12"/>
      <c r="K540" s="12"/>
      <c r="L540" s="12"/>
      <c r="M540" s="12"/>
    </row>
    <row r="541" spans="4:13" ht="15">
      <c r="D541" s="12"/>
      <c r="E541" s="12"/>
      <c r="F541" s="12"/>
      <c r="G541" s="12"/>
      <c r="H541" s="12"/>
      <c r="I541" s="12"/>
      <c r="J541" s="12"/>
      <c r="K541" s="12"/>
      <c r="L541" s="12"/>
      <c r="M541" s="12"/>
    </row>
    <row r="542" spans="4:13" ht="15">
      <c r="D542" s="12"/>
      <c r="E542" s="12"/>
      <c r="F542" s="12"/>
      <c r="G542" s="12"/>
      <c r="H542" s="12"/>
      <c r="I542" s="12"/>
      <c r="J542" s="12"/>
      <c r="K542" s="12"/>
      <c r="L542" s="12"/>
      <c r="M542" s="12"/>
    </row>
    <row r="543" spans="4:13" ht="15">
      <c r="D543" s="12"/>
      <c r="E543" s="12"/>
      <c r="F543" s="12"/>
      <c r="G543" s="12"/>
      <c r="H543" s="12"/>
      <c r="I543" s="12"/>
      <c r="J543" s="12"/>
      <c r="K543" s="12"/>
      <c r="L543" s="12"/>
      <c r="M543" s="12"/>
    </row>
    <row r="544" spans="4:13" ht="15">
      <c r="D544" s="12"/>
      <c r="E544" s="12"/>
      <c r="F544" s="12"/>
      <c r="G544" s="12"/>
      <c r="H544" s="12"/>
      <c r="I544" s="12"/>
      <c r="J544" s="12"/>
      <c r="K544" s="12"/>
      <c r="L544" s="12"/>
      <c r="M544" s="12"/>
    </row>
    <row r="545" spans="4:13" ht="15">
      <c r="D545" s="12"/>
      <c r="E545" s="12"/>
      <c r="F545" s="12"/>
      <c r="G545" s="12"/>
      <c r="H545" s="12"/>
      <c r="I545" s="12"/>
      <c r="J545" s="12"/>
      <c r="K545" s="12"/>
      <c r="L545" s="12"/>
      <c r="M545" s="12"/>
    </row>
    <row r="546" spans="4:13" ht="15">
      <c r="D546" s="12"/>
      <c r="E546" s="12"/>
      <c r="F546" s="12"/>
      <c r="G546" s="12"/>
      <c r="H546" s="12"/>
      <c r="I546" s="12"/>
      <c r="J546" s="12"/>
      <c r="K546" s="12"/>
      <c r="L546" s="12"/>
      <c r="M546" s="12"/>
    </row>
    <row r="547" spans="4:13" ht="15">
      <c r="D547" s="12"/>
      <c r="E547" s="12"/>
      <c r="F547" s="12"/>
      <c r="G547" s="12"/>
      <c r="H547" s="12"/>
      <c r="I547" s="12"/>
      <c r="J547" s="12"/>
      <c r="K547" s="12"/>
      <c r="L547" s="12"/>
      <c r="M547" s="12"/>
    </row>
    <row r="548" spans="4:13" ht="15">
      <c r="D548" s="12"/>
      <c r="E548" s="12"/>
      <c r="F548" s="12"/>
      <c r="G548" s="12"/>
      <c r="H548" s="12"/>
      <c r="I548" s="12"/>
      <c r="J548" s="12"/>
      <c r="K548" s="12"/>
      <c r="L548" s="12"/>
      <c r="M548" s="12"/>
    </row>
    <row r="549" spans="4:13" ht="15">
      <c r="D549" s="12"/>
      <c r="E549" s="12"/>
      <c r="F549" s="12"/>
      <c r="G549" s="12"/>
      <c r="H549" s="12"/>
      <c r="I549" s="12"/>
      <c r="J549" s="12"/>
      <c r="K549" s="12"/>
      <c r="L549" s="12"/>
      <c r="M549" s="12"/>
    </row>
    <row r="550" spans="4:13" ht="15">
      <c r="D550" s="12"/>
      <c r="E550" s="12"/>
      <c r="F550" s="12"/>
      <c r="G550" s="12"/>
      <c r="H550" s="12"/>
      <c r="I550" s="12"/>
      <c r="J550" s="12"/>
      <c r="K550" s="12"/>
      <c r="L550" s="12"/>
      <c r="M550" s="12"/>
    </row>
    <row r="551" spans="4:13" ht="15">
      <c r="D551" s="12"/>
      <c r="E551" s="12"/>
      <c r="F551" s="12"/>
      <c r="G551" s="12"/>
      <c r="H551" s="12"/>
      <c r="I551" s="12"/>
      <c r="J551" s="12"/>
      <c r="K551" s="12"/>
      <c r="L551" s="12"/>
      <c r="M551" s="12"/>
    </row>
    <row r="552" spans="4:13" ht="15"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4:13" ht="15">
      <c r="D553" s="12"/>
      <c r="E553" s="12"/>
      <c r="F553" s="12"/>
      <c r="G553" s="12"/>
      <c r="H553" s="12"/>
      <c r="I553" s="12"/>
      <c r="J553" s="12"/>
      <c r="K553" s="12"/>
      <c r="L553" s="12"/>
      <c r="M553" s="12"/>
    </row>
    <row r="554" spans="4:13" ht="15">
      <c r="D554" s="12"/>
      <c r="E554" s="12"/>
      <c r="F554" s="12"/>
      <c r="G554" s="12"/>
      <c r="H554" s="12"/>
      <c r="I554" s="12"/>
      <c r="J554" s="12"/>
      <c r="K554" s="12"/>
      <c r="L554" s="12"/>
      <c r="M554" s="12"/>
    </row>
    <row r="555" spans="4:13" ht="15">
      <c r="D555" s="12"/>
      <c r="E555" s="12"/>
      <c r="F555" s="12"/>
      <c r="G555" s="12"/>
      <c r="H555" s="12"/>
      <c r="I555" s="12"/>
      <c r="J555" s="12"/>
      <c r="K555" s="12"/>
      <c r="L555" s="12"/>
      <c r="M555" s="12"/>
    </row>
    <row r="556" spans="4:13" ht="15">
      <c r="D556" s="12"/>
      <c r="E556" s="12"/>
      <c r="F556" s="12"/>
      <c r="G556" s="12"/>
      <c r="H556" s="12"/>
      <c r="I556" s="12"/>
      <c r="J556" s="12"/>
      <c r="K556" s="12"/>
      <c r="L556" s="12"/>
      <c r="M556" s="12"/>
    </row>
    <row r="557" spans="4:13" ht="15">
      <c r="D557" s="12"/>
      <c r="E557" s="12"/>
      <c r="F557" s="12"/>
      <c r="G557" s="12"/>
      <c r="H557" s="12"/>
      <c r="I557" s="12"/>
      <c r="J557" s="12"/>
      <c r="K557" s="12"/>
      <c r="L557" s="12"/>
      <c r="M557" s="12"/>
    </row>
    <row r="558" spans="4:13" ht="15">
      <c r="D558" s="12"/>
      <c r="E558" s="12"/>
      <c r="F558" s="12"/>
      <c r="G558" s="12"/>
      <c r="H558" s="12"/>
      <c r="I558" s="12"/>
      <c r="J558" s="12"/>
      <c r="K558" s="12"/>
      <c r="L558" s="12"/>
      <c r="M558" s="12"/>
    </row>
  </sheetData>
  <sheetProtection/>
  <mergeCells count="413">
    <mergeCell ref="B180:B183"/>
    <mergeCell ref="R180:S183"/>
    <mergeCell ref="B204:B207"/>
    <mergeCell ref="R184:S187"/>
    <mergeCell ref="N180:O183"/>
    <mergeCell ref="N184:O187"/>
    <mergeCell ref="B184:B187"/>
    <mergeCell ref="R204:S207"/>
    <mergeCell ref="A212:A215"/>
    <mergeCell ref="B212:B215"/>
    <mergeCell ref="N212:O215"/>
    <mergeCell ref="N188:O191"/>
    <mergeCell ref="A188:A191"/>
    <mergeCell ref="B188:B191"/>
    <mergeCell ref="B200:B203"/>
    <mergeCell ref="A180:A183"/>
    <mergeCell ref="A172:A175"/>
    <mergeCell ref="A204:A207"/>
    <mergeCell ref="R188:S191"/>
    <mergeCell ref="B172:B175"/>
    <mergeCell ref="R172:S175"/>
    <mergeCell ref="A176:A179"/>
    <mergeCell ref="B176:B179"/>
    <mergeCell ref="R176:S179"/>
    <mergeCell ref="N172:O175"/>
    <mergeCell ref="A335:A338"/>
    <mergeCell ref="N176:O179"/>
    <mergeCell ref="R164:S167"/>
    <mergeCell ref="A168:A171"/>
    <mergeCell ref="B168:B171"/>
    <mergeCell ref="R168:S171"/>
    <mergeCell ref="N164:O167"/>
    <mergeCell ref="N168:O171"/>
    <mergeCell ref="A164:A167"/>
    <mergeCell ref="B164:B167"/>
    <mergeCell ref="A128:A131"/>
    <mergeCell ref="B128:B131"/>
    <mergeCell ref="N128:O131"/>
    <mergeCell ref="N136:O139"/>
    <mergeCell ref="N132:O135"/>
    <mergeCell ref="A136:A139"/>
    <mergeCell ref="A184:A187"/>
    <mergeCell ref="N367:O370"/>
    <mergeCell ref="N363:O366"/>
    <mergeCell ref="A359:A362"/>
    <mergeCell ref="B359:B362"/>
    <mergeCell ref="N359:O362"/>
    <mergeCell ref="A339:A342"/>
    <mergeCell ref="B339:B342"/>
    <mergeCell ref="B351:B354"/>
    <mergeCell ref="A355:A358"/>
    <mergeCell ref="B355:B358"/>
    <mergeCell ref="N355:O358"/>
    <mergeCell ref="N331:O334"/>
    <mergeCell ref="N347:O350"/>
    <mergeCell ref="N351:O354"/>
    <mergeCell ref="N343:O346"/>
    <mergeCell ref="B335:B338"/>
    <mergeCell ref="B343:B346"/>
    <mergeCell ref="N335:O338"/>
    <mergeCell ref="N339:O342"/>
    <mergeCell ref="B371:B374"/>
    <mergeCell ref="N371:O374"/>
    <mergeCell ref="B363:B366"/>
    <mergeCell ref="A363:A366"/>
    <mergeCell ref="B367:B370"/>
    <mergeCell ref="A120:A123"/>
    <mergeCell ref="B120:B123"/>
    <mergeCell ref="N120:O123"/>
    <mergeCell ref="A351:A354"/>
    <mergeCell ref="A124:A127"/>
    <mergeCell ref="B124:B127"/>
    <mergeCell ref="N253:O256"/>
    <mergeCell ref="B311:B314"/>
    <mergeCell ref="A323:A326"/>
    <mergeCell ref="B323:B326"/>
    <mergeCell ref="A108:A111"/>
    <mergeCell ref="B108:B111"/>
    <mergeCell ref="N108:O111"/>
    <mergeCell ref="N124:O127"/>
    <mergeCell ref="A112:A115"/>
    <mergeCell ref="B112:B115"/>
    <mergeCell ref="N112:O115"/>
    <mergeCell ref="A116:A119"/>
    <mergeCell ref="B116:B119"/>
    <mergeCell ref="N116:O119"/>
    <mergeCell ref="A100:A103"/>
    <mergeCell ref="B100:B103"/>
    <mergeCell ref="N100:O103"/>
    <mergeCell ref="A104:A107"/>
    <mergeCell ref="B104:B107"/>
    <mergeCell ref="N104:O107"/>
    <mergeCell ref="A92:A95"/>
    <mergeCell ref="B92:B95"/>
    <mergeCell ref="N92:O95"/>
    <mergeCell ref="A96:A99"/>
    <mergeCell ref="B96:B99"/>
    <mergeCell ref="N96:O99"/>
    <mergeCell ref="A84:A87"/>
    <mergeCell ref="B84:B87"/>
    <mergeCell ref="N84:O87"/>
    <mergeCell ref="A88:A91"/>
    <mergeCell ref="B88:B91"/>
    <mergeCell ref="N88:O91"/>
    <mergeCell ref="A76:A79"/>
    <mergeCell ref="B76:B79"/>
    <mergeCell ref="N76:O79"/>
    <mergeCell ref="A80:A83"/>
    <mergeCell ref="B80:B83"/>
    <mergeCell ref="N80:O83"/>
    <mergeCell ref="N68:O71"/>
    <mergeCell ref="A72:A75"/>
    <mergeCell ref="B72:B75"/>
    <mergeCell ref="N72:O75"/>
    <mergeCell ref="A64:A67"/>
    <mergeCell ref="B64:B67"/>
    <mergeCell ref="A68:A71"/>
    <mergeCell ref="B68:B71"/>
    <mergeCell ref="A56:A59"/>
    <mergeCell ref="B56:B59"/>
    <mergeCell ref="N56:O59"/>
    <mergeCell ref="A60:A63"/>
    <mergeCell ref="B60:B63"/>
    <mergeCell ref="N60:O63"/>
    <mergeCell ref="N431:O434"/>
    <mergeCell ref="N451:O454"/>
    <mergeCell ref="N395:O398"/>
    <mergeCell ref="N399:O402"/>
    <mergeCell ref="N407:O410"/>
    <mergeCell ref="N379:O382"/>
    <mergeCell ref="N383:O386"/>
    <mergeCell ref="N403:O406"/>
    <mergeCell ref="N387:O390"/>
    <mergeCell ref="N391:O394"/>
    <mergeCell ref="N487:O490"/>
    <mergeCell ref="N491:O494"/>
    <mergeCell ref="N375:O378"/>
    <mergeCell ref="N427:O430"/>
    <mergeCell ref="N475:O478"/>
    <mergeCell ref="N479:O482"/>
    <mergeCell ref="N411:O414"/>
    <mergeCell ref="N415:O418"/>
    <mergeCell ref="N459:O462"/>
    <mergeCell ref="N463:O466"/>
    <mergeCell ref="N483:O486"/>
    <mergeCell ref="N467:O470"/>
    <mergeCell ref="N471:O474"/>
    <mergeCell ref="N419:O422"/>
    <mergeCell ref="N423:O426"/>
    <mergeCell ref="N455:O458"/>
    <mergeCell ref="N435:O438"/>
    <mergeCell ref="N439:O442"/>
    <mergeCell ref="N443:O446"/>
    <mergeCell ref="N447:O450"/>
    <mergeCell ref="A491:A494"/>
    <mergeCell ref="B491:B494"/>
    <mergeCell ref="B495:B498"/>
    <mergeCell ref="A503:A506"/>
    <mergeCell ref="B499:B502"/>
    <mergeCell ref="N511:O514"/>
    <mergeCell ref="N495:O498"/>
    <mergeCell ref="N499:O502"/>
    <mergeCell ref="N503:O506"/>
    <mergeCell ref="N507:O510"/>
    <mergeCell ref="A511:A514"/>
    <mergeCell ref="B511:B514"/>
    <mergeCell ref="A507:A510"/>
    <mergeCell ref="B503:B506"/>
    <mergeCell ref="B507:B510"/>
    <mergeCell ref="A455:A458"/>
    <mergeCell ref="B455:B458"/>
    <mergeCell ref="A499:A502"/>
    <mergeCell ref="A495:A498"/>
    <mergeCell ref="A463:A466"/>
    <mergeCell ref="B463:B466"/>
    <mergeCell ref="A471:A474"/>
    <mergeCell ref="A487:A490"/>
    <mergeCell ref="B487:B490"/>
    <mergeCell ref="B475:B478"/>
    <mergeCell ref="A447:A450"/>
    <mergeCell ref="B447:B450"/>
    <mergeCell ref="A451:A454"/>
    <mergeCell ref="B451:B454"/>
    <mergeCell ref="A483:A486"/>
    <mergeCell ref="A475:A478"/>
    <mergeCell ref="A467:A470"/>
    <mergeCell ref="B467:B470"/>
    <mergeCell ref="B471:B474"/>
    <mergeCell ref="A479:A482"/>
    <mergeCell ref="B479:B482"/>
    <mergeCell ref="B483:B486"/>
    <mergeCell ref="A431:A434"/>
    <mergeCell ref="B431:B434"/>
    <mergeCell ref="A443:A446"/>
    <mergeCell ref="B443:B446"/>
    <mergeCell ref="A419:A422"/>
    <mergeCell ref="B419:B422"/>
    <mergeCell ref="A459:A462"/>
    <mergeCell ref="B459:B462"/>
    <mergeCell ref="A435:A438"/>
    <mergeCell ref="B435:B438"/>
    <mergeCell ref="A439:A442"/>
    <mergeCell ref="B439:B442"/>
    <mergeCell ref="A427:A430"/>
    <mergeCell ref="B427:B430"/>
    <mergeCell ref="A423:A426"/>
    <mergeCell ref="B423:B426"/>
    <mergeCell ref="A403:A406"/>
    <mergeCell ref="B403:B406"/>
    <mergeCell ref="A407:A410"/>
    <mergeCell ref="B407:B410"/>
    <mergeCell ref="A411:A414"/>
    <mergeCell ref="B411:B414"/>
    <mergeCell ref="A415:A418"/>
    <mergeCell ref="B415:B418"/>
    <mergeCell ref="A391:A394"/>
    <mergeCell ref="B391:B394"/>
    <mergeCell ref="A395:A398"/>
    <mergeCell ref="B395:B398"/>
    <mergeCell ref="A399:A402"/>
    <mergeCell ref="B399:B402"/>
    <mergeCell ref="B347:B350"/>
    <mergeCell ref="A379:A382"/>
    <mergeCell ref="B379:B382"/>
    <mergeCell ref="A383:A386"/>
    <mergeCell ref="B383:B386"/>
    <mergeCell ref="A387:A390"/>
    <mergeCell ref="B387:B390"/>
    <mergeCell ref="B375:B378"/>
    <mergeCell ref="A270:A273"/>
    <mergeCell ref="A331:A334"/>
    <mergeCell ref="A306:A309"/>
    <mergeCell ref="A375:A378"/>
    <mergeCell ref="A367:A370"/>
    <mergeCell ref="A347:A350"/>
    <mergeCell ref="A319:A322"/>
    <mergeCell ref="A327:A330"/>
    <mergeCell ref="A371:A374"/>
    <mergeCell ref="A343:A346"/>
    <mergeCell ref="B327:B330"/>
    <mergeCell ref="A311:A314"/>
    <mergeCell ref="B262:B265"/>
    <mergeCell ref="B266:B269"/>
    <mergeCell ref="B319:B322"/>
    <mergeCell ref="A302:A305"/>
    <mergeCell ref="A262:A265"/>
    <mergeCell ref="A278:A281"/>
    <mergeCell ref="B286:B289"/>
    <mergeCell ref="B298:B301"/>
    <mergeCell ref="A237:A240"/>
    <mergeCell ref="A266:A269"/>
    <mergeCell ref="B310:C310"/>
    <mergeCell ref="A315:A318"/>
    <mergeCell ref="A245:A248"/>
    <mergeCell ref="B237:B240"/>
    <mergeCell ref="A294:A297"/>
    <mergeCell ref="A282:A285"/>
    <mergeCell ref="B245:B248"/>
    <mergeCell ref="A290:A293"/>
    <mergeCell ref="B270:B273"/>
    <mergeCell ref="N270:O273"/>
    <mergeCell ref="N310:O310"/>
    <mergeCell ref="B306:B309"/>
    <mergeCell ref="N302:O305"/>
    <mergeCell ref="B294:B297"/>
    <mergeCell ref="B282:B285"/>
    <mergeCell ref="N286:O289"/>
    <mergeCell ref="B302:B305"/>
    <mergeCell ref="N306:O309"/>
    <mergeCell ref="N237:O240"/>
    <mergeCell ref="B331:B334"/>
    <mergeCell ref="N311:O314"/>
    <mergeCell ref="N323:O326"/>
    <mergeCell ref="N327:O330"/>
    <mergeCell ref="N274:O277"/>
    <mergeCell ref="B315:B318"/>
    <mergeCell ref="N315:O318"/>
    <mergeCell ref="N266:O269"/>
    <mergeCell ref="N64:O67"/>
    <mergeCell ref="N319:O322"/>
    <mergeCell ref="A52:A55"/>
    <mergeCell ref="B261:C261"/>
    <mergeCell ref="N261:O261"/>
    <mergeCell ref="A221:A224"/>
    <mergeCell ref="B221:B224"/>
    <mergeCell ref="N221:O224"/>
    <mergeCell ref="A229:A232"/>
    <mergeCell ref="B52:B55"/>
    <mergeCell ref="A36:A39"/>
    <mergeCell ref="A40:A43"/>
    <mergeCell ref="B220:C220"/>
    <mergeCell ref="N220:O220"/>
    <mergeCell ref="N52:O55"/>
    <mergeCell ref="B136:B139"/>
    <mergeCell ref="A44:A47"/>
    <mergeCell ref="A48:A51"/>
    <mergeCell ref="A132:A135"/>
    <mergeCell ref="B132:B135"/>
    <mergeCell ref="N28:O31"/>
    <mergeCell ref="B36:B39"/>
    <mergeCell ref="N36:O39"/>
    <mergeCell ref="N48:O51"/>
    <mergeCell ref="N44:O47"/>
    <mergeCell ref="B40:B43"/>
    <mergeCell ref="B48:B51"/>
    <mergeCell ref="N32:O35"/>
    <mergeCell ref="N40:O43"/>
    <mergeCell ref="A28:A31"/>
    <mergeCell ref="B28:B31"/>
    <mergeCell ref="B11:C11"/>
    <mergeCell ref="N11:O11"/>
    <mergeCell ref="A16:A19"/>
    <mergeCell ref="B16:B19"/>
    <mergeCell ref="N16:O19"/>
    <mergeCell ref="A12:A15"/>
    <mergeCell ref="B12:B15"/>
    <mergeCell ref="A20:A23"/>
    <mergeCell ref="N9:O9"/>
    <mergeCell ref="B10:C10"/>
    <mergeCell ref="N10:O10"/>
    <mergeCell ref="N6:O8"/>
    <mergeCell ref="F7:G7"/>
    <mergeCell ref="H7:I7"/>
    <mergeCell ref="K1:O1"/>
    <mergeCell ref="A3:O3"/>
    <mergeCell ref="A6:A8"/>
    <mergeCell ref="B6:B8"/>
    <mergeCell ref="C6:C8"/>
    <mergeCell ref="D6:E7"/>
    <mergeCell ref="F6:M6"/>
    <mergeCell ref="J7:K7"/>
    <mergeCell ref="L7:M7"/>
    <mergeCell ref="A4:O4"/>
    <mergeCell ref="A148:A151"/>
    <mergeCell ref="N24:O27"/>
    <mergeCell ref="N12:O15"/>
    <mergeCell ref="N20:O23"/>
    <mergeCell ref="B20:B23"/>
    <mergeCell ref="B44:B47"/>
    <mergeCell ref="A24:A27"/>
    <mergeCell ref="A32:A35"/>
    <mergeCell ref="B32:B35"/>
    <mergeCell ref="B24:B27"/>
    <mergeCell ref="A140:A143"/>
    <mergeCell ref="B140:B143"/>
    <mergeCell ref="N140:O143"/>
    <mergeCell ref="A144:A147"/>
    <mergeCell ref="B144:B147"/>
    <mergeCell ref="N144:O147"/>
    <mergeCell ref="B233:B236"/>
    <mergeCell ref="B216:B219"/>
    <mergeCell ref="N216:O219"/>
    <mergeCell ref="A216:A219"/>
    <mergeCell ref="N262:O265"/>
    <mergeCell ref="N233:O236"/>
    <mergeCell ref="A192:A195"/>
    <mergeCell ref="B192:B195"/>
    <mergeCell ref="B196:B199"/>
    <mergeCell ref="A208:A211"/>
    <mergeCell ref="B208:B211"/>
    <mergeCell ref="A225:A228"/>
    <mergeCell ref="N225:O228"/>
    <mergeCell ref="B229:B232"/>
    <mergeCell ref="N282:O285"/>
    <mergeCell ref="B278:B281"/>
    <mergeCell ref="N278:O281"/>
    <mergeCell ref="A274:A277"/>
    <mergeCell ref="B274:B277"/>
    <mergeCell ref="A298:A301"/>
    <mergeCell ref="A253:A256"/>
    <mergeCell ref="N294:O297"/>
    <mergeCell ref="N298:O301"/>
    <mergeCell ref="B290:B293"/>
    <mergeCell ref="N290:O293"/>
    <mergeCell ref="B253:B256"/>
    <mergeCell ref="B257:B260"/>
    <mergeCell ref="A257:A260"/>
    <mergeCell ref="N257:O260"/>
    <mergeCell ref="A286:A289"/>
    <mergeCell ref="A196:A199"/>
    <mergeCell ref="A152:A155"/>
    <mergeCell ref="B152:B155"/>
    <mergeCell ref="A156:A159"/>
    <mergeCell ref="B156:B159"/>
    <mergeCell ref="A200:A203"/>
    <mergeCell ref="A249:A252"/>
    <mergeCell ref="B249:B252"/>
    <mergeCell ref="A160:A163"/>
    <mergeCell ref="R253:S256"/>
    <mergeCell ref="A241:A244"/>
    <mergeCell ref="B241:B244"/>
    <mergeCell ref="N241:O244"/>
    <mergeCell ref="N245:O248"/>
    <mergeCell ref="N249:O252"/>
    <mergeCell ref="A233:A236"/>
    <mergeCell ref="N229:O232"/>
    <mergeCell ref="B225:B228"/>
    <mergeCell ref="L2:O2"/>
    <mergeCell ref="N152:O155"/>
    <mergeCell ref="N156:O159"/>
    <mergeCell ref="B148:B151"/>
    <mergeCell ref="N148:O151"/>
    <mergeCell ref="B160:B163"/>
    <mergeCell ref="N160:O163"/>
    <mergeCell ref="R208:S211"/>
    <mergeCell ref="N192:O195"/>
    <mergeCell ref="N196:O199"/>
    <mergeCell ref="N200:O203"/>
    <mergeCell ref="N204:O207"/>
    <mergeCell ref="N208:O211"/>
    <mergeCell ref="R192:S195"/>
    <mergeCell ref="R196:S199"/>
    <mergeCell ref="R200:S203"/>
  </mergeCell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42" r:id="rId1"/>
  <rowBreaks count="5" manualBreakCount="5">
    <brk id="75" max="255" man="1"/>
    <brk id="147" max="255" man="1"/>
    <brk id="228" max="255" man="1"/>
    <brk id="330" max="255" man="1"/>
    <brk id="4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2015-05-28T08:40:49Z</cp:lastPrinted>
  <dcterms:created xsi:type="dcterms:W3CDTF">2013-09-25T10:58:55Z</dcterms:created>
  <dcterms:modified xsi:type="dcterms:W3CDTF">2015-06-01T09:33:27Z</dcterms:modified>
  <cp:category/>
  <cp:version/>
  <cp:contentType/>
  <cp:contentStatus/>
</cp:coreProperties>
</file>