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270" windowWidth="1932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'Лист1'!$A$1:$Q$162</definedName>
  </definedNames>
  <calcPr fullCalcOnLoad="1"/>
</workbook>
</file>

<file path=xl/sharedStrings.xml><?xml version="1.0" encoding="utf-8"?>
<sst xmlns="http://schemas.openxmlformats.org/spreadsheetml/2006/main" count="270" uniqueCount="77">
  <si>
    <t>№</t>
  </si>
  <si>
    <t>Срок исполнения</t>
  </si>
  <si>
    <t>Объем финансирования (тыс. рублей)</t>
  </si>
  <si>
    <t>В том числе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</si>
  <si>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</si>
  <si>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</si>
  <si>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</si>
  <si>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</si>
  <si>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</si>
  <si>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</si>
  <si>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</si>
  <si>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ВСЕГО ПО ПОДПРОГРАММЕ</t>
  </si>
  <si>
    <t>2016 год</t>
  </si>
  <si>
    <t>2017 год</t>
  </si>
  <si>
    <t>Ответственный исполнитель, соисполнители</t>
  </si>
  <si>
    <t>2015 год</t>
  </si>
  <si>
    <t>2018 год</t>
  </si>
  <si>
    <t>2019 год</t>
  </si>
  <si>
    <t>Вид работ</t>
  </si>
  <si>
    <t>Содержание ограждающих дамб</t>
  </si>
  <si>
    <t>13,405 км</t>
  </si>
  <si>
    <t>Содержание ГТС на территории объекта "Противооползневые мероприятия на правом берегу р. Томи в г. Томске"</t>
  </si>
  <si>
    <t>7,97 км</t>
  </si>
  <si>
    <t>текущее содержание</t>
  </si>
  <si>
    <t>Обслуживание судоходной сигнализации</t>
  </si>
  <si>
    <t>20 знаков</t>
  </si>
  <si>
    <t>Протаивание и прочистка дренажной системы</t>
  </si>
  <si>
    <t>Протаивание и прочистка ливневой канализации</t>
  </si>
  <si>
    <t>Обследование сети ливневой канализации</t>
  </si>
  <si>
    <t>закупка</t>
  </si>
  <si>
    <t>Обслуживание шиберов и откачка воды насосной станцией</t>
  </si>
  <si>
    <t>10 шт</t>
  </si>
  <si>
    <t>Откачка воды по городу</t>
  </si>
  <si>
    <t>Текущий ремонт трубопроводов и колодцев ливневой канализации</t>
  </si>
  <si>
    <t>Текущий ремонт водовыпусков и шиберных устройств</t>
  </si>
  <si>
    <t>текущий ремонт</t>
  </si>
  <si>
    <t xml:space="preserve">Ликвидация несанкционированных врезок в систему ливневой канализации </t>
  </si>
  <si>
    <t>198,74 км</t>
  </si>
  <si>
    <t>14,5 км</t>
  </si>
  <si>
    <t>16 шт</t>
  </si>
  <si>
    <t>по факту выявления</t>
  </si>
  <si>
    <t>Содержание очистных сооружений и насосных станций</t>
  </si>
  <si>
    <t>6 шт</t>
  </si>
  <si>
    <t>Плата за негативное воздействие сточных вод на водные объекты</t>
  </si>
  <si>
    <t>обязательный платёж</t>
  </si>
  <si>
    <t>Страхование ГТС</t>
  </si>
  <si>
    <t>Содержание фонтанов</t>
  </si>
  <si>
    <t>4 шт</t>
  </si>
  <si>
    <t>3 шт</t>
  </si>
  <si>
    <t>Ремонт фонтанов</t>
  </si>
  <si>
    <t>Паспортизация бесхозяйных объектов</t>
  </si>
  <si>
    <t>Протяженность, кол-во</t>
  </si>
  <si>
    <t>250 шт (+5 % ежегодно)</t>
  </si>
  <si>
    <t>198,74 км (прирост 5 % в год)</t>
  </si>
  <si>
    <t>Приобретение специализированных машин, оборудования</t>
  </si>
  <si>
    <t>10 ед.</t>
  </si>
  <si>
    <t>16 выпусков</t>
  </si>
  <si>
    <t>Отбор проб и проведение химического и бактериологического анализа воды на выпусках</t>
  </si>
  <si>
    <t>ежеквартально</t>
  </si>
  <si>
    <t>раз в 2 года</t>
  </si>
  <si>
    <t>Актуализация схемы теплоснабжения г. Томска</t>
  </si>
  <si>
    <t>Департамент городского хозяйства администрации Города Томска</t>
  </si>
  <si>
    <t>Декларирование ГТС</t>
  </si>
  <si>
    <t xml:space="preserve">Итого по задаче 1 </t>
  </si>
  <si>
    <t>Задача 2 подпрограммы: организация отведения поверхностных вод с улично-дорожной сети</t>
  </si>
  <si>
    <t>Итого по задаче 2</t>
  </si>
  <si>
    <t>Итого по задаче 3</t>
  </si>
  <si>
    <t xml:space="preserve">Приложение 2 к подпрограмме «Содержание инженерной инфраструктуры»  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</si>
  <si>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</si>
  <si>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потребность*</t>
  </si>
  <si>
    <t>Департамент городского хозяйства администрации Города Томска, МКУ "ИЗС"</t>
  </si>
  <si>
    <t>Задача 1 подпрограммы: 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</si>
  <si>
    <t>Цель подпрограммы: 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вод.</t>
  </si>
  <si>
    <r>
      <t xml:space="preserve">ПЕРЕЧЕНЬ МЕРОПРИЯТИЙ И РЕСУРСНОЕ ОБЕСПЕЧЕНИЕ ПОДПРОГРАММЫ
</t>
    </r>
    <r>
      <rPr>
        <b/>
        <u val="single"/>
        <sz val="12"/>
        <rFont val="Times New Roman"/>
        <family val="1"/>
      </rPr>
      <t xml:space="preserve">Содержание инженерной инфраструктуры»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наименование подпрограммы</t>
    </r>
  </si>
  <si>
    <t>Наименования целей, задач, мероприятий подпрограммы</t>
  </si>
  <si>
    <t>Задача 3 подпрограммы: обслуживание, инвентаризация и паспортизация бесхозяйных объектов инженерной инфраструктуры и муниципальных объектов, находящихся в казне без обременения</t>
  </si>
  <si>
    <t>1200 маш./час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</si>
</sst>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0" fillId="0" borderId="0" xfId="0" applyFont="1" applyFill="1" applyAlignment="1">
      <alignment horizontal="right" vertical="top" wrapText="1" indent="1"/>
    </xf>
    <xf numFmtId="0" fontId="1" fillId="0" borderId="10" xfId="0" applyFont="1" applyFill="1" applyBorder="1" applyAlignment="1">
      <alignment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10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" fontId="1" fillId="0" borderId="19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20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wrapText="1"/>
    </xf>
    <xf numFmtId="0" fontId="30" fillId="0" borderId="0" xfId="0" applyFont="1" applyFill="1" applyAlignment="1">
      <alignment/>
    </xf>
    <xf numFmtId="4" fontId="0" fillId="0" borderId="0" xfId="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7"/>
  <sheetViews>
    <sheetView tabSelected="1" view="pageBreakPreview" zoomScale="66" zoomScaleNormal="75" zoomScaleSheetLayoutView="66" zoomScalePageLayoutView="0" workbookViewId="0" topLeftCell="A145">
      <selection activeCell="H155" sqref="H155"/>
    </sheetView>
  </sheetViews>
  <sheetFormatPr defaultColWidth="12.00390625" defaultRowHeight="12.75"/>
  <cols>
    <col min="1" max="1" width="12.00390625" style="12" customWidth="1"/>
    <col min="2" max="2" width="14.375" style="11" customWidth="1"/>
    <col min="3" max="16384" width="12.00390625" style="11" customWidth="1"/>
  </cols>
  <sheetData>
    <row r="1" spans="12:17" ht="12.75">
      <c r="L1" s="13" t="s">
        <v>67</v>
      </c>
      <c r="M1" s="13"/>
      <c r="N1" s="13"/>
      <c r="O1" s="13"/>
      <c r="P1" s="13"/>
      <c r="Q1" s="13"/>
    </row>
    <row r="2" spans="1:17" ht="75" customHeight="1">
      <c r="A2" s="14" t="s">
        <v>73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3"/>
      <c r="M2" s="13"/>
      <c r="N2" s="13"/>
      <c r="O2" s="13"/>
      <c r="P2" s="13"/>
      <c r="Q2" s="13"/>
    </row>
    <row r="3" ht="0.75" customHeight="1">
      <c r="L3" s="1"/>
    </row>
    <row r="4" spans="1:17" ht="24.75" customHeight="1">
      <c r="A4" s="23" t="s">
        <v>0</v>
      </c>
      <c r="B4" s="15" t="s">
        <v>74</v>
      </c>
      <c r="C4" s="26" t="s">
        <v>51</v>
      </c>
      <c r="D4" s="26" t="s">
        <v>18</v>
      </c>
      <c r="E4" s="15" t="s">
        <v>1</v>
      </c>
      <c r="F4" s="16" t="s">
        <v>2</v>
      </c>
      <c r="G4" s="17"/>
      <c r="H4" s="36" t="s">
        <v>3</v>
      </c>
      <c r="I4" s="37"/>
      <c r="J4" s="37"/>
      <c r="K4" s="37"/>
      <c r="L4" s="37"/>
      <c r="M4" s="37"/>
      <c r="N4" s="37"/>
      <c r="O4" s="38"/>
      <c r="P4" s="16" t="s">
        <v>14</v>
      </c>
      <c r="Q4" s="17"/>
    </row>
    <row r="5" spans="1:17" ht="24.75" customHeight="1">
      <c r="A5" s="24"/>
      <c r="B5" s="15"/>
      <c r="C5" s="27"/>
      <c r="D5" s="27"/>
      <c r="E5" s="15"/>
      <c r="F5" s="20"/>
      <c r="G5" s="21"/>
      <c r="H5" s="15" t="s">
        <v>4</v>
      </c>
      <c r="I5" s="15"/>
      <c r="J5" s="15" t="s">
        <v>5</v>
      </c>
      <c r="K5" s="15"/>
      <c r="L5" s="15" t="s">
        <v>6</v>
      </c>
      <c r="M5" s="15"/>
      <c r="N5" s="15" t="s">
        <v>7</v>
      </c>
      <c r="O5" s="15"/>
      <c r="P5" s="32"/>
      <c r="Q5" s="33"/>
    </row>
    <row r="6" spans="1:17" ht="24.75" customHeight="1">
      <c r="A6" s="25"/>
      <c r="B6" s="15"/>
      <c r="C6" s="28"/>
      <c r="D6" s="28"/>
      <c r="E6" s="15"/>
      <c r="F6" s="2" t="s">
        <v>69</v>
      </c>
      <c r="G6" s="2" t="s">
        <v>9</v>
      </c>
      <c r="H6" s="2" t="s">
        <v>8</v>
      </c>
      <c r="I6" s="2" t="s">
        <v>9</v>
      </c>
      <c r="J6" s="2" t="s">
        <v>8</v>
      </c>
      <c r="K6" s="2" t="s">
        <v>9</v>
      </c>
      <c r="L6" s="2" t="s">
        <v>8</v>
      </c>
      <c r="M6" s="2" t="s">
        <v>9</v>
      </c>
      <c r="N6" s="2" t="s">
        <v>8</v>
      </c>
      <c r="O6" s="2" t="s">
        <v>9</v>
      </c>
      <c r="P6" s="34"/>
      <c r="Q6" s="35"/>
    </row>
    <row r="7" spans="1:17" ht="27.75" customHeight="1">
      <c r="A7" s="3"/>
      <c r="B7" s="29" t="s">
        <v>72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1"/>
    </row>
    <row r="8" spans="1:17" ht="28.5" customHeight="1">
      <c r="A8" s="3"/>
      <c r="B8" s="42" t="s">
        <v>71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4"/>
    </row>
    <row r="9" spans="1:17" ht="18" customHeight="1">
      <c r="A9" s="23">
        <v>1</v>
      </c>
      <c r="B9" s="26" t="s">
        <v>19</v>
      </c>
      <c r="C9" s="15" t="s">
        <v>20</v>
      </c>
      <c r="D9" s="2"/>
      <c r="E9" s="4" t="s">
        <v>10</v>
      </c>
      <c r="F9" s="5">
        <f>SUM(F10:F14)</f>
        <v>1997.8661061687596</v>
      </c>
      <c r="G9" s="5">
        <f aca="true" t="shared" si="0" ref="G9:O9">SUM(G10:G14)</f>
        <v>1080</v>
      </c>
      <c r="H9" s="5">
        <f t="shared" si="0"/>
        <v>1997.8661061687596</v>
      </c>
      <c r="I9" s="5">
        <f t="shared" si="0"/>
        <v>1080</v>
      </c>
      <c r="J9" s="5">
        <f t="shared" si="0"/>
        <v>0</v>
      </c>
      <c r="K9" s="5">
        <f t="shared" si="0"/>
        <v>0</v>
      </c>
      <c r="L9" s="5">
        <f t="shared" si="0"/>
        <v>0</v>
      </c>
      <c r="M9" s="5">
        <f t="shared" si="0"/>
        <v>0</v>
      </c>
      <c r="N9" s="5">
        <f t="shared" si="0"/>
        <v>0</v>
      </c>
      <c r="O9" s="5">
        <f t="shared" si="0"/>
        <v>0</v>
      </c>
      <c r="P9" s="16" t="s">
        <v>70</v>
      </c>
      <c r="Q9" s="17"/>
    </row>
    <row r="10" spans="1:17" ht="18" customHeight="1">
      <c r="A10" s="24"/>
      <c r="B10" s="27"/>
      <c r="C10" s="15"/>
      <c r="D10" s="2" t="s">
        <v>23</v>
      </c>
      <c r="E10" s="6" t="s">
        <v>15</v>
      </c>
      <c r="F10" s="7">
        <f aca="true" t="shared" si="1" ref="F10:G14">H10+J10+L10+N10</f>
        <v>360</v>
      </c>
      <c r="G10" s="7">
        <f t="shared" si="1"/>
        <v>360</v>
      </c>
      <c r="H10" s="7">
        <v>360</v>
      </c>
      <c r="I10" s="7">
        <v>360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18"/>
      <c r="Q10" s="19"/>
    </row>
    <row r="11" spans="1:17" ht="18" customHeight="1">
      <c r="A11" s="24"/>
      <c r="B11" s="27"/>
      <c r="C11" s="15"/>
      <c r="D11" s="2"/>
      <c r="E11" s="6" t="s">
        <v>12</v>
      </c>
      <c r="F11" s="7">
        <f t="shared" si="1"/>
        <v>379.08</v>
      </c>
      <c r="G11" s="7">
        <f t="shared" si="1"/>
        <v>360</v>
      </c>
      <c r="H11" s="7">
        <f>H10*1.053</f>
        <v>379.08</v>
      </c>
      <c r="I11" s="7">
        <v>360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18"/>
      <c r="Q11" s="19"/>
    </row>
    <row r="12" spans="1:17" ht="18" customHeight="1">
      <c r="A12" s="24"/>
      <c r="B12" s="27"/>
      <c r="C12" s="15"/>
      <c r="D12" s="2"/>
      <c r="E12" s="6" t="s">
        <v>13</v>
      </c>
      <c r="F12" s="7">
        <f t="shared" si="1"/>
        <v>399.17123999999995</v>
      </c>
      <c r="G12" s="7">
        <f t="shared" si="1"/>
        <v>360</v>
      </c>
      <c r="H12" s="7">
        <f>H11*1.053</f>
        <v>399.17123999999995</v>
      </c>
      <c r="I12" s="7">
        <v>360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18"/>
      <c r="Q12" s="19"/>
    </row>
    <row r="13" spans="1:17" ht="18" customHeight="1">
      <c r="A13" s="24"/>
      <c r="B13" s="27"/>
      <c r="C13" s="15"/>
      <c r="D13" s="2"/>
      <c r="E13" s="6" t="s">
        <v>16</v>
      </c>
      <c r="F13" s="7">
        <f t="shared" si="1"/>
        <v>419.5289732399999</v>
      </c>
      <c r="G13" s="7">
        <f t="shared" si="1"/>
        <v>0</v>
      </c>
      <c r="H13" s="7">
        <f>H12*1.051</f>
        <v>419.5289732399999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18"/>
      <c r="Q13" s="19"/>
    </row>
    <row r="14" spans="1:17" ht="18" customHeight="1">
      <c r="A14" s="25"/>
      <c r="B14" s="28"/>
      <c r="C14" s="15"/>
      <c r="D14" s="2"/>
      <c r="E14" s="6" t="s">
        <v>17</v>
      </c>
      <c r="F14" s="7">
        <f t="shared" si="1"/>
        <v>440.0858929287599</v>
      </c>
      <c r="G14" s="7">
        <f t="shared" si="1"/>
        <v>0</v>
      </c>
      <c r="H14" s="7">
        <f>H13*1.049</f>
        <v>440.0858929287599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20"/>
      <c r="Q14" s="21"/>
    </row>
    <row r="15" spans="1:17" ht="18" customHeight="1">
      <c r="A15" s="23">
        <f>A9+1</f>
        <v>2</v>
      </c>
      <c r="B15" s="26" t="s">
        <v>21</v>
      </c>
      <c r="C15" s="15" t="s">
        <v>22</v>
      </c>
      <c r="D15" s="2"/>
      <c r="E15" s="4" t="s">
        <v>10</v>
      </c>
      <c r="F15" s="5">
        <f>SUM(F16:F20)</f>
        <v>200108.2115636884</v>
      </c>
      <c r="G15" s="5">
        <f aca="true" t="shared" si="2" ref="G15:O15">SUM(G16:G20)</f>
        <v>0</v>
      </c>
      <c r="H15" s="5">
        <f t="shared" si="2"/>
        <v>200108.2115636884</v>
      </c>
      <c r="I15" s="5">
        <f t="shared" si="2"/>
        <v>0</v>
      </c>
      <c r="J15" s="5">
        <f t="shared" si="2"/>
        <v>0</v>
      </c>
      <c r="K15" s="5">
        <f t="shared" si="2"/>
        <v>0</v>
      </c>
      <c r="L15" s="5">
        <f t="shared" si="2"/>
        <v>0</v>
      </c>
      <c r="M15" s="5">
        <f t="shared" si="2"/>
        <v>0</v>
      </c>
      <c r="N15" s="5">
        <f t="shared" si="2"/>
        <v>0</v>
      </c>
      <c r="O15" s="5">
        <f t="shared" si="2"/>
        <v>0</v>
      </c>
      <c r="P15" s="16" t="s">
        <v>61</v>
      </c>
      <c r="Q15" s="17"/>
    </row>
    <row r="16" spans="1:17" ht="18" customHeight="1">
      <c r="A16" s="24"/>
      <c r="B16" s="27"/>
      <c r="C16" s="15"/>
      <c r="D16" s="2" t="s">
        <v>23</v>
      </c>
      <c r="E16" s="6" t="s">
        <v>15</v>
      </c>
      <c r="F16" s="7">
        <f aca="true" t="shared" si="3" ref="F16:G20">H16+J16+L16+N16</f>
        <v>36057.95</v>
      </c>
      <c r="G16" s="7">
        <f t="shared" si="3"/>
        <v>0</v>
      </c>
      <c r="H16" s="7">
        <v>36057.95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18"/>
      <c r="Q16" s="19"/>
    </row>
    <row r="17" spans="1:17" ht="18" customHeight="1">
      <c r="A17" s="24"/>
      <c r="B17" s="27"/>
      <c r="C17" s="15"/>
      <c r="D17" s="2"/>
      <c r="E17" s="6" t="s">
        <v>12</v>
      </c>
      <c r="F17" s="7">
        <f t="shared" si="3"/>
        <v>37969.021349999995</v>
      </c>
      <c r="G17" s="7">
        <f t="shared" si="3"/>
        <v>0</v>
      </c>
      <c r="H17" s="7">
        <f>H16*1.053</f>
        <v>37969.021349999995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18"/>
      <c r="Q17" s="19"/>
    </row>
    <row r="18" spans="1:17" ht="18" customHeight="1">
      <c r="A18" s="24"/>
      <c r="B18" s="27"/>
      <c r="C18" s="15"/>
      <c r="D18" s="2"/>
      <c r="E18" s="6" t="s">
        <v>13</v>
      </c>
      <c r="F18" s="7">
        <f t="shared" si="3"/>
        <v>39981.37948154999</v>
      </c>
      <c r="G18" s="7">
        <f t="shared" si="3"/>
        <v>0</v>
      </c>
      <c r="H18" s="7">
        <f>H17*1.053</f>
        <v>39981.37948154999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8"/>
      <c r="Q18" s="19"/>
    </row>
    <row r="19" spans="1:17" ht="18" customHeight="1">
      <c r="A19" s="24"/>
      <c r="B19" s="27"/>
      <c r="C19" s="15"/>
      <c r="D19" s="2"/>
      <c r="E19" s="6" t="s">
        <v>16</v>
      </c>
      <c r="F19" s="7">
        <f t="shared" si="3"/>
        <v>42020.42983510904</v>
      </c>
      <c r="G19" s="7">
        <f t="shared" si="3"/>
        <v>0</v>
      </c>
      <c r="H19" s="7">
        <f>H18*1.051</f>
        <v>42020.42983510904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8"/>
      <c r="Q19" s="19"/>
    </row>
    <row r="20" spans="1:17" ht="21.75" customHeight="1">
      <c r="A20" s="25"/>
      <c r="B20" s="28"/>
      <c r="C20" s="15"/>
      <c r="D20" s="2"/>
      <c r="E20" s="6" t="s">
        <v>17</v>
      </c>
      <c r="F20" s="7">
        <f t="shared" si="3"/>
        <v>44079.43089702938</v>
      </c>
      <c r="G20" s="7">
        <f t="shared" si="3"/>
        <v>0</v>
      </c>
      <c r="H20" s="7">
        <f>H19*1.049</f>
        <v>44079.43089702938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20"/>
      <c r="Q20" s="21"/>
    </row>
    <row r="21" spans="1:17" ht="18" customHeight="1">
      <c r="A21" s="23">
        <f>A15+1</f>
        <v>3</v>
      </c>
      <c r="B21" s="26" t="s">
        <v>24</v>
      </c>
      <c r="C21" s="15" t="s">
        <v>25</v>
      </c>
      <c r="D21" s="2"/>
      <c r="E21" s="4" t="s">
        <v>10</v>
      </c>
      <c r="F21" s="5">
        <f>SUM(F22:F26)</f>
        <v>1076.1283795755114</v>
      </c>
      <c r="G21" s="5">
        <f>SUM(G22:G26)</f>
        <v>362.26</v>
      </c>
      <c r="H21" s="5">
        <f aca="true" t="shared" si="4" ref="H21:O21">SUM(H22:H26)</f>
        <v>1076.1283795755114</v>
      </c>
      <c r="I21" s="5">
        <f t="shared" si="4"/>
        <v>362.26</v>
      </c>
      <c r="J21" s="5">
        <f t="shared" si="4"/>
        <v>0</v>
      </c>
      <c r="K21" s="5">
        <f t="shared" si="4"/>
        <v>0</v>
      </c>
      <c r="L21" s="5">
        <f t="shared" si="4"/>
        <v>0</v>
      </c>
      <c r="M21" s="5">
        <f t="shared" si="4"/>
        <v>0</v>
      </c>
      <c r="N21" s="5">
        <f t="shared" si="4"/>
        <v>0</v>
      </c>
      <c r="O21" s="5">
        <f t="shared" si="4"/>
        <v>0</v>
      </c>
      <c r="P21" s="16" t="s">
        <v>70</v>
      </c>
      <c r="Q21" s="17"/>
    </row>
    <row r="22" spans="1:17" ht="18" customHeight="1">
      <c r="A22" s="24"/>
      <c r="B22" s="27"/>
      <c r="C22" s="15"/>
      <c r="D22" s="2" t="s">
        <v>23</v>
      </c>
      <c r="E22" s="6" t="s">
        <v>15</v>
      </c>
      <c r="F22" s="7">
        <f aca="true" t="shared" si="5" ref="F22:G26">H22+J22+L22+N22</f>
        <v>193.91</v>
      </c>
      <c r="G22" s="7">
        <f t="shared" si="5"/>
        <v>0</v>
      </c>
      <c r="H22" s="7">
        <v>193.91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8"/>
      <c r="Q22" s="19"/>
    </row>
    <row r="23" spans="1:17" ht="18" customHeight="1">
      <c r="A23" s="24"/>
      <c r="B23" s="27"/>
      <c r="C23" s="15"/>
      <c r="D23" s="2"/>
      <c r="E23" s="6" t="s">
        <v>12</v>
      </c>
      <c r="F23" s="7">
        <f t="shared" si="5"/>
        <v>204.18722999999997</v>
      </c>
      <c r="G23" s="7">
        <f t="shared" si="5"/>
        <v>181.13</v>
      </c>
      <c r="H23" s="7">
        <f>H22*1.053</f>
        <v>204.18722999999997</v>
      </c>
      <c r="I23" s="7">
        <v>181.13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8"/>
      <c r="Q23" s="19"/>
    </row>
    <row r="24" spans="1:17" ht="18" customHeight="1">
      <c r="A24" s="24"/>
      <c r="B24" s="27"/>
      <c r="C24" s="15"/>
      <c r="D24" s="2"/>
      <c r="E24" s="6" t="s">
        <v>13</v>
      </c>
      <c r="F24" s="7">
        <f t="shared" si="5"/>
        <v>215.00915318999995</v>
      </c>
      <c r="G24" s="7">
        <f t="shared" si="5"/>
        <v>181.13</v>
      </c>
      <c r="H24" s="7">
        <f>H23*1.053</f>
        <v>215.00915318999995</v>
      </c>
      <c r="I24" s="7">
        <v>181.13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8"/>
      <c r="Q24" s="19"/>
    </row>
    <row r="25" spans="1:17" ht="18" customHeight="1">
      <c r="A25" s="24"/>
      <c r="B25" s="27"/>
      <c r="C25" s="15"/>
      <c r="D25" s="2"/>
      <c r="E25" s="6" t="s">
        <v>16</v>
      </c>
      <c r="F25" s="7">
        <f t="shared" si="5"/>
        <v>225.97462000268993</v>
      </c>
      <c r="G25" s="7">
        <f t="shared" si="5"/>
        <v>0</v>
      </c>
      <c r="H25" s="7">
        <f>H24*1.051</f>
        <v>225.97462000268993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8"/>
      <c r="Q25" s="19"/>
    </row>
    <row r="26" spans="1:17" ht="18" customHeight="1">
      <c r="A26" s="25"/>
      <c r="B26" s="28"/>
      <c r="C26" s="15"/>
      <c r="D26" s="2"/>
      <c r="E26" s="6" t="s">
        <v>17</v>
      </c>
      <c r="F26" s="7">
        <f t="shared" si="5"/>
        <v>237.0473763828217</v>
      </c>
      <c r="G26" s="7">
        <f t="shared" si="5"/>
        <v>0</v>
      </c>
      <c r="H26" s="7">
        <f>H25*1.049</f>
        <v>237.0473763828217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20"/>
      <c r="Q26" s="21"/>
    </row>
    <row r="27" spans="1:17" ht="18" customHeight="1">
      <c r="A27" s="23">
        <f>A21+1</f>
        <v>4</v>
      </c>
      <c r="B27" s="26" t="s">
        <v>26</v>
      </c>
      <c r="C27" s="15" t="s">
        <v>38</v>
      </c>
      <c r="D27" s="2"/>
      <c r="E27" s="4" t="s">
        <v>10</v>
      </c>
      <c r="F27" s="5">
        <f>SUM(F28:F32)</f>
        <v>23065.697173402696</v>
      </c>
      <c r="G27" s="5">
        <f>SUM(G28:G32)</f>
        <v>8096.08</v>
      </c>
      <c r="H27" s="5">
        <f aca="true" t="shared" si="6" ref="H27:O27">SUM(H28:H32)</f>
        <v>23065.697173402696</v>
      </c>
      <c r="I27" s="5">
        <f t="shared" si="6"/>
        <v>8096.08</v>
      </c>
      <c r="J27" s="5">
        <f t="shared" si="6"/>
        <v>0</v>
      </c>
      <c r="K27" s="5">
        <f t="shared" si="6"/>
        <v>0</v>
      </c>
      <c r="L27" s="5">
        <f t="shared" si="6"/>
        <v>0</v>
      </c>
      <c r="M27" s="5">
        <f t="shared" si="6"/>
        <v>0</v>
      </c>
      <c r="N27" s="5">
        <f t="shared" si="6"/>
        <v>0</v>
      </c>
      <c r="O27" s="5">
        <f t="shared" si="6"/>
        <v>0</v>
      </c>
      <c r="P27" s="16" t="s">
        <v>70</v>
      </c>
      <c r="Q27" s="17"/>
    </row>
    <row r="28" spans="1:17" ht="18" customHeight="1">
      <c r="A28" s="24"/>
      <c r="B28" s="27"/>
      <c r="C28" s="15"/>
      <c r="D28" s="2" t="s">
        <v>23</v>
      </c>
      <c r="E28" s="6" t="s">
        <v>15</v>
      </c>
      <c r="F28" s="7">
        <f aca="true" t="shared" si="7" ref="F28:G32">H28+J28+L28+N28</f>
        <v>4156.26</v>
      </c>
      <c r="G28" s="7">
        <f t="shared" si="7"/>
        <v>0</v>
      </c>
      <c r="H28" s="7">
        <v>4156.26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8"/>
      <c r="Q28" s="19"/>
    </row>
    <row r="29" spans="1:17" ht="18" customHeight="1">
      <c r="A29" s="24"/>
      <c r="B29" s="27"/>
      <c r="C29" s="15"/>
      <c r="D29" s="2"/>
      <c r="E29" s="6" t="s">
        <v>12</v>
      </c>
      <c r="F29" s="7">
        <f t="shared" si="7"/>
        <v>4376.54178</v>
      </c>
      <c r="G29" s="7">
        <f>I29+K29+M29+O29</f>
        <v>4048.04</v>
      </c>
      <c r="H29" s="7">
        <f>H28*1.053</f>
        <v>4376.54178</v>
      </c>
      <c r="I29" s="7">
        <v>4048.04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8"/>
      <c r="Q29" s="19"/>
    </row>
    <row r="30" spans="1:17" ht="18" customHeight="1">
      <c r="A30" s="24"/>
      <c r="B30" s="27"/>
      <c r="C30" s="15"/>
      <c r="D30" s="2"/>
      <c r="E30" s="6" t="s">
        <v>13</v>
      </c>
      <c r="F30" s="7">
        <f t="shared" si="7"/>
        <v>4608.4984943399995</v>
      </c>
      <c r="G30" s="7">
        <f t="shared" si="7"/>
        <v>4048.04</v>
      </c>
      <c r="H30" s="7">
        <f>H29*1.053</f>
        <v>4608.4984943399995</v>
      </c>
      <c r="I30" s="7">
        <v>4048.04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8"/>
      <c r="Q30" s="19"/>
    </row>
    <row r="31" spans="1:17" ht="18" customHeight="1">
      <c r="A31" s="24"/>
      <c r="B31" s="27"/>
      <c r="C31" s="15"/>
      <c r="D31" s="2"/>
      <c r="E31" s="6" t="s">
        <v>16</v>
      </c>
      <c r="F31" s="7">
        <f t="shared" si="7"/>
        <v>4843.53191755134</v>
      </c>
      <c r="G31" s="7">
        <f t="shared" si="7"/>
        <v>0</v>
      </c>
      <c r="H31" s="7">
        <f>H30*1.051</f>
        <v>4843.53191755134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8"/>
      <c r="Q31" s="19"/>
    </row>
    <row r="32" spans="1:17" ht="18" customHeight="1">
      <c r="A32" s="25"/>
      <c r="B32" s="28"/>
      <c r="C32" s="15"/>
      <c r="D32" s="2"/>
      <c r="E32" s="6" t="s">
        <v>17</v>
      </c>
      <c r="F32" s="7">
        <f t="shared" si="7"/>
        <v>5080.864981511355</v>
      </c>
      <c r="G32" s="7">
        <f t="shared" si="7"/>
        <v>0</v>
      </c>
      <c r="H32" s="7">
        <f>H31*1.049</f>
        <v>5080.864981511355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20"/>
      <c r="Q32" s="21"/>
    </row>
    <row r="33" spans="1:17" ht="18" customHeight="1">
      <c r="A33" s="23">
        <f>A27+1</f>
        <v>5</v>
      </c>
      <c r="B33" s="26" t="s">
        <v>54</v>
      </c>
      <c r="C33" s="15" t="s">
        <v>55</v>
      </c>
      <c r="D33" s="2"/>
      <c r="E33" s="4" t="s">
        <v>10</v>
      </c>
      <c r="F33" s="5">
        <f>SUM(F34:F38)</f>
        <v>56336.49441711541</v>
      </c>
      <c r="G33" s="5">
        <f>SUM(G34:G38)</f>
        <v>0</v>
      </c>
      <c r="H33" s="5">
        <f>SUM(H34:H38)</f>
        <v>56336.49441711541</v>
      </c>
      <c r="I33" s="5">
        <f aca="true" t="shared" si="8" ref="I33:O33">SUM(I34:I38)</f>
        <v>0</v>
      </c>
      <c r="J33" s="5">
        <f t="shared" si="8"/>
        <v>0</v>
      </c>
      <c r="K33" s="5">
        <f t="shared" si="8"/>
        <v>0</v>
      </c>
      <c r="L33" s="5">
        <v>0</v>
      </c>
      <c r="M33" s="5">
        <f t="shared" si="8"/>
        <v>0</v>
      </c>
      <c r="N33" s="5">
        <f t="shared" si="8"/>
        <v>0</v>
      </c>
      <c r="O33" s="5">
        <f t="shared" si="8"/>
        <v>0</v>
      </c>
      <c r="P33" s="16" t="s">
        <v>70</v>
      </c>
      <c r="Q33" s="17"/>
    </row>
    <row r="34" spans="1:17" ht="18" customHeight="1">
      <c r="A34" s="24"/>
      <c r="B34" s="27"/>
      <c r="C34" s="15"/>
      <c r="D34" s="2" t="s">
        <v>29</v>
      </c>
      <c r="E34" s="6" t="s">
        <v>15</v>
      </c>
      <c r="F34" s="7">
        <f aca="true" t="shared" si="9" ref="F34:G38">H34+J34+L34+N34</f>
        <v>10151.4</v>
      </c>
      <c r="G34" s="7">
        <f t="shared" si="9"/>
        <v>0</v>
      </c>
      <c r="H34" s="7">
        <v>10151.4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8"/>
      <c r="Q34" s="19"/>
    </row>
    <row r="35" spans="1:17" ht="18" customHeight="1">
      <c r="A35" s="24"/>
      <c r="B35" s="27"/>
      <c r="C35" s="15"/>
      <c r="D35" s="2"/>
      <c r="E35" s="6" t="s">
        <v>12</v>
      </c>
      <c r="F35" s="7">
        <f t="shared" si="9"/>
        <v>10689.4242</v>
      </c>
      <c r="G35" s="7">
        <f t="shared" si="9"/>
        <v>0</v>
      </c>
      <c r="H35" s="7">
        <f>H34*1.053</f>
        <v>10689.4242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8"/>
      <c r="Q35" s="19"/>
    </row>
    <row r="36" spans="1:17" ht="18" customHeight="1">
      <c r="A36" s="24"/>
      <c r="B36" s="27"/>
      <c r="C36" s="15"/>
      <c r="D36" s="2"/>
      <c r="E36" s="6" t="s">
        <v>13</v>
      </c>
      <c r="F36" s="7">
        <f t="shared" si="9"/>
        <v>11255.963682599999</v>
      </c>
      <c r="G36" s="7">
        <f t="shared" si="9"/>
        <v>0</v>
      </c>
      <c r="H36" s="7">
        <f>H35*1.053</f>
        <v>11255.963682599999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18"/>
      <c r="Q36" s="19"/>
    </row>
    <row r="37" spans="1:17" ht="18" customHeight="1">
      <c r="A37" s="24"/>
      <c r="B37" s="27"/>
      <c r="C37" s="15"/>
      <c r="D37" s="2"/>
      <c r="E37" s="6" t="s">
        <v>16</v>
      </c>
      <c r="F37" s="7">
        <f t="shared" si="9"/>
        <v>11830.017830412598</v>
      </c>
      <c r="G37" s="7">
        <f t="shared" si="9"/>
        <v>0</v>
      </c>
      <c r="H37" s="7">
        <f>H36*1.051</f>
        <v>11830.017830412598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8"/>
      <c r="Q37" s="19"/>
    </row>
    <row r="38" spans="1:17" ht="18" customHeight="1">
      <c r="A38" s="25"/>
      <c r="B38" s="28"/>
      <c r="C38" s="15"/>
      <c r="D38" s="2"/>
      <c r="E38" s="6" t="s">
        <v>17</v>
      </c>
      <c r="F38" s="7">
        <f t="shared" si="9"/>
        <v>12409.688704102815</v>
      </c>
      <c r="G38" s="7">
        <f t="shared" si="9"/>
        <v>0</v>
      </c>
      <c r="H38" s="7">
        <f>H37*1.049</f>
        <v>12409.688704102815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20"/>
      <c r="Q38" s="21"/>
    </row>
    <row r="39" spans="1:17" ht="18" customHeight="1">
      <c r="A39" s="23">
        <f>A33+1</f>
        <v>6</v>
      </c>
      <c r="B39" s="26" t="s">
        <v>30</v>
      </c>
      <c r="C39" s="15" t="s">
        <v>31</v>
      </c>
      <c r="D39" s="2"/>
      <c r="E39" s="4" t="s">
        <v>10</v>
      </c>
      <c r="F39" s="5">
        <f>SUM(F40:F44)</f>
        <v>6852.514255316666</v>
      </c>
      <c r="G39" s="5">
        <f>SUM(G40:G44)</f>
        <v>3704.3399999999997</v>
      </c>
      <c r="H39" s="5">
        <f aca="true" t="shared" si="10" ref="H39:O39">SUM(H40:H44)</f>
        <v>6852.514255316666</v>
      </c>
      <c r="I39" s="5">
        <f t="shared" si="10"/>
        <v>3704.3399999999997</v>
      </c>
      <c r="J39" s="5">
        <f t="shared" si="10"/>
        <v>0</v>
      </c>
      <c r="K39" s="5">
        <f t="shared" si="10"/>
        <v>0</v>
      </c>
      <c r="L39" s="5">
        <f t="shared" si="10"/>
        <v>0</v>
      </c>
      <c r="M39" s="5">
        <f t="shared" si="10"/>
        <v>0</v>
      </c>
      <c r="N39" s="5">
        <f t="shared" si="10"/>
        <v>0</v>
      </c>
      <c r="O39" s="5">
        <f t="shared" si="10"/>
        <v>0</v>
      </c>
      <c r="P39" s="16" t="s">
        <v>70</v>
      </c>
      <c r="Q39" s="17"/>
    </row>
    <row r="40" spans="1:17" ht="18" customHeight="1">
      <c r="A40" s="24"/>
      <c r="B40" s="27"/>
      <c r="C40" s="15"/>
      <c r="D40" s="2" t="s">
        <v>23</v>
      </c>
      <c r="E40" s="6" t="s">
        <v>15</v>
      </c>
      <c r="F40" s="7">
        <f aca="true" t="shared" si="11" ref="F40:G44">H40+J40+L40+N40</f>
        <v>1234.77</v>
      </c>
      <c r="G40" s="7">
        <f t="shared" si="11"/>
        <v>1234.8</v>
      </c>
      <c r="H40" s="7">
        <v>1234.77</v>
      </c>
      <c r="I40" s="7">
        <v>1234.8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8"/>
      <c r="Q40" s="19"/>
    </row>
    <row r="41" spans="1:17" ht="18" customHeight="1">
      <c r="A41" s="24"/>
      <c r="B41" s="27"/>
      <c r="C41" s="15"/>
      <c r="D41" s="2"/>
      <c r="E41" s="6" t="s">
        <v>12</v>
      </c>
      <c r="F41" s="7">
        <f t="shared" si="11"/>
        <v>1300.21281</v>
      </c>
      <c r="G41" s="7">
        <f t="shared" si="11"/>
        <v>1234.77</v>
      </c>
      <c r="H41" s="7">
        <f>H40*1.053</f>
        <v>1300.21281</v>
      </c>
      <c r="I41" s="7">
        <v>1234.77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8"/>
      <c r="Q41" s="19"/>
    </row>
    <row r="42" spans="1:17" ht="18" customHeight="1">
      <c r="A42" s="24"/>
      <c r="B42" s="27"/>
      <c r="C42" s="15"/>
      <c r="D42" s="2"/>
      <c r="E42" s="6" t="s">
        <v>13</v>
      </c>
      <c r="F42" s="7">
        <f t="shared" si="11"/>
        <v>1369.12408893</v>
      </c>
      <c r="G42" s="7">
        <f t="shared" si="11"/>
        <v>1234.77</v>
      </c>
      <c r="H42" s="7">
        <f>H41*1.053</f>
        <v>1369.12408893</v>
      </c>
      <c r="I42" s="7">
        <v>1234.77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18"/>
      <c r="Q42" s="19"/>
    </row>
    <row r="43" spans="1:17" ht="18" customHeight="1">
      <c r="A43" s="24"/>
      <c r="B43" s="27"/>
      <c r="C43" s="15"/>
      <c r="D43" s="2"/>
      <c r="E43" s="6" t="s">
        <v>16</v>
      </c>
      <c r="F43" s="7">
        <f t="shared" si="11"/>
        <v>1438.9494174654299</v>
      </c>
      <c r="G43" s="7">
        <f t="shared" si="11"/>
        <v>0</v>
      </c>
      <c r="H43" s="7">
        <f>H42*1.051</f>
        <v>1438.9494174654299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8"/>
      <c r="Q43" s="19"/>
    </row>
    <row r="44" spans="1:17" ht="18" customHeight="1">
      <c r="A44" s="25"/>
      <c r="B44" s="28"/>
      <c r="C44" s="15"/>
      <c r="D44" s="2"/>
      <c r="E44" s="6" t="s">
        <v>17</v>
      </c>
      <c r="F44" s="7">
        <f t="shared" si="11"/>
        <v>1509.4579389212358</v>
      </c>
      <c r="G44" s="7">
        <f t="shared" si="11"/>
        <v>0</v>
      </c>
      <c r="H44" s="7">
        <f>H43*1.049</f>
        <v>1509.4579389212358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20"/>
      <c r="Q44" s="21"/>
    </row>
    <row r="45" spans="1:17" ht="18" customHeight="1">
      <c r="A45" s="23">
        <f>A39+1</f>
        <v>7</v>
      </c>
      <c r="B45" s="26" t="s">
        <v>34</v>
      </c>
      <c r="C45" s="15" t="s">
        <v>39</v>
      </c>
      <c r="D45" s="2"/>
      <c r="E45" s="4" t="s">
        <v>10</v>
      </c>
      <c r="F45" s="5">
        <f>SUM(F46:F50)</f>
        <v>13874.0701817275</v>
      </c>
      <c r="G45" s="5">
        <f>SUM(G46:G50)</f>
        <v>3900</v>
      </c>
      <c r="H45" s="5">
        <f aca="true" t="shared" si="12" ref="H45:O45">SUM(H46:H50)</f>
        <v>13874.0701817275</v>
      </c>
      <c r="I45" s="5">
        <f t="shared" si="12"/>
        <v>3900</v>
      </c>
      <c r="J45" s="5">
        <f t="shared" si="12"/>
        <v>0</v>
      </c>
      <c r="K45" s="5">
        <f t="shared" si="12"/>
        <v>0</v>
      </c>
      <c r="L45" s="5">
        <f t="shared" si="12"/>
        <v>0</v>
      </c>
      <c r="M45" s="5">
        <f t="shared" si="12"/>
        <v>0</v>
      </c>
      <c r="N45" s="5">
        <f t="shared" si="12"/>
        <v>0</v>
      </c>
      <c r="O45" s="5">
        <f t="shared" si="12"/>
        <v>0</v>
      </c>
      <c r="P45" s="16" t="s">
        <v>70</v>
      </c>
      <c r="Q45" s="17"/>
    </row>
    <row r="46" spans="1:17" ht="18" customHeight="1">
      <c r="A46" s="24"/>
      <c r="B46" s="27"/>
      <c r="C46" s="15"/>
      <c r="D46" s="2" t="s">
        <v>35</v>
      </c>
      <c r="E46" s="6" t="s">
        <v>15</v>
      </c>
      <c r="F46" s="7">
        <f aca="true" t="shared" si="13" ref="F46:G50">H46+J46+L46+N46</f>
        <v>2500</v>
      </c>
      <c r="G46" s="7">
        <f t="shared" si="13"/>
        <v>1300</v>
      </c>
      <c r="H46" s="7">
        <v>2500</v>
      </c>
      <c r="I46" s="7">
        <v>1300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18"/>
      <c r="Q46" s="19"/>
    </row>
    <row r="47" spans="1:17" ht="18" customHeight="1">
      <c r="A47" s="24"/>
      <c r="B47" s="27"/>
      <c r="C47" s="15"/>
      <c r="D47" s="2"/>
      <c r="E47" s="6" t="s">
        <v>12</v>
      </c>
      <c r="F47" s="7">
        <f t="shared" si="13"/>
        <v>2632.5</v>
      </c>
      <c r="G47" s="7">
        <f t="shared" si="13"/>
        <v>1300</v>
      </c>
      <c r="H47" s="7">
        <f>H46*1.053</f>
        <v>2632.5</v>
      </c>
      <c r="I47" s="7">
        <v>1300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18"/>
      <c r="Q47" s="19"/>
    </row>
    <row r="48" spans="1:17" ht="18" customHeight="1">
      <c r="A48" s="24"/>
      <c r="B48" s="27"/>
      <c r="C48" s="15"/>
      <c r="D48" s="2"/>
      <c r="E48" s="6" t="s">
        <v>13</v>
      </c>
      <c r="F48" s="7">
        <f t="shared" si="13"/>
        <v>2772.0225</v>
      </c>
      <c r="G48" s="7">
        <f t="shared" si="13"/>
        <v>1300</v>
      </c>
      <c r="H48" s="7">
        <f>H47*1.053</f>
        <v>2772.0225</v>
      </c>
      <c r="I48" s="7">
        <v>1300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18"/>
      <c r="Q48" s="19"/>
    </row>
    <row r="49" spans="1:17" ht="18" customHeight="1">
      <c r="A49" s="24"/>
      <c r="B49" s="27"/>
      <c r="C49" s="15"/>
      <c r="D49" s="2"/>
      <c r="E49" s="6" t="s">
        <v>16</v>
      </c>
      <c r="F49" s="7">
        <f t="shared" si="13"/>
        <v>2913.3956475</v>
      </c>
      <c r="G49" s="7">
        <f t="shared" si="13"/>
        <v>0</v>
      </c>
      <c r="H49" s="7">
        <f>H48*1.051</f>
        <v>2913.3956475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18"/>
      <c r="Q49" s="19"/>
    </row>
    <row r="50" spans="1:17" ht="18" customHeight="1">
      <c r="A50" s="25"/>
      <c r="B50" s="28"/>
      <c r="C50" s="15"/>
      <c r="D50" s="2"/>
      <c r="E50" s="6" t="s">
        <v>17</v>
      </c>
      <c r="F50" s="7">
        <f t="shared" si="13"/>
        <v>3056.1520342275</v>
      </c>
      <c r="G50" s="7">
        <f t="shared" si="13"/>
        <v>0</v>
      </c>
      <c r="H50" s="7">
        <f>H49*1.049</f>
        <v>3056.1520342275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20"/>
      <c r="Q50" s="21"/>
    </row>
    <row r="51" spans="1:17" ht="18" customHeight="1">
      <c r="A51" s="23">
        <f>A45+1</f>
        <v>8</v>
      </c>
      <c r="B51" s="26" t="s">
        <v>36</v>
      </c>
      <c r="C51" s="15" t="s">
        <v>40</v>
      </c>
      <c r="D51" s="2"/>
      <c r="E51" s="4" t="s">
        <v>10</v>
      </c>
      <c r="F51" s="5">
        <f>SUM(F52:F56)</f>
        <v>1109.9256145382</v>
      </c>
      <c r="G51" s="5">
        <f>SUM(G52:G56)</f>
        <v>0</v>
      </c>
      <c r="H51" s="5">
        <f aca="true" t="shared" si="14" ref="H51:O51">SUM(H52:H56)</f>
        <v>1109.9256145382</v>
      </c>
      <c r="I51" s="5">
        <f t="shared" si="14"/>
        <v>0</v>
      </c>
      <c r="J51" s="5">
        <f t="shared" si="14"/>
        <v>0</v>
      </c>
      <c r="K51" s="5">
        <f t="shared" si="14"/>
        <v>0</v>
      </c>
      <c r="L51" s="5">
        <f t="shared" si="14"/>
        <v>0</v>
      </c>
      <c r="M51" s="5">
        <f t="shared" si="14"/>
        <v>0</v>
      </c>
      <c r="N51" s="5">
        <f t="shared" si="14"/>
        <v>0</v>
      </c>
      <c r="O51" s="5">
        <f t="shared" si="14"/>
        <v>0</v>
      </c>
      <c r="P51" s="16" t="s">
        <v>61</v>
      </c>
      <c r="Q51" s="17"/>
    </row>
    <row r="52" spans="1:17" ht="18" customHeight="1">
      <c r="A52" s="24"/>
      <c r="B52" s="27"/>
      <c r="C52" s="15"/>
      <c r="D52" s="2" t="s">
        <v>35</v>
      </c>
      <c r="E52" s="6" t="s">
        <v>15</v>
      </c>
      <c r="F52" s="7">
        <f aca="true" t="shared" si="15" ref="F52:G56">H52+J52+L52+N52</f>
        <v>200</v>
      </c>
      <c r="G52" s="7">
        <f t="shared" si="15"/>
        <v>0</v>
      </c>
      <c r="H52" s="7">
        <v>200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18"/>
      <c r="Q52" s="19"/>
    </row>
    <row r="53" spans="1:17" ht="18" customHeight="1">
      <c r="A53" s="24"/>
      <c r="B53" s="27"/>
      <c r="C53" s="15"/>
      <c r="D53" s="2"/>
      <c r="E53" s="6" t="s">
        <v>12</v>
      </c>
      <c r="F53" s="7">
        <f t="shared" si="15"/>
        <v>210.6</v>
      </c>
      <c r="G53" s="7">
        <f t="shared" si="15"/>
        <v>0</v>
      </c>
      <c r="H53" s="7">
        <f>H52*1.053</f>
        <v>210.6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18"/>
      <c r="Q53" s="19"/>
    </row>
    <row r="54" spans="1:17" ht="18" customHeight="1">
      <c r="A54" s="24"/>
      <c r="B54" s="27"/>
      <c r="C54" s="15"/>
      <c r="D54" s="2"/>
      <c r="E54" s="6" t="s">
        <v>13</v>
      </c>
      <c r="F54" s="7">
        <f t="shared" si="15"/>
        <v>221.7618</v>
      </c>
      <c r="G54" s="7">
        <f t="shared" si="15"/>
        <v>0</v>
      </c>
      <c r="H54" s="7">
        <f>H53*1.053</f>
        <v>221.7618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18"/>
      <c r="Q54" s="19"/>
    </row>
    <row r="55" spans="1:17" ht="18" customHeight="1">
      <c r="A55" s="24"/>
      <c r="B55" s="27"/>
      <c r="C55" s="15"/>
      <c r="D55" s="2"/>
      <c r="E55" s="6" t="s">
        <v>16</v>
      </c>
      <c r="F55" s="7">
        <f t="shared" si="15"/>
        <v>233.07165179999998</v>
      </c>
      <c r="G55" s="7">
        <f t="shared" si="15"/>
        <v>0</v>
      </c>
      <c r="H55" s="7">
        <f>H54*1.051</f>
        <v>233.07165179999998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18"/>
      <c r="Q55" s="19"/>
    </row>
    <row r="56" spans="1:17" ht="18" customHeight="1">
      <c r="A56" s="25"/>
      <c r="B56" s="28"/>
      <c r="C56" s="15"/>
      <c r="D56" s="2"/>
      <c r="E56" s="6" t="s">
        <v>17</v>
      </c>
      <c r="F56" s="7">
        <f t="shared" si="15"/>
        <v>244.49216273819997</v>
      </c>
      <c r="G56" s="7">
        <f t="shared" si="15"/>
        <v>0</v>
      </c>
      <c r="H56" s="7">
        <f>H55*1.049</f>
        <v>244.49216273819997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20"/>
      <c r="Q56" s="21"/>
    </row>
    <row r="57" spans="1:17" ht="18" customHeight="1">
      <c r="A57" s="23">
        <f>A51+1</f>
        <v>9</v>
      </c>
      <c r="B57" s="26" t="s">
        <v>41</v>
      </c>
      <c r="C57" s="15" t="s">
        <v>42</v>
      </c>
      <c r="D57" s="2"/>
      <c r="E57" s="4" t="s">
        <v>10</v>
      </c>
      <c r="F57" s="5">
        <f>SUM(F58:F62)</f>
        <v>2774.8140363455</v>
      </c>
      <c r="G57" s="5">
        <f>SUM(G58:G62)</f>
        <v>0</v>
      </c>
      <c r="H57" s="5">
        <f aca="true" t="shared" si="16" ref="H57:O57">SUM(H58:H62)</f>
        <v>2774.8140363455</v>
      </c>
      <c r="I57" s="5">
        <f t="shared" si="16"/>
        <v>0</v>
      </c>
      <c r="J57" s="5">
        <f t="shared" si="16"/>
        <v>0</v>
      </c>
      <c r="K57" s="5">
        <f t="shared" si="16"/>
        <v>0</v>
      </c>
      <c r="L57" s="5">
        <f t="shared" si="16"/>
        <v>0</v>
      </c>
      <c r="M57" s="5">
        <f t="shared" si="16"/>
        <v>0</v>
      </c>
      <c r="N57" s="5">
        <f t="shared" si="16"/>
        <v>0</v>
      </c>
      <c r="O57" s="5">
        <f t="shared" si="16"/>
        <v>0</v>
      </c>
      <c r="P57" s="16" t="s">
        <v>61</v>
      </c>
      <c r="Q57" s="17"/>
    </row>
    <row r="58" spans="1:17" ht="18" customHeight="1">
      <c r="A58" s="24"/>
      <c r="B58" s="27"/>
      <c r="C58" s="15"/>
      <c r="D58" s="2" t="s">
        <v>23</v>
      </c>
      <c r="E58" s="6" t="s">
        <v>15</v>
      </c>
      <c r="F58" s="7">
        <f aca="true" t="shared" si="17" ref="F58:G62">H58+J58+L58+N58</f>
        <v>500</v>
      </c>
      <c r="G58" s="7">
        <f t="shared" si="17"/>
        <v>0</v>
      </c>
      <c r="H58" s="7">
        <v>500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18"/>
      <c r="Q58" s="19"/>
    </row>
    <row r="59" spans="1:17" ht="18" customHeight="1">
      <c r="A59" s="24"/>
      <c r="B59" s="27"/>
      <c r="C59" s="15"/>
      <c r="D59" s="2"/>
      <c r="E59" s="6" t="s">
        <v>12</v>
      </c>
      <c r="F59" s="7">
        <f t="shared" si="17"/>
        <v>526.5</v>
      </c>
      <c r="G59" s="7">
        <f t="shared" si="17"/>
        <v>0</v>
      </c>
      <c r="H59" s="7">
        <f>H58*1.053</f>
        <v>526.5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18"/>
      <c r="Q59" s="19"/>
    </row>
    <row r="60" spans="1:17" ht="18" customHeight="1">
      <c r="A60" s="24"/>
      <c r="B60" s="27"/>
      <c r="C60" s="15"/>
      <c r="D60" s="2"/>
      <c r="E60" s="6" t="s">
        <v>13</v>
      </c>
      <c r="F60" s="7">
        <f t="shared" si="17"/>
        <v>554.4045</v>
      </c>
      <c r="G60" s="7">
        <f t="shared" si="17"/>
        <v>0</v>
      </c>
      <c r="H60" s="7">
        <f>H59*1.053</f>
        <v>554.4045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18"/>
      <c r="Q60" s="19"/>
    </row>
    <row r="61" spans="1:17" ht="18" customHeight="1">
      <c r="A61" s="24"/>
      <c r="B61" s="27"/>
      <c r="C61" s="15"/>
      <c r="D61" s="2"/>
      <c r="E61" s="6" t="s">
        <v>16</v>
      </c>
      <c r="F61" s="7">
        <f t="shared" si="17"/>
        <v>582.6791294999999</v>
      </c>
      <c r="G61" s="7">
        <f t="shared" si="17"/>
        <v>0</v>
      </c>
      <c r="H61" s="7">
        <f>H60*1.051</f>
        <v>582.6791294999999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18"/>
      <c r="Q61" s="19"/>
    </row>
    <row r="62" spans="1:17" ht="18" customHeight="1">
      <c r="A62" s="25"/>
      <c r="B62" s="28"/>
      <c r="C62" s="15"/>
      <c r="D62" s="2"/>
      <c r="E62" s="6" t="s">
        <v>17</v>
      </c>
      <c r="F62" s="7">
        <f t="shared" si="17"/>
        <v>611.2304068454999</v>
      </c>
      <c r="G62" s="7">
        <f t="shared" si="17"/>
        <v>0</v>
      </c>
      <c r="H62" s="7">
        <f>H61*1.049</f>
        <v>611.2304068454999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20"/>
      <c r="Q62" s="21"/>
    </row>
    <row r="63" spans="1:17" ht="18" customHeight="1">
      <c r="A63" s="23">
        <f>A57+1</f>
        <v>10</v>
      </c>
      <c r="B63" s="26" t="s">
        <v>43</v>
      </c>
      <c r="C63" s="15" t="s">
        <v>56</v>
      </c>
      <c r="D63" s="2"/>
      <c r="E63" s="4" t="s">
        <v>10</v>
      </c>
      <c r="F63" s="5">
        <f>SUM(F64:F68)</f>
        <v>8242.252117279946</v>
      </c>
      <c r="G63" s="5">
        <f>SUM(G64:G68)</f>
        <v>2426.7</v>
      </c>
      <c r="H63" s="5">
        <f aca="true" t="shared" si="18" ref="H63:O63">SUM(H64:H68)</f>
        <v>8242.252117279946</v>
      </c>
      <c r="I63" s="5">
        <f t="shared" si="18"/>
        <v>2426.7</v>
      </c>
      <c r="J63" s="5">
        <f t="shared" si="18"/>
        <v>0</v>
      </c>
      <c r="K63" s="5">
        <f t="shared" si="18"/>
        <v>0</v>
      </c>
      <c r="L63" s="5">
        <f t="shared" si="18"/>
        <v>0</v>
      </c>
      <c r="M63" s="5">
        <f t="shared" si="18"/>
        <v>0</v>
      </c>
      <c r="N63" s="5">
        <f t="shared" si="18"/>
        <v>0</v>
      </c>
      <c r="O63" s="5">
        <f t="shared" si="18"/>
        <v>0</v>
      </c>
      <c r="P63" s="16" t="s">
        <v>61</v>
      </c>
      <c r="Q63" s="17"/>
    </row>
    <row r="64" spans="1:17" ht="18" customHeight="1">
      <c r="A64" s="24"/>
      <c r="B64" s="27"/>
      <c r="C64" s="15"/>
      <c r="D64" s="2" t="s">
        <v>44</v>
      </c>
      <c r="E64" s="6" t="s">
        <v>15</v>
      </c>
      <c r="F64" s="7">
        <f aca="true" t="shared" si="19" ref="F64:G68">H64+J64+L64+N64</f>
        <v>1485.19</v>
      </c>
      <c r="G64" s="7">
        <f t="shared" si="19"/>
        <v>808.9</v>
      </c>
      <c r="H64" s="7">
        <v>1485.19</v>
      </c>
      <c r="I64" s="7">
        <v>808.9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18"/>
      <c r="Q64" s="19"/>
    </row>
    <row r="65" spans="1:17" ht="18" customHeight="1">
      <c r="A65" s="24"/>
      <c r="B65" s="27"/>
      <c r="C65" s="15"/>
      <c r="D65" s="2"/>
      <c r="E65" s="6" t="s">
        <v>12</v>
      </c>
      <c r="F65" s="7">
        <f t="shared" si="19"/>
        <v>1563.90507</v>
      </c>
      <c r="G65" s="7">
        <f t="shared" si="19"/>
        <v>808.9</v>
      </c>
      <c r="H65" s="7">
        <f>H64*1.053</f>
        <v>1563.90507</v>
      </c>
      <c r="I65" s="7">
        <v>808.9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18"/>
      <c r="Q65" s="19"/>
    </row>
    <row r="66" spans="1:17" ht="18" customHeight="1">
      <c r="A66" s="24"/>
      <c r="B66" s="27"/>
      <c r="C66" s="15"/>
      <c r="D66" s="2"/>
      <c r="E66" s="6" t="s">
        <v>13</v>
      </c>
      <c r="F66" s="7">
        <f t="shared" si="19"/>
        <v>1646.7920387099998</v>
      </c>
      <c r="G66" s="7">
        <f t="shared" si="19"/>
        <v>808.9</v>
      </c>
      <c r="H66" s="7">
        <f>H65*1.053</f>
        <v>1646.7920387099998</v>
      </c>
      <c r="I66" s="7">
        <v>808.9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18"/>
      <c r="Q66" s="19"/>
    </row>
    <row r="67" spans="1:17" ht="18" customHeight="1">
      <c r="A67" s="24"/>
      <c r="B67" s="27"/>
      <c r="C67" s="15"/>
      <c r="D67" s="2"/>
      <c r="E67" s="6" t="s">
        <v>16</v>
      </c>
      <c r="F67" s="7">
        <f t="shared" si="19"/>
        <v>1730.7784326842097</v>
      </c>
      <c r="G67" s="7">
        <f t="shared" si="19"/>
        <v>0</v>
      </c>
      <c r="H67" s="7">
        <f>H66*1.051</f>
        <v>1730.7784326842097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18"/>
      <c r="Q67" s="19"/>
    </row>
    <row r="68" spans="1:17" ht="18" customHeight="1">
      <c r="A68" s="25"/>
      <c r="B68" s="28"/>
      <c r="C68" s="15"/>
      <c r="D68" s="2"/>
      <c r="E68" s="6" t="s">
        <v>17</v>
      </c>
      <c r="F68" s="7">
        <f t="shared" si="19"/>
        <v>1815.586575885736</v>
      </c>
      <c r="G68" s="7">
        <f t="shared" si="19"/>
        <v>0</v>
      </c>
      <c r="H68" s="7">
        <f>H67*1.049</f>
        <v>1815.586575885736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20"/>
      <c r="Q68" s="21"/>
    </row>
    <row r="69" spans="1:17" ht="18" customHeight="1">
      <c r="A69" s="23">
        <f>A63+1</f>
        <v>11</v>
      </c>
      <c r="B69" s="15" t="s">
        <v>57</v>
      </c>
      <c r="C69" s="15" t="s">
        <v>58</v>
      </c>
      <c r="D69" s="8"/>
      <c r="E69" s="4" t="s">
        <v>10</v>
      </c>
      <c r="F69" s="5">
        <f>SUM(F70:F74)</f>
        <v>2701.780930908886</v>
      </c>
      <c r="G69" s="5">
        <f>SUM(G70:G74)</f>
        <v>1200</v>
      </c>
      <c r="H69" s="5">
        <f aca="true" t="shared" si="20" ref="H69:O69">SUM(H70:H74)</f>
        <v>2701.780930908886</v>
      </c>
      <c r="I69" s="5">
        <f t="shared" si="20"/>
        <v>1200</v>
      </c>
      <c r="J69" s="5">
        <f t="shared" si="20"/>
        <v>0</v>
      </c>
      <c r="K69" s="5">
        <f t="shared" si="20"/>
        <v>0</v>
      </c>
      <c r="L69" s="5">
        <f t="shared" si="20"/>
        <v>0</v>
      </c>
      <c r="M69" s="5">
        <f t="shared" si="20"/>
        <v>0</v>
      </c>
      <c r="N69" s="5">
        <f t="shared" si="20"/>
        <v>0</v>
      </c>
      <c r="O69" s="5">
        <f t="shared" si="20"/>
        <v>0</v>
      </c>
      <c r="P69" s="16" t="s">
        <v>61</v>
      </c>
      <c r="Q69" s="17"/>
    </row>
    <row r="70" spans="1:17" ht="18" customHeight="1">
      <c r="A70" s="24"/>
      <c r="B70" s="15"/>
      <c r="C70" s="22"/>
      <c r="D70" s="2" t="s">
        <v>23</v>
      </c>
      <c r="E70" s="6" t="s">
        <v>15</v>
      </c>
      <c r="F70" s="7">
        <f aca="true" t="shared" si="21" ref="F70:G74">H70+J70+L70+N70</f>
        <v>486.84</v>
      </c>
      <c r="G70" s="7">
        <f t="shared" si="21"/>
        <v>400</v>
      </c>
      <c r="H70" s="7">
        <v>486.84</v>
      </c>
      <c r="I70" s="7">
        <v>400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18"/>
      <c r="Q70" s="19"/>
    </row>
    <row r="71" spans="1:17" ht="18" customHeight="1">
      <c r="A71" s="24"/>
      <c r="B71" s="15"/>
      <c r="C71" s="22"/>
      <c r="D71" s="2"/>
      <c r="E71" s="6" t="s">
        <v>12</v>
      </c>
      <c r="F71" s="7">
        <f t="shared" si="21"/>
        <v>512.64252</v>
      </c>
      <c r="G71" s="7">
        <f t="shared" si="21"/>
        <v>400</v>
      </c>
      <c r="H71" s="7">
        <f>H70*1.053</f>
        <v>512.64252</v>
      </c>
      <c r="I71" s="7">
        <v>400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18"/>
      <c r="Q71" s="19"/>
    </row>
    <row r="72" spans="1:17" ht="18" customHeight="1">
      <c r="A72" s="24"/>
      <c r="B72" s="15"/>
      <c r="C72" s="22"/>
      <c r="D72" s="2"/>
      <c r="E72" s="6" t="s">
        <v>13</v>
      </c>
      <c r="F72" s="7">
        <f t="shared" si="21"/>
        <v>539.8125735599999</v>
      </c>
      <c r="G72" s="7">
        <f t="shared" si="21"/>
        <v>400</v>
      </c>
      <c r="H72" s="7">
        <f>H71*1.053</f>
        <v>539.8125735599999</v>
      </c>
      <c r="I72" s="7">
        <v>400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18"/>
      <c r="Q72" s="19"/>
    </row>
    <row r="73" spans="1:17" ht="18" customHeight="1">
      <c r="A73" s="24"/>
      <c r="B73" s="15"/>
      <c r="C73" s="22"/>
      <c r="D73" s="2"/>
      <c r="E73" s="6" t="s">
        <v>16</v>
      </c>
      <c r="F73" s="7">
        <f t="shared" si="21"/>
        <v>567.3430148115599</v>
      </c>
      <c r="G73" s="7">
        <f t="shared" si="21"/>
        <v>0</v>
      </c>
      <c r="H73" s="7">
        <f>H72*1.051</f>
        <v>567.3430148115599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18"/>
      <c r="Q73" s="19"/>
    </row>
    <row r="74" spans="1:17" ht="18" customHeight="1">
      <c r="A74" s="25"/>
      <c r="B74" s="15"/>
      <c r="C74" s="22"/>
      <c r="D74" s="2"/>
      <c r="E74" s="6" t="s">
        <v>17</v>
      </c>
      <c r="F74" s="7">
        <f t="shared" si="21"/>
        <v>595.1428225373263</v>
      </c>
      <c r="G74" s="7">
        <f t="shared" si="21"/>
        <v>0</v>
      </c>
      <c r="H74" s="7">
        <f>H73*1.049</f>
        <v>595.1428225373263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20"/>
      <c r="Q74" s="21"/>
    </row>
    <row r="75" spans="1:17" ht="18" customHeight="1">
      <c r="A75" s="23">
        <f>A69+1</f>
        <v>12</v>
      </c>
      <c r="B75" s="15" t="s">
        <v>45</v>
      </c>
      <c r="C75" s="15" t="s">
        <v>47</v>
      </c>
      <c r="D75" s="2"/>
      <c r="E75" s="4" t="s">
        <v>10</v>
      </c>
      <c r="F75" s="5">
        <f>SUM(F76:F80)</f>
        <v>221.98512290764</v>
      </c>
      <c r="G75" s="5">
        <f>SUM(G76:G80)</f>
        <v>90</v>
      </c>
      <c r="H75" s="5">
        <f aca="true" t="shared" si="22" ref="H75:O75">SUM(H76:H80)</f>
        <v>221.98512290764</v>
      </c>
      <c r="I75" s="5">
        <f t="shared" si="22"/>
        <v>90</v>
      </c>
      <c r="J75" s="5">
        <f t="shared" si="22"/>
        <v>0</v>
      </c>
      <c r="K75" s="5">
        <f t="shared" si="22"/>
        <v>0</v>
      </c>
      <c r="L75" s="5">
        <f t="shared" si="22"/>
        <v>0</v>
      </c>
      <c r="M75" s="5">
        <f t="shared" si="22"/>
        <v>0</v>
      </c>
      <c r="N75" s="5">
        <f t="shared" si="22"/>
        <v>0</v>
      </c>
      <c r="O75" s="5">
        <f t="shared" si="22"/>
        <v>0</v>
      </c>
      <c r="P75" s="16" t="s">
        <v>61</v>
      </c>
      <c r="Q75" s="17"/>
    </row>
    <row r="76" spans="1:17" ht="18" customHeight="1">
      <c r="A76" s="24"/>
      <c r="B76" s="15"/>
      <c r="C76" s="15"/>
      <c r="D76" s="2" t="s">
        <v>44</v>
      </c>
      <c r="E76" s="6" t="s">
        <v>15</v>
      </c>
      <c r="F76" s="7">
        <f aca="true" t="shared" si="23" ref="F76:G80">H76+J76+L76+N76</f>
        <v>40</v>
      </c>
      <c r="G76" s="7">
        <f t="shared" si="23"/>
        <v>30</v>
      </c>
      <c r="H76" s="7">
        <v>40</v>
      </c>
      <c r="I76" s="7">
        <v>30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18"/>
      <c r="Q76" s="19"/>
    </row>
    <row r="77" spans="1:17" ht="18" customHeight="1">
      <c r="A77" s="24"/>
      <c r="B77" s="15"/>
      <c r="C77" s="15"/>
      <c r="D77" s="2"/>
      <c r="E77" s="6" t="s">
        <v>12</v>
      </c>
      <c r="F77" s="7">
        <f t="shared" si="23"/>
        <v>42.12</v>
      </c>
      <c r="G77" s="7">
        <f t="shared" si="23"/>
        <v>30</v>
      </c>
      <c r="H77" s="7">
        <f>H76*1.053</f>
        <v>42.12</v>
      </c>
      <c r="I77" s="7">
        <v>30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18"/>
      <c r="Q77" s="19"/>
    </row>
    <row r="78" spans="1:17" ht="18" customHeight="1">
      <c r="A78" s="24"/>
      <c r="B78" s="15"/>
      <c r="C78" s="15"/>
      <c r="D78" s="2"/>
      <c r="E78" s="6" t="s">
        <v>13</v>
      </c>
      <c r="F78" s="7">
        <f t="shared" si="23"/>
        <v>44.35236</v>
      </c>
      <c r="G78" s="7">
        <f t="shared" si="23"/>
        <v>30</v>
      </c>
      <c r="H78" s="7">
        <f>H77*1.053</f>
        <v>44.35236</v>
      </c>
      <c r="I78" s="7">
        <v>30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18"/>
      <c r="Q78" s="19"/>
    </row>
    <row r="79" spans="1:17" ht="18" customHeight="1">
      <c r="A79" s="24"/>
      <c r="B79" s="15"/>
      <c r="C79" s="15"/>
      <c r="D79" s="2"/>
      <c r="E79" s="6" t="s">
        <v>16</v>
      </c>
      <c r="F79" s="7">
        <f t="shared" si="23"/>
        <v>46.61433036</v>
      </c>
      <c r="G79" s="7">
        <f t="shared" si="23"/>
        <v>0</v>
      </c>
      <c r="H79" s="7">
        <f>H78*1.051</f>
        <v>46.61433036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18"/>
      <c r="Q79" s="19"/>
    </row>
    <row r="80" spans="1:17" ht="18" customHeight="1">
      <c r="A80" s="25"/>
      <c r="B80" s="15"/>
      <c r="C80" s="15"/>
      <c r="D80" s="2"/>
      <c r="E80" s="6" t="s">
        <v>17</v>
      </c>
      <c r="F80" s="7">
        <f t="shared" si="23"/>
        <v>48.89843254763999</v>
      </c>
      <c r="G80" s="7">
        <f t="shared" si="23"/>
        <v>0</v>
      </c>
      <c r="H80" s="7">
        <f>H79*1.049</f>
        <v>48.89843254763999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20"/>
      <c r="Q80" s="21"/>
    </row>
    <row r="81" spans="1:17" ht="18" customHeight="1">
      <c r="A81" s="23">
        <f>A75+1</f>
        <v>13</v>
      </c>
      <c r="B81" s="15" t="s">
        <v>62</v>
      </c>
      <c r="C81" s="15" t="s">
        <v>47</v>
      </c>
      <c r="D81" s="2"/>
      <c r="E81" s="4" t="s">
        <v>10</v>
      </c>
      <c r="F81" s="5">
        <f>SUM(F82:F86)</f>
        <v>11099.256145382</v>
      </c>
      <c r="G81" s="5">
        <f>SUM(G82:G86)</f>
        <v>0</v>
      </c>
      <c r="H81" s="5">
        <f aca="true" t="shared" si="24" ref="H81:O81">SUM(H82:H86)</f>
        <v>11099.256145382</v>
      </c>
      <c r="I81" s="5">
        <f t="shared" si="24"/>
        <v>0</v>
      </c>
      <c r="J81" s="5">
        <f t="shared" si="24"/>
        <v>0</v>
      </c>
      <c r="K81" s="5">
        <f t="shared" si="24"/>
        <v>0</v>
      </c>
      <c r="L81" s="5">
        <f t="shared" si="24"/>
        <v>0</v>
      </c>
      <c r="M81" s="5">
        <f t="shared" si="24"/>
        <v>0</v>
      </c>
      <c r="N81" s="5">
        <f t="shared" si="24"/>
        <v>0</v>
      </c>
      <c r="O81" s="5">
        <f t="shared" si="24"/>
        <v>0</v>
      </c>
      <c r="P81" s="16" t="s">
        <v>61</v>
      </c>
      <c r="Q81" s="17"/>
    </row>
    <row r="82" spans="1:17" ht="18" customHeight="1">
      <c r="A82" s="24"/>
      <c r="B82" s="15"/>
      <c r="C82" s="15"/>
      <c r="D82" s="2" t="s">
        <v>44</v>
      </c>
      <c r="E82" s="6" t="s">
        <v>15</v>
      </c>
      <c r="F82" s="7">
        <f aca="true" t="shared" si="25" ref="F82:G86">H82+J82+L82+N82</f>
        <v>2000</v>
      </c>
      <c r="G82" s="7">
        <f t="shared" si="25"/>
        <v>0</v>
      </c>
      <c r="H82" s="7">
        <v>2000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18"/>
      <c r="Q82" s="19"/>
    </row>
    <row r="83" spans="1:17" ht="18" customHeight="1">
      <c r="A83" s="24"/>
      <c r="B83" s="15"/>
      <c r="C83" s="15"/>
      <c r="D83" s="2"/>
      <c r="E83" s="6" t="s">
        <v>12</v>
      </c>
      <c r="F83" s="7">
        <f t="shared" si="25"/>
        <v>2106</v>
      </c>
      <c r="G83" s="7">
        <f t="shared" si="25"/>
        <v>0</v>
      </c>
      <c r="H83" s="7">
        <f>H82*1.053</f>
        <v>2106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18"/>
      <c r="Q83" s="19"/>
    </row>
    <row r="84" spans="1:17" ht="18" customHeight="1">
      <c r="A84" s="24"/>
      <c r="B84" s="15"/>
      <c r="C84" s="15"/>
      <c r="D84" s="2"/>
      <c r="E84" s="6" t="s">
        <v>13</v>
      </c>
      <c r="F84" s="7">
        <f t="shared" si="25"/>
        <v>2217.618</v>
      </c>
      <c r="G84" s="7">
        <f t="shared" si="25"/>
        <v>0</v>
      </c>
      <c r="H84" s="7">
        <f>H83*1.053</f>
        <v>2217.618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18"/>
      <c r="Q84" s="19"/>
    </row>
    <row r="85" spans="1:17" ht="18" customHeight="1">
      <c r="A85" s="24"/>
      <c r="B85" s="15"/>
      <c r="C85" s="15"/>
      <c r="D85" s="2"/>
      <c r="E85" s="6" t="s">
        <v>16</v>
      </c>
      <c r="F85" s="7">
        <f t="shared" si="25"/>
        <v>2330.7165179999997</v>
      </c>
      <c r="G85" s="7">
        <f t="shared" si="25"/>
        <v>0</v>
      </c>
      <c r="H85" s="7">
        <f>H84*1.051</f>
        <v>2330.7165179999997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18"/>
      <c r="Q85" s="19"/>
    </row>
    <row r="86" spans="1:17" ht="18" customHeight="1">
      <c r="A86" s="25"/>
      <c r="B86" s="15"/>
      <c r="C86" s="15"/>
      <c r="D86" s="2"/>
      <c r="E86" s="6" t="s">
        <v>17</v>
      </c>
      <c r="F86" s="7">
        <f t="shared" si="25"/>
        <v>2444.9216273819998</v>
      </c>
      <c r="G86" s="7">
        <f t="shared" si="25"/>
        <v>0</v>
      </c>
      <c r="H86" s="7">
        <f>H85*1.049</f>
        <v>2444.9216273819998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20"/>
      <c r="Q86" s="21"/>
    </row>
    <row r="87" spans="1:17" ht="18" customHeight="1">
      <c r="A87" s="23">
        <f>A81+1</f>
        <v>14</v>
      </c>
      <c r="B87" s="15" t="s">
        <v>46</v>
      </c>
      <c r="C87" s="15" t="s">
        <v>48</v>
      </c>
      <c r="D87" s="2"/>
      <c r="E87" s="4" t="s">
        <v>10</v>
      </c>
      <c r="F87" s="5">
        <f>SUM(F88:F92)</f>
        <v>18646.75032424176</v>
      </c>
      <c r="G87" s="5">
        <f>SUM(G88:G92)</f>
        <v>6000</v>
      </c>
      <c r="H87" s="5">
        <f aca="true" t="shared" si="26" ref="H87:O87">SUM(H88:H92)</f>
        <v>0</v>
      </c>
      <c r="I87" s="5">
        <f t="shared" si="26"/>
        <v>0</v>
      </c>
      <c r="J87" s="5">
        <f t="shared" si="26"/>
        <v>0</v>
      </c>
      <c r="K87" s="5">
        <f t="shared" si="26"/>
        <v>0</v>
      </c>
      <c r="L87" s="5">
        <f t="shared" si="26"/>
        <v>18646.75032424176</v>
      </c>
      <c r="M87" s="5">
        <f t="shared" si="26"/>
        <v>6000</v>
      </c>
      <c r="N87" s="5">
        <f t="shared" si="26"/>
        <v>0</v>
      </c>
      <c r="O87" s="5">
        <f t="shared" si="26"/>
        <v>0</v>
      </c>
      <c r="P87" s="16" t="s">
        <v>70</v>
      </c>
      <c r="Q87" s="17"/>
    </row>
    <row r="88" spans="1:17" ht="18" customHeight="1">
      <c r="A88" s="24"/>
      <c r="B88" s="15"/>
      <c r="C88" s="15"/>
      <c r="D88" s="2" t="s">
        <v>23</v>
      </c>
      <c r="E88" s="6" t="s">
        <v>15</v>
      </c>
      <c r="F88" s="7">
        <f aca="true" t="shared" si="27" ref="F88:G92">H88+J88+L88+N88</f>
        <v>3360</v>
      </c>
      <c r="G88" s="7">
        <f t="shared" si="27"/>
        <v>3000</v>
      </c>
      <c r="H88" s="7">
        <v>0</v>
      </c>
      <c r="I88" s="7">
        <v>0</v>
      </c>
      <c r="J88" s="7">
        <v>0</v>
      </c>
      <c r="K88" s="7">
        <v>0</v>
      </c>
      <c r="L88" s="7">
        <v>3360</v>
      </c>
      <c r="M88" s="7">
        <v>3000</v>
      </c>
      <c r="N88" s="7">
        <v>0</v>
      </c>
      <c r="O88" s="7">
        <v>0</v>
      </c>
      <c r="P88" s="18"/>
      <c r="Q88" s="19"/>
    </row>
    <row r="89" spans="1:17" ht="18" customHeight="1">
      <c r="A89" s="24"/>
      <c r="B89" s="15"/>
      <c r="C89" s="15"/>
      <c r="D89" s="2"/>
      <c r="E89" s="6" t="s">
        <v>12</v>
      </c>
      <c r="F89" s="7">
        <f t="shared" si="27"/>
        <v>3538.08</v>
      </c>
      <c r="G89" s="7">
        <f t="shared" si="27"/>
        <v>3000</v>
      </c>
      <c r="H89" s="7">
        <v>0</v>
      </c>
      <c r="I89" s="7">
        <v>0</v>
      </c>
      <c r="J89" s="7">
        <v>0</v>
      </c>
      <c r="K89" s="7">
        <v>0</v>
      </c>
      <c r="L89" s="7">
        <f>L88*1.053</f>
        <v>3538.08</v>
      </c>
      <c r="M89" s="7">
        <v>3000</v>
      </c>
      <c r="N89" s="7">
        <v>0</v>
      </c>
      <c r="O89" s="7">
        <v>0</v>
      </c>
      <c r="P89" s="18"/>
      <c r="Q89" s="19"/>
    </row>
    <row r="90" spans="1:17" ht="18" customHeight="1">
      <c r="A90" s="24"/>
      <c r="B90" s="15"/>
      <c r="C90" s="15"/>
      <c r="D90" s="2"/>
      <c r="E90" s="6" t="s">
        <v>13</v>
      </c>
      <c r="F90" s="7">
        <f t="shared" si="27"/>
        <v>3725.59824</v>
      </c>
      <c r="G90" s="7">
        <f t="shared" si="27"/>
        <v>0</v>
      </c>
      <c r="H90" s="7">
        <v>0</v>
      </c>
      <c r="I90" s="7">
        <v>0</v>
      </c>
      <c r="J90" s="7">
        <v>0</v>
      </c>
      <c r="K90" s="7">
        <v>0</v>
      </c>
      <c r="L90" s="7">
        <f>L89*1.053</f>
        <v>3725.59824</v>
      </c>
      <c r="M90" s="7">
        <v>0</v>
      </c>
      <c r="N90" s="7">
        <v>0</v>
      </c>
      <c r="O90" s="7">
        <v>0</v>
      </c>
      <c r="P90" s="18"/>
      <c r="Q90" s="19"/>
    </row>
    <row r="91" spans="1:17" ht="18" customHeight="1">
      <c r="A91" s="24"/>
      <c r="B91" s="15"/>
      <c r="C91" s="15"/>
      <c r="D91" s="2"/>
      <c r="E91" s="6" t="s">
        <v>16</v>
      </c>
      <c r="F91" s="7">
        <f t="shared" si="27"/>
        <v>3915.6037502399995</v>
      </c>
      <c r="G91" s="7">
        <f t="shared" si="27"/>
        <v>0</v>
      </c>
      <c r="H91" s="7">
        <v>0</v>
      </c>
      <c r="I91" s="7">
        <v>0</v>
      </c>
      <c r="J91" s="7">
        <v>0</v>
      </c>
      <c r="K91" s="7">
        <v>0</v>
      </c>
      <c r="L91" s="7">
        <f>L90*1.051</f>
        <v>3915.6037502399995</v>
      </c>
      <c r="M91" s="7">
        <v>0</v>
      </c>
      <c r="N91" s="7">
        <v>0</v>
      </c>
      <c r="O91" s="7">
        <v>0</v>
      </c>
      <c r="P91" s="18"/>
      <c r="Q91" s="19"/>
    </row>
    <row r="92" spans="1:17" ht="18" customHeight="1">
      <c r="A92" s="25"/>
      <c r="B92" s="15"/>
      <c r="C92" s="15"/>
      <c r="D92" s="2"/>
      <c r="E92" s="6" t="s">
        <v>17</v>
      </c>
      <c r="F92" s="7">
        <f t="shared" si="27"/>
        <v>4107.468334001759</v>
      </c>
      <c r="G92" s="7">
        <f t="shared" si="27"/>
        <v>0</v>
      </c>
      <c r="H92" s="7">
        <v>0</v>
      </c>
      <c r="I92" s="7">
        <v>0</v>
      </c>
      <c r="J92" s="7">
        <v>0</v>
      </c>
      <c r="K92" s="7">
        <v>0</v>
      </c>
      <c r="L92" s="7">
        <f>L91*1.049</f>
        <v>4107.468334001759</v>
      </c>
      <c r="M92" s="7">
        <v>0</v>
      </c>
      <c r="N92" s="7">
        <v>0</v>
      </c>
      <c r="O92" s="7">
        <v>0</v>
      </c>
      <c r="P92" s="20"/>
      <c r="Q92" s="21"/>
    </row>
    <row r="93" spans="1:17" s="9" customFormat="1" ht="18" customHeight="1">
      <c r="A93" s="23">
        <f>A87+1</f>
        <v>15</v>
      </c>
      <c r="B93" s="15" t="s">
        <v>49</v>
      </c>
      <c r="C93" s="15" t="s">
        <v>48</v>
      </c>
      <c r="D93" s="2"/>
      <c r="E93" s="4" t="s">
        <v>10</v>
      </c>
      <c r="F93" s="5">
        <f>SUM(F94:F98)</f>
        <v>11099.256145382</v>
      </c>
      <c r="G93" s="5">
        <f>SUM(G94:G98)</f>
        <v>6000</v>
      </c>
      <c r="H93" s="5">
        <f aca="true" t="shared" si="28" ref="H93:O93">SUM(H94:H98)</f>
        <v>11099.256145382</v>
      </c>
      <c r="I93" s="5">
        <f t="shared" si="28"/>
        <v>6000</v>
      </c>
      <c r="J93" s="5">
        <f t="shared" si="28"/>
        <v>0</v>
      </c>
      <c r="K93" s="5">
        <f t="shared" si="28"/>
        <v>0</v>
      </c>
      <c r="L93" s="5">
        <f t="shared" si="28"/>
        <v>0</v>
      </c>
      <c r="M93" s="5">
        <f t="shared" si="28"/>
        <v>0</v>
      </c>
      <c r="N93" s="5">
        <f t="shared" si="28"/>
        <v>0</v>
      </c>
      <c r="O93" s="5">
        <f t="shared" si="28"/>
        <v>0</v>
      </c>
      <c r="P93" s="16" t="s">
        <v>70</v>
      </c>
      <c r="Q93" s="17"/>
    </row>
    <row r="94" spans="1:17" ht="18" customHeight="1">
      <c r="A94" s="24"/>
      <c r="B94" s="15"/>
      <c r="C94" s="15"/>
      <c r="D94" s="2" t="s">
        <v>35</v>
      </c>
      <c r="E94" s="6" t="s">
        <v>15</v>
      </c>
      <c r="F94" s="7">
        <f aca="true" t="shared" si="29" ref="F94:G98">H94+J94+L94+N94</f>
        <v>2000</v>
      </c>
      <c r="G94" s="7">
        <f t="shared" si="29"/>
        <v>2000</v>
      </c>
      <c r="H94" s="7">
        <v>2000</v>
      </c>
      <c r="I94" s="7">
        <v>2000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18"/>
      <c r="Q94" s="19"/>
    </row>
    <row r="95" spans="1:17" ht="18" customHeight="1">
      <c r="A95" s="24"/>
      <c r="B95" s="15"/>
      <c r="C95" s="15"/>
      <c r="D95" s="2"/>
      <c r="E95" s="6" t="s">
        <v>12</v>
      </c>
      <c r="F95" s="7">
        <f t="shared" si="29"/>
        <v>2106</v>
      </c>
      <c r="G95" s="7">
        <f t="shared" si="29"/>
        <v>2000</v>
      </c>
      <c r="H95" s="7">
        <f>H94*1.053</f>
        <v>2106</v>
      </c>
      <c r="I95" s="7">
        <v>2000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18"/>
      <c r="Q95" s="19"/>
    </row>
    <row r="96" spans="1:17" ht="18" customHeight="1">
      <c r="A96" s="24"/>
      <c r="B96" s="15"/>
      <c r="C96" s="15"/>
      <c r="D96" s="2"/>
      <c r="E96" s="6" t="s">
        <v>13</v>
      </c>
      <c r="F96" s="7">
        <f t="shared" si="29"/>
        <v>2217.618</v>
      </c>
      <c r="G96" s="7">
        <f t="shared" si="29"/>
        <v>2000</v>
      </c>
      <c r="H96" s="7">
        <f>H95*1.053</f>
        <v>2217.618</v>
      </c>
      <c r="I96" s="7">
        <v>2000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18"/>
      <c r="Q96" s="19"/>
    </row>
    <row r="97" spans="1:17" ht="18" customHeight="1">
      <c r="A97" s="24"/>
      <c r="B97" s="15"/>
      <c r="C97" s="15"/>
      <c r="D97" s="2"/>
      <c r="E97" s="6" t="s">
        <v>16</v>
      </c>
      <c r="F97" s="7">
        <f t="shared" si="29"/>
        <v>2330.7165179999997</v>
      </c>
      <c r="G97" s="7">
        <f t="shared" si="29"/>
        <v>0</v>
      </c>
      <c r="H97" s="7">
        <f>H96*1.051</f>
        <v>2330.7165179999997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18"/>
      <c r="Q97" s="19"/>
    </row>
    <row r="98" spans="1:17" ht="18" customHeight="1">
      <c r="A98" s="25"/>
      <c r="B98" s="15"/>
      <c r="C98" s="15"/>
      <c r="D98" s="2"/>
      <c r="E98" s="6" t="s">
        <v>17</v>
      </c>
      <c r="F98" s="7">
        <f t="shared" si="29"/>
        <v>2444.9216273819998</v>
      </c>
      <c r="G98" s="7">
        <f t="shared" si="29"/>
        <v>0</v>
      </c>
      <c r="H98" s="7">
        <f>H97*1.049</f>
        <v>2444.9216273819998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20"/>
      <c r="Q98" s="21"/>
    </row>
    <row r="99" spans="1:17" ht="18" customHeight="1">
      <c r="A99" s="23"/>
      <c r="B99" s="15" t="s">
        <v>63</v>
      </c>
      <c r="C99" s="15"/>
      <c r="D99" s="2"/>
      <c r="E99" s="4" t="s">
        <v>10</v>
      </c>
      <c r="F99" s="5">
        <f>F9+F15+F21+F27+F33+F39+F45+F51+F57+F63+F69+F75+F81+F87+F93</f>
        <v>359207.00251398084</v>
      </c>
      <c r="G99" s="5">
        <f>G9+G15+G21+G27+G33+G39+G45+G51+G57+G63+G69+G75+G81+G87+G93</f>
        <v>32859.380000000005</v>
      </c>
      <c r="H99" s="5">
        <f>H9+H15+H21+H27+H33+H39+H45+H51+H57+H63+H69+H75+H81+H87+H93</f>
        <v>340560.2521897391</v>
      </c>
      <c r="I99" s="5">
        <f aca="true" t="shared" si="30" ref="I99:O99">I9+I15+I21+I27+I33+I39+I45+I51+I57+I63+I69+I75+I81+I87+I93</f>
        <v>26859.38</v>
      </c>
      <c r="J99" s="5">
        <f t="shared" si="30"/>
        <v>0</v>
      </c>
      <c r="K99" s="5">
        <f t="shared" si="30"/>
        <v>0</v>
      </c>
      <c r="L99" s="5">
        <f t="shared" si="30"/>
        <v>18646.75032424176</v>
      </c>
      <c r="M99" s="5">
        <f t="shared" si="30"/>
        <v>6000</v>
      </c>
      <c r="N99" s="5">
        <f t="shared" si="30"/>
        <v>0</v>
      </c>
      <c r="O99" s="5">
        <f t="shared" si="30"/>
        <v>0</v>
      </c>
      <c r="P99" s="16" t="s">
        <v>70</v>
      </c>
      <c r="Q99" s="17"/>
    </row>
    <row r="100" spans="1:17" ht="18" customHeight="1">
      <c r="A100" s="24"/>
      <c r="B100" s="15"/>
      <c r="C100" s="15"/>
      <c r="D100" s="2"/>
      <c r="E100" s="6" t="s">
        <v>15</v>
      </c>
      <c r="F100" s="7">
        <f>F10+F16+F22+F28+F34+F40+F46+F52+F58+F64+F70+F76+F82+F88+F94</f>
        <v>64726.32</v>
      </c>
      <c r="G100" s="7">
        <f aca="true" t="shared" si="31" ref="G100:O100">G10+G16+G22+G28+G34+G40+G46+G52+G58+G64+G70+G76+G82+G88+G94</f>
        <v>9133.7</v>
      </c>
      <c r="H100" s="7">
        <f t="shared" si="31"/>
        <v>61366.32</v>
      </c>
      <c r="I100" s="7">
        <f>I10+I16+I22+I28+I34+I40+I46+I52+I58+I64+I70+I76+I82+I88+I94</f>
        <v>6133.700000000001</v>
      </c>
      <c r="J100" s="7">
        <f t="shared" si="31"/>
        <v>0</v>
      </c>
      <c r="K100" s="7">
        <f t="shared" si="31"/>
        <v>0</v>
      </c>
      <c r="L100" s="7">
        <f t="shared" si="31"/>
        <v>3360</v>
      </c>
      <c r="M100" s="7">
        <f t="shared" si="31"/>
        <v>3000</v>
      </c>
      <c r="N100" s="7">
        <f t="shared" si="31"/>
        <v>0</v>
      </c>
      <c r="O100" s="7">
        <f t="shared" si="31"/>
        <v>0</v>
      </c>
      <c r="P100" s="18"/>
      <c r="Q100" s="19"/>
    </row>
    <row r="101" spans="1:17" ht="18" customHeight="1">
      <c r="A101" s="24"/>
      <c r="B101" s="15"/>
      <c r="C101" s="15"/>
      <c r="D101" s="2"/>
      <c r="E101" s="6" t="s">
        <v>12</v>
      </c>
      <c r="F101" s="7">
        <f aca="true" t="shared" si="32" ref="F101:G104">F11+F17+F23+F29+F35+F41+F47+F53+F59+F65+F71+F77+F83+F89+F95</f>
        <v>68156.81496</v>
      </c>
      <c r="G101" s="7">
        <f t="shared" si="32"/>
        <v>13362.84</v>
      </c>
      <c r="H101" s="7">
        <f>H11+H17+H23+H29+H35+H41+H47+H53+H59+H65+H71+H77+H83+H89+H95</f>
        <v>64618.73496</v>
      </c>
      <c r="I101" s="7">
        <f aca="true" t="shared" si="33" ref="I101:K104">I11+I17+I23+I29+I35+I41+I47+I53+I59+I65+I71+I77+I83+I89+I95</f>
        <v>10362.84</v>
      </c>
      <c r="J101" s="7">
        <f t="shared" si="33"/>
        <v>0</v>
      </c>
      <c r="K101" s="7">
        <f t="shared" si="33"/>
        <v>0</v>
      </c>
      <c r="L101" s="7">
        <f aca="true" t="shared" si="34" ref="L101:O104">L11+L17+L23+L29+L35+L41+L47+L53+L59+L65+L71+L77+L83+L89+L95</f>
        <v>3538.08</v>
      </c>
      <c r="M101" s="7">
        <f t="shared" si="34"/>
        <v>3000</v>
      </c>
      <c r="N101" s="7">
        <f t="shared" si="34"/>
        <v>0</v>
      </c>
      <c r="O101" s="7">
        <f t="shared" si="34"/>
        <v>0</v>
      </c>
      <c r="P101" s="18"/>
      <c r="Q101" s="19"/>
    </row>
    <row r="102" spans="1:17" ht="18" customHeight="1">
      <c r="A102" s="24"/>
      <c r="B102" s="15"/>
      <c r="C102" s="15"/>
      <c r="D102" s="2"/>
      <c r="E102" s="6" t="s">
        <v>13</v>
      </c>
      <c r="F102" s="7">
        <f t="shared" si="32"/>
        <v>71769.12615288</v>
      </c>
      <c r="G102" s="7">
        <f t="shared" si="32"/>
        <v>10362.84</v>
      </c>
      <c r="H102" s="7">
        <f>H12+H18+H24+H30+H36+H42+H48+H54+H60+H66+H72+H78+H84+H90+H96</f>
        <v>68043.52791287999</v>
      </c>
      <c r="I102" s="7">
        <f t="shared" si="33"/>
        <v>10362.84</v>
      </c>
      <c r="J102" s="7">
        <f t="shared" si="33"/>
        <v>0</v>
      </c>
      <c r="K102" s="7">
        <f t="shared" si="33"/>
        <v>0</v>
      </c>
      <c r="L102" s="7">
        <f t="shared" si="34"/>
        <v>3725.59824</v>
      </c>
      <c r="M102" s="7">
        <f t="shared" si="34"/>
        <v>0</v>
      </c>
      <c r="N102" s="7">
        <f t="shared" si="34"/>
        <v>0</v>
      </c>
      <c r="O102" s="7">
        <f t="shared" si="34"/>
        <v>0</v>
      </c>
      <c r="P102" s="18"/>
      <c r="Q102" s="19"/>
    </row>
    <row r="103" spans="1:17" ht="18" customHeight="1">
      <c r="A103" s="24"/>
      <c r="B103" s="15"/>
      <c r="C103" s="15"/>
      <c r="D103" s="2"/>
      <c r="E103" s="6" t="s">
        <v>16</v>
      </c>
      <c r="F103" s="7">
        <f t="shared" si="32"/>
        <v>75429.35158667687</v>
      </c>
      <c r="G103" s="7">
        <f t="shared" si="32"/>
        <v>0</v>
      </c>
      <c r="H103" s="7">
        <f>H13+H19+H25+H31+H37+H43+H49+H55+H61+H67+H73+H79+H85+H91+H97</f>
        <v>71513.74783643687</v>
      </c>
      <c r="I103" s="7">
        <f t="shared" si="33"/>
        <v>0</v>
      </c>
      <c r="J103" s="7">
        <f t="shared" si="33"/>
        <v>0</v>
      </c>
      <c r="K103" s="7">
        <f t="shared" si="33"/>
        <v>0</v>
      </c>
      <c r="L103" s="7">
        <f t="shared" si="34"/>
        <v>3915.6037502399995</v>
      </c>
      <c r="M103" s="7">
        <f t="shared" si="34"/>
        <v>0</v>
      </c>
      <c r="N103" s="7">
        <f t="shared" si="34"/>
        <v>0</v>
      </c>
      <c r="O103" s="7">
        <f t="shared" si="34"/>
        <v>0</v>
      </c>
      <c r="P103" s="18"/>
      <c r="Q103" s="19"/>
    </row>
    <row r="104" spans="1:17" ht="18" customHeight="1">
      <c r="A104" s="25"/>
      <c r="B104" s="15"/>
      <c r="C104" s="15"/>
      <c r="D104" s="2"/>
      <c r="E104" s="6" t="s">
        <v>17</v>
      </c>
      <c r="F104" s="7">
        <f t="shared" si="32"/>
        <v>79125.38981442404</v>
      </c>
      <c r="G104" s="7">
        <f t="shared" si="32"/>
        <v>0</v>
      </c>
      <c r="H104" s="7">
        <f>H14+H20+H26+H32+H38+H44+H50+H56+H62+H68+H74+H80+H86+H92+H98</f>
        <v>75017.92148042227</v>
      </c>
      <c r="I104" s="7">
        <f t="shared" si="33"/>
        <v>0</v>
      </c>
      <c r="J104" s="7">
        <f t="shared" si="33"/>
        <v>0</v>
      </c>
      <c r="K104" s="7">
        <f t="shared" si="33"/>
        <v>0</v>
      </c>
      <c r="L104" s="7">
        <f t="shared" si="34"/>
        <v>4107.468334001759</v>
      </c>
      <c r="M104" s="7">
        <f t="shared" si="34"/>
        <v>0</v>
      </c>
      <c r="N104" s="7">
        <f t="shared" si="34"/>
        <v>0</v>
      </c>
      <c r="O104" s="7">
        <f t="shared" si="34"/>
        <v>0</v>
      </c>
      <c r="P104" s="20"/>
      <c r="Q104" s="21"/>
    </row>
    <row r="105" spans="1:17" ht="28.5" customHeight="1">
      <c r="A105" s="3"/>
      <c r="B105" s="29" t="s">
        <v>64</v>
      </c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1"/>
    </row>
    <row r="106" spans="1:17" ht="18" customHeight="1">
      <c r="A106" s="23">
        <f>A93+1</f>
        <v>16</v>
      </c>
      <c r="B106" s="26" t="s">
        <v>27</v>
      </c>
      <c r="C106" s="15" t="s">
        <v>53</v>
      </c>
      <c r="D106" s="2"/>
      <c r="E106" s="4" t="s">
        <v>10</v>
      </c>
      <c r="F106" s="5">
        <f>SUM(F107:F111)</f>
        <v>155949.66994065055</v>
      </c>
      <c r="G106" s="5">
        <f>SUM(G107:G111)</f>
        <v>38336.2</v>
      </c>
      <c r="H106" s="5">
        <f aca="true" t="shared" si="35" ref="H106:O106">SUM(H107:H111)</f>
        <v>155949.66994065055</v>
      </c>
      <c r="I106" s="5">
        <f t="shared" si="35"/>
        <v>38336.2</v>
      </c>
      <c r="J106" s="5">
        <f t="shared" si="35"/>
        <v>0</v>
      </c>
      <c r="K106" s="5">
        <f t="shared" si="35"/>
        <v>0</v>
      </c>
      <c r="L106" s="5">
        <f t="shared" si="35"/>
        <v>0</v>
      </c>
      <c r="M106" s="5">
        <f t="shared" si="35"/>
        <v>0</v>
      </c>
      <c r="N106" s="5">
        <f t="shared" si="35"/>
        <v>0</v>
      </c>
      <c r="O106" s="5">
        <f t="shared" si="35"/>
        <v>0</v>
      </c>
      <c r="P106" s="16" t="s">
        <v>70</v>
      </c>
      <c r="Q106" s="17"/>
    </row>
    <row r="107" spans="1:17" ht="18" customHeight="1">
      <c r="A107" s="24"/>
      <c r="B107" s="27"/>
      <c r="C107" s="15"/>
      <c r="D107" s="2" t="s">
        <v>23</v>
      </c>
      <c r="E107" s="6" t="s">
        <v>15</v>
      </c>
      <c r="F107" s="7">
        <f aca="true" t="shared" si="36" ref="F107:G111">H107+J107+L107+N107</f>
        <v>25303.9</v>
      </c>
      <c r="G107" s="7">
        <f t="shared" si="36"/>
        <v>0</v>
      </c>
      <c r="H107" s="7">
        <v>25303.9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18"/>
      <c r="Q107" s="19"/>
    </row>
    <row r="108" spans="1:17" ht="18" customHeight="1">
      <c r="A108" s="24"/>
      <c r="B108" s="27"/>
      <c r="C108" s="15"/>
      <c r="D108" s="2"/>
      <c r="E108" s="6" t="s">
        <v>12</v>
      </c>
      <c r="F108" s="7">
        <f t="shared" si="36"/>
        <v>27977.257035000002</v>
      </c>
      <c r="G108" s="7">
        <f t="shared" si="36"/>
        <v>19168.1</v>
      </c>
      <c r="H108" s="7">
        <f>H107*1.053*1.05</f>
        <v>27977.257035000002</v>
      </c>
      <c r="I108" s="7">
        <v>19168.1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18"/>
      <c r="Q108" s="19"/>
    </row>
    <row r="109" spans="1:17" ht="18" customHeight="1">
      <c r="A109" s="24"/>
      <c r="B109" s="27"/>
      <c r="C109" s="15"/>
      <c r="D109" s="2"/>
      <c r="E109" s="6" t="s">
        <v>13</v>
      </c>
      <c r="F109" s="7">
        <f t="shared" si="36"/>
        <v>30933.05424074775</v>
      </c>
      <c r="G109" s="7">
        <f t="shared" si="36"/>
        <v>19168.1</v>
      </c>
      <c r="H109" s="7">
        <f>H108*1.053*1.05</f>
        <v>30933.05424074775</v>
      </c>
      <c r="I109" s="7">
        <v>19168.1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18"/>
      <c r="Q109" s="19"/>
    </row>
    <row r="110" spans="1:17" ht="18" customHeight="1">
      <c r="A110" s="24"/>
      <c r="B110" s="27"/>
      <c r="C110" s="15"/>
      <c r="D110" s="2"/>
      <c r="E110" s="6" t="s">
        <v>16</v>
      </c>
      <c r="F110" s="7">
        <f t="shared" si="36"/>
        <v>34136.17200737718</v>
      </c>
      <c r="G110" s="7">
        <f t="shared" si="36"/>
        <v>0</v>
      </c>
      <c r="H110" s="7">
        <f>H109*1.051*1.05</f>
        <v>34136.17200737718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18"/>
      <c r="Q110" s="19"/>
    </row>
    <row r="111" spans="1:17" ht="18" customHeight="1">
      <c r="A111" s="25"/>
      <c r="B111" s="28"/>
      <c r="C111" s="15"/>
      <c r="D111" s="2"/>
      <c r="E111" s="6" t="s">
        <v>17</v>
      </c>
      <c r="F111" s="7">
        <f t="shared" si="36"/>
        <v>37599.2866575256</v>
      </c>
      <c r="G111" s="7">
        <f t="shared" si="36"/>
        <v>0</v>
      </c>
      <c r="H111" s="7">
        <f>H110*1.049*1.05</f>
        <v>37599.2866575256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20"/>
      <c r="Q111" s="21"/>
    </row>
    <row r="112" spans="1:17" ht="18" customHeight="1">
      <c r="A112" s="23">
        <f>A106+1</f>
        <v>17</v>
      </c>
      <c r="B112" s="26" t="s">
        <v>28</v>
      </c>
      <c r="C112" s="15" t="s">
        <v>53</v>
      </c>
      <c r="D112" s="2"/>
      <c r="E112" s="4" t="s">
        <v>10</v>
      </c>
      <c r="F112" s="5">
        <f>SUM(F113:F117)</f>
        <v>1232.6137072992742</v>
      </c>
      <c r="G112" s="5">
        <f>SUM(G113:G117)</f>
        <v>0</v>
      </c>
      <c r="H112" s="5">
        <f aca="true" t="shared" si="37" ref="H112:O112">SUM(H113:H117)</f>
        <v>1232.6137072992742</v>
      </c>
      <c r="I112" s="5">
        <f t="shared" si="37"/>
        <v>0</v>
      </c>
      <c r="J112" s="5">
        <f t="shared" si="37"/>
        <v>0</v>
      </c>
      <c r="K112" s="5">
        <f t="shared" si="37"/>
        <v>0</v>
      </c>
      <c r="L112" s="5">
        <f t="shared" si="37"/>
        <v>0</v>
      </c>
      <c r="M112" s="5">
        <f t="shared" si="37"/>
        <v>0</v>
      </c>
      <c r="N112" s="5">
        <f t="shared" si="37"/>
        <v>0</v>
      </c>
      <c r="O112" s="5">
        <f t="shared" si="37"/>
        <v>0</v>
      </c>
      <c r="P112" s="16" t="s">
        <v>70</v>
      </c>
      <c r="Q112" s="17"/>
    </row>
    <row r="113" spans="1:17" ht="18" customHeight="1">
      <c r="A113" s="24"/>
      <c r="B113" s="27"/>
      <c r="C113" s="15"/>
      <c r="D113" s="2" t="s">
        <v>23</v>
      </c>
      <c r="E113" s="6" t="s">
        <v>15</v>
      </c>
      <c r="F113" s="7">
        <f aca="true" t="shared" si="38" ref="F113:G117">H113+J113+L113+N113</f>
        <v>200</v>
      </c>
      <c r="G113" s="7">
        <f t="shared" si="38"/>
        <v>0</v>
      </c>
      <c r="H113" s="7">
        <v>200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18"/>
      <c r="Q113" s="19"/>
    </row>
    <row r="114" spans="1:17" ht="18" customHeight="1">
      <c r="A114" s="24"/>
      <c r="B114" s="27"/>
      <c r="C114" s="15"/>
      <c r="D114" s="2"/>
      <c r="E114" s="6" t="s">
        <v>12</v>
      </c>
      <c r="F114" s="7">
        <f t="shared" si="38"/>
        <v>221.13</v>
      </c>
      <c r="G114" s="7">
        <f t="shared" si="38"/>
        <v>0</v>
      </c>
      <c r="H114" s="7">
        <f>H113*1.053*1.05</f>
        <v>221.13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18"/>
      <c r="Q114" s="19"/>
    </row>
    <row r="115" spans="1:17" ht="18" customHeight="1">
      <c r="A115" s="24"/>
      <c r="B115" s="27"/>
      <c r="C115" s="15"/>
      <c r="D115" s="2"/>
      <c r="E115" s="6" t="s">
        <v>13</v>
      </c>
      <c r="F115" s="7">
        <f t="shared" si="38"/>
        <v>244.4923845</v>
      </c>
      <c r="G115" s="7">
        <f t="shared" si="38"/>
        <v>0</v>
      </c>
      <c r="H115" s="7">
        <f>H114*1.053*1.05</f>
        <v>244.4923845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18"/>
      <c r="Q115" s="19"/>
    </row>
    <row r="116" spans="1:17" ht="18" customHeight="1">
      <c r="A116" s="24"/>
      <c r="B116" s="27"/>
      <c r="C116" s="15"/>
      <c r="D116" s="2"/>
      <c r="E116" s="6" t="s">
        <v>16</v>
      </c>
      <c r="F116" s="7">
        <f t="shared" si="38"/>
        <v>269.809570914975</v>
      </c>
      <c r="G116" s="7">
        <f t="shared" si="38"/>
        <v>0</v>
      </c>
      <c r="H116" s="7">
        <f>H115*1.051*1.05</f>
        <v>269.809570914975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18"/>
      <c r="Q116" s="19"/>
    </row>
    <row r="117" spans="1:17" ht="18" customHeight="1">
      <c r="A117" s="25"/>
      <c r="B117" s="28"/>
      <c r="C117" s="15"/>
      <c r="D117" s="2"/>
      <c r="E117" s="6" t="s">
        <v>17</v>
      </c>
      <c r="F117" s="7">
        <f t="shared" si="38"/>
        <v>297.1817518842992</v>
      </c>
      <c r="G117" s="7">
        <f t="shared" si="38"/>
        <v>0</v>
      </c>
      <c r="H117" s="7">
        <f>H116*1.049*1.05</f>
        <v>297.1817518842992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20"/>
      <c r="Q117" s="21"/>
    </row>
    <row r="118" spans="1:17" ht="18" customHeight="1">
      <c r="A118" s="23">
        <f>A112+1</f>
        <v>18</v>
      </c>
      <c r="B118" s="26" t="s">
        <v>32</v>
      </c>
      <c r="C118" s="15" t="s">
        <v>76</v>
      </c>
      <c r="D118" s="2"/>
      <c r="E118" s="4" t="s">
        <v>10</v>
      </c>
      <c r="F118" s="5">
        <f>SUM(F119:F123)</f>
        <v>8785.949179561483</v>
      </c>
      <c r="G118" s="5">
        <f>SUM(G119:G123)</f>
        <v>3166.32</v>
      </c>
      <c r="H118" s="5">
        <f aca="true" t="shared" si="39" ref="H118:O118">SUM(H119:H123)</f>
        <v>8785.949179561483</v>
      </c>
      <c r="I118" s="5">
        <f t="shared" si="39"/>
        <v>3166.32</v>
      </c>
      <c r="J118" s="5">
        <f t="shared" si="39"/>
        <v>0</v>
      </c>
      <c r="K118" s="5">
        <f t="shared" si="39"/>
        <v>0</v>
      </c>
      <c r="L118" s="5">
        <f t="shared" si="39"/>
        <v>0</v>
      </c>
      <c r="M118" s="5">
        <f t="shared" si="39"/>
        <v>0</v>
      </c>
      <c r="N118" s="5">
        <f t="shared" si="39"/>
        <v>0</v>
      </c>
      <c r="O118" s="5">
        <f t="shared" si="39"/>
        <v>0</v>
      </c>
      <c r="P118" s="16" t="s">
        <v>70</v>
      </c>
      <c r="Q118" s="17"/>
    </row>
    <row r="119" spans="1:17" ht="18" customHeight="1">
      <c r="A119" s="24"/>
      <c r="B119" s="27"/>
      <c r="C119" s="15"/>
      <c r="D119" s="2" t="s">
        <v>23</v>
      </c>
      <c r="E119" s="6" t="s">
        <v>15</v>
      </c>
      <c r="F119" s="7">
        <f aca="true" t="shared" si="40" ref="F119:G123">H119+J119+L119+N119</f>
        <v>1583.16</v>
      </c>
      <c r="G119" s="7">
        <f t="shared" si="40"/>
        <v>0</v>
      </c>
      <c r="H119" s="7">
        <v>1583.16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18"/>
      <c r="Q119" s="19"/>
    </row>
    <row r="120" spans="1:17" ht="18" customHeight="1">
      <c r="A120" s="24"/>
      <c r="B120" s="27"/>
      <c r="C120" s="15"/>
      <c r="D120" s="2"/>
      <c r="E120" s="6" t="s">
        <v>12</v>
      </c>
      <c r="F120" s="7">
        <f t="shared" si="40"/>
        <v>1667.06748</v>
      </c>
      <c r="G120" s="7">
        <f t="shared" si="40"/>
        <v>1583.16</v>
      </c>
      <c r="H120" s="7">
        <f>H119*1.053</f>
        <v>1667.06748</v>
      </c>
      <c r="I120" s="7">
        <v>1583.16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18"/>
      <c r="Q120" s="19"/>
    </row>
    <row r="121" spans="1:17" ht="18" customHeight="1">
      <c r="A121" s="24"/>
      <c r="B121" s="27"/>
      <c r="C121" s="15"/>
      <c r="D121" s="2"/>
      <c r="E121" s="6" t="s">
        <v>13</v>
      </c>
      <c r="F121" s="7">
        <f t="shared" si="40"/>
        <v>1755.4220564399998</v>
      </c>
      <c r="G121" s="7">
        <f t="shared" si="40"/>
        <v>1583.16</v>
      </c>
      <c r="H121" s="7">
        <f>H120*1.053</f>
        <v>1755.4220564399998</v>
      </c>
      <c r="I121" s="7">
        <v>1583.16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18"/>
      <c r="Q121" s="19"/>
    </row>
    <row r="122" spans="1:17" ht="18" customHeight="1">
      <c r="A122" s="24"/>
      <c r="B122" s="27"/>
      <c r="C122" s="15"/>
      <c r="D122" s="2"/>
      <c r="E122" s="6" t="s">
        <v>16</v>
      </c>
      <c r="F122" s="7">
        <f t="shared" si="40"/>
        <v>1844.9485813184397</v>
      </c>
      <c r="G122" s="7">
        <f t="shared" si="40"/>
        <v>0</v>
      </c>
      <c r="H122" s="7">
        <f>H121*1.051</f>
        <v>1844.9485813184397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18"/>
      <c r="Q122" s="19"/>
    </row>
    <row r="123" spans="1:17" ht="18" customHeight="1">
      <c r="A123" s="25"/>
      <c r="B123" s="28"/>
      <c r="C123" s="15"/>
      <c r="D123" s="2"/>
      <c r="E123" s="6" t="s">
        <v>17</v>
      </c>
      <c r="F123" s="7">
        <f t="shared" si="40"/>
        <v>1935.3510618030432</v>
      </c>
      <c r="G123" s="7">
        <f t="shared" si="40"/>
        <v>0</v>
      </c>
      <c r="H123" s="7">
        <f>H122*1.049</f>
        <v>1935.3510618030432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20"/>
      <c r="Q123" s="21"/>
    </row>
    <row r="124" spans="1:17" ht="18" customHeight="1">
      <c r="A124" s="23">
        <f>A118+1</f>
        <v>19</v>
      </c>
      <c r="B124" s="26" t="s">
        <v>33</v>
      </c>
      <c r="C124" s="15" t="s">
        <v>37</v>
      </c>
      <c r="D124" s="2"/>
      <c r="E124" s="4" t="s">
        <v>10</v>
      </c>
      <c r="F124" s="5">
        <f>SUM(F125:F129)</f>
        <v>83244.42109036498</v>
      </c>
      <c r="G124" s="5">
        <f>SUM(G125:G129)</f>
        <v>9206.4</v>
      </c>
      <c r="H124" s="5">
        <f aca="true" t="shared" si="41" ref="H124:O124">SUM(H125:H129)</f>
        <v>83244.42109036498</v>
      </c>
      <c r="I124" s="5">
        <f t="shared" si="41"/>
        <v>9206.4</v>
      </c>
      <c r="J124" s="5">
        <f t="shared" si="41"/>
        <v>0</v>
      </c>
      <c r="K124" s="5">
        <f t="shared" si="41"/>
        <v>0</v>
      </c>
      <c r="L124" s="5">
        <f t="shared" si="41"/>
        <v>0</v>
      </c>
      <c r="M124" s="5">
        <f t="shared" si="41"/>
        <v>0</v>
      </c>
      <c r="N124" s="5">
        <f t="shared" si="41"/>
        <v>0</v>
      </c>
      <c r="O124" s="5">
        <f t="shared" si="41"/>
        <v>0</v>
      </c>
      <c r="P124" s="16" t="s">
        <v>70</v>
      </c>
      <c r="Q124" s="17"/>
    </row>
    <row r="125" spans="1:17" ht="18" customHeight="1">
      <c r="A125" s="24"/>
      <c r="B125" s="27"/>
      <c r="C125" s="15"/>
      <c r="D125" s="2" t="s">
        <v>35</v>
      </c>
      <c r="E125" s="6" t="s">
        <v>15</v>
      </c>
      <c r="F125" s="7">
        <f aca="true" t="shared" si="42" ref="F125:G129">H125+J125+L125+N125</f>
        <v>15000</v>
      </c>
      <c r="G125" s="7">
        <f t="shared" si="42"/>
        <v>0</v>
      </c>
      <c r="H125" s="7">
        <v>15000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18"/>
      <c r="Q125" s="19"/>
    </row>
    <row r="126" spans="1:17" ht="18" customHeight="1">
      <c r="A126" s="24"/>
      <c r="B126" s="27"/>
      <c r="C126" s="15"/>
      <c r="D126" s="2"/>
      <c r="E126" s="6" t="s">
        <v>12</v>
      </c>
      <c r="F126" s="7">
        <f t="shared" si="42"/>
        <v>15794.999999999998</v>
      </c>
      <c r="G126" s="7">
        <f t="shared" si="42"/>
        <v>4603.2</v>
      </c>
      <c r="H126" s="7">
        <f>H125*1.053</f>
        <v>15794.999999999998</v>
      </c>
      <c r="I126" s="7">
        <v>4603.2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18"/>
      <c r="Q126" s="19"/>
    </row>
    <row r="127" spans="1:17" ht="18" customHeight="1">
      <c r="A127" s="24"/>
      <c r="B127" s="27"/>
      <c r="C127" s="15"/>
      <c r="D127" s="2"/>
      <c r="E127" s="6" t="s">
        <v>13</v>
      </c>
      <c r="F127" s="7">
        <f t="shared" si="42"/>
        <v>16632.135</v>
      </c>
      <c r="G127" s="7">
        <f t="shared" si="42"/>
        <v>4603.2</v>
      </c>
      <c r="H127" s="7">
        <f>H126*1.053</f>
        <v>16632.135</v>
      </c>
      <c r="I127" s="7">
        <v>4603.2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18"/>
      <c r="Q127" s="19"/>
    </row>
    <row r="128" spans="1:17" ht="18" customHeight="1">
      <c r="A128" s="24"/>
      <c r="B128" s="27"/>
      <c r="C128" s="15"/>
      <c r="D128" s="2"/>
      <c r="E128" s="6" t="s">
        <v>16</v>
      </c>
      <c r="F128" s="7">
        <f t="shared" si="42"/>
        <v>17480.373884999997</v>
      </c>
      <c r="G128" s="7">
        <f t="shared" si="42"/>
        <v>0</v>
      </c>
      <c r="H128" s="7">
        <f>H127*1.051</f>
        <v>17480.373884999997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18"/>
      <c r="Q128" s="19"/>
    </row>
    <row r="129" spans="1:17" ht="18" customHeight="1">
      <c r="A129" s="25"/>
      <c r="B129" s="28"/>
      <c r="C129" s="15"/>
      <c r="D129" s="2"/>
      <c r="E129" s="6" t="s">
        <v>17</v>
      </c>
      <c r="F129" s="7">
        <f t="shared" si="42"/>
        <v>18336.912205364995</v>
      </c>
      <c r="G129" s="7">
        <f t="shared" si="42"/>
        <v>0</v>
      </c>
      <c r="H129" s="7">
        <f>H128*1.049</f>
        <v>18336.912205364995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20"/>
      <c r="Q129" s="21"/>
    </row>
    <row r="130" spans="1:17" ht="18" customHeight="1">
      <c r="A130" s="23"/>
      <c r="B130" s="15" t="s">
        <v>65</v>
      </c>
      <c r="C130" s="15"/>
      <c r="D130" s="2"/>
      <c r="E130" s="4" t="s">
        <v>10</v>
      </c>
      <c r="F130" s="5">
        <f>F124+F118+F112+F106</f>
        <v>249212.6539178763</v>
      </c>
      <c r="G130" s="5">
        <f aca="true" t="shared" si="43" ref="G130:O130">G124+G118+G112+G106</f>
        <v>50708.92</v>
      </c>
      <c r="H130" s="5">
        <f t="shared" si="43"/>
        <v>249212.6539178763</v>
      </c>
      <c r="I130" s="5">
        <f t="shared" si="43"/>
        <v>50708.92</v>
      </c>
      <c r="J130" s="5">
        <f t="shared" si="43"/>
        <v>0</v>
      </c>
      <c r="K130" s="5">
        <f t="shared" si="43"/>
        <v>0</v>
      </c>
      <c r="L130" s="5">
        <f t="shared" si="43"/>
        <v>0</v>
      </c>
      <c r="M130" s="5">
        <f t="shared" si="43"/>
        <v>0</v>
      </c>
      <c r="N130" s="5">
        <f t="shared" si="43"/>
        <v>0</v>
      </c>
      <c r="O130" s="5">
        <f t="shared" si="43"/>
        <v>0</v>
      </c>
      <c r="P130" s="16" t="s">
        <v>61</v>
      </c>
      <c r="Q130" s="17"/>
    </row>
    <row r="131" spans="1:17" ht="18" customHeight="1">
      <c r="A131" s="24"/>
      <c r="B131" s="15"/>
      <c r="C131" s="15"/>
      <c r="D131" s="2"/>
      <c r="E131" s="6" t="s">
        <v>15</v>
      </c>
      <c r="F131" s="7">
        <f>F125+F119+F113+F107</f>
        <v>42087.06</v>
      </c>
      <c r="G131" s="7">
        <f aca="true" t="shared" si="44" ref="G131:O131">G125+G119+G113+G107</f>
        <v>0</v>
      </c>
      <c r="H131" s="7">
        <f t="shared" si="44"/>
        <v>42087.06</v>
      </c>
      <c r="I131" s="7">
        <f t="shared" si="44"/>
        <v>0</v>
      </c>
      <c r="J131" s="7">
        <f t="shared" si="44"/>
        <v>0</v>
      </c>
      <c r="K131" s="7">
        <f t="shared" si="44"/>
        <v>0</v>
      </c>
      <c r="L131" s="7">
        <f t="shared" si="44"/>
        <v>0</v>
      </c>
      <c r="M131" s="7">
        <f t="shared" si="44"/>
        <v>0</v>
      </c>
      <c r="N131" s="7">
        <f t="shared" si="44"/>
        <v>0</v>
      </c>
      <c r="O131" s="7">
        <f t="shared" si="44"/>
        <v>0</v>
      </c>
      <c r="P131" s="18"/>
      <c r="Q131" s="19"/>
    </row>
    <row r="132" spans="1:17" ht="18" customHeight="1">
      <c r="A132" s="24"/>
      <c r="B132" s="15"/>
      <c r="C132" s="15"/>
      <c r="D132" s="2"/>
      <c r="E132" s="6" t="s">
        <v>12</v>
      </c>
      <c r="F132" s="7">
        <f aca="true" t="shared" si="45" ref="F132:O134">F126+F120+F114+F108</f>
        <v>45660.454515000005</v>
      </c>
      <c r="G132" s="7">
        <f t="shared" si="45"/>
        <v>25354.46</v>
      </c>
      <c r="H132" s="7">
        <f t="shared" si="45"/>
        <v>45660.454515000005</v>
      </c>
      <c r="I132" s="7">
        <f t="shared" si="45"/>
        <v>25354.46</v>
      </c>
      <c r="J132" s="7">
        <f t="shared" si="45"/>
        <v>0</v>
      </c>
      <c r="K132" s="7">
        <f t="shared" si="45"/>
        <v>0</v>
      </c>
      <c r="L132" s="7">
        <f t="shared" si="45"/>
        <v>0</v>
      </c>
      <c r="M132" s="7">
        <f t="shared" si="45"/>
        <v>0</v>
      </c>
      <c r="N132" s="7">
        <f t="shared" si="45"/>
        <v>0</v>
      </c>
      <c r="O132" s="7">
        <f t="shared" si="45"/>
        <v>0</v>
      </c>
      <c r="P132" s="18"/>
      <c r="Q132" s="19"/>
    </row>
    <row r="133" spans="1:17" ht="18" customHeight="1">
      <c r="A133" s="24"/>
      <c r="B133" s="15"/>
      <c r="C133" s="15"/>
      <c r="D133" s="2"/>
      <c r="E133" s="6" t="s">
        <v>13</v>
      </c>
      <c r="F133" s="7">
        <f t="shared" si="45"/>
        <v>49565.103681687746</v>
      </c>
      <c r="G133" s="7">
        <f t="shared" si="45"/>
        <v>25354.46</v>
      </c>
      <c r="H133" s="7">
        <f t="shared" si="45"/>
        <v>49565.103681687746</v>
      </c>
      <c r="I133" s="7">
        <f t="shared" si="45"/>
        <v>25354.46</v>
      </c>
      <c r="J133" s="7">
        <f t="shared" si="45"/>
        <v>0</v>
      </c>
      <c r="K133" s="7">
        <f t="shared" si="45"/>
        <v>0</v>
      </c>
      <c r="L133" s="7">
        <f t="shared" si="45"/>
        <v>0</v>
      </c>
      <c r="M133" s="7">
        <f t="shared" si="45"/>
        <v>0</v>
      </c>
      <c r="N133" s="7">
        <f t="shared" si="45"/>
        <v>0</v>
      </c>
      <c r="O133" s="7">
        <f t="shared" si="45"/>
        <v>0</v>
      </c>
      <c r="P133" s="18"/>
      <c r="Q133" s="19"/>
    </row>
    <row r="134" spans="1:17" ht="18" customHeight="1">
      <c r="A134" s="24"/>
      <c r="B134" s="15"/>
      <c r="C134" s="15"/>
      <c r="D134" s="2"/>
      <c r="E134" s="6" t="s">
        <v>16</v>
      </c>
      <c r="F134" s="7">
        <f t="shared" si="45"/>
        <v>53731.30404461059</v>
      </c>
      <c r="G134" s="7">
        <f t="shared" si="45"/>
        <v>0</v>
      </c>
      <c r="H134" s="7">
        <f t="shared" si="45"/>
        <v>53731.30404461059</v>
      </c>
      <c r="I134" s="7">
        <f t="shared" si="45"/>
        <v>0</v>
      </c>
      <c r="J134" s="7">
        <f t="shared" si="45"/>
        <v>0</v>
      </c>
      <c r="K134" s="7">
        <f t="shared" si="45"/>
        <v>0</v>
      </c>
      <c r="L134" s="7">
        <f t="shared" si="45"/>
        <v>0</v>
      </c>
      <c r="M134" s="7">
        <f t="shared" si="45"/>
        <v>0</v>
      </c>
      <c r="N134" s="7">
        <f t="shared" si="45"/>
        <v>0</v>
      </c>
      <c r="O134" s="7">
        <f t="shared" si="45"/>
        <v>0</v>
      </c>
      <c r="P134" s="18"/>
      <c r="Q134" s="19"/>
    </row>
    <row r="135" spans="1:17" ht="18" customHeight="1">
      <c r="A135" s="25"/>
      <c r="B135" s="15"/>
      <c r="C135" s="15"/>
      <c r="D135" s="2"/>
      <c r="E135" s="6" t="s">
        <v>17</v>
      </c>
      <c r="F135" s="7">
        <f>F129+F123+F117+F111</f>
        <v>58168.73167657794</v>
      </c>
      <c r="G135" s="7">
        <f aca="true" t="shared" si="46" ref="G135:O135">G129+G123+G117+G111</f>
        <v>0</v>
      </c>
      <c r="H135" s="7">
        <f>H129+H123+H117+H111</f>
        <v>58168.73167657794</v>
      </c>
      <c r="I135" s="7">
        <f t="shared" si="46"/>
        <v>0</v>
      </c>
      <c r="J135" s="7">
        <f t="shared" si="46"/>
        <v>0</v>
      </c>
      <c r="K135" s="7">
        <f t="shared" si="46"/>
        <v>0</v>
      </c>
      <c r="L135" s="7">
        <f t="shared" si="46"/>
        <v>0</v>
      </c>
      <c r="M135" s="7">
        <f t="shared" si="46"/>
        <v>0</v>
      </c>
      <c r="N135" s="7">
        <f t="shared" si="46"/>
        <v>0</v>
      </c>
      <c r="O135" s="7">
        <f t="shared" si="46"/>
        <v>0</v>
      </c>
      <c r="P135" s="20"/>
      <c r="Q135" s="21"/>
    </row>
    <row r="136" spans="1:17" ht="28.5" customHeight="1">
      <c r="A136" s="3"/>
      <c r="B136" s="29" t="s">
        <v>75</v>
      </c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1"/>
    </row>
    <row r="137" spans="1:17" ht="18" customHeight="1">
      <c r="A137" s="23">
        <f>A124+1</f>
        <v>20</v>
      </c>
      <c r="B137" s="15" t="s">
        <v>50</v>
      </c>
      <c r="C137" s="15" t="s">
        <v>52</v>
      </c>
      <c r="D137" s="2"/>
      <c r="E137" s="4" t="s">
        <v>10</v>
      </c>
      <c r="F137" s="5">
        <f>SUM(F138:F142)</f>
        <v>45495.85405</v>
      </c>
      <c r="G137" s="5">
        <f>SUM(G138:G142)</f>
        <v>16611.6</v>
      </c>
      <c r="H137" s="5">
        <f aca="true" t="shared" si="47" ref="H137:O137">SUM(H138:H142)</f>
        <v>45495.85405</v>
      </c>
      <c r="I137" s="5">
        <f t="shared" si="47"/>
        <v>16611.6</v>
      </c>
      <c r="J137" s="5">
        <f t="shared" si="47"/>
        <v>0</v>
      </c>
      <c r="K137" s="5">
        <f t="shared" si="47"/>
        <v>0</v>
      </c>
      <c r="L137" s="5">
        <f t="shared" si="47"/>
        <v>0</v>
      </c>
      <c r="M137" s="5">
        <f t="shared" si="47"/>
        <v>0</v>
      </c>
      <c r="N137" s="5">
        <f t="shared" si="47"/>
        <v>0</v>
      </c>
      <c r="O137" s="5">
        <f t="shared" si="47"/>
        <v>0</v>
      </c>
      <c r="P137" s="16" t="s">
        <v>61</v>
      </c>
      <c r="Q137" s="17"/>
    </row>
    <row r="138" spans="1:17" ht="18" customHeight="1">
      <c r="A138" s="24"/>
      <c r="B138" s="15"/>
      <c r="C138" s="15"/>
      <c r="D138" s="2" t="s">
        <v>23</v>
      </c>
      <c r="E138" s="6" t="s">
        <v>15</v>
      </c>
      <c r="F138" s="7">
        <f aca="true" t="shared" si="48" ref="F138:G142">H138+J138+L138+N138</f>
        <v>7867.5</v>
      </c>
      <c r="G138" s="7">
        <f t="shared" si="48"/>
        <v>5537.2</v>
      </c>
      <c r="H138" s="7">
        <v>7867.5</v>
      </c>
      <c r="I138" s="7">
        <v>5537.2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18"/>
      <c r="Q138" s="19"/>
    </row>
    <row r="139" spans="1:17" ht="18" customHeight="1">
      <c r="A139" s="24"/>
      <c r="B139" s="15"/>
      <c r="C139" s="15"/>
      <c r="D139" s="2"/>
      <c r="E139" s="6" t="s">
        <v>12</v>
      </c>
      <c r="F139" s="7">
        <f t="shared" si="48"/>
        <v>8450.16705</v>
      </c>
      <c r="G139" s="7">
        <f t="shared" si="48"/>
        <v>5537.2</v>
      </c>
      <c r="H139" s="7">
        <v>8450.16705</v>
      </c>
      <c r="I139" s="7">
        <v>5537.2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18"/>
      <c r="Q139" s="19"/>
    </row>
    <row r="140" spans="1:17" ht="18" customHeight="1">
      <c r="A140" s="24"/>
      <c r="B140" s="15"/>
      <c r="C140" s="15"/>
      <c r="D140" s="2"/>
      <c r="E140" s="6" t="s">
        <v>13</v>
      </c>
      <c r="F140" s="7">
        <f t="shared" si="48"/>
        <v>9072.497</v>
      </c>
      <c r="G140" s="7">
        <f t="shared" si="48"/>
        <v>5537.2</v>
      </c>
      <c r="H140" s="7">
        <v>9072.497</v>
      </c>
      <c r="I140" s="7">
        <v>5537.2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18"/>
      <c r="Q140" s="19"/>
    </row>
    <row r="141" spans="1:17" ht="18" customHeight="1">
      <c r="A141" s="24"/>
      <c r="B141" s="15"/>
      <c r="C141" s="15"/>
      <c r="D141" s="2"/>
      <c r="E141" s="6" t="s">
        <v>16</v>
      </c>
      <c r="F141" s="7">
        <f t="shared" si="48"/>
        <v>9718.563</v>
      </c>
      <c r="G141" s="7">
        <f t="shared" si="48"/>
        <v>0</v>
      </c>
      <c r="H141" s="7">
        <v>9718.563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18"/>
      <c r="Q141" s="19"/>
    </row>
    <row r="142" spans="1:17" ht="18" customHeight="1">
      <c r="A142" s="25"/>
      <c r="B142" s="15"/>
      <c r="C142" s="15"/>
      <c r="D142" s="2"/>
      <c r="E142" s="6" t="s">
        <v>17</v>
      </c>
      <c r="F142" s="7">
        <f t="shared" si="48"/>
        <v>10387.127</v>
      </c>
      <c r="G142" s="7">
        <f t="shared" si="48"/>
        <v>0</v>
      </c>
      <c r="H142" s="7">
        <v>10387.127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20"/>
      <c r="Q142" s="21"/>
    </row>
    <row r="143" spans="1:17" ht="18" customHeight="1">
      <c r="A143" s="23">
        <v>21</v>
      </c>
      <c r="B143" s="15" t="s">
        <v>60</v>
      </c>
      <c r="C143" s="15" t="s">
        <v>59</v>
      </c>
      <c r="D143" s="2"/>
      <c r="E143" s="4" t="s">
        <v>10</v>
      </c>
      <c r="F143" s="5">
        <f>SUM(F144:F148)</f>
        <v>10500</v>
      </c>
      <c r="G143" s="5">
        <f>SUM(G144:G148)</f>
        <v>0</v>
      </c>
      <c r="H143" s="5">
        <f aca="true" t="shared" si="49" ref="H143:O143">SUM(H144:H148)</f>
        <v>10500</v>
      </c>
      <c r="I143" s="5">
        <f t="shared" si="49"/>
        <v>0</v>
      </c>
      <c r="J143" s="5">
        <f t="shared" si="49"/>
        <v>0</v>
      </c>
      <c r="K143" s="5">
        <f t="shared" si="49"/>
        <v>0</v>
      </c>
      <c r="L143" s="5">
        <f t="shared" si="49"/>
        <v>0</v>
      </c>
      <c r="M143" s="5">
        <f t="shared" si="49"/>
        <v>0</v>
      </c>
      <c r="N143" s="5">
        <f t="shared" si="49"/>
        <v>0</v>
      </c>
      <c r="O143" s="5">
        <f t="shared" si="49"/>
        <v>0</v>
      </c>
      <c r="P143" s="16" t="s">
        <v>61</v>
      </c>
      <c r="Q143" s="17"/>
    </row>
    <row r="144" spans="1:17" ht="18" customHeight="1">
      <c r="A144" s="24"/>
      <c r="B144" s="15"/>
      <c r="C144" s="15"/>
      <c r="D144" s="2" t="s">
        <v>23</v>
      </c>
      <c r="E144" s="6" t="s">
        <v>15</v>
      </c>
      <c r="F144" s="7">
        <f aca="true" t="shared" si="50" ref="F144:G148">H144+J144+L144+N144</f>
        <v>0</v>
      </c>
      <c r="G144" s="7">
        <f t="shared" si="50"/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18"/>
      <c r="Q144" s="19"/>
    </row>
    <row r="145" spans="1:17" ht="18" customHeight="1">
      <c r="A145" s="24"/>
      <c r="B145" s="15"/>
      <c r="C145" s="15"/>
      <c r="D145" s="2"/>
      <c r="E145" s="6" t="s">
        <v>12</v>
      </c>
      <c r="F145" s="7">
        <f t="shared" si="50"/>
        <v>5000</v>
      </c>
      <c r="G145" s="7">
        <f t="shared" si="50"/>
        <v>0</v>
      </c>
      <c r="H145" s="7">
        <v>5000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18"/>
      <c r="Q145" s="19"/>
    </row>
    <row r="146" spans="1:17" ht="18" customHeight="1">
      <c r="A146" s="24"/>
      <c r="B146" s="15"/>
      <c r="C146" s="15"/>
      <c r="D146" s="2"/>
      <c r="E146" s="6" t="s">
        <v>13</v>
      </c>
      <c r="F146" s="7">
        <f t="shared" si="50"/>
        <v>0</v>
      </c>
      <c r="G146" s="7">
        <f t="shared" si="50"/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18"/>
      <c r="Q146" s="19"/>
    </row>
    <row r="147" spans="1:17" ht="18" customHeight="1">
      <c r="A147" s="24"/>
      <c r="B147" s="15"/>
      <c r="C147" s="15"/>
      <c r="D147" s="2"/>
      <c r="E147" s="6" t="s">
        <v>16</v>
      </c>
      <c r="F147" s="7">
        <f t="shared" si="50"/>
        <v>5500</v>
      </c>
      <c r="G147" s="7">
        <f t="shared" si="50"/>
        <v>0</v>
      </c>
      <c r="H147" s="7">
        <v>5500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18"/>
      <c r="Q147" s="19"/>
    </row>
    <row r="148" spans="1:17" ht="18" customHeight="1">
      <c r="A148" s="25"/>
      <c r="B148" s="15"/>
      <c r="C148" s="15"/>
      <c r="D148" s="2"/>
      <c r="E148" s="6" t="s">
        <v>17</v>
      </c>
      <c r="F148" s="7">
        <f t="shared" si="50"/>
        <v>0</v>
      </c>
      <c r="G148" s="7">
        <f t="shared" si="50"/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20"/>
      <c r="Q148" s="21"/>
    </row>
    <row r="149" spans="1:17" ht="18" customHeight="1">
      <c r="A149" s="23"/>
      <c r="B149" s="15" t="s">
        <v>66</v>
      </c>
      <c r="C149" s="15"/>
      <c r="D149" s="2"/>
      <c r="E149" s="4" t="s">
        <v>10</v>
      </c>
      <c r="F149" s="5">
        <f>F137+F143</f>
        <v>55995.85405</v>
      </c>
      <c r="G149" s="5">
        <f aca="true" t="shared" si="51" ref="G149:O149">G137+G143</f>
        <v>16611.6</v>
      </c>
      <c r="H149" s="5">
        <f t="shared" si="51"/>
        <v>55995.85405</v>
      </c>
      <c r="I149" s="5">
        <f t="shared" si="51"/>
        <v>16611.6</v>
      </c>
      <c r="J149" s="5">
        <f t="shared" si="51"/>
        <v>0</v>
      </c>
      <c r="K149" s="5">
        <f t="shared" si="51"/>
        <v>0</v>
      </c>
      <c r="L149" s="5">
        <f t="shared" si="51"/>
        <v>0</v>
      </c>
      <c r="M149" s="5">
        <f t="shared" si="51"/>
        <v>0</v>
      </c>
      <c r="N149" s="5">
        <f t="shared" si="51"/>
        <v>0</v>
      </c>
      <c r="O149" s="5">
        <f t="shared" si="51"/>
        <v>0</v>
      </c>
      <c r="P149" s="16" t="s">
        <v>61</v>
      </c>
      <c r="Q149" s="17"/>
    </row>
    <row r="150" spans="1:17" ht="18" customHeight="1">
      <c r="A150" s="24"/>
      <c r="B150" s="15"/>
      <c r="C150" s="15"/>
      <c r="D150" s="2"/>
      <c r="E150" s="6" t="s">
        <v>15</v>
      </c>
      <c r="F150" s="7">
        <f>F138+F144</f>
        <v>7867.5</v>
      </c>
      <c r="G150" s="7">
        <f>G138+G144</f>
        <v>5537.2</v>
      </c>
      <c r="H150" s="7">
        <f>H138+H144</f>
        <v>7867.5</v>
      </c>
      <c r="I150" s="7">
        <f>I138+I144</f>
        <v>5537.2</v>
      </c>
      <c r="J150" s="7">
        <f>J138+J144</f>
        <v>0</v>
      </c>
      <c r="K150" s="7">
        <f>K138+K144</f>
        <v>0</v>
      </c>
      <c r="L150" s="7">
        <f>L138+L144</f>
        <v>0</v>
      </c>
      <c r="M150" s="7">
        <f>M138+M144</f>
        <v>0</v>
      </c>
      <c r="N150" s="7">
        <f>N138+N144</f>
        <v>0</v>
      </c>
      <c r="O150" s="7">
        <f>O138+O144</f>
        <v>0</v>
      </c>
      <c r="P150" s="18"/>
      <c r="Q150" s="19"/>
    </row>
    <row r="151" spans="1:17" ht="18" customHeight="1">
      <c r="A151" s="24"/>
      <c r="B151" s="15"/>
      <c r="C151" s="15"/>
      <c r="D151" s="2"/>
      <c r="E151" s="6" t="s">
        <v>12</v>
      </c>
      <c r="F151" s="7">
        <f aca="true" t="shared" si="52" ref="F151:O154">F139+F145</f>
        <v>13450.16705</v>
      </c>
      <c r="G151" s="7">
        <f t="shared" si="52"/>
        <v>5537.2</v>
      </c>
      <c r="H151" s="7">
        <f t="shared" si="52"/>
        <v>13450.16705</v>
      </c>
      <c r="I151" s="7">
        <f t="shared" si="52"/>
        <v>5537.2</v>
      </c>
      <c r="J151" s="7">
        <f t="shared" si="52"/>
        <v>0</v>
      </c>
      <c r="K151" s="7">
        <f t="shared" si="52"/>
        <v>0</v>
      </c>
      <c r="L151" s="7">
        <f t="shared" si="52"/>
        <v>0</v>
      </c>
      <c r="M151" s="7">
        <f t="shared" si="52"/>
        <v>0</v>
      </c>
      <c r="N151" s="7">
        <f t="shared" si="52"/>
        <v>0</v>
      </c>
      <c r="O151" s="7">
        <f t="shared" si="52"/>
        <v>0</v>
      </c>
      <c r="P151" s="18"/>
      <c r="Q151" s="19"/>
    </row>
    <row r="152" spans="1:17" ht="18" customHeight="1">
      <c r="A152" s="24"/>
      <c r="B152" s="15"/>
      <c r="C152" s="15"/>
      <c r="D152" s="2"/>
      <c r="E152" s="6" t="s">
        <v>13</v>
      </c>
      <c r="F152" s="7">
        <f t="shared" si="52"/>
        <v>9072.497</v>
      </c>
      <c r="G152" s="7">
        <f t="shared" si="52"/>
        <v>5537.2</v>
      </c>
      <c r="H152" s="7">
        <f t="shared" si="52"/>
        <v>9072.497</v>
      </c>
      <c r="I152" s="7">
        <f t="shared" si="52"/>
        <v>5537.2</v>
      </c>
      <c r="J152" s="7">
        <f t="shared" si="52"/>
        <v>0</v>
      </c>
      <c r="K152" s="7">
        <f t="shared" si="52"/>
        <v>0</v>
      </c>
      <c r="L152" s="7">
        <f t="shared" si="52"/>
        <v>0</v>
      </c>
      <c r="M152" s="7">
        <f t="shared" si="52"/>
        <v>0</v>
      </c>
      <c r="N152" s="7">
        <f t="shared" si="52"/>
        <v>0</v>
      </c>
      <c r="O152" s="7">
        <f t="shared" si="52"/>
        <v>0</v>
      </c>
      <c r="P152" s="18"/>
      <c r="Q152" s="19"/>
    </row>
    <row r="153" spans="1:17" ht="18" customHeight="1">
      <c r="A153" s="24"/>
      <c r="B153" s="15"/>
      <c r="C153" s="15"/>
      <c r="D153" s="2"/>
      <c r="E153" s="6" t="s">
        <v>16</v>
      </c>
      <c r="F153" s="7">
        <f t="shared" si="52"/>
        <v>15218.563</v>
      </c>
      <c r="G153" s="7">
        <f t="shared" si="52"/>
        <v>0</v>
      </c>
      <c r="H153" s="7">
        <f t="shared" si="52"/>
        <v>15218.563</v>
      </c>
      <c r="I153" s="7">
        <f t="shared" si="52"/>
        <v>0</v>
      </c>
      <c r="J153" s="7">
        <f t="shared" si="52"/>
        <v>0</v>
      </c>
      <c r="K153" s="7">
        <f t="shared" si="52"/>
        <v>0</v>
      </c>
      <c r="L153" s="7">
        <f t="shared" si="52"/>
        <v>0</v>
      </c>
      <c r="M153" s="7">
        <f t="shared" si="52"/>
        <v>0</v>
      </c>
      <c r="N153" s="7">
        <f t="shared" si="52"/>
        <v>0</v>
      </c>
      <c r="O153" s="7">
        <f t="shared" si="52"/>
        <v>0</v>
      </c>
      <c r="P153" s="18"/>
      <c r="Q153" s="19"/>
    </row>
    <row r="154" spans="1:17" ht="18" customHeight="1">
      <c r="A154" s="25"/>
      <c r="B154" s="15"/>
      <c r="C154" s="15"/>
      <c r="D154" s="2"/>
      <c r="E154" s="6" t="s">
        <v>17</v>
      </c>
      <c r="F154" s="7">
        <f t="shared" si="52"/>
        <v>10387.127</v>
      </c>
      <c r="G154" s="7">
        <f t="shared" si="52"/>
        <v>0</v>
      </c>
      <c r="H154" s="7">
        <f t="shared" si="52"/>
        <v>10387.127</v>
      </c>
      <c r="I154" s="7">
        <f t="shared" si="52"/>
        <v>0</v>
      </c>
      <c r="J154" s="7">
        <f t="shared" si="52"/>
        <v>0</v>
      </c>
      <c r="K154" s="7">
        <f t="shared" si="52"/>
        <v>0</v>
      </c>
      <c r="L154" s="7">
        <f t="shared" si="52"/>
        <v>0</v>
      </c>
      <c r="M154" s="7">
        <f t="shared" si="52"/>
        <v>0</v>
      </c>
      <c r="N154" s="7">
        <f t="shared" si="52"/>
        <v>0</v>
      </c>
      <c r="O154" s="7">
        <f t="shared" si="52"/>
        <v>0</v>
      </c>
      <c r="P154" s="20"/>
      <c r="Q154" s="21"/>
    </row>
    <row r="155" spans="1:17" ht="18" customHeight="1">
      <c r="A155" s="39"/>
      <c r="B155" s="40" t="s">
        <v>11</v>
      </c>
      <c r="C155" s="2"/>
      <c r="D155" s="2"/>
      <c r="E155" s="10" t="s">
        <v>10</v>
      </c>
      <c r="F155" s="5">
        <f>F149+F130+F99</f>
        <v>664415.5104818572</v>
      </c>
      <c r="G155" s="5">
        <f>G149+G130+G99</f>
        <v>100179.9</v>
      </c>
      <c r="H155" s="5">
        <f>H149+H130+H99</f>
        <v>645768.7601576154</v>
      </c>
      <c r="I155" s="5">
        <f>I149+I130+I99</f>
        <v>94179.9</v>
      </c>
      <c r="J155" s="5">
        <f>J149+J130+J99</f>
        <v>0</v>
      </c>
      <c r="K155" s="5">
        <f>K149+K130+K99</f>
        <v>0</v>
      </c>
      <c r="L155" s="5">
        <f>L149+L130+L99</f>
        <v>18646.75032424176</v>
      </c>
      <c r="M155" s="5">
        <f>M149+M130+M99</f>
        <v>6000</v>
      </c>
      <c r="N155" s="5">
        <f>N149+N130+N99</f>
        <v>0</v>
      </c>
      <c r="O155" s="5">
        <f>O149+O130+O99</f>
        <v>0</v>
      </c>
      <c r="P155" s="41"/>
      <c r="Q155" s="41"/>
    </row>
    <row r="156" spans="1:17" ht="18" customHeight="1">
      <c r="A156" s="39"/>
      <c r="B156" s="40"/>
      <c r="C156" s="2"/>
      <c r="D156" s="2"/>
      <c r="E156" s="10" t="s">
        <v>15</v>
      </c>
      <c r="F156" s="5">
        <f>F150+F131+F100</f>
        <v>114680.88</v>
      </c>
      <c r="G156" s="5">
        <f>G150+G131+G100</f>
        <v>14670.900000000001</v>
      </c>
      <c r="H156" s="5">
        <f>H150+H131+H100</f>
        <v>111320.88</v>
      </c>
      <c r="I156" s="5">
        <f>I150+I131+I100</f>
        <v>11670.900000000001</v>
      </c>
      <c r="J156" s="5">
        <f>J150+J131+J100</f>
        <v>0</v>
      </c>
      <c r="K156" s="5">
        <f>K150+K131+K100</f>
        <v>0</v>
      </c>
      <c r="L156" s="5">
        <f>L150+L131+L100</f>
        <v>3360</v>
      </c>
      <c r="M156" s="5">
        <f>M150+M131+M100</f>
        <v>3000</v>
      </c>
      <c r="N156" s="5">
        <f>N150+N131+N100</f>
        <v>0</v>
      </c>
      <c r="O156" s="5">
        <f>O150+O131+O100</f>
        <v>0</v>
      </c>
      <c r="P156" s="41"/>
      <c r="Q156" s="41"/>
    </row>
    <row r="157" spans="1:17" ht="18" customHeight="1">
      <c r="A157" s="39"/>
      <c r="B157" s="40"/>
      <c r="C157" s="2"/>
      <c r="D157" s="2"/>
      <c r="E157" s="10" t="s">
        <v>12</v>
      </c>
      <c r="F157" s="5">
        <f>F151+F132+F101</f>
        <v>127267.43652500001</v>
      </c>
      <c r="G157" s="5">
        <f>G151+G132+G101</f>
        <v>44254.5</v>
      </c>
      <c r="H157" s="5">
        <f>H151+H132+H101</f>
        <v>123729.35652500001</v>
      </c>
      <c r="I157" s="5">
        <f>I151+I132+I101</f>
        <v>41254.5</v>
      </c>
      <c r="J157" s="5">
        <f>J151+J132+J101</f>
        <v>0</v>
      </c>
      <c r="K157" s="5">
        <f>K151+K132+K101</f>
        <v>0</v>
      </c>
      <c r="L157" s="5">
        <f>L151+L132+L101</f>
        <v>3538.08</v>
      </c>
      <c r="M157" s="5">
        <f>M151+M132+M101</f>
        <v>3000</v>
      </c>
      <c r="N157" s="5">
        <f>N151+N132+N101</f>
        <v>0</v>
      </c>
      <c r="O157" s="5">
        <f>O151+O132+O101</f>
        <v>0</v>
      </c>
      <c r="P157" s="41"/>
      <c r="Q157" s="41"/>
    </row>
    <row r="158" spans="1:17" ht="18" customHeight="1">
      <c r="A158" s="39"/>
      <c r="B158" s="40"/>
      <c r="C158" s="2"/>
      <c r="D158" s="2"/>
      <c r="E158" s="10" t="s">
        <v>13</v>
      </c>
      <c r="F158" s="5">
        <f>F152+F133+F102</f>
        <v>130406.72683456774</v>
      </c>
      <c r="G158" s="5">
        <f>G152+G133+G102</f>
        <v>41254.5</v>
      </c>
      <c r="H158" s="5">
        <f>H152+H133+H102</f>
        <v>126681.12859456774</v>
      </c>
      <c r="I158" s="5">
        <f>I152+I133+I102</f>
        <v>41254.5</v>
      </c>
      <c r="J158" s="5">
        <f>J152+J133+J102</f>
        <v>0</v>
      </c>
      <c r="K158" s="5">
        <f>K152+K133+K102</f>
        <v>0</v>
      </c>
      <c r="L158" s="5">
        <f>L152+L133+L102</f>
        <v>3725.59824</v>
      </c>
      <c r="M158" s="5">
        <f>M152+M133+M102</f>
        <v>0</v>
      </c>
      <c r="N158" s="5">
        <f>N152+N133+N102</f>
        <v>0</v>
      </c>
      <c r="O158" s="5">
        <f>O152+O133+O102</f>
        <v>0</v>
      </c>
      <c r="P158" s="41"/>
      <c r="Q158" s="41"/>
    </row>
    <row r="159" spans="1:17" ht="18" customHeight="1">
      <c r="A159" s="39"/>
      <c r="B159" s="40"/>
      <c r="C159" s="2"/>
      <c r="D159" s="2"/>
      <c r="E159" s="10" t="s">
        <v>16</v>
      </c>
      <c r="F159" s="5">
        <f>F153+F134+F103</f>
        <v>144379.21863128745</v>
      </c>
      <c r="G159" s="5">
        <f>G153+G134+G103</f>
        <v>0</v>
      </c>
      <c r="H159" s="5">
        <f>H153+H134+H103</f>
        <v>140463.61488104746</v>
      </c>
      <c r="I159" s="5">
        <f>I153+I134+I103</f>
        <v>0</v>
      </c>
      <c r="J159" s="5">
        <f>J153+J134+J103</f>
        <v>0</v>
      </c>
      <c r="K159" s="5">
        <f>K153+K134+K103</f>
        <v>0</v>
      </c>
      <c r="L159" s="5">
        <f>L153+L134+L103</f>
        <v>3915.6037502399995</v>
      </c>
      <c r="M159" s="5">
        <f>M153+M134+M103</f>
        <v>0</v>
      </c>
      <c r="N159" s="5">
        <f>N153+N134+N103</f>
        <v>0</v>
      </c>
      <c r="O159" s="5">
        <f>O153+O134+O103</f>
        <v>0</v>
      </c>
      <c r="P159" s="41"/>
      <c r="Q159" s="41"/>
    </row>
    <row r="160" spans="1:17" ht="18" customHeight="1">
      <c r="A160" s="39"/>
      <c r="B160" s="40"/>
      <c r="C160" s="2"/>
      <c r="D160" s="2"/>
      <c r="E160" s="10" t="s">
        <v>17</v>
      </c>
      <c r="F160" s="5">
        <f>F154+F135+F104</f>
        <v>147681.24849100198</v>
      </c>
      <c r="G160" s="5">
        <f>G154+G135+G104</f>
        <v>0</v>
      </c>
      <c r="H160" s="5">
        <f>H154+H135+H104</f>
        <v>143573.78015700023</v>
      </c>
      <c r="I160" s="5">
        <f>I154+I135+I104</f>
        <v>0</v>
      </c>
      <c r="J160" s="5">
        <f>J154+J135+J104</f>
        <v>0</v>
      </c>
      <c r="K160" s="5">
        <f>K154+K135+K104</f>
        <v>0</v>
      </c>
      <c r="L160" s="5">
        <f>L154+L135+L104</f>
        <v>4107.468334001759</v>
      </c>
      <c r="M160" s="5">
        <f>M154+M135+M104</f>
        <v>0</v>
      </c>
      <c r="N160" s="5">
        <f>N154+N135+N104</f>
        <v>0</v>
      </c>
      <c r="O160" s="5">
        <f>O154+O135+O104</f>
        <v>0</v>
      </c>
      <c r="P160" s="41"/>
      <c r="Q160" s="41"/>
    </row>
    <row r="161" spans="1:17" ht="33" customHeight="1">
      <c r="A161" s="45" t="s">
        <v>68</v>
      </c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</row>
    <row r="169" spans="5:15" ht="18"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</row>
    <row r="170" spans="5:15" ht="18"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</row>
    <row r="171" spans="5:15" ht="18"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</row>
    <row r="172" spans="5:15" ht="18"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</row>
    <row r="173" spans="5:15" ht="18"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</row>
    <row r="174" spans="5:15" ht="18"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</row>
    <row r="176" ht="12.75">
      <c r="B176" s="47"/>
    </row>
    <row r="182" spans="6:8" ht="12.75">
      <c r="F182" s="47"/>
      <c r="H182" s="47"/>
    </row>
    <row r="183" spans="6:8" ht="12.75">
      <c r="F183" s="47"/>
      <c r="H183" s="47"/>
    </row>
    <row r="184" spans="6:8" ht="12.75">
      <c r="F184" s="47"/>
      <c r="H184" s="47"/>
    </row>
    <row r="185" spans="6:8" ht="12.75">
      <c r="F185" s="47"/>
      <c r="H185" s="47"/>
    </row>
    <row r="186" spans="6:8" ht="12.75">
      <c r="F186" s="47"/>
      <c r="H186" s="47"/>
    </row>
    <row r="187" spans="6:8" ht="12.75">
      <c r="F187" s="47"/>
      <c r="H187" s="47"/>
    </row>
  </sheetData>
  <sheetProtection/>
  <mergeCells count="118">
    <mergeCell ref="A161:Q161"/>
    <mergeCell ref="A130:A135"/>
    <mergeCell ref="B130:B135"/>
    <mergeCell ref="C130:C135"/>
    <mergeCell ref="P130:Q135"/>
    <mergeCell ref="A149:A154"/>
    <mergeCell ref="B149:B154"/>
    <mergeCell ref="C149:C154"/>
    <mergeCell ref="P149:Q154"/>
    <mergeCell ref="B136:Q136"/>
    <mergeCell ref="B8:Q8"/>
    <mergeCell ref="P93:Q98"/>
    <mergeCell ref="A81:A86"/>
    <mergeCell ref="B81:B86"/>
    <mergeCell ref="C81:C86"/>
    <mergeCell ref="P81:Q86"/>
    <mergeCell ref="P21:Q26"/>
    <mergeCell ref="P45:Q50"/>
    <mergeCell ref="P75:Q80"/>
    <mergeCell ref="P63:Q68"/>
    <mergeCell ref="P69:Q74"/>
    <mergeCell ref="B99:B104"/>
    <mergeCell ref="C99:C104"/>
    <mergeCell ref="P124:Q129"/>
    <mergeCell ref="B112:B117"/>
    <mergeCell ref="C112:C117"/>
    <mergeCell ref="B105:Q105"/>
    <mergeCell ref="P27:Q32"/>
    <mergeCell ref="P118:Q123"/>
    <mergeCell ref="P106:Q111"/>
    <mergeCell ref="P112:Q117"/>
    <mergeCell ref="P33:Q38"/>
    <mergeCell ref="P39:Q44"/>
    <mergeCell ref="P99:Q104"/>
    <mergeCell ref="P51:Q56"/>
    <mergeCell ref="P57:Q62"/>
    <mergeCell ref="P87:Q92"/>
    <mergeCell ref="P9:Q14"/>
    <mergeCell ref="P15:Q20"/>
    <mergeCell ref="A15:A20"/>
    <mergeCell ref="B15:B20"/>
    <mergeCell ref="C15:C20"/>
    <mergeCell ref="A9:A14"/>
    <mergeCell ref="B9:B14"/>
    <mergeCell ref="C9:C14"/>
    <mergeCell ref="P155:Q160"/>
    <mergeCell ref="A137:A142"/>
    <mergeCell ref="B137:B142"/>
    <mergeCell ref="C137:C142"/>
    <mergeCell ref="P137:Q142"/>
    <mergeCell ref="A143:A148"/>
    <mergeCell ref="B143:B148"/>
    <mergeCell ref="C143:C148"/>
    <mergeCell ref="P143:Q148"/>
    <mergeCell ref="C4:C6"/>
    <mergeCell ref="H4:O4"/>
    <mergeCell ref="H5:I5"/>
    <mergeCell ref="J5:K5"/>
    <mergeCell ref="A155:A160"/>
    <mergeCell ref="B155:B160"/>
    <mergeCell ref="A93:A98"/>
    <mergeCell ref="B93:B98"/>
    <mergeCell ref="C93:C98"/>
    <mergeCell ref="A99:A104"/>
    <mergeCell ref="B7:Q7"/>
    <mergeCell ref="L5:M5"/>
    <mergeCell ref="N5:O5"/>
    <mergeCell ref="P4:Q6"/>
    <mergeCell ref="D4:D6"/>
    <mergeCell ref="A21:A26"/>
    <mergeCell ref="A4:A6"/>
    <mergeCell ref="B4:B6"/>
    <mergeCell ref="E4:E6"/>
    <mergeCell ref="F4:G5"/>
    <mergeCell ref="A39:A44"/>
    <mergeCell ref="B39:B44"/>
    <mergeCell ref="C39:C44"/>
    <mergeCell ref="B21:B26"/>
    <mergeCell ref="C21:C26"/>
    <mergeCell ref="A27:A32"/>
    <mergeCell ref="B27:B32"/>
    <mergeCell ref="C27:C32"/>
    <mergeCell ref="A33:A38"/>
    <mergeCell ref="B33:B38"/>
    <mergeCell ref="C33:C38"/>
    <mergeCell ref="A118:A123"/>
    <mergeCell ref="B118:B123"/>
    <mergeCell ref="C118:C123"/>
    <mergeCell ref="A51:A56"/>
    <mergeCell ref="B51:B56"/>
    <mergeCell ref="A106:A111"/>
    <mergeCell ref="B106:B111"/>
    <mergeCell ref="A45:A50"/>
    <mergeCell ref="B45:B50"/>
    <mergeCell ref="C45:C50"/>
    <mergeCell ref="A69:A74"/>
    <mergeCell ref="B69:B74"/>
    <mergeCell ref="A63:A68"/>
    <mergeCell ref="B63:B68"/>
    <mergeCell ref="C51:C56"/>
    <mergeCell ref="A57:A62"/>
    <mergeCell ref="B57:B62"/>
    <mergeCell ref="C57:C62"/>
    <mergeCell ref="C63:C68"/>
    <mergeCell ref="A87:A92"/>
    <mergeCell ref="C124:C129"/>
    <mergeCell ref="A124:A129"/>
    <mergeCell ref="B124:B129"/>
    <mergeCell ref="C106:C111"/>
    <mergeCell ref="A112:A117"/>
    <mergeCell ref="L1:Q2"/>
    <mergeCell ref="A2:K2"/>
    <mergeCell ref="C69:C74"/>
    <mergeCell ref="A75:A80"/>
    <mergeCell ref="B75:B80"/>
    <mergeCell ref="C75:C80"/>
    <mergeCell ref="B87:B92"/>
    <mergeCell ref="C87:C92"/>
  </mergeCells>
  <printOptions/>
  <pageMargins left="0.7874015748031497" right="0.15748031496062992" top="0.6299212598425197" bottom="0.6299212598425197" header="0.5118110236220472" footer="0.5118110236220472"/>
  <pageSetup fitToHeight="99" horizontalDpi="600" verticalDpi="600" orientation="landscape" paperSize="9" scale="59" r:id="rId1"/>
  <rowBreaks count="3" manualBreakCount="3">
    <brk id="44" max="16" man="1"/>
    <brk id="92" max="16" man="1"/>
    <brk id="13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kabanov</cp:lastModifiedBy>
  <cp:lastPrinted>2015-02-24T05:07:06Z</cp:lastPrinted>
  <dcterms:created xsi:type="dcterms:W3CDTF">2014-04-28T07:48:47Z</dcterms:created>
  <dcterms:modified xsi:type="dcterms:W3CDTF">2015-04-15T09:29:38Z</dcterms:modified>
  <cp:category/>
  <cp:version/>
  <cp:contentType/>
  <cp:contentStatus/>
</cp:coreProperties>
</file>