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645" windowWidth="5310" windowHeight="8490"/>
  </bookViews>
  <sheets>
    <sheet name="прил.4" sheetId="5" r:id="rId1"/>
  </sheets>
  <definedNames>
    <definedName name="_xlnm.Print_Titles" localSheetId="0">прил.4!$6:$8</definedName>
    <definedName name="_xlnm.Print_Area" localSheetId="0">прил.4!$A$1:$O$538</definedName>
  </definedNames>
  <calcPr calcId="114210" fullCalcOnLoad="1"/>
  <customWorkbookViews>
    <customWorkbookView name="titaeva - Личное представление" guid="{B02F3D66-2F19-40FB-807E-E7B79A59DD25}" mergeInterval="0" personalView="1" maximized="1" windowWidth="1276" windowHeight="851" activeSheetId="1"/>
    <customWorkbookView name="Savitskaya - Личное представление" guid="{D112BC9F-192D-4D84-886A-8819DA264FB1}" mergeInterval="0" personalView="1" maximized="1" windowWidth="1276" windowHeight="851" activeSheetId="1"/>
    <customWorkbookView name="Рукавишникова - Личное представление" guid="{350A293E-954A-4A7A-9985-D1B15DB25DD5}" mergeInterval="0" personalView="1" maximized="1" windowWidth="1916" windowHeight="860" activeSheetId="1"/>
    <customWorkbookView name="Володина Лидия Михайловна - Личное представление" guid="{0BB23E10-494D-4817-937F-83CE4360CF6D}" mergeInterval="0" personalView="1" maximized="1" xWindow="1" yWindow="1" windowWidth="1360" windowHeight="547" activeSheetId="1"/>
    <customWorkbookView name="Шавкунова - Личное представление" guid="{0E9D57DA-4F6D-494B-BC16-2D65402D6B9F}" mergeInterval="0" personalView="1" maximized="1" windowWidth="1916" windowHeight="926" activeSheetId="1"/>
  </customWorkbookViews>
</workbook>
</file>

<file path=xl/calcChain.xml><?xml version="1.0" encoding="utf-8"?>
<calcChain xmlns="http://schemas.openxmlformats.org/spreadsheetml/2006/main">
  <c r="D307" i="5"/>
  <c r="E307"/>
  <c r="D308"/>
  <c r="E308"/>
  <c r="D309"/>
  <c r="E309"/>
  <c r="D306"/>
  <c r="E306"/>
  <c r="F307"/>
  <c r="G307"/>
  <c r="H307"/>
  <c r="I307"/>
  <c r="J307"/>
  <c r="K307"/>
  <c r="L307"/>
  <c r="M307"/>
  <c r="F308"/>
  <c r="G308"/>
  <c r="H308"/>
  <c r="I308"/>
  <c r="J308"/>
  <c r="K308"/>
  <c r="L308"/>
  <c r="M308"/>
  <c r="F309"/>
  <c r="G309"/>
  <c r="H309"/>
  <c r="I309"/>
  <c r="J309"/>
  <c r="K309"/>
  <c r="L309"/>
  <c r="M309"/>
  <c r="G306"/>
  <c r="H306"/>
  <c r="I306"/>
  <c r="J306"/>
  <c r="K306"/>
  <c r="L306"/>
  <c r="M306"/>
  <c r="F306"/>
  <c r="D69"/>
  <c r="E69"/>
  <c r="D70"/>
  <c r="E70"/>
  <c r="D71"/>
  <c r="E71"/>
  <c r="D68"/>
  <c r="E68"/>
  <c r="D424"/>
  <c r="D425"/>
  <c r="D426"/>
  <c r="E424"/>
  <c r="E425"/>
  <c r="E426"/>
  <c r="D423"/>
  <c r="E423"/>
  <c r="G423"/>
  <c r="H423"/>
  <c r="I423"/>
  <c r="J423"/>
  <c r="K423"/>
  <c r="L423"/>
  <c r="M423"/>
  <c r="G424"/>
  <c r="H424"/>
  <c r="I424"/>
  <c r="J424"/>
  <c r="K424"/>
  <c r="L424"/>
  <c r="M424"/>
  <c r="G425"/>
  <c r="H425"/>
  <c r="I425"/>
  <c r="J425"/>
  <c r="K425"/>
  <c r="L425"/>
  <c r="M425"/>
  <c r="G426"/>
  <c r="H426"/>
  <c r="I426"/>
  <c r="J426"/>
  <c r="K426"/>
  <c r="L426"/>
  <c r="M426"/>
  <c r="F425"/>
  <c r="F426"/>
  <c r="F423"/>
  <c r="F424"/>
  <c r="F169"/>
  <c r="G68"/>
  <c r="H68"/>
  <c r="I68"/>
  <c r="J68"/>
  <c r="K68"/>
  <c r="L68"/>
  <c r="M68"/>
  <c r="F68"/>
  <c r="J69"/>
  <c r="K69"/>
  <c r="L69"/>
  <c r="M69"/>
  <c r="J70"/>
  <c r="K70"/>
  <c r="L70"/>
  <c r="M70"/>
  <c r="J71"/>
  <c r="K71"/>
  <c r="L71"/>
  <c r="M71"/>
  <c r="G69"/>
  <c r="H69"/>
  <c r="I69"/>
  <c r="G70"/>
  <c r="H70"/>
  <c r="I70"/>
  <c r="G71"/>
  <c r="H71"/>
  <c r="I71"/>
  <c r="F71"/>
  <c r="F70"/>
  <c r="F69"/>
  <c r="F312"/>
  <c r="F352"/>
  <c r="F395"/>
  <c r="F473"/>
  <c r="J355"/>
  <c r="J398"/>
  <c r="F520"/>
  <c r="G520"/>
  <c r="H520"/>
  <c r="I520"/>
  <c r="J520"/>
  <c r="K520"/>
  <c r="L520"/>
  <c r="M520"/>
  <c r="F521"/>
  <c r="G521"/>
  <c r="H521"/>
  <c r="I521"/>
  <c r="J521"/>
  <c r="K521"/>
  <c r="L521"/>
  <c r="M521"/>
  <c r="F522"/>
  <c r="G522"/>
  <c r="H522"/>
  <c r="I522"/>
  <c r="J522"/>
  <c r="K522"/>
  <c r="L522"/>
  <c r="M522"/>
  <c r="F500"/>
  <c r="G500"/>
  <c r="H500"/>
  <c r="I500"/>
  <c r="J500"/>
  <c r="K500"/>
  <c r="L500"/>
  <c r="M500"/>
  <c r="F501"/>
  <c r="G501"/>
  <c r="H501"/>
  <c r="I501"/>
  <c r="J501"/>
  <c r="K501"/>
  <c r="L501"/>
  <c r="M501"/>
  <c r="F502"/>
  <c r="G502"/>
  <c r="H502"/>
  <c r="I502"/>
  <c r="J502"/>
  <c r="K502"/>
  <c r="L502"/>
  <c r="M502"/>
  <c r="F472"/>
  <c r="G472"/>
  <c r="H472"/>
  <c r="I472"/>
  <c r="J472"/>
  <c r="K472"/>
  <c r="L472"/>
  <c r="M472"/>
  <c r="G473"/>
  <c r="H473"/>
  <c r="I473"/>
  <c r="J473"/>
  <c r="K473"/>
  <c r="L473"/>
  <c r="M473"/>
  <c r="F474"/>
  <c r="G474"/>
  <c r="H474"/>
  <c r="I474"/>
  <c r="J474"/>
  <c r="K474"/>
  <c r="L474"/>
  <c r="M474"/>
  <c r="F396"/>
  <c r="G396"/>
  <c r="H396"/>
  <c r="I396"/>
  <c r="J396"/>
  <c r="K396"/>
  <c r="L396"/>
  <c r="M396"/>
  <c r="F397"/>
  <c r="G397"/>
  <c r="H397"/>
  <c r="I397"/>
  <c r="J397"/>
  <c r="K397"/>
  <c r="L397"/>
  <c r="M397"/>
  <c r="G398"/>
  <c r="H398"/>
  <c r="I398"/>
  <c r="K398"/>
  <c r="L398"/>
  <c r="M398"/>
  <c r="G352"/>
  <c r="H352"/>
  <c r="I352"/>
  <c r="J352"/>
  <c r="K352"/>
  <c r="L352"/>
  <c r="M352"/>
  <c r="F353"/>
  <c r="G353"/>
  <c r="H353"/>
  <c r="I353"/>
  <c r="K353"/>
  <c r="L353"/>
  <c r="M353"/>
  <c r="F354"/>
  <c r="G354"/>
  <c r="H354"/>
  <c r="I354"/>
  <c r="K354"/>
  <c r="L354"/>
  <c r="M354"/>
  <c r="G312"/>
  <c r="H312"/>
  <c r="I312"/>
  <c r="J312"/>
  <c r="J532"/>
  <c r="K312"/>
  <c r="L312"/>
  <c r="M312"/>
  <c r="F313"/>
  <c r="F533"/>
  <c r="G313"/>
  <c r="H313"/>
  <c r="I313"/>
  <c r="K313"/>
  <c r="K533"/>
  <c r="L313"/>
  <c r="M313"/>
  <c r="F314"/>
  <c r="G314"/>
  <c r="G534"/>
  <c r="H314"/>
  <c r="I314"/>
  <c r="K314"/>
  <c r="L314"/>
  <c r="L534"/>
  <c r="M314"/>
  <c r="F255"/>
  <c r="G255"/>
  <c r="H255"/>
  <c r="I255"/>
  <c r="J255"/>
  <c r="K255"/>
  <c r="L255"/>
  <c r="M255"/>
  <c r="F256"/>
  <c r="G256"/>
  <c r="H256"/>
  <c r="I256"/>
  <c r="J256"/>
  <c r="K256"/>
  <c r="L256"/>
  <c r="M256"/>
  <c r="F257"/>
  <c r="G257"/>
  <c r="H257"/>
  <c r="I257"/>
  <c r="J257"/>
  <c r="K257"/>
  <c r="L257"/>
  <c r="M257"/>
  <c r="F287"/>
  <c r="G287"/>
  <c r="H287"/>
  <c r="I287"/>
  <c r="J287"/>
  <c r="K287"/>
  <c r="L287"/>
  <c r="M287"/>
  <c r="F288"/>
  <c r="G288"/>
  <c r="H288"/>
  <c r="I288"/>
  <c r="J288"/>
  <c r="K288"/>
  <c r="L288"/>
  <c r="M288"/>
  <c r="F289"/>
  <c r="G289"/>
  <c r="H289"/>
  <c r="I289"/>
  <c r="J289"/>
  <c r="K289"/>
  <c r="L289"/>
  <c r="M289"/>
  <c r="F271"/>
  <c r="G271"/>
  <c r="H271"/>
  <c r="I271"/>
  <c r="J271"/>
  <c r="K271"/>
  <c r="L271"/>
  <c r="M271"/>
  <c r="F272"/>
  <c r="G272"/>
  <c r="H272"/>
  <c r="I272"/>
  <c r="J272"/>
  <c r="K272"/>
  <c r="L272"/>
  <c r="M272"/>
  <c r="F273"/>
  <c r="G273"/>
  <c r="H273"/>
  <c r="I273"/>
  <c r="J273"/>
  <c r="K273"/>
  <c r="L273"/>
  <c r="M273"/>
  <c r="F206"/>
  <c r="F238"/>
  <c r="G206"/>
  <c r="G238"/>
  <c r="H206"/>
  <c r="H238"/>
  <c r="I206"/>
  <c r="I238"/>
  <c r="J206"/>
  <c r="J238"/>
  <c r="K206"/>
  <c r="K238"/>
  <c r="L206"/>
  <c r="L238"/>
  <c r="M206"/>
  <c r="M238"/>
  <c r="G207"/>
  <c r="G239"/>
  <c r="H207"/>
  <c r="H239"/>
  <c r="I207"/>
  <c r="I239"/>
  <c r="K207"/>
  <c r="K239"/>
  <c r="L207"/>
  <c r="L239"/>
  <c r="M207"/>
  <c r="M239"/>
  <c r="G208"/>
  <c r="G240"/>
  <c r="H208"/>
  <c r="H240"/>
  <c r="I208"/>
  <c r="I240"/>
  <c r="K208"/>
  <c r="K240"/>
  <c r="L208"/>
  <c r="L240"/>
  <c r="M208"/>
  <c r="M240"/>
  <c r="G169"/>
  <c r="H169"/>
  <c r="I169"/>
  <c r="J169"/>
  <c r="K169"/>
  <c r="L169"/>
  <c r="M169"/>
  <c r="F170"/>
  <c r="G170"/>
  <c r="H170"/>
  <c r="I170"/>
  <c r="J170"/>
  <c r="K170"/>
  <c r="L170"/>
  <c r="M170"/>
  <c r="F171"/>
  <c r="G171"/>
  <c r="H171"/>
  <c r="I171"/>
  <c r="J171"/>
  <c r="K171"/>
  <c r="L171"/>
  <c r="M171"/>
  <c r="F157"/>
  <c r="G157"/>
  <c r="H157"/>
  <c r="I157"/>
  <c r="J157"/>
  <c r="K157"/>
  <c r="L157"/>
  <c r="M157"/>
  <c r="F158"/>
  <c r="G158"/>
  <c r="H158"/>
  <c r="I158"/>
  <c r="J158"/>
  <c r="K158"/>
  <c r="L158"/>
  <c r="M158"/>
  <c r="F159"/>
  <c r="G159"/>
  <c r="H159"/>
  <c r="I159"/>
  <c r="J159"/>
  <c r="K159"/>
  <c r="L159"/>
  <c r="M159"/>
  <c r="F13"/>
  <c r="F197"/>
  <c r="G13"/>
  <c r="G197"/>
  <c r="H13"/>
  <c r="H197"/>
  <c r="I13"/>
  <c r="I197"/>
  <c r="K13"/>
  <c r="L13"/>
  <c r="L197"/>
  <c r="M13"/>
  <c r="G14"/>
  <c r="G198"/>
  <c r="H14"/>
  <c r="I14"/>
  <c r="I198"/>
  <c r="K14"/>
  <c r="K198"/>
  <c r="L14"/>
  <c r="M14"/>
  <c r="F15"/>
  <c r="F199"/>
  <c r="G15"/>
  <c r="G199"/>
  <c r="H15"/>
  <c r="H199"/>
  <c r="I15"/>
  <c r="I199"/>
  <c r="K15"/>
  <c r="K199"/>
  <c r="L15"/>
  <c r="M15"/>
  <c r="M199"/>
  <c r="M197"/>
  <c r="K197"/>
  <c r="J27"/>
  <c r="J26"/>
  <c r="J25"/>
  <c r="J22"/>
  <c r="J23"/>
  <c r="J15"/>
  <c r="J199"/>
  <c r="E428"/>
  <c r="D429"/>
  <c r="E429"/>
  <c r="D430"/>
  <c r="E430"/>
  <c r="D432"/>
  <c r="E432"/>
  <c r="D433"/>
  <c r="E433"/>
  <c r="D434"/>
  <c r="E434"/>
  <c r="D436"/>
  <c r="E436"/>
  <c r="D437"/>
  <c r="E437"/>
  <c r="D438"/>
  <c r="E438"/>
  <c r="D440"/>
  <c r="E440"/>
  <c r="D441"/>
  <c r="E441"/>
  <c r="D442"/>
  <c r="E442"/>
  <c r="D444"/>
  <c r="E444"/>
  <c r="D445"/>
  <c r="E445"/>
  <c r="D446"/>
  <c r="E446"/>
  <c r="D251"/>
  <c r="E251"/>
  <c r="D252"/>
  <c r="E252"/>
  <c r="D253"/>
  <c r="E253"/>
  <c r="D316"/>
  <c r="E316"/>
  <c r="D317"/>
  <c r="E317"/>
  <c r="D318"/>
  <c r="E318"/>
  <c r="D320"/>
  <c r="E320"/>
  <c r="D321"/>
  <c r="E321"/>
  <c r="D322"/>
  <c r="E322"/>
  <c r="D324"/>
  <c r="E324"/>
  <c r="D325"/>
  <c r="E325"/>
  <c r="D326"/>
  <c r="E326"/>
  <c r="D356"/>
  <c r="E356"/>
  <c r="D357"/>
  <c r="E357"/>
  <c r="D358"/>
  <c r="E358"/>
  <c r="D360"/>
  <c r="E360"/>
  <c r="D361"/>
  <c r="E361"/>
  <c r="D362"/>
  <c r="E362"/>
  <c r="D364"/>
  <c r="E364"/>
  <c r="D365"/>
  <c r="E365"/>
  <c r="D366"/>
  <c r="E366"/>
  <c r="D400"/>
  <c r="E400"/>
  <c r="D401"/>
  <c r="E401"/>
  <c r="D402"/>
  <c r="E402"/>
  <c r="D404"/>
  <c r="E404"/>
  <c r="D405"/>
  <c r="E405"/>
  <c r="D406"/>
  <c r="E406"/>
  <c r="D524"/>
  <c r="E524"/>
  <c r="D525"/>
  <c r="E525"/>
  <c r="D526"/>
  <c r="E526"/>
  <c r="D528"/>
  <c r="E528"/>
  <c r="D529"/>
  <c r="E529"/>
  <c r="D530"/>
  <c r="E530"/>
  <c r="D448"/>
  <c r="E448"/>
  <c r="D449"/>
  <c r="E449"/>
  <c r="D450"/>
  <c r="E450"/>
  <c r="D452"/>
  <c r="E452"/>
  <c r="D453"/>
  <c r="E453"/>
  <c r="D454"/>
  <c r="E454"/>
  <c r="D456"/>
  <c r="E456"/>
  <c r="D457"/>
  <c r="E457"/>
  <c r="D458"/>
  <c r="E458"/>
  <c r="D476"/>
  <c r="E476"/>
  <c r="D477"/>
  <c r="E477"/>
  <c r="D478"/>
  <c r="E478"/>
  <c r="D480"/>
  <c r="E480"/>
  <c r="D481"/>
  <c r="E481"/>
  <c r="D482"/>
  <c r="E482"/>
  <c r="D484"/>
  <c r="E484"/>
  <c r="D485"/>
  <c r="E485"/>
  <c r="D486"/>
  <c r="E486"/>
  <c r="D504"/>
  <c r="E504"/>
  <c r="D505"/>
  <c r="E505"/>
  <c r="D506"/>
  <c r="E506"/>
  <c r="D508"/>
  <c r="E508"/>
  <c r="D509"/>
  <c r="E509"/>
  <c r="D510"/>
  <c r="E510"/>
  <c r="D328"/>
  <c r="E328"/>
  <c r="E329"/>
  <c r="D330"/>
  <c r="E330"/>
  <c r="D332"/>
  <c r="E332"/>
  <c r="D333"/>
  <c r="E333"/>
  <c r="D334"/>
  <c r="E334"/>
  <c r="D336"/>
  <c r="E336"/>
  <c r="D337"/>
  <c r="E337"/>
  <c r="D338"/>
  <c r="E338"/>
  <c r="D368"/>
  <c r="E368"/>
  <c r="D369"/>
  <c r="E369"/>
  <c r="D370"/>
  <c r="E370"/>
  <c r="D372"/>
  <c r="E372"/>
  <c r="D373"/>
  <c r="E373"/>
  <c r="D374"/>
  <c r="E374"/>
  <c r="D376"/>
  <c r="E376"/>
  <c r="E377"/>
  <c r="D378"/>
  <c r="E378"/>
  <c r="D408"/>
  <c r="E408"/>
  <c r="D409"/>
  <c r="E409"/>
  <c r="D410"/>
  <c r="E410"/>
  <c r="D412"/>
  <c r="E412"/>
  <c r="D413"/>
  <c r="E413"/>
  <c r="D414"/>
  <c r="E414"/>
  <c r="D460"/>
  <c r="E460"/>
  <c r="D461"/>
  <c r="E461"/>
  <c r="D462"/>
  <c r="E462"/>
  <c r="D464"/>
  <c r="E464"/>
  <c r="D465"/>
  <c r="E465"/>
  <c r="D466"/>
  <c r="E466"/>
  <c r="D468"/>
  <c r="E468"/>
  <c r="D469"/>
  <c r="E469"/>
  <c r="D470"/>
  <c r="E470"/>
  <c r="D488"/>
  <c r="E488"/>
  <c r="D489"/>
  <c r="E489"/>
  <c r="D490"/>
  <c r="E490"/>
  <c r="D492"/>
  <c r="E492"/>
  <c r="D493"/>
  <c r="E493"/>
  <c r="D494"/>
  <c r="E494"/>
  <c r="D496"/>
  <c r="E496"/>
  <c r="D497"/>
  <c r="E497"/>
  <c r="D498"/>
  <c r="E498"/>
  <c r="D512"/>
  <c r="E512"/>
  <c r="D513"/>
  <c r="E513"/>
  <c r="D514"/>
  <c r="E514"/>
  <c r="D516"/>
  <c r="E516"/>
  <c r="D517"/>
  <c r="E517"/>
  <c r="D518"/>
  <c r="E518"/>
  <c r="D340"/>
  <c r="E340"/>
  <c r="D341"/>
  <c r="E341"/>
  <c r="D342"/>
  <c r="E342"/>
  <c r="D344"/>
  <c r="E344"/>
  <c r="D345"/>
  <c r="E345"/>
  <c r="D346"/>
  <c r="E346"/>
  <c r="D348"/>
  <c r="E348"/>
  <c r="D349"/>
  <c r="E349"/>
  <c r="E350"/>
  <c r="D380"/>
  <c r="E380"/>
  <c r="D381"/>
  <c r="E381"/>
  <c r="D382"/>
  <c r="E382"/>
  <c r="D384"/>
  <c r="E384"/>
  <c r="D385"/>
  <c r="E385"/>
  <c r="D386"/>
  <c r="E386"/>
  <c r="D388"/>
  <c r="E388"/>
  <c r="D389"/>
  <c r="E389"/>
  <c r="D390"/>
  <c r="E390"/>
  <c r="D392"/>
  <c r="E392"/>
  <c r="D393"/>
  <c r="E393"/>
  <c r="D394"/>
  <c r="E394"/>
  <c r="D416"/>
  <c r="E416"/>
  <c r="D417"/>
  <c r="E417"/>
  <c r="D418"/>
  <c r="E418"/>
  <c r="D420"/>
  <c r="E420"/>
  <c r="D421"/>
  <c r="E421"/>
  <c r="E422"/>
  <c r="M302"/>
  <c r="L302"/>
  <c r="K302"/>
  <c r="J302"/>
  <c r="I302"/>
  <c r="H302"/>
  <c r="G302"/>
  <c r="F302"/>
  <c r="M298"/>
  <c r="L298"/>
  <c r="K298"/>
  <c r="J298"/>
  <c r="I298"/>
  <c r="H298"/>
  <c r="G298"/>
  <c r="F298"/>
  <c r="M294"/>
  <c r="L294"/>
  <c r="K294"/>
  <c r="J294"/>
  <c r="I294"/>
  <c r="H294"/>
  <c r="G294"/>
  <c r="F294"/>
  <c r="M290"/>
  <c r="M286"/>
  <c r="L290"/>
  <c r="K290"/>
  <c r="J290"/>
  <c r="J286"/>
  <c r="I290"/>
  <c r="I286"/>
  <c r="H290"/>
  <c r="G290"/>
  <c r="F290"/>
  <c r="F286"/>
  <c r="M282"/>
  <c r="L282"/>
  <c r="K282"/>
  <c r="J282"/>
  <c r="I282"/>
  <c r="H282"/>
  <c r="G282"/>
  <c r="F282"/>
  <c r="M278"/>
  <c r="L278"/>
  <c r="K278"/>
  <c r="J278"/>
  <c r="I278"/>
  <c r="H278"/>
  <c r="G278"/>
  <c r="F278"/>
  <c r="M274"/>
  <c r="M270"/>
  <c r="L274"/>
  <c r="K274"/>
  <c r="J274"/>
  <c r="I274"/>
  <c r="I270"/>
  <c r="H274"/>
  <c r="G274"/>
  <c r="F274"/>
  <c r="M266"/>
  <c r="L266"/>
  <c r="K266"/>
  <c r="J266"/>
  <c r="I266"/>
  <c r="H266"/>
  <c r="G266"/>
  <c r="F266"/>
  <c r="M262"/>
  <c r="L262"/>
  <c r="K262"/>
  <c r="J262"/>
  <c r="I262"/>
  <c r="H262"/>
  <c r="G262"/>
  <c r="F262"/>
  <c r="M258"/>
  <c r="M254"/>
  <c r="L258"/>
  <c r="K258"/>
  <c r="J258"/>
  <c r="J254"/>
  <c r="I258"/>
  <c r="I254"/>
  <c r="H258"/>
  <c r="G258"/>
  <c r="G254"/>
  <c r="F258"/>
  <c r="F254"/>
  <c r="G246"/>
  <c r="H246"/>
  <c r="I246"/>
  <c r="J246"/>
  <c r="K246"/>
  <c r="L246"/>
  <c r="M246"/>
  <c r="F246"/>
  <c r="E305"/>
  <c r="D305"/>
  <c r="E304"/>
  <c r="D304"/>
  <c r="E303"/>
  <c r="D303"/>
  <c r="E301"/>
  <c r="D301"/>
  <c r="E300"/>
  <c r="D300"/>
  <c r="E299"/>
  <c r="E298"/>
  <c r="D299"/>
  <c r="D298"/>
  <c r="E297"/>
  <c r="D297"/>
  <c r="E296"/>
  <c r="D296"/>
  <c r="E295"/>
  <c r="D295"/>
  <c r="E293"/>
  <c r="E289"/>
  <c r="D293"/>
  <c r="E292"/>
  <c r="D292"/>
  <c r="D288"/>
  <c r="E291"/>
  <c r="E287"/>
  <c r="D291"/>
  <c r="E290"/>
  <c r="E285"/>
  <c r="D285"/>
  <c r="E284"/>
  <c r="D284"/>
  <c r="E283"/>
  <c r="D283"/>
  <c r="E281"/>
  <c r="D281"/>
  <c r="E280"/>
  <c r="D280"/>
  <c r="E279"/>
  <c r="E278"/>
  <c r="D279"/>
  <c r="D278"/>
  <c r="E277"/>
  <c r="E273"/>
  <c r="D277"/>
  <c r="E276"/>
  <c r="D276"/>
  <c r="E275"/>
  <c r="E271"/>
  <c r="D275"/>
  <c r="D274"/>
  <c r="E269"/>
  <c r="D269"/>
  <c r="E268"/>
  <c r="D268"/>
  <c r="E267"/>
  <c r="E266"/>
  <c r="D267"/>
  <c r="D266"/>
  <c r="E265"/>
  <c r="D265"/>
  <c r="E264"/>
  <c r="D264"/>
  <c r="E263"/>
  <c r="D263"/>
  <c r="E249"/>
  <c r="D249"/>
  <c r="E248"/>
  <c r="D248"/>
  <c r="E247"/>
  <c r="D247"/>
  <c r="D260"/>
  <c r="E260"/>
  <c r="D261"/>
  <c r="E261"/>
  <c r="E257"/>
  <c r="E259"/>
  <c r="E255"/>
  <c r="D259"/>
  <c r="D258"/>
  <c r="J21"/>
  <c r="D21"/>
  <c r="M233"/>
  <c r="L233"/>
  <c r="K233"/>
  <c r="J233"/>
  <c r="I233"/>
  <c r="H233"/>
  <c r="G233"/>
  <c r="F233"/>
  <c r="M229"/>
  <c r="L229"/>
  <c r="K229"/>
  <c r="J229"/>
  <c r="I229"/>
  <c r="H229"/>
  <c r="G229"/>
  <c r="F229"/>
  <c r="M225"/>
  <c r="L225"/>
  <c r="K225"/>
  <c r="I225"/>
  <c r="H225"/>
  <c r="G225"/>
  <c r="M221"/>
  <c r="L221"/>
  <c r="K221"/>
  <c r="I221"/>
  <c r="H221"/>
  <c r="G221"/>
  <c r="M217"/>
  <c r="L217"/>
  <c r="K217"/>
  <c r="I217"/>
  <c r="H217"/>
  <c r="G217"/>
  <c r="M213"/>
  <c r="L213"/>
  <c r="K213"/>
  <c r="I213"/>
  <c r="H213"/>
  <c r="G213"/>
  <c r="M209"/>
  <c r="L209"/>
  <c r="K209"/>
  <c r="J209"/>
  <c r="I209"/>
  <c r="I205"/>
  <c r="H209"/>
  <c r="G209"/>
  <c r="G205"/>
  <c r="F209"/>
  <c r="G201"/>
  <c r="H201"/>
  <c r="I201"/>
  <c r="K201"/>
  <c r="L201"/>
  <c r="M201"/>
  <c r="F201"/>
  <c r="E236"/>
  <c r="D236"/>
  <c r="E235"/>
  <c r="D235"/>
  <c r="E234"/>
  <c r="E233"/>
  <c r="D234"/>
  <c r="E232"/>
  <c r="D232"/>
  <c r="E231"/>
  <c r="D231"/>
  <c r="E230"/>
  <c r="D230"/>
  <c r="D229"/>
  <c r="E228"/>
  <c r="E227"/>
  <c r="D227"/>
  <c r="E226"/>
  <c r="E225"/>
  <c r="D226"/>
  <c r="E224"/>
  <c r="E223"/>
  <c r="E222"/>
  <c r="D222"/>
  <c r="E220"/>
  <c r="E219"/>
  <c r="E218"/>
  <c r="D218"/>
  <c r="E216"/>
  <c r="E215"/>
  <c r="D215"/>
  <c r="E214"/>
  <c r="D214"/>
  <c r="E212"/>
  <c r="D212"/>
  <c r="E211"/>
  <c r="D211"/>
  <c r="E210"/>
  <c r="E209"/>
  <c r="D210"/>
  <c r="D209"/>
  <c r="E203"/>
  <c r="E204"/>
  <c r="E202"/>
  <c r="D202"/>
  <c r="M152"/>
  <c r="L152"/>
  <c r="K152"/>
  <c r="J152"/>
  <c r="I152"/>
  <c r="H152"/>
  <c r="G152"/>
  <c r="F152"/>
  <c r="M192"/>
  <c r="L192"/>
  <c r="K192"/>
  <c r="J192"/>
  <c r="I192"/>
  <c r="H192"/>
  <c r="G192"/>
  <c r="F192"/>
  <c r="M188"/>
  <c r="L188"/>
  <c r="K188"/>
  <c r="J188"/>
  <c r="I188"/>
  <c r="H188"/>
  <c r="G188"/>
  <c r="F188"/>
  <c r="M184"/>
  <c r="L184"/>
  <c r="K184"/>
  <c r="J184"/>
  <c r="I184"/>
  <c r="H184"/>
  <c r="G184"/>
  <c r="F184"/>
  <c r="M180"/>
  <c r="L180"/>
  <c r="K180"/>
  <c r="J180"/>
  <c r="I180"/>
  <c r="H180"/>
  <c r="G180"/>
  <c r="F180"/>
  <c r="M176"/>
  <c r="L176"/>
  <c r="K176"/>
  <c r="J176"/>
  <c r="I176"/>
  <c r="H176"/>
  <c r="G176"/>
  <c r="F176"/>
  <c r="M172"/>
  <c r="M168"/>
  <c r="L172"/>
  <c r="K172"/>
  <c r="J172"/>
  <c r="I172"/>
  <c r="I168"/>
  <c r="H172"/>
  <c r="G172"/>
  <c r="G168"/>
  <c r="F172"/>
  <c r="M164"/>
  <c r="L164"/>
  <c r="K164"/>
  <c r="J164"/>
  <c r="I164"/>
  <c r="H164"/>
  <c r="G164"/>
  <c r="F164"/>
  <c r="M160"/>
  <c r="M156"/>
  <c r="L160"/>
  <c r="L156"/>
  <c r="K160"/>
  <c r="J160"/>
  <c r="I160"/>
  <c r="I156"/>
  <c r="H160"/>
  <c r="G160"/>
  <c r="F160"/>
  <c r="M148"/>
  <c r="L148"/>
  <c r="K148"/>
  <c r="J148"/>
  <c r="I148"/>
  <c r="H148"/>
  <c r="G148"/>
  <c r="F148"/>
  <c r="M144"/>
  <c r="L144"/>
  <c r="K144"/>
  <c r="J144"/>
  <c r="I144"/>
  <c r="H144"/>
  <c r="G144"/>
  <c r="F144"/>
  <c r="M242"/>
  <c r="L242"/>
  <c r="K242"/>
  <c r="J242"/>
  <c r="I242"/>
  <c r="H242"/>
  <c r="G242"/>
  <c r="F242"/>
  <c r="M140"/>
  <c r="L140"/>
  <c r="K140"/>
  <c r="J140"/>
  <c r="I140"/>
  <c r="H140"/>
  <c r="G140"/>
  <c r="F140"/>
  <c r="M136"/>
  <c r="L136"/>
  <c r="K136"/>
  <c r="J136"/>
  <c r="I136"/>
  <c r="H136"/>
  <c r="G136"/>
  <c r="F136"/>
  <c r="M132"/>
  <c r="L132"/>
  <c r="K132"/>
  <c r="J132"/>
  <c r="I132"/>
  <c r="H132"/>
  <c r="G132"/>
  <c r="F132"/>
  <c r="M128"/>
  <c r="L128"/>
  <c r="K128"/>
  <c r="J128"/>
  <c r="I128"/>
  <c r="H128"/>
  <c r="G128"/>
  <c r="F128"/>
  <c r="M124"/>
  <c r="L124"/>
  <c r="K124"/>
  <c r="J124"/>
  <c r="I124"/>
  <c r="H124"/>
  <c r="G124"/>
  <c r="F124"/>
  <c r="M120"/>
  <c r="L120"/>
  <c r="K120"/>
  <c r="J120"/>
  <c r="I120"/>
  <c r="H120"/>
  <c r="G120"/>
  <c r="F120"/>
  <c r="M116"/>
  <c r="L116"/>
  <c r="K116"/>
  <c r="J116"/>
  <c r="I116"/>
  <c r="H116"/>
  <c r="G116"/>
  <c r="F116"/>
  <c r="M112"/>
  <c r="L112"/>
  <c r="K112"/>
  <c r="J112"/>
  <c r="I112"/>
  <c r="H112"/>
  <c r="G112"/>
  <c r="F112"/>
  <c r="M108"/>
  <c r="L108"/>
  <c r="K108"/>
  <c r="J108"/>
  <c r="I108"/>
  <c r="H108"/>
  <c r="G108"/>
  <c r="F108"/>
  <c r="M104"/>
  <c r="L104"/>
  <c r="K104"/>
  <c r="J104"/>
  <c r="I104"/>
  <c r="H104"/>
  <c r="G104"/>
  <c r="F104"/>
  <c r="M100"/>
  <c r="L100"/>
  <c r="K100"/>
  <c r="J100"/>
  <c r="I100"/>
  <c r="H100"/>
  <c r="G100"/>
  <c r="F100"/>
  <c r="M96"/>
  <c r="L96"/>
  <c r="K96"/>
  <c r="J96"/>
  <c r="I96"/>
  <c r="H96"/>
  <c r="G96"/>
  <c r="F96"/>
  <c r="M92"/>
  <c r="L92"/>
  <c r="K92"/>
  <c r="J92"/>
  <c r="I92"/>
  <c r="H92"/>
  <c r="G92"/>
  <c r="F92"/>
  <c r="M88"/>
  <c r="L88"/>
  <c r="K88"/>
  <c r="J88"/>
  <c r="I88"/>
  <c r="H88"/>
  <c r="G88"/>
  <c r="F88"/>
  <c r="M84"/>
  <c r="L84"/>
  <c r="K84"/>
  <c r="J84"/>
  <c r="I84"/>
  <c r="H84"/>
  <c r="G84"/>
  <c r="F84"/>
  <c r="M80"/>
  <c r="L80"/>
  <c r="K80"/>
  <c r="J80"/>
  <c r="I80"/>
  <c r="H80"/>
  <c r="G80"/>
  <c r="F80"/>
  <c r="M76"/>
  <c r="L76"/>
  <c r="K76"/>
  <c r="J76"/>
  <c r="I76"/>
  <c r="H76"/>
  <c r="G76"/>
  <c r="F76"/>
  <c r="M72"/>
  <c r="L72"/>
  <c r="K72"/>
  <c r="J72"/>
  <c r="I72"/>
  <c r="H72"/>
  <c r="G72"/>
  <c r="F72"/>
  <c r="G64"/>
  <c r="H64"/>
  <c r="I64"/>
  <c r="J64"/>
  <c r="K64"/>
  <c r="L64"/>
  <c r="M64"/>
  <c r="F64"/>
  <c r="E155"/>
  <c r="D155"/>
  <c r="E154"/>
  <c r="D154"/>
  <c r="E153"/>
  <c r="E152"/>
  <c r="D153"/>
  <c r="D152"/>
  <c r="E195"/>
  <c r="D195"/>
  <c r="E194"/>
  <c r="D194"/>
  <c r="E193"/>
  <c r="E192"/>
  <c r="D193"/>
  <c r="D192"/>
  <c r="E191"/>
  <c r="D191"/>
  <c r="E190"/>
  <c r="D190"/>
  <c r="E189"/>
  <c r="D189"/>
  <c r="E188"/>
  <c r="E187"/>
  <c r="D187"/>
  <c r="E186"/>
  <c r="D186"/>
  <c r="E185"/>
  <c r="E184"/>
  <c r="D185"/>
  <c r="E183"/>
  <c r="D183"/>
  <c r="E182"/>
  <c r="D182"/>
  <c r="E181"/>
  <c r="E180"/>
  <c r="D181"/>
  <c r="D180"/>
  <c r="E179"/>
  <c r="D179"/>
  <c r="E178"/>
  <c r="D178"/>
  <c r="E177"/>
  <c r="D177"/>
  <c r="D176"/>
  <c r="E176"/>
  <c r="E175"/>
  <c r="D175"/>
  <c r="E174"/>
  <c r="D174"/>
  <c r="E173"/>
  <c r="E172"/>
  <c r="D173"/>
  <c r="E167"/>
  <c r="D167"/>
  <c r="E166"/>
  <c r="D166"/>
  <c r="E165"/>
  <c r="E164"/>
  <c r="D165"/>
  <c r="D164"/>
  <c r="E163"/>
  <c r="E159"/>
  <c r="D163"/>
  <c r="E162"/>
  <c r="D162"/>
  <c r="E161"/>
  <c r="D161"/>
  <c r="E151"/>
  <c r="D151"/>
  <c r="E150"/>
  <c r="D150"/>
  <c r="E149"/>
  <c r="E148"/>
  <c r="D149"/>
  <c r="D148"/>
  <c r="E147"/>
  <c r="D147"/>
  <c r="E146"/>
  <c r="D146"/>
  <c r="E145"/>
  <c r="D145"/>
  <c r="D144"/>
  <c r="E144"/>
  <c r="E245"/>
  <c r="D245"/>
  <c r="E244"/>
  <c r="D244"/>
  <c r="E243"/>
  <c r="D243"/>
  <c r="E242"/>
  <c r="E143"/>
  <c r="D143"/>
  <c r="E142"/>
  <c r="D142"/>
  <c r="E141"/>
  <c r="E140"/>
  <c r="D141"/>
  <c r="E139"/>
  <c r="D139"/>
  <c r="E138"/>
  <c r="D138"/>
  <c r="E137"/>
  <c r="E136"/>
  <c r="D137"/>
  <c r="D136"/>
  <c r="E135"/>
  <c r="D135"/>
  <c r="E134"/>
  <c r="D134"/>
  <c r="E133"/>
  <c r="D133"/>
  <c r="D132"/>
  <c r="E132"/>
  <c r="E131"/>
  <c r="D131"/>
  <c r="E130"/>
  <c r="D130"/>
  <c r="E129"/>
  <c r="D129"/>
  <c r="E128"/>
  <c r="E127"/>
  <c r="D127"/>
  <c r="E126"/>
  <c r="D126"/>
  <c r="E125"/>
  <c r="E124"/>
  <c r="D125"/>
  <c r="E123"/>
  <c r="D123"/>
  <c r="E122"/>
  <c r="D122"/>
  <c r="E121"/>
  <c r="E120"/>
  <c r="D121"/>
  <c r="D120"/>
  <c r="E119"/>
  <c r="D119"/>
  <c r="E118"/>
  <c r="D118"/>
  <c r="E117"/>
  <c r="D117"/>
  <c r="D116"/>
  <c r="E116"/>
  <c r="E115"/>
  <c r="D115"/>
  <c r="E114"/>
  <c r="D114"/>
  <c r="E113"/>
  <c r="D113"/>
  <c r="E112"/>
  <c r="E111"/>
  <c r="D111"/>
  <c r="E110"/>
  <c r="D110"/>
  <c r="E109"/>
  <c r="E108"/>
  <c r="D109"/>
  <c r="E107"/>
  <c r="D107"/>
  <c r="E106"/>
  <c r="D106"/>
  <c r="E105"/>
  <c r="E104"/>
  <c r="D105"/>
  <c r="D104"/>
  <c r="E103"/>
  <c r="D103"/>
  <c r="E102"/>
  <c r="D102"/>
  <c r="E101"/>
  <c r="D101"/>
  <c r="D100"/>
  <c r="E100"/>
  <c r="E99"/>
  <c r="D99"/>
  <c r="E98"/>
  <c r="D98"/>
  <c r="E97"/>
  <c r="D97"/>
  <c r="E96"/>
  <c r="E95"/>
  <c r="D95"/>
  <c r="E94"/>
  <c r="D94"/>
  <c r="E93"/>
  <c r="E92"/>
  <c r="D93"/>
  <c r="E91"/>
  <c r="D91"/>
  <c r="E90"/>
  <c r="D90"/>
  <c r="E89"/>
  <c r="E88"/>
  <c r="D89"/>
  <c r="D88"/>
  <c r="E87"/>
  <c r="D87"/>
  <c r="E86"/>
  <c r="D86"/>
  <c r="E85"/>
  <c r="D85"/>
  <c r="D84"/>
  <c r="E83"/>
  <c r="D83"/>
  <c r="E82"/>
  <c r="D82"/>
  <c r="E81"/>
  <c r="E80"/>
  <c r="D81"/>
  <c r="E79"/>
  <c r="D79"/>
  <c r="E78"/>
  <c r="D78"/>
  <c r="E77"/>
  <c r="E76"/>
  <c r="D77"/>
  <c r="D76"/>
  <c r="E75"/>
  <c r="D75"/>
  <c r="E74"/>
  <c r="D74"/>
  <c r="E73"/>
  <c r="D73"/>
  <c r="E67"/>
  <c r="D67"/>
  <c r="E66"/>
  <c r="D66"/>
  <c r="E65"/>
  <c r="E64"/>
  <c r="D65"/>
  <c r="D64"/>
  <c r="G60"/>
  <c r="H60"/>
  <c r="I60"/>
  <c r="J60"/>
  <c r="K60"/>
  <c r="L60"/>
  <c r="M60"/>
  <c r="E63"/>
  <c r="D63"/>
  <c r="E62"/>
  <c r="E61"/>
  <c r="D61"/>
  <c r="F56"/>
  <c r="G56"/>
  <c r="H56"/>
  <c r="I56"/>
  <c r="J56"/>
  <c r="K56"/>
  <c r="L56"/>
  <c r="M56"/>
  <c r="E59"/>
  <c r="D59"/>
  <c r="E58"/>
  <c r="D58"/>
  <c r="E57"/>
  <c r="D57"/>
  <c r="D56"/>
  <c r="F52"/>
  <c r="G52"/>
  <c r="H52"/>
  <c r="I52"/>
  <c r="J52"/>
  <c r="K52"/>
  <c r="L52"/>
  <c r="M52"/>
  <c r="E55"/>
  <c r="D55"/>
  <c r="E54"/>
  <c r="D54"/>
  <c r="E53"/>
  <c r="E52"/>
  <c r="D53"/>
  <c r="F48"/>
  <c r="G48"/>
  <c r="H48"/>
  <c r="I48"/>
  <c r="J48"/>
  <c r="K48"/>
  <c r="L48"/>
  <c r="M48"/>
  <c r="E51"/>
  <c r="D51"/>
  <c r="E50"/>
  <c r="D50"/>
  <c r="E49"/>
  <c r="E48"/>
  <c r="D49"/>
  <c r="D48"/>
  <c r="F44"/>
  <c r="G44"/>
  <c r="H44"/>
  <c r="I44"/>
  <c r="J44"/>
  <c r="K44"/>
  <c r="L44"/>
  <c r="M44"/>
  <c r="E47"/>
  <c r="D47"/>
  <c r="E46"/>
  <c r="D46"/>
  <c r="E45"/>
  <c r="D45"/>
  <c r="D44"/>
  <c r="F40"/>
  <c r="G40"/>
  <c r="H40"/>
  <c r="I40"/>
  <c r="J40"/>
  <c r="K40"/>
  <c r="L40"/>
  <c r="M40"/>
  <c r="E43"/>
  <c r="D43"/>
  <c r="E42"/>
  <c r="D42"/>
  <c r="E41"/>
  <c r="D41"/>
  <c r="F36"/>
  <c r="G36"/>
  <c r="H36"/>
  <c r="I36"/>
  <c r="J36"/>
  <c r="K36"/>
  <c r="L36"/>
  <c r="M36"/>
  <c r="E39"/>
  <c r="D39"/>
  <c r="E38"/>
  <c r="D38"/>
  <c r="E37"/>
  <c r="E36"/>
  <c r="D37"/>
  <c r="F32"/>
  <c r="G32"/>
  <c r="H32"/>
  <c r="I32"/>
  <c r="J32"/>
  <c r="K32"/>
  <c r="L32"/>
  <c r="M32"/>
  <c r="E35"/>
  <c r="D35"/>
  <c r="E34"/>
  <c r="D34"/>
  <c r="E33"/>
  <c r="D33"/>
  <c r="F28"/>
  <c r="G28"/>
  <c r="H28"/>
  <c r="I28"/>
  <c r="J28"/>
  <c r="K28"/>
  <c r="L28"/>
  <c r="M28"/>
  <c r="E31"/>
  <c r="D31"/>
  <c r="E30"/>
  <c r="D30"/>
  <c r="E29"/>
  <c r="D29"/>
  <c r="F24"/>
  <c r="G24"/>
  <c r="H24"/>
  <c r="I24"/>
  <c r="K24"/>
  <c r="L24"/>
  <c r="M24"/>
  <c r="E27"/>
  <c r="D27"/>
  <c r="E26"/>
  <c r="D26"/>
  <c r="E25"/>
  <c r="E22"/>
  <c r="E23"/>
  <c r="E21"/>
  <c r="F20"/>
  <c r="G20"/>
  <c r="H20"/>
  <c r="I20"/>
  <c r="K20"/>
  <c r="L20"/>
  <c r="M20"/>
  <c r="D23"/>
  <c r="D18"/>
  <c r="E18"/>
  <c r="D19"/>
  <c r="E19"/>
  <c r="E17"/>
  <c r="D17"/>
  <c r="F16"/>
  <c r="G16"/>
  <c r="H16"/>
  <c r="I16"/>
  <c r="J16"/>
  <c r="K16"/>
  <c r="L16"/>
  <c r="L12"/>
  <c r="M16"/>
  <c r="J204"/>
  <c r="J203"/>
  <c r="F62"/>
  <c r="F14"/>
  <c r="F198"/>
  <c r="J329"/>
  <c r="J313"/>
  <c r="D329"/>
  <c r="J377"/>
  <c r="J375"/>
  <c r="J219"/>
  <c r="J223"/>
  <c r="J350"/>
  <c r="D350"/>
  <c r="J216"/>
  <c r="J213"/>
  <c r="J220"/>
  <c r="D220"/>
  <c r="J224"/>
  <c r="J228"/>
  <c r="J225"/>
  <c r="F219"/>
  <c r="F223"/>
  <c r="F422"/>
  <c r="D422"/>
  <c r="F216"/>
  <c r="F220"/>
  <c r="F224"/>
  <c r="D224"/>
  <c r="F228"/>
  <c r="F225"/>
  <c r="F428"/>
  <c r="M250"/>
  <c r="L250"/>
  <c r="K250"/>
  <c r="J250"/>
  <c r="I250"/>
  <c r="H250"/>
  <c r="G250"/>
  <c r="F250"/>
  <c r="D250"/>
  <c r="M427"/>
  <c r="L427"/>
  <c r="K427"/>
  <c r="J427"/>
  <c r="I427"/>
  <c r="H427"/>
  <c r="G427"/>
  <c r="E427"/>
  <c r="M527"/>
  <c r="L527"/>
  <c r="K527"/>
  <c r="J527"/>
  <c r="I527"/>
  <c r="H527"/>
  <c r="G527"/>
  <c r="E527"/>
  <c r="F527"/>
  <c r="M523"/>
  <c r="M519"/>
  <c r="L523"/>
  <c r="K523"/>
  <c r="J523"/>
  <c r="I523"/>
  <c r="H523"/>
  <c r="G523"/>
  <c r="F523"/>
  <c r="D523"/>
  <c r="H419"/>
  <c r="J419"/>
  <c r="L419"/>
  <c r="F347"/>
  <c r="H347"/>
  <c r="L347"/>
  <c r="F375"/>
  <c r="H375"/>
  <c r="L375"/>
  <c r="F327"/>
  <c r="H327"/>
  <c r="L327"/>
  <c r="F363"/>
  <c r="J363"/>
  <c r="H363"/>
  <c r="L363"/>
  <c r="D363"/>
  <c r="M431"/>
  <c r="L431"/>
  <c r="K431"/>
  <c r="J431"/>
  <c r="I431"/>
  <c r="H431"/>
  <c r="G431"/>
  <c r="E431"/>
  <c r="F431"/>
  <c r="M419"/>
  <c r="K419"/>
  <c r="I419"/>
  <c r="E419"/>
  <c r="G419"/>
  <c r="M415"/>
  <c r="L415"/>
  <c r="K415"/>
  <c r="J415"/>
  <c r="I415"/>
  <c r="H415"/>
  <c r="G415"/>
  <c r="E415"/>
  <c r="F415"/>
  <c r="D415"/>
  <c r="M391"/>
  <c r="L391"/>
  <c r="K391"/>
  <c r="J391"/>
  <c r="I391"/>
  <c r="H391"/>
  <c r="G391"/>
  <c r="E391"/>
  <c r="F391"/>
  <c r="M387"/>
  <c r="L387"/>
  <c r="K387"/>
  <c r="J387"/>
  <c r="I387"/>
  <c r="H387"/>
  <c r="G387"/>
  <c r="F387"/>
  <c r="D387"/>
  <c r="M383"/>
  <c r="L383"/>
  <c r="K383"/>
  <c r="J383"/>
  <c r="I383"/>
  <c r="H383"/>
  <c r="G383"/>
  <c r="E383"/>
  <c r="F383"/>
  <c r="M379"/>
  <c r="L379"/>
  <c r="K379"/>
  <c r="J379"/>
  <c r="I379"/>
  <c r="H379"/>
  <c r="G379"/>
  <c r="E379"/>
  <c r="F379"/>
  <c r="D379"/>
  <c r="M347"/>
  <c r="K347"/>
  <c r="I347"/>
  <c r="G347"/>
  <c r="M343"/>
  <c r="L343"/>
  <c r="K343"/>
  <c r="J343"/>
  <c r="I343"/>
  <c r="H343"/>
  <c r="G343"/>
  <c r="F343"/>
  <c r="M339"/>
  <c r="L339"/>
  <c r="K339"/>
  <c r="J339"/>
  <c r="I339"/>
  <c r="H339"/>
  <c r="G339"/>
  <c r="E339"/>
  <c r="F339"/>
  <c r="M515"/>
  <c r="L515"/>
  <c r="K515"/>
  <c r="J515"/>
  <c r="I515"/>
  <c r="H515"/>
  <c r="G515"/>
  <c r="F515"/>
  <c r="M511"/>
  <c r="L511"/>
  <c r="K511"/>
  <c r="J511"/>
  <c r="I511"/>
  <c r="H511"/>
  <c r="G511"/>
  <c r="E511"/>
  <c r="F511"/>
  <c r="M495"/>
  <c r="L495"/>
  <c r="K495"/>
  <c r="J495"/>
  <c r="I495"/>
  <c r="H495"/>
  <c r="G495"/>
  <c r="E495"/>
  <c r="F495"/>
  <c r="M491"/>
  <c r="L491"/>
  <c r="K491"/>
  <c r="J491"/>
  <c r="I491"/>
  <c r="H491"/>
  <c r="G491"/>
  <c r="E491"/>
  <c r="F491"/>
  <c r="M487"/>
  <c r="L487"/>
  <c r="K487"/>
  <c r="J487"/>
  <c r="I487"/>
  <c r="H487"/>
  <c r="G487"/>
  <c r="F487"/>
  <c r="M467"/>
  <c r="L467"/>
  <c r="K467"/>
  <c r="J467"/>
  <c r="I467"/>
  <c r="H467"/>
  <c r="G467"/>
  <c r="E467"/>
  <c r="F467"/>
  <c r="M463"/>
  <c r="L463"/>
  <c r="K463"/>
  <c r="J463"/>
  <c r="I463"/>
  <c r="H463"/>
  <c r="G463"/>
  <c r="E463"/>
  <c r="F463"/>
  <c r="M459"/>
  <c r="L459"/>
  <c r="K459"/>
  <c r="J459"/>
  <c r="I459"/>
  <c r="H459"/>
  <c r="G459"/>
  <c r="E459"/>
  <c r="F459"/>
  <c r="M411"/>
  <c r="L411"/>
  <c r="K411"/>
  <c r="J411"/>
  <c r="I411"/>
  <c r="H411"/>
  <c r="G411"/>
  <c r="E411"/>
  <c r="F411"/>
  <c r="M407"/>
  <c r="L407"/>
  <c r="K407"/>
  <c r="J407"/>
  <c r="I407"/>
  <c r="H407"/>
  <c r="G407"/>
  <c r="F407"/>
  <c r="M375"/>
  <c r="K375"/>
  <c r="I375"/>
  <c r="G375"/>
  <c r="M371"/>
  <c r="L371"/>
  <c r="K371"/>
  <c r="J371"/>
  <c r="I371"/>
  <c r="H371"/>
  <c r="G371"/>
  <c r="E371"/>
  <c r="F371"/>
  <c r="M367"/>
  <c r="L367"/>
  <c r="K367"/>
  <c r="J367"/>
  <c r="I367"/>
  <c r="H367"/>
  <c r="G367"/>
  <c r="E367"/>
  <c r="F367"/>
  <c r="M335"/>
  <c r="L335"/>
  <c r="K335"/>
  <c r="J335"/>
  <c r="I335"/>
  <c r="H335"/>
  <c r="G335"/>
  <c r="E335"/>
  <c r="F335"/>
  <c r="M331"/>
  <c r="L331"/>
  <c r="K331"/>
  <c r="J331"/>
  <c r="I331"/>
  <c r="H331"/>
  <c r="G331"/>
  <c r="F331"/>
  <c r="M327"/>
  <c r="K327"/>
  <c r="I327"/>
  <c r="G327"/>
  <c r="M507"/>
  <c r="L507"/>
  <c r="K507"/>
  <c r="J507"/>
  <c r="I507"/>
  <c r="H507"/>
  <c r="G507"/>
  <c r="E507"/>
  <c r="F507"/>
  <c r="M503"/>
  <c r="M499"/>
  <c r="L503"/>
  <c r="L499"/>
  <c r="K503"/>
  <c r="J503"/>
  <c r="I503"/>
  <c r="I499"/>
  <c r="H503"/>
  <c r="H499"/>
  <c r="G503"/>
  <c r="E503"/>
  <c r="F503"/>
  <c r="M483"/>
  <c r="L483"/>
  <c r="K483"/>
  <c r="J483"/>
  <c r="I483"/>
  <c r="H483"/>
  <c r="G483"/>
  <c r="E483"/>
  <c r="F483"/>
  <c r="M479"/>
  <c r="L479"/>
  <c r="K479"/>
  <c r="J479"/>
  <c r="I479"/>
  <c r="H479"/>
  <c r="G479"/>
  <c r="F479"/>
  <c r="M475"/>
  <c r="M471"/>
  <c r="L475"/>
  <c r="K475"/>
  <c r="K471"/>
  <c r="J475"/>
  <c r="J471"/>
  <c r="I475"/>
  <c r="H475"/>
  <c r="G475"/>
  <c r="G471"/>
  <c r="F475"/>
  <c r="M455"/>
  <c r="L455"/>
  <c r="K455"/>
  <c r="J455"/>
  <c r="I455"/>
  <c r="H455"/>
  <c r="G455"/>
  <c r="E455"/>
  <c r="F455"/>
  <c r="M451"/>
  <c r="L451"/>
  <c r="K451"/>
  <c r="J451"/>
  <c r="I451"/>
  <c r="H451"/>
  <c r="G451"/>
  <c r="E451"/>
  <c r="F451"/>
  <c r="M447"/>
  <c r="L447"/>
  <c r="K447"/>
  <c r="J447"/>
  <c r="I447"/>
  <c r="H447"/>
  <c r="G447"/>
  <c r="F447"/>
  <c r="M403"/>
  <c r="L403"/>
  <c r="K403"/>
  <c r="J403"/>
  <c r="I403"/>
  <c r="H403"/>
  <c r="G403"/>
  <c r="F403"/>
  <c r="M399"/>
  <c r="M395"/>
  <c r="L399"/>
  <c r="K399"/>
  <c r="J399"/>
  <c r="I399"/>
  <c r="I395"/>
  <c r="H399"/>
  <c r="G399"/>
  <c r="F399"/>
  <c r="M363"/>
  <c r="K363"/>
  <c r="I363"/>
  <c r="G363"/>
  <c r="M359"/>
  <c r="L359"/>
  <c r="K359"/>
  <c r="J359"/>
  <c r="I359"/>
  <c r="H359"/>
  <c r="G359"/>
  <c r="F359"/>
  <c r="M355"/>
  <c r="L355"/>
  <c r="K355"/>
  <c r="I355"/>
  <c r="H355"/>
  <c r="G355"/>
  <c r="F355"/>
  <c r="D355"/>
  <c r="M323"/>
  <c r="L323"/>
  <c r="K323"/>
  <c r="J323"/>
  <c r="I323"/>
  <c r="H323"/>
  <c r="G323"/>
  <c r="F323"/>
  <c r="D323"/>
  <c r="M319"/>
  <c r="L319"/>
  <c r="K319"/>
  <c r="J319"/>
  <c r="I319"/>
  <c r="H319"/>
  <c r="G319"/>
  <c r="E319"/>
  <c r="F319"/>
  <c r="D319"/>
  <c r="M315"/>
  <c r="L315"/>
  <c r="K315"/>
  <c r="J315"/>
  <c r="I315"/>
  <c r="H315"/>
  <c r="G315"/>
  <c r="E315"/>
  <c r="F315"/>
  <c r="M443"/>
  <c r="L443"/>
  <c r="K443"/>
  <c r="J443"/>
  <c r="I443"/>
  <c r="H443"/>
  <c r="G443"/>
  <c r="E443"/>
  <c r="F443"/>
  <c r="M439"/>
  <c r="L439"/>
  <c r="K439"/>
  <c r="J439"/>
  <c r="I439"/>
  <c r="H439"/>
  <c r="G439"/>
  <c r="E439"/>
  <c r="F439"/>
  <c r="M435"/>
  <c r="L435"/>
  <c r="K435"/>
  <c r="J435"/>
  <c r="I435"/>
  <c r="H435"/>
  <c r="G435"/>
  <c r="F435"/>
  <c r="J327"/>
  <c r="F419"/>
  <c r="D203"/>
  <c r="D223"/>
  <c r="D257"/>
  <c r="E256"/>
  <c r="J201"/>
  <c r="D204"/>
  <c r="D201"/>
  <c r="E213"/>
  <c r="J221"/>
  <c r="E13"/>
  <c r="E207"/>
  <c r="E239"/>
  <c r="H205"/>
  <c r="H237"/>
  <c r="F221"/>
  <c r="D28"/>
  <c r="G156"/>
  <c r="F168"/>
  <c r="J314"/>
  <c r="J534"/>
  <c r="E84"/>
  <c r="E160"/>
  <c r="D221"/>
  <c r="M311"/>
  <c r="M205"/>
  <c r="M237"/>
  <c r="G286"/>
  <c r="D521"/>
  <c r="L199"/>
  <c r="M198"/>
  <c r="E323"/>
  <c r="E359"/>
  <c r="J217"/>
  <c r="E15"/>
  <c r="D233"/>
  <c r="G237"/>
  <c r="F207"/>
  <c r="F239"/>
  <c r="D435"/>
  <c r="D439"/>
  <c r="D443"/>
  <c r="D447"/>
  <c r="D463"/>
  <c r="J205"/>
  <c r="J237"/>
  <c r="I12"/>
  <c r="I196"/>
  <c r="E28"/>
  <c r="E32"/>
  <c r="E40"/>
  <c r="E44"/>
  <c r="E56"/>
  <c r="E72"/>
  <c r="D158"/>
  <c r="D159"/>
  <c r="E156"/>
  <c r="E170"/>
  <c r="E171"/>
  <c r="F156"/>
  <c r="H156"/>
  <c r="K156"/>
  <c r="K168"/>
  <c r="E217"/>
  <c r="E221"/>
  <c r="E521"/>
  <c r="E168"/>
  <c r="E205"/>
  <c r="D375"/>
  <c r="H12"/>
  <c r="D501"/>
  <c r="D397"/>
  <c r="D228"/>
  <c r="D225"/>
  <c r="I351"/>
  <c r="H519"/>
  <c r="E14"/>
  <c r="E60"/>
  <c r="E272"/>
  <c r="D290"/>
  <c r="K270"/>
  <c r="H534"/>
  <c r="G533"/>
  <c r="G532"/>
  <c r="F398"/>
  <c r="F534"/>
  <c r="I311"/>
  <c r="E447"/>
  <c r="D475"/>
  <c r="F471"/>
  <c r="D483"/>
  <c r="D507"/>
  <c r="J499"/>
  <c r="E327"/>
  <c r="D331"/>
  <c r="D335"/>
  <c r="D367"/>
  <c r="D371"/>
  <c r="D407"/>
  <c r="D411"/>
  <c r="D459"/>
  <c r="D467"/>
  <c r="D487"/>
  <c r="D491"/>
  <c r="D495"/>
  <c r="D511"/>
  <c r="D515"/>
  <c r="D339"/>
  <c r="D343"/>
  <c r="E347"/>
  <c r="E387"/>
  <c r="K519"/>
  <c r="J519"/>
  <c r="D219"/>
  <c r="D217"/>
  <c r="J208"/>
  <c r="J240"/>
  <c r="E24"/>
  <c r="D32"/>
  <c r="D52"/>
  <c r="D80"/>
  <c r="D92"/>
  <c r="D108"/>
  <c r="D124"/>
  <c r="D140"/>
  <c r="E158"/>
  <c r="D169"/>
  <c r="D184"/>
  <c r="J156"/>
  <c r="H168"/>
  <c r="E208"/>
  <c r="D256"/>
  <c r="E262"/>
  <c r="E274"/>
  <c r="D272"/>
  <c r="E282"/>
  <c r="E294"/>
  <c r="E302"/>
  <c r="G270"/>
  <c r="J270"/>
  <c r="L198"/>
  <c r="I534"/>
  <c r="M533"/>
  <c r="M537"/>
  <c r="L532"/>
  <c r="H532"/>
  <c r="K205"/>
  <c r="D473"/>
  <c r="D419"/>
  <c r="L519"/>
  <c r="M12"/>
  <c r="M196"/>
  <c r="D16"/>
  <c r="E157"/>
  <c r="E169"/>
  <c r="L168"/>
  <c r="E201"/>
  <c r="M534"/>
  <c r="L533"/>
  <c r="K532"/>
  <c r="J207"/>
  <c r="J239"/>
  <c r="E435"/>
  <c r="H311"/>
  <c r="L311"/>
  <c r="K351"/>
  <c r="J351"/>
  <c r="E363"/>
  <c r="J395"/>
  <c r="I471"/>
  <c r="M351"/>
  <c r="M531"/>
  <c r="E343"/>
  <c r="I519"/>
  <c r="D313"/>
  <c r="E20"/>
  <c r="D36"/>
  <c r="D40"/>
  <c r="D96"/>
  <c r="D112"/>
  <c r="D128"/>
  <c r="D242"/>
  <c r="D170"/>
  <c r="D188"/>
  <c r="L196"/>
  <c r="J168"/>
  <c r="E229"/>
  <c r="E240"/>
  <c r="L205"/>
  <c r="L237"/>
  <c r="D262"/>
  <c r="D254"/>
  <c r="D282"/>
  <c r="E288"/>
  <c r="D294"/>
  <c r="D302"/>
  <c r="K254"/>
  <c r="F270"/>
  <c r="K286"/>
  <c r="E502"/>
  <c r="E500"/>
  <c r="E522"/>
  <c r="E520"/>
  <c r="E398"/>
  <c r="E396"/>
  <c r="E314"/>
  <c r="E312"/>
  <c r="H198"/>
  <c r="G536"/>
  <c r="K534"/>
  <c r="K538"/>
  <c r="I533"/>
  <c r="M532"/>
  <c r="M536"/>
  <c r="I532"/>
  <c r="H533"/>
  <c r="E198"/>
  <c r="E355"/>
  <c r="G351"/>
  <c r="G519"/>
  <c r="E523"/>
  <c r="E519"/>
  <c r="D315"/>
  <c r="F311"/>
  <c r="F519"/>
  <c r="D527"/>
  <c r="D519"/>
  <c r="J353"/>
  <c r="D377"/>
  <c r="D353"/>
  <c r="D533"/>
  <c r="D62"/>
  <c r="D60"/>
  <c r="F60"/>
  <c r="F12"/>
  <c r="F196"/>
  <c r="E246"/>
  <c r="E250"/>
  <c r="F208"/>
  <c r="F240"/>
  <c r="D327"/>
  <c r="G395"/>
  <c r="K395"/>
  <c r="E403"/>
  <c r="D455"/>
  <c r="F499"/>
  <c r="D15"/>
  <c r="J20"/>
  <c r="D72"/>
  <c r="D160"/>
  <c r="D156"/>
  <c r="D171"/>
  <c r="I237"/>
  <c r="D270"/>
  <c r="E501"/>
  <c r="E473"/>
  <c r="E474"/>
  <c r="E472"/>
  <c r="E397"/>
  <c r="E353"/>
  <c r="E354"/>
  <c r="E352"/>
  <c r="E313"/>
  <c r="I537"/>
  <c r="J347"/>
  <c r="D347"/>
  <c r="D216"/>
  <c r="F217"/>
  <c r="H351"/>
  <c r="L351"/>
  <c r="E399"/>
  <c r="D403"/>
  <c r="D451"/>
  <c r="H471"/>
  <c r="L471"/>
  <c r="E479"/>
  <c r="D503"/>
  <c r="E331"/>
  <c r="E311"/>
  <c r="E407"/>
  <c r="E487"/>
  <c r="E515"/>
  <c r="E499"/>
  <c r="D391"/>
  <c r="E16"/>
  <c r="K12"/>
  <c r="K196"/>
  <c r="G12"/>
  <c r="G196"/>
  <c r="D157"/>
  <c r="D172"/>
  <c r="D168"/>
  <c r="K237"/>
  <c r="D255"/>
  <c r="D271"/>
  <c r="D287"/>
  <c r="L254"/>
  <c r="L270"/>
  <c r="L286"/>
  <c r="D502"/>
  <c r="D500"/>
  <c r="D522"/>
  <c r="D520"/>
  <c r="D398"/>
  <c r="D396"/>
  <c r="D314"/>
  <c r="D312"/>
  <c r="G538"/>
  <c r="M538"/>
  <c r="K537"/>
  <c r="G537"/>
  <c r="D399"/>
  <c r="D246"/>
  <c r="D25"/>
  <c r="D24"/>
  <c r="J24"/>
  <c r="F427"/>
  <c r="D428"/>
  <c r="J14"/>
  <c r="J198"/>
  <c r="D22"/>
  <c r="D14"/>
  <c r="D198"/>
  <c r="F537"/>
  <c r="D207"/>
  <c r="D239"/>
  <c r="E534"/>
  <c r="E532"/>
  <c r="D206"/>
  <c r="D238"/>
  <c r="E199"/>
  <c r="G311"/>
  <c r="K311"/>
  <c r="D359"/>
  <c r="H395"/>
  <c r="H531"/>
  <c r="L395"/>
  <c r="E475"/>
  <c r="D479"/>
  <c r="D471"/>
  <c r="K499"/>
  <c r="E375"/>
  <c r="D383"/>
  <c r="D431"/>
  <c r="F351"/>
  <c r="F213"/>
  <c r="J533"/>
  <c r="E206"/>
  <c r="E238"/>
  <c r="J13"/>
  <c r="J197"/>
  <c r="J536"/>
  <c r="E258"/>
  <c r="D273"/>
  <c r="D289"/>
  <c r="H254"/>
  <c r="H270"/>
  <c r="H286"/>
  <c r="D474"/>
  <c r="D472"/>
  <c r="D354"/>
  <c r="D352"/>
  <c r="K536"/>
  <c r="L536"/>
  <c r="H538"/>
  <c r="H536"/>
  <c r="F532"/>
  <c r="F536"/>
  <c r="G499"/>
  <c r="M535"/>
  <c r="L538"/>
  <c r="E538"/>
  <c r="E286"/>
  <c r="D286"/>
  <c r="I538"/>
  <c r="J538"/>
  <c r="E533"/>
  <c r="E537"/>
  <c r="I536"/>
  <c r="E237"/>
  <c r="E197"/>
  <c r="L537"/>
  <c r="D311"/>
  <c r="H537"/>
  <c r="H196"/>
  <c r="F538"/>
  <c r="E536"/>
  <c r="E254"/>
  <c r="L531"/>
  <c r="D395"/>
  <c r="D499"/>
  <c r="I531"/>
  <c r="I535"/>
  <c r="J311"/>
  <c r="J531"/>
  <c r="F205"/>
  <c r="F237"/>
  <c r="D351"/>
  <c r="D20"/>
  <c r="D12"/>
  <c r="D196"/>
  <c r="E12"/>
  <c r="E196"/>
  <c r="J12"/>
  <c r="J196"/>
  <c r="E270"/>
  <c r="L535"/>
  <c r="H535"/>
  <c r="E395"/>
  <c r="J537"/>
  <c r="E351"/>
  <c r="E471"/>
  <c r="D537"/>
  <c r="D532"/>
  <c r="D213"/>
  <c r="D205"/>
  <c r="D237"/>
  <c r="D208"/>
  <c r="D240"/>
  <c r="F531"/>
  <c r="F535"/>
  <c r="D427"/>
  <c r="D531"/>
  <c r="G531"/>
  <c r="G535"/>
  <c r="K531"/>
  <c r="D534"/>
  <c r="D13"/>
  <c r="D197"/>
  <c r="D199"/>
  <c r="D538"/>
  <c r="J535"/>
  <c r="E531"/>
  <c r="E535"/>
  <c r="K535"/>
  <c r="D535"/>
  <c r="D536"/>
</calcChain>
</file>

<file path=xl/sharedStrings.xml><?xml version="1.0" encoding="utf-8"?>
<sst xmlns="http://schemas.openxmlformats.org/spreadsheetml/2006/main" count="941" uniqueCount="284">
  <si>
    <t>2015 год</t>
  </si>
  <si>
    <t>2016 год</t>
  </si>
  <si>
    <t>2017 год</t>
  </si>
  <si>
    <t>№</t>
  </si>
  <si>
    <t>Наименования целей, задач, ведомственных целевых программ, мероприятий подпрограммы</t>
  </si>
  <si>
    <t>Срок исполнения</t>
  </si>
  <si>
    <t>Объем финансирования (тыс. рублей)</t>
  </si>
  <si>
    <t>В том числе,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</si>
  <si>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</si>
  <si>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</si>
  <si>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</si>
  <si>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</si>
  <si>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</si>
  <si>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</si>
  <si>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всего</t>
  </si>
  <si>
    <t xml:space="preserve">Итого по задаче 1 </t>
  </si>
  <si>
    <t>Ответственный исполнитель, соисполнители</t>
  </si>
  <si>
    <t>Итого по задаче 4</t>
  </si>
  <si>
    <t>1.1</t>
  </si>
  <si>
    <t>Департамент капитального строительства администрации Города Томска</t>
  </si>
  <si>
    <t>1.2</t>
  </si>
  <si>
    <t>1.3</t>
  </si>
  <si>
    <t>1.4</t>
  </si>
  <si>
    <t>Комплексный капитальный ремонт здания МАОУ СОШ № 32 г. Томска, ул. Пирогова, 2</t>
  </si>
  <si>
    <t>Комплексный капитальный ремонт здания МАОУ СОШ № 36 г. Томска, ул. Иркутский тракт, 122/1</t>
  </si>
  <si>
    <t>Комплексный капитальный ремонт здания МАОУ СОШ № 51 г. Томска, ул. Карташова, 47</t>
  </si>
  <si>
    <t>Разработка проектно-сметной документации на капитальный ремонт здания МАОУ СОШ № 34 г. Томска, пр. Фрунзе, 135 (корректировка ПСД 2008 года)</t>
  </si>
  <si>
    <t>Разработка проектно-сметной документации на капитальный ремонт здания МАОУ СОШ № 15 г. Томска, ул. Челюскинцев,  20а</t>
  </si>
  <si>
    <t>Разработка проектно-сметной документации на капитальный ремонт здания МБДОУ № 4 "Монтессори" г. Томска, пер. Пионерский, 4</t>
  </si>
  <si>
    <t>Разработка проектно-сметной документации на капитальный ремонт здания МБДОУ № 34 г. Томска, пер. Нечевский, 21</t>
  </si>
  <si>
    <t>Разработка проектно-сметной документации на капитальный ремонт здания МБДОУ № 116 г. Томска, пер. Базарный, 11</t>
  </si>
  <si>
    <t>Разработка проектно-сметной документации на капитальный ремонт корпуса №1 ДООЛ "Энергетик"</t>
  </si>
  <si>
    <t>Комплексный капитальный ремонт здания МАОУ СОШ № 34 г. Томска, пр. Фрунзе, 135</t>
  </si>
  <si>
    <t>Комплексный капитальный ремонт здания МАОУ СОШ № 15 г. Томска, ул. Челюскинцев, 20а</t>
  </si>
  <si>
    <t>Капитальный ремонт здания МБДОУ № 4 "Монтессори" г. Томска, пер. Пионерский, 4</t>
  </si>
  <si>
    <t>Капитальный ремонт здания МБДОУ № 34 г. Томска, пер. Нечевский, 21</t>
  </si>
  <si>
    <t>Капитальный ремонт здания МБДОУ № 116 г. Томска, пер. Базарный, 11</t>
  </si>
  <si>
    <t>Капитальный ремонт корпуса №1 ДООЛ "Энергетик"</t>
  </si>
  <si>
    <t>Разработка проектно-сметной документации на капитальный ремонт спортивного зала МАОУ СОШ № 16 г. Томска, пер. Сухоозерный, 6</t>
  </si>
  <si>
    <t>Разработка проектно-сметной документации на капитальный ремонт здания МАОУ СОШ № 53 г. Томска, ул. Бела Куна, 1</t>
  </si>
  <si>
    <t>Разработка проектно-сметной документации на капитальный ремонт здания МБДОУ № 17 г. Томска, ул. Розы Люксембург, 38а</t>
  </si>
  <si>
    <t>Разработка проектно-сметной документации на капитальный ремонт здания МБДОУ № 23 г. Томска, д. Лоскутово, ул. Ленина, 4а</t>
  </si>
  <si>
    <t>Разработка проектно-сметной документации на капитальный ремонт здания МАДОУ № 40 г. Томска, ул. Усова, 33</t>
  </si>
  <si>
    <t>Разработка проектно-сметной документации на капитальный ремонт здания МАОУ ДОД ДДТ "У Белого озера", ул. Кривая, 33</t>
  </si>
  <si>
    <t>Разработка проектно-сметной документации на капитальный ремонт здания клуба ДООЛ "Солнечная республика"</t>
  </si>
  <si>
    <t>Комплексный капитальный ремонт спортивного зала МАОУ СОШ № 16 г. Томска, пер. Сухоозерный, 6</t>
  </si>
  <si>
    <t>Комплексный капитальный ремонт здания МАОУ СОШ № 53 г. Томска, ул. Бела Куна, 1</t>
  </si>
  <si>
    <t>Капитальный ремонт здания МБДОУ № 17 г. Томска, ул. Розы Люксембург, 38а</t>
  </si>
  <si>
    <t>Капитальный ремонт здания МБДОУ № 23 г. Томска, д. Лоскутово, ул. Ленина, 4а</t>
  </si>
  <si>
    <t>Капитальный ремонт здания МАДОУ № 40 г. Томска, ул. Усова, 33</t>
  </si>
  <si>
    <t>Капитальный ремонт здания МАОУ ДОД ДДТ "У Белого Озера", ул. Кривая, 33</t>
  </si>
  <si>
    <t>Капитальный ремонт клуба ДООЛ "Солнечная республика"</t>
  </si>
  <si>
    <t>Разработка проектно-сметной документации на капитальный ремонт спортивного зала МАОУ СОШ № 38 г. Томска, ул. Ивана Черных, 123/1</t>
  </si>
  <si>
    <t>Разработка проектно-сметной документации на капитальный ремонт здания МАОУ СОШ № 11 г. Томска, ул. Кольцевой проезд, 39</t>
  </si>
  <si>
    <t>Разработка проектно-сметной документации на капитальный ремонт здания МАОУ СОШ № 14 г. Томска, ул. Карла Ильмера, 11</t>
  </si>
  <si>
    <t>Разработка проектно-сметной документации на капитальный ремонт здания МАДОУ № 6 г. Томска, ул. Транспортная, 4а</t>
  </si>
  <si>
    <t>Разработка проектно-сметной документации на капитальный ремонт здания МБДОУ № 18 г. Томска, с. Дзержинское, ул. Фабричная, 17а</t>
  </si>
  <si>
    <t>Разработка проектно-сметной документации на капитальный ремонт здания МБДОУ № 21 г. Томска, ул. Большая Подгорная, 159а</t>
  </si>
  <si>
    <t>Разработка проектно-сметной документации на капитальный ремонт здания МБДОУ № 22 г. Томска, ул. Елизаровых, 37</t>
  </si>
  <si>
    <t>Разработка проектно-сметной документации на капитальный ремонт здания МАОУ ДОД ДЮЦ "Звездочка", ул. Косарева, 9</t>
  </si>
  <si>
    <t>Разработка проектно-сметной документации на капитальный ремонт здания ДООЛ "Сириус"</t>
  </si>
  <si>
    <t>"Строительство, реконструкция, капитальный ремонт объектов образования" на 2015 - 2017 годы"</t>
  </si>
  <si>
    <t>ПЕРЕЧЕНЬ МЕРОПРИЯТИЙ И РЕСУРСНОЕ ОБЕСПЕЧЕНИЕ ПОДПРОГРАММЫ 5</t>
  </si>
  <si>
    <t>Цель подпрограммы: создание условий для предоставления детям города Томска дошкольного и общего образования.</t>
  </si>
  <si>
    <t>Задача 1 подпрограммы: обеспечение 100% детей в возрасте от 3-х лет местами в дошкольных образовательных учреждениях.</t>
  </si>
  <si>
    <t>Задача 2 подпрограммы: обеспечение доступности общеобразовательных учреждений для жителей новых микрорайонов города Томска.</t>
  </si>
  <si>
    <t>ВСЕГО ПО ПОДПРОГРАММЕ 5</t>
  </si>
  <si>
    <t>1</t>
  </si>
  <si>
    <t>1.2.1</t>
  </si>
  <si>
    <t>1.2.2</t>
  </si>
  <si>
    <t>1.2.3</t>
  </si>
  <si>
    <t>1.2.4</t>
  </si>
  <si>
    <t>1.3.1</t>
  </si>
  <si>
    <t>Итого по задаче 2</t>
  </si>
  <si>
    <t>Задача 3 подпрограммы: создание дополнительных мест в общеобразовательных учреждениях для обеспечения доступности общего образования с учетом увеличения числа детей школьного возраста.</t>
  </si>
  <si>
    <t xml:space="preserve">Итого по задаче 3 </t>
  </si>
  <si>
    <t>Корректировка проектно-сметной документации на реконструкцию МАОУ СОШ № 3 по ул. Карла Маркса, 21</t>
  </si>
  <si>
    <t>Задача 4 подпрограммы: выполнение предписаний контрольных (надзорных) органов, вступивших в законную силу решений суда о проведении капитального ремонта, реконструкции зданий учреждений, в отношении которых функции и полномочия учредителя осуществляет департамент образования.</t>
  </si>
  <si>
    <t>1.4.1</t>
  </si>
  <si>
    <t>Разработка проектно-сметной документации на капитальный ремонт здания МБОУ школы-интерната № 22 г. Томска, ул. Сибирская, 81г</t>
  </si>
  <si>
    <t>Разработка проектно-сметной документации на капитальный ремонт здания МБОУ ДОД ДДЮ "Наша Гавань", ул. Карла Маркса, 33</t>
  </si>
  <si>
    <t>Комплексный капитальный ремонт здания МБОУ школы-интерната № 22 г. Томска, ул. Сибирская, 81г</t>
  </si>
  <si>
    <t>Капитальный ремонт здания МБОУ ДОД ДДЮ "Наша Гавань", ул. Карла Маркса, 33</t>
  </si>
  <si>
    <t>Разработка проектно-сметной документации на капитальный ремонт здания МБОУ школы-интерната № 1 г. Томска, ул. Смирнова, 50</t>
  </si>
  <si>
    <t>Комплексный капитальный ремонт здания МБОУ школы-интерната № 1 г. Томска, ул. Смирнова, 50</t>
  </si>
  <si>
    <t>1.4.3</t>
  </si>
  <si>
    <t>1.4.4</t>
  </si>
  <si>
    <t>1.4.5</t>
  </si>
  <si>
    <t>1.4.6</t>
  </si>
  <si>
    <t>Капитальный ремонт МАОУ СОШ № 30 г. Томска (по решению суда)</t>
  </si>
  <si>
    <t>Строительство общеобразовательного учреждения на 1100 мест по ул. А. Крячкова</t>
  </si>
  <si>
    <t>Строительство общеобразовательного учреждения на 1100 мест по ул. В. Высоцкого</t>
  </si>
  <si>
    <t>Строительство общеобразовательного учреждения на 1100 мест по ул. Ивановского, 18</t>
  </si>
  <si>
    <t>Строительство общеобразовательного учреждения на 1100 мест по ул. Дизайнеров, 4</t>
  </si>
  <si>
    <t xml:space="preserve">Реконструкция МАОУ Гуманитарный лицей г.Томска, пр.Ленина, 53 </t>
  </si>
  <si>
    <t>Проектно-изыскательские работы по капитальному ремонту кровли Муниципального бюджетного дошкольного образовательного учреждения, детский сад общеразвивающего вида №135 , ул. Белинского, 65</t>
  </si>
  <si>
    <t>Капитальный ремонт кровли Муниципального бюджетного дошкольного образовательного учреждения, детский сад общеразвивающего вида №135 , ул. Белинского, 65</t>
  </si>
  <si>
    <t>Проектно-изыскательские работы по капитальному ремонту кровли Муниципального бюджетного дошкольного образовательного учреждения детский сад общеразвивающего вида №76 , ул. Говорова, 24/1</t>
  </si>
  <si>
    <t>Проектно-изыскательские работы по капитальному ремонту кровли Муниципального бюджетного дошкольного образовательного учреждения детский сад общеразвивающего вида №100 , ул. Говорова, 4</t>
  </si>
  <si>
    <t>Капитальный ремонт кровли Муниципального бюджетного дошкольного образовательного учреждения детский сад общеразвивающего вида №100 , ул. Говорова, 4</t>
  </si>
  <si>
    <t>Проектно-изыскательские работы по капитальному ремонту кровли Муниципального бюджетного дошкольного образовательного учреждения детский сад общеразвивающего вида №48   г. Томска, ул. Б. Куна, 24/3</t>
  </si>
  <si>
    <t>Капитальный ремонт кровли Муниципального бюджетного дошкольного образовательного учреждения детский сад общеразвивающего вида №48   г. Томска, ул. Б. Куна, 24/3</t>
  </si>
  <si>
    <t>Проектно-изыскательские работы по капитальному ремонту кровли Муниципального бюджетного дошкольного образовательного учреждения детский сад общеразвивающего вида № 93  г. Томска, ул. 5 Армии, 20</t>
  </si>
  <si>
    <t>Капитальный ремонт кровли Муниципального бюджетного дошкольного образовательного учреждения детский сад общеразвивающего вида № 93  г. Томска, ул. 5 Армии, 20</t>
  </si>
  <si>
    <t xml:space="preserve">Проектно-изыскательские работы по капитальному ремонту кровли Муниципального бюджетного дошкольного образовательного учреждения детский сад общеразвивающего вида №62г. Томска, ул. Мокрушина, 16/2 </t>
  </si>
  <si>
    <t>Капитальный ремонт кровли Муниципального бюджетного дошкольного образовательного учреждения детский сад общеразвивающего вида №62г. Томска, ул. Мокрушина, 16/2</t>
  </si>
  <si>
    <t>Проектно-изыскательские работы по капитальному ремонту кровли Муниципального автономного дошкольного образовательного учреждения Центр развития ребенка – детский сад №63  г. Томска, ул. Тверская, 70/1</t>
  </si>
  <si>
    <t xml:space="preserve">Капитальный ремонт кровли Муниципального автономного дошкольного образовательного учреждения Центр развития ребенка – детский сад №63  г. Томска, ул. Тверская, 70/1 </t>
  </si>
  <si>
    <t>Проектно-изыскательские работы по капитальному ремонту кровли Муниципального бюджетного дошкольного образовательного учреждения детский сад общеразвивающего вида №73 , Водяная, 31/1</t>
  </si>
  <si>
    <t>Капитальный ремонт кровли Муниципального бюджетного дошкольного образовательного учреждения детский сад общеразвивающего вида №73 , Водяная, 31/1</t>
  </si>
  <si>
    <t xml:space="preserve">Проектно-изыскательские работы по капитальному ремонту кровли Муниципального бюджетного дошкольного образовательного учреждения детский сад комбинированного вида №95 г. Томска ул. Айвазовского, 37 </t>
  </si>
  <si>
    <t xml:space="preserve">Капитальный ремонт кровли Муниципального бюджетного дошкольного образовательного учреждения детский сад комбинированного вида №95 г. Томска ул. Айвазовского, 37 </t>
  </si>
  <si>
    <t>Капитальный ремонт фасада МБУ централизованной бухгалтерии по обслуживанию муниципальных дошкольных образовательных учреждений г. Томска</t>
  </si>
  <si>
    <t>Проектные работы по капитальному ремонту фасада МБУ централизованной бухгалтерии по обслуживанию муниципальных дошкольных образовательных учреждений г. Томска</t>
  </si>
  <si>
    <t>Капитальный ремонт МАДОУ № 6, ул. Транспортная, 4а</t>
  </si>
  <si>
    <t>Проектные работы по капитальному ремонту МАДОУ № 6, ул. Транспортная, 4а</t>
  </si>
  <si>
    <t>Проектно-изыскательские работы по строительству общеобразовательного учреждения на 1136 мест в микрорайоне 9 жилого района "Восточный" по ул. П.Федоровского</t>
  </si>
  <si>
    <t>Капитальный ремонт фасада МАОУ лицей № 8</t>
  </si>
  <si>
    <t>Капитальный ремонт фасада МАОУ СОШ № 2</t>
  </si>
  <si>
    <t>Проектные работы по капитальному ремонту фасада МАОУ СОШ № 2</t>
  </si>
  <si>
    <t>Капитальный ремонт фасада МБОУ ДОД ДДиЮ "Факел"</t>
  </si>
  <si>
    <t>Проектные работы по капитальному ремонту фасада МБОУ ДОД ДДиЮ "Факел"</t>
  </si>
  <si>
    <t>Капитальный ремонт фасада МАОУ ДОД ДЮЦ "Звездочка"</t>
  </si>
  <si>
    <t>Проектные работы по капитальному ремонту фасада МАОУ ДОД ДЮЦ "Звездочка"</t>
  </si>
  <si>
    <t>Капитальный ремонт МАОУ "Средняя общеобразовательная школа
№ 27 г. Томска" (по решению суда)</t>
  </si>
  <si>
    <t>Реконструкция стадиона МБОУ СОШ № 49 по ул. Мокрушина,10</t>
  </si>
  <si>
    <t>Разработка проектно-сметной документации по выносу сетей связи по пер. Ботанический, 16/6</t>
  </si>
  <si>
    <t>Капитальный ремонт МАОУ СОШ 
№ 28 (капитальный ремонт тира)</t>
  </si>
  <si>
    <t>Проектно-изыскательские работы по капитальному ремонту МАОУ СОШ 
№ 28 (капитальный ремонт тира)</t>
  </si>
  <si>
    <t>1.4.2</t>
  </si>
  <si>
    <t>1.4.7</t>
  </si>
  <si>
    <t>Департамент управления муниципальной собственностью администрации Города Томска</t>
  </si>
  <si>
    <t>Приобретение в муниципальную собственность проектно-сметной документации для строительства объектов дошкольного образования на 2014 г.</t>
  </si>
  <si>
    <t xml:space="preserve">    Строительство отдельно стоящего здания для дошкольных групп на территории МАОУ СОШ № 11 по адресу: ТО, г. Томска, Кольцевой проезд, 39 (в рамках реализации Государственной программы "Обеспечение доступности и развития дошкольного образования в Томской области на 2013-2020 годы)</t>
  </si>
  <si>
    <t>Строительство отдельно стоящего здания для дошкольных групп на территории МАОУ СОШ № 30 по адресу: ТО, г. Томска, ул. Интернационалистов, 11 (в рамках реализации Государственной программы "Обеспечение доступности и развития дошкольного образования в Томской области на 2013-2020 годы)</t>
  </si>
  <si>
    <t xml:space="preserve"> Строительство отдельно стоящего здания для дошкольных групп на территории МАОУ СОШ № 40 по адресу: ТО, г. Томска, ул. Никитина, 26 (в рамках реализации Государственной программы "Обеспечение доступности и развития дошкольного образования в Томской области на 2013-2020 годы)</t>
  </si>
  <si>
    <t>Строительство отдельно стоящего здания для дошкольных групп на территории МАОУ СОШ № 36 по адресу: ТО, г. Томска, ул. Иркутский тракт, 122/1 (в рамках реализации Государственной программы "Обеспечение доступности и развития дошкольного образования в Томской области на 2013-2020 годы)</t>
  </si>
  <si>
    <t xml:space="preserve">  Строительство отдельно стоящего здания для дошкольных групп на территории МАДОУ № 76 по адресу: ТО, г. Томска, ул. Говорова, 24/1 (в рамках реализации Государственной программы "Обеспечение доступности и развития дошкольного образования в Томской области на 2013-2020 годы)</t>
  </si>
  <si>
    <t xml:space="preserve">   Строительство отдельно стоящего здания для дошкольных групп на территории МАДОУ № 69 по адресу: ТО, г. Томска, ул. Интернационалистов, 20 (в рамках реализации Государственной программы "Обеспечение доступности и развития дошкольного образования в Томской области на 2013-2020 годы)</t>
  </si>
  <si>
    <t>Приобретение в муниципальную собственность проектно-сметной документации для строительства общеобразовательных учреждений</t>
  </si>
  <si>
    <t>Приобретение здания для размещения дошкольного образовательного учреждения на 145 мест по адресу: Томская область, г. Томск, ул. Ивановского, 28</t>
  </si>
  <si>
    <t>Приобретение здания для размещения дошкольного образовательного учреждения на 145 мест по адресу: г. Томск, Иркутский тракт, 83/2 (строительный адрес)</t>
  </si>
  <si>
    <t>Приобретение здания для размещения дошкольного образовательного учреждения на 145 мест по адресу: г. Томск, пер. Ботанический, 16/6 (строительный адрес)</t>
  </si>
  <si>
    <t>Приобретение здания для размещения дошкольного образовательного учреждения на 220 мест по адресу: г. Томск, ул. Крячкова, 6 (строительный адрес)</t>
  </si>
  <si>
    <t>Приобретение здания для размещения дошкольного образовательного учреждения на 145 мест по адресу: с. Тимирязевское, ул. Ленина, 38 (строительный адрес)</t>
  </si>
  <si>
    <t>Приобретение здания для размещения дошкольного образовательного учреждения на 145 мест по адресу: г. Томск ул. Залесская, 16 (строительный адрес)</t>
  </si>
  <si>
    <t>Приобретение здания для размещения дошкольного образовательного учреждения на 220 мест по адресу: г. Томск, ул. Первомайская, 152  (строительный адрес)</t>
  </si>
  <si>
    <t>Приобретение здания для размещения дошкольного образовательного учреждения на 145 мест по адресу: г. Томск, п. Наука, ул. Академика Сахарова, 46  (строительный адрес)</t>
  </si>
  <si>
    <t>Приобретение здания для размещения дошкольного образовательного учреждения на 145 мест по адресу: п. Просторный (строительный адрес)</t>
  </si>
  <si>
    <t>Приобретение здания для размещения дошкольного образовательного учреждения на 220 мест по адресу: г. Томск,  ул. Иркутский тракт, 177 (строительный адрес)</t>
  </si>
  <si>
    <t>Приобретение здания для размещения общеобразовательного учреждения на 1100 мест по адресу: г.Томск, ул.Федоровского,4 (строительный адрес)</t>
  </si>
  <si>
    <t>Капитальный ремонт кровли Муниципального бюджетного дошкольного образовательного учреждения детский сад общеразвивающего вида №76 , ул. Говорова, 24/1</t>
  </si>
  <si>
    <t xml:space="preserve">Софинансирование на создание дополнительных мест во вновь построенных (реконструированных) объектах образовательных организаций (пр. Кирова,49) </t>
  </si>
  <si>
    <t>Приложение 2 к Подпрограмме 5 "Строительство, реконструкция, капитальный ремонт объектов образования" на 2015 – 2017 годы" муниципальной программы "Развитие образования" на 2015 - 2017 годы"</t>
  </si>
  <si>
    <t>Софинансироование по приобретению в муниципальную собственность проектно-сметной документации для строительства объектов дошкольного образования на 2014 г.</t>
  </si>
  <si>
    <t>Капитальный ремонт МАДОУ детский сад комбинированного вида № 95 г. Томска</t>
  </si>
  <si>
    <t>Приобретение здания для размещения дошкольной образовательной организации на 80 мест по адресу: Томская область, г.Томск, ул. Косарева, 21</t>
  </si>
  <si>
    <t>Приобретение здания для размещения дошкольной образовательной организации на 145 мест по ул. Архитектора Василия Болдырева, 6</t>
  </si>
  <si>
    <t>Приобретение здания для размещения дошкольной образовательной организации на 145 мест по ул. Архитектора Василия Болдырева, 7</t>
  </si>
  <si>
    <t>1.1.1</t>
  </si>
  <si>
    <t>1.1.2</t>
  </si>
  <si>
    <t>1.1.3</t>
  </si>
  <si>
    <t>1.1.4</t>
  </si>
  <si>
    <t xml:space="preserve">Приобретение зданий для размещения дошкольных образовательных организаций </t>
  </si>
  <si>
    <t>1.1.1.1</t>
  </si>
  <si>
    <t>1.1.1.2</t>
  </si>
  <si>
    <t>1.1.1.3</t>
  </si>
  <si>
    <t>1.1.1.4</t>
  </si>
  <si>
    <t>1.1.1.5</t>
  </si>
  <si>
    <t>1.1.1.6</t>
  </si>
  <si>
    <t>1.1.1.7</t>
  </si>
  <si>
    <t>1.1.1.8</t>
  </si>
  <si>
    <t>1.1.1.9</t>
  </si>
  <si>
    <t>1.1.1.10</t>
  </si>
  <si>
    <t>1.1.1.11</t>
  </si>
  <si>
    <t>1.1.1.12</t>
  </si>
  <si>
    <t>1.1.1.13</t>
  </si>
  <si>
    <t>Строительство отдельно стоящих зданий для дошкольных групп на территориях муниципальных образовательных учреждений</t>
  </si>
  <si>
    <t>1.1.4.1</t>
  </si>
  <si>
    <t>1.1.4.2</t>
  </si>
  <si>
    <t>1.1.4.3</t>
  </si>
  <si>
    <t>1.1.4.4</t>
  </si>
  <si>
    <t>1.1.4.5</t>
  </si>
  <si>
    <t>1.1.4.6</t>
  </si>
  <si>
    <t>1.1.3.1</t>
  </si>
  <si>
    <t>1.1.3.2</t>
  </si>
  <si>
    <t>Департамент управления муниципальной собственностью</t>
  </si>
  <si>
    <t xml:space="preserve">Строительство общеобразовательных учреждений </t>
  </si>
  <si>
    <t>1.2.2.1</t>
  </si>
  <si>
    <t>1.2.2.2</t>
  </si>
  <si>
    <t>1.2.2.3</t>
  </si>
  <si>
    <t>1.2.2.4</t>
  </si>
  <si>
    <t>1.2.2.5</t>
  </si>
  <si>
    <t>Капитальный ремонт фасадов зданий общеобразовательных учреждений</t>
  </si>
  <si>
    <t>Капитальный ремонт зданий общеобразовательных учреждений и учреждений дополнительного образования</t>
  </si>
  <si>
    <t>1.3.2</t>
  </si>
  <si>
    <t>Капитальный ремонт фасадов  зданий учреждений дополнительного образования детей</t>
  </si>
  <si>
    <t>1.3.3</t>
  </si>
  <si>
    <t>1.3.4</t>
  </si>
  <si>
    <t>1.3.4.1</t>
  </si>
  <si>
    <t>1.3.4.2</t>
  </si>
  <si>
    <t>1.3.4.3</t>
  </si>
  <si>
    <t>1.3.4.4</t>
  </si>
  <si>
    <t>Разработка проектно-сметной документации на капитальный ремонт зданий общеобразовательных учреждений</t>
  </si>
  <si>
    <t>Разработка проектно-сметной документации на капитальный ремонт зданий дошкольных образовательных учреждений</t>
  </si>
  <si>
    <t>Разработка проектно-сметной документации на капитальный ремонт зданий учреждений дополнительного образования детей</t>
  </si>
  <si>
    <t>1.4.3.1</t>
  </si>
  <si>
    <t>1.4.3.2</t>
  </si>
  <si>
    <t>Капитальный ремонт зданий общеобразовательных учреждений</t>
  </si>
  <si>
    <t>Капитальный ремонт зданий дошкольных образовательных учреждений</t>
  </si>
  <si>
    <t>Капитальный ремонт зданий учреждений дополнительного образования детей</t>
  </si>
  <si>
    <t>Капитальный ремонт фасадов  зданий централизованных бухгалтерий</t>
  </si>
  <si>
    <t>1.4.7.1</t>
  </si>
  <si>
    <t>1.4.7.2</t>
  </si>
  <si>
    <t>1.4.1.1</t>
  </si>
  <si>
    <t>1.4.1.2</t>
  </si>
  <si>
    <t>1.4.1.3</t>
  </si>
  <si>
    <t>1.4.1.4</t>
  </si>
  <si>
    <t>1.4.1.5</t>
  </si>
  <si>
    <t>1.4.1.6</t>
  </si>
  <si>
    <t>1.4.1.7</t>
  </si>
  <si>
    <t>1.4.1.8</t>
  </si>
  <si>
    <t>1.4.1.9</t>
  </si>
  <si>
    <t>1.4.2.1</t>
  </si>
  <si>
    <t>1.4.2.2</t>
  </si>
  <si>
    <t>1.4.2.3</t>
  </si>
  <si>
    <t>1.4.2.4</t>
  </si>
  <si>
    <t>1.4.2.5</t>
  </si>
  <si>
    <t>1.4.2.6</t>
  </si>
  <si>
    <t>1.4.2.7</t>
  </si>
  <si>
    <t>1.4.2.8</t>
  </si>
  <si>
    <t>1.4.2.9</t>
  </si>
  <si>
    <t>1.4.2.10</t>
  </si>
  <si>
    <t>1.4.3.3</t>
  </si>
  <si>
    <t>1.4.3.4</t>
  </si>
  <si>
    <t>1.4.3.5</t>
  </si>
  <si>
    <t>1.4.3.6</t>
  </si>
  <si>
    <t>1.4.4.1</t>
  </si>
  <si>
    <t>1.4.4.2</t>
  </si>
  <si>
    <t>1.4.4.3</t>
  </si>
  <si>
    <t>1.4.4.4</t>
  </si>
  <si>
    <t>1.4.4.5</t>
  </si>
  <si>
    <t>1.4.4.7</t>
  </si>
  <si>
    <t>1.4.4.8</t>
  </si>
  <si>
    <t>1.4.4.9</t>
  </si>
  <si>
    <t>1.4.4.10</t>
  </si>
  <si>
    <t>1.4.4.11</t>
  </si>
  <si>
    <t>1.4.5.1</t>
  </si>
  <si>
    <t>1.4.5.2</t>
  </si>
  <si>
    <t>1.4.5.3</t>
  </si>
  <si>
    <t>1.4.5.4</t>
  </si>
  <si>
    <t>1.4.5.5</t>
  </si>
  <si>
    <t>1.4.5.6</t>
  </si>
  <si>
    <t>1.4.6.1</t>
  </si>
  <si>
    <t>1.4.6.2</t>
  </si>
  <si>
    <t>1.4.6.3</t>
  </si>
  <si>
    <t>1.4.6.4</t>
  </si>
  <si>
    <t>Капитальный ремонт дошкольных образовательных учреждений, в том числе проектно - изыскательские работы</t>
  </si>
  <si>
    <t>1.1..2.1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</si>
  <si>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</si>
  <si>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</si>
  <si>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</si>
  <si>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</si>
  <si>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</si>
  <si>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</si>
  <si>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</si>
  <si>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</si>
  <si>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</si>
  <si>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</si>
  <si>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</si>
  <si>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</si>
  <si>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</si>
  <si>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</si>
  <si>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</si>
  <si>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</si>
  <si>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1.1.2.18</t>
  </si>
  <si>
    <t>1.1.2.20</t>
  </si>
  <si>
    <t>1.1.2.21</t>
  </si>
  <si>
    <t>1.3.4.5</t>
  </si>
  <si>
    <t>1.3.4.6</t>
  </si>
  <si>
    <t>1.3.4.7</t>
  </si>
  <si>
    <t>1.1.2.19</t>
  </si>
  <si>
    <t>1.4.4.6</t>
  </si>
  <si>
    <t>Приложение 4 к постановлению администрации Города Томска от 06.08.2015 № 700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</si>
</sst>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164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64" fontId="4" fillId="0" borderId="0" xfId="2" applyNumberFormat="1" applyFont="1" applyFill="1" applyBorder="1"/>
    <xf numFmtId="0" fontId="4" fillId="0" borderId="0" xfId="0" applyFont="1" applyFill="1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/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/>
      <protection locked="0"/>
    </xf>
    <xf numFmtId="164" fontId="10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/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Pril_6_6_1111_1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V582"/>
  <sheetViews>
    <sheetView tabSelected="1" view="pageBreakPreview" zoomScale="85" zoomScaleNormal="85" zoomScaleSheetLayoutView="85" workbookViewId="0">
      <selection activeCell="K1" sqref="K1:O1"/>
    </sheetView>
  </sheetViews>
  <sheetFormatPr defaultRowHeight="15"/>
  <cols>
    <col min="1" max="1" width="9.140625" style="4"/>
    <col min="2" max="2" width="30.7109375" style="4" customWidth="1"/>
    <col min="3" max="3" width="9.140625" style="4"/>
    <col min="4" max="4" width="14.7109375" style="4" customWidth="1"/>
    <col min="5" max="5" width="13.28515625" style="4" customWidth="1"/>
    <col min="6" max="6" width="17.140625" style="4" customWidth="1"/>
    <col min="7" max="8" width="13.28515625" style="4" customWidth="1"/>
    <col min="9" max="9" width="12.85546875" style="4" customWidth="1"/>
    <col min="10" max="10" width="14.7109375" style="4" customWidth="1"/>
    <col min="11" max="11" width="12.140625" style="4" customWidth="1"/>
    <col min="12" max="13" width="9.28515625" style="4" customWidth="1"/>
    <col min="14" max="16" width="9.140625" style="4"/>
    <col min="17" max="17" width="15.140625" style="4" customWidth="1"/>
    <col min="18" max="16384" width="9.140625" style="4"/>
  </cols>
  <sheetData>
    <row r="1" spans="1:126" ht="73.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87" t="s">
        <v>283</v>
      </c>
      <c r="L1" s="87"/>
      <c r="M1" s="87"/>
      <c r="N1" s="87"/>
      <c r="O1" s="87"/>
    </row>
    <row r="2" spans="1:126" ht="82.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86" t="s">
        <v>153</v>
      </c>
      <c r="M2" s="86"/>
      <c r="N2" s="86"/>
      <c r="O2" s="86"/>
    </row>
    <row r="3" spans="1:126">
      <c r="A3" s="88" t="s">
        <v>62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26">
      <c r="A4" s="88" t="s">
        <v>61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26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26">
      <c r="A6" s="52" t="s">
        <v>3</v>
      </c>
      <c r="B6" s="37" t="s">
        <v>4</v>
      </c>
      <c r="C6" s="37" t="s">
        <v>5</v>
      </c>
      <c r="D6" s="37" t="s">
        <v>6</v>
      </c>
      <c r="E6" s="37"/>
      <c r="F6" s="37" t="s">
        <v>7</v>
      </c>
      <c r="G6" s="37"/>
      <c r="H6" s="37"/>
      <c r="I6" s="37"/>
      <c r="J6" s="37"/>
      <c r="K6" s="37"/>
      <c r="L6" s="37"/>
      <c r="M6" s="37"/>
      <c r="N6" s="37" t="s">
        <v>16</v>
      </c>
      <c r="O6" s="37"/>
    </row>
    <row r="7" spans="1:126" ht="33" customHeight="1">
      <c r="A7" s="52"/>
      <c r="B7" s="37"/>
      <c r="C7" s="37"/>
      <c r="D7" s="37"/>
      <c r="E7" s="37"/>
      <c r="F7" s="37" t="s">
        <v>8</v>
      </c>
      <c r="G7" s="37"/>
      <c r="H7" s="37" t="s">
        <v>9</v>
      </c>
      <c r="I7" s="37"/>
      <c r="J7" s="37" t="s">
        <v>10</v>
      </c>
      <c r="K7" s="37"/>
      <c r="L7" s="37" t="s">
        <v>11</v>
      </c>
      <c r="M7" s="37"/>
      <c r="N7" s="37"/>
      <c r="O7" s="37"/>
    </row>
    <row r="8" spans="1:126" ht="25.5">
      <c r="A8" s="52"/>
      <c r="B8" s="37"/>
      <c r="C8" s="37"/>
      <c r="D8" s="27" t="s">
        <v>12</v>
      </c>
      <c r="E8" s="27" t="s">
        <v>13</v>
      </c>
      <c r="F8" s="27" t="s">
        <v>12</v>
      </c>
      <c r="G8" s="27" t="s">
        <v>13</v>
      </c>
      <c r="H8" s="27" t="s">
        <v>12</v>
      </c>
      <c r="I8" s="27" t="s">
        <v>13</v>
      </c>
      <c r="J8" s="27" t="s">
        <v>12</v>
      </c>
      <c r="K8" s="27" t="s">
        <v>13</v>
      </c>
      <c r="L8" s="27" t="s">
        <v>12</v>
      </c>
      <c r="M8" s="27" t="s">
        <v>13</v>
      </c>
      <c r="N8" s="37"/>
      <c r="O8" s="37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126">
      <c r="A9" s="28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  <c r="M9" s="27">
        <v>13</v>
      </c>
      <c r="N9" s="37">
        <v>14</v>
      </c>
      <c r="O9" s="37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126" s="10" customFormat="1" ht="55.5" customHeight="1">
      <c r="A10" s="30" t="s">
        <v>67</v>
      </c>
      <c r="B10" s="73" t="s">
        <v>63</v>
      </c>
      <c r="C10" s="73"/>
      <c r="D10" s="8"/>
      <c r="E10" s="8"/>
      <c r="F10" s="8"/>
      <c r="G10" s="8"/>
      <c r="H10" s="8"/>
      <c r="I10" s="8"/>
      <c r="J10" s="8"/>
      <c r="K10" s="8"/>
      <c r="L10" s="8"/>
      <c r="M10" s="8"/>
      <c r="N10" s="74"/>
      <c r="O10" s="74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126" s="10" customFormat="1" ht="58.5" customHeight="1">
      <c r="A11" s="30" t="s">
        <v>18</v>
      </c>
      <c r="B11" s="73" t="s">
        <v>64</v>
      </c>
      <c r="C11" s="73"/>
      <c r="D11" s="8"/>
      <c r="E11" s="8"/>
      <c r="F11" s="8"/>
      <c r="G11" s="8"/>
      <c r="H11" s="8"/>
      <c r="I11" s="8"/>
      <c r="J11" s="8"/>
      <c r="K11" s="8"/>
      <c r="L11" s="8"/>
      <c r="M11" s="8"/>
      <c r="N11" s="74"/>
      <c r="O11" s="74"/>
    </row>
    <row r="12" spans="1:126" s="12" customFormat="1">
      <c r="A12" s="49" t="s">
        <v>159</v>
      </c>
      <c r="B12" s="83" t="s">
        <v>163</v>
      </c>
      <c r="C12" s="11" t="s">
        <v>14</v>
      </c>
      <c r="D12" s="8">
        <f>D16+D20+D24+D28+D32+D36+D40+D44+D48+D52+D56+D60+D64</f>
        <v>1328796.1000000001</v>
      </c>
      <c r="E12" s="8">
        <f t="shared" ref="E12:M12" si="0">E16+E20+E24+E28+E32+E36+E40+E44+E48+E52+E56+E60+E64</f>
        <v>1328796.1000000001</v>
      </c>
      <c r="F12" s="8">
        <f t="shared" si="0"/>
        <v>143573.29999999999</v>
      </c>
      <c r="G12" s="8">
        <f t="shared" si="0"/>
        <v>143573.29999999999</v>
      </c>
      <c r="H12" s="8">
        <f t="shared" si="0"/>
        <v>0</v>
      </c>
      <c r="I12" s="8">
        <f t="shared" si="0"/>
        <v>0</v>
      </c>
      <c r="J12" s="8">
        <f t="shared" si="0"/>
        <v>1185222.8</v>
      </c>
      <c r="K12" s="8">
        <f t="shared" si="0"/>
        <v>1185222.8</v>
      </c>
      <c r="L12" s="8">
        <f t="shared" si="0"/>
        <v>0</v>
      </c>
      <c r="M12" s="8">
        <f t="shared" si="0"/>
        <v>0</v>
      </c>
      <c r="N12" s="67" t="s">
        <v>186</v>
      </c>
      <c r="O12" s="68"/>
    </row>
    <row r="13" spans="1:126" s="12" customFormat="1">
      <c r="A13" s="50"/>
      <c r="B13" s="84"/>
      <c r="C13" s="11" t="s">
        <v>0</v>
      </c>
      <c r="D13" s="8">
        <f t="shared" ref="D13:M13" si="1">D17+D21+D25+D29+D33+D37+D41+D45+D49+D53+D57+D61+D65</f>
        <v>267029.89999999997</v>
      </c>
      <c r="E13" s="8">
        <f t="shared" si="1"/>
        <v>267029.89999999997</v>
      </c>
      <c r="F13" s="8">
        <f t="shared" si="1"/>
        <v>35625</v>
      </c>
      <c r="G13" s="8">
        <f t="shared" si="1"/>
        <v>35625</v>
      </c>
      <c r="H13" s="8">
        <f t="shared" si="1"/>
        <v>0</v>
      </c>
      <c r="I13" s="8">
        <f t="shared" si="1"/>
        <v>0</v>
      </c>
      <c r="J13" s="8">
        <f t="shared" si="1"/>
        <v>231404.9</v>
      </c>
      <c r="K13" s="8">
        <f t="shared" si="1"/>
        <v>231404.9</v>
      </c>
      <c r="L13" s="8">
        <f t="shared" si="1"/>
        <v>0</v>
      </c>
      <c r="M13" s="8">
        <f t="shared" si="1"/>
        <v>0</v>
      </c>
      <c r="N13" s="69"/>
      <c r="O13" s="70"/>
    </row>
    <row r="14" spans="1:126" s="12" customFormat="1">
      <c r="A14" s="50"/>
      <c r="B14" s="84"/>
      <c r="C14" s="11" t="s">
        <v>1</v>
      </c>
      <c r="D14" s="8">
        <f t="shared" ref="D14:M14" si="2">D18+D22+D26+D30+D34+D38+D42+D46+D50+D54+D58+D62+D66</f>
        <v>603114.80000000005</v>
      </c>
      <c r="E14" s="8">
        <f t="shared" si="2"/>
        <v>603114.80000000005</v>
      </c>
      <c r="F14" s="8">
        <f t="shared" si="2"/>
        <v>107948.3</v>
      </c>
      <c r="G14" s="8">
        <f t="shared" si="2"/>
        <v>107948.3</v>
      </c>
      <c r="H14" s="8">
        <f t="shared" si="2"/>
        <v>0</v>
      </c>
      <c r="I14" s="8">
        <f t="shared" si="2"/>
        <v>0</v>
      </c>
      <c r="J14" s="8">
        <f t="shared" si="2"/>
        <v>495166.5</v>
      </c>
      <c r="K14" s="8">
        <f t="shared" si="2"/>
        <v>495166.5</v>
      </c>
      <c r="L14" s="8">
        <f t="shared" si="2"/>
        <v>0</v>
      </c>
      <c r="M14" s="8">
        <f t="shared" si="2"/>
        <v>0</v>
      </c>
      <c r="N14" s="69"/>
      <c r="O14" s="70"/>
    </row>
    <row r="15" spans="1:126" s="12" customFormat="1">
      <c r="A15" s="51"/>
      <c r="B15" s="85"/>
      <c r="C15" s="11" t="s">
        <v>2</v>
      </c>
      <c r="D15" s="8">
        <f t="shared" ref="D15:M15" si="3">D19+D23+D27+D31+D35+D39+D43+D47+D51+D55+D59+D63+D67</f>
        <v>458651.39999999997</v>
      </c>
      <c r="E15" s="8">
        <f t="shared" si="3"/>
        <v>458651.39999999997</v>
      </c>
      <c r="F15" s="8">
        <f t="shared" si="3"/>
        <v>0</v>
      </c>
      <c r="G15" s="8">
        <f t="shared" si="3"/>
        <v>0</v>
      </c>
      <c r="H15" s="8">
        <f t="shared" si="3"/>
        <v>0</v>
      </c>
      <c r="I15" s="8">
        <f t="shared" si="3"/>
        <v>0</v>
      </c>
      <c r="J15" s="8">
        <f t="shared" si="3"/>
        <v>458651.39999999997</v>
      </c>
      <c r="K15" s="8">
        <f t="shared" si="3"/>
        <v>458651.39999999997</v>
      </c>
      <c r="L15" s="8">
        <f t="shared" si="3"/>
        <v>0</v>
      </c>
      <c r="M15" s="8">
        <f t="shared" si="3"/>
        <v>0</v>
      </c>
      <c r="N15" s="71"/>
      <c r="O15" s="72"/>
    </row>
    <row r="16" spans="1:126" ht="15.75" customHeight="1">
      <c r="A16" s="31" t="s">
        <v>164</v>
      </c>
      <c r="B16" s="34" t="s">
        <v>156</v>
      </c>
      <c r="C16" s="27" t="s">
        <v>14</v>
      </c>
      <c r="D16" s="13">
        <f>SUM(D17:D19)</f>
        <v>47500</v>
      </c>
      <c r="E16" s="13">
        <f t="shared" ref="E16:M16" si="4">SUM(E17:E19)</f>
        <v>47500</v>
      </c>
      <c r="F16" s="13">
        <f t="shared" si="4"/>
        <v>11875</v>
      </c>
      <c r="G16" s="13">
        <f t="shared" si="4"/>
        <v>11875</v>
      </c>
      <c r="H16" s="13">
        <f t="shared" si="4"/>
        <v>0</v>
      </c>
      <c r="I16" s="13">
        <f t="shared" si="4"/>
        <v>0</v>
      </c>
      <c r="J16" s="13">
        <f t="shared" si="4"/>
        <v>35625</v>
      </c>
      <c r="K16" s="13">
        <f t="shared" si="4"/>
        <v>35625</v>
      </c>
      <c r="L16" s="13">
        <f t="shared" si="4"/>
        <v>0</v>
      </c>
      <c r="M16" s="13">
        <f t="shared" si="4"/>
        <v>0</v>
      </c>
      <c r="N16" s="37" t="s">
        <v>131</v>
      </c>
      <c r="O16" s="37"/>
      <c r="P16" s="1"/>
      <c r="Q16" s="1"/>
      <c r="R16" s="38"/>
      <c r="S16" s="38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</row>
    <row r="17" spans="1:126" ht="21" customHeight="1">
      <c r="A17" s="32"/>
      <c r="B17" s="35"/>
      <c r="C17" s="27" t="s">
        <v>0</v>
      </c>
      <c r="D17" s="13">
        <f t="shared" ref="D17:E19" si="5">F17+H17+J17+L17</f>
        <v>47500</v>
      </c>
      <c r="E17" s="13">
        <f t="shared" si="5"/>
        <v>47500</v>
      </c>
      <c r="F17" s="13">
        <v>11875</v>
      </c>
      <c r="G17" s="13">
        <v>11875</v>
      </c>
      <c r="H17" s="13">
        <v>0</v>
      </c>
      <c r="I17" s="13">
        <v>0</v>
      </c>
      <c r="J17" s="13">
        <v>35625</v>
      </c>
      <c r="K17" s="13">
        <v>35625</v>
      </c>
      <c r="L17" s="13">
        <v>0</v>
      </c>
      <c r="M17" s="13">
        <v>0</v>
      </c>
      <c r="N17" s="37"/>
      <c r="O17" s="37"/>
      <c r="P17" s="14"/>
      <c r="Q17" s="14"/>
      <c r="R17" s="38"/>
      <c r="S17" s="38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</row>
    <row r="18" spans="1:126" ht="20.25" customHeight="1">
      <c r="A18" s="32"/>
      <c r="B18" s="35"/>
      <c r="C18" s="27" t="s">
        <v>1</v>
      </c>
      <c r="D18" s="13">
        <f t="shared" si="5"/>
        <v>0</v>
      </c>
      <c r="E18" s="13">
        <f t="shared" si="5"/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37"/>
      <c r="O18" s="37"/>
      <c r="P18" s="14"/>
      <c r="Q18" s="14"/>
      <c r="R18" s="38"/>
      <c r="S18" s="38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</row>
    <row r="19" spans="1:126" ht="25.5" customHeight="1">
      <c r="A19" s="33"/>
      <c r="B19" s="36"/>
      <c r="C19" s="27" t="s">
        <v>2</v>
      </c>
      <c r="D19" s="13">
        <f t="shared" si="5"/>
        <v>0</v>
      </c>
      <c r="E19" s="13">
        <f t="shared" si="5"/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37"/>
      <c r="O19" s="37"/>
      <c r="P19" s="14"/>
      <c r="Q19" s="14"/>
      <c r="R19" s="38"/>
      <c r="S19" s="38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</row>
    <row r="20" spans="1:126" ht="15.75" customHeight="1">
      <c r="A20" s="31" t="s">
        <v>165</v>
      </c>
      <c r="B20" s="34" t="s">
        <v>157</v>
      </c>
      <c r="C20" s="27" t="s">
        <v>14</v>
      </c>
      <c r="D20" s="13">
        <f>SUM(D21:D23)</f>
        <v>124840</v>
      </c>
      <c r="E20" s="13">
        <f t="shared" ref="E20:M20" si="6">SUM(E21:E23)</f>
        <v>124840</v>
      </c>
      <c r="F20" s="13">
        <f t="shared" si="6"/>
        <v>11875</v>
      </c>
      <c r="G20" s="13">
        <f t="shared" si="6"/>
        <v>11875</v>
      </c>
      <c r="H20" s="13">
        <f t="shared" si="6"/>
        <v>0</v>
      </c>
      <c r="I20" s="13">
        <f t="shared" si="6"/>
        <v>0</v>
      </c>
      <c r="J20" s="13">
        <f t="shared" si="6"/>
        <v>112965</v>
      </c>
      <c r="K20" s="13">
        <f t="shared" si="6"/>
        <v>112965</v>
      </c>
      <c r="L20" s="13">
        <f t="shared" si="6"/>
        <v>0</v>
      </c>
      <c r="M20" s="13">
        <f t="shared" si="6"/>
        <v>0</v>
      </c>
      <c r="N20" s="37" t="s">
        <v>131</v>
      </c>
      <c r="O20" s="37"/>
      <c r="P20" s="1"/>
      <c r="Q20" s="1"/>
      <c r="R20" s="38"/>
      <c r="S20" s="38"/>
      <c r="T20" s="2"/>
    </row>
    <row r="21" spans="1:126" ht="21" customHeight="1">
      <c r="A21" s="32"/>
      <c r="B21" s="35"/>
      <c r="C21" s="27" t="s">
        <v>0</v>
      </c>
      <c r="D21" s="13">
        <f t="shared" ref="D21:E23" si="7">F21+H21+J21+L21</f>
        <v>47500</v>
      </c>
      <c r="E21" s="13">
        <f t="shared" si="7"/>
        <v>47500</v>
      </c>
      <c r="F21" s="13">
        <v>11875</v>
      </c>
      <c r="G21" s="13">
        <v>11875</v>
      </c>
      <c r="H21" s="13">
        <v>0</v>
      </c>
      <c r="I21" s="13">
        <v>0</v>
      </c>
      <c r="J21" s="13">
        <f>K21</f>
        <v>35625</v>
      </c>
      <c r="K21" s="13">
        <v>35625</v>
      </c>
      <c r="L21" s="13">
        <v>0</v>
      </c>
      <c r="M21" s="13">
        <v>0</v>
      </c>
      <c r="N21" s="37"/>
      <c r="O21" s="37"/>
      <c r="P21" s="14"/>
      <c r="Q21" s="14"/>
      <c r="R21" s="38"/>
      <c r="S21" s="38"/>
      <c r="T21" s="2"/>
    </row>
    <row r="22" spans="1:126" ht="20.25" customHeight="1">
      <c r="A22" s="32"/>
      <c r="B22" s="35"/>
      <c r="C22" s="27" t="s">
        <v>1</v>
      </c>
      <c r="D22" s="13">
        <f t="shared" si="7"/>
        <v>40221.9</v>
      </c>
      <c r="E22" s="13">
        <f t="shared" si="7"/>
        <v>40221.9</v>
      </c>
      <c r="F22" s="13">
        <v>0</v>
      </c>
      <c r="G22" s="13">
        <v>0</v>
      </c>
      <c r="H22" s="13">
        <v>0</v>
      </c>
      <c r="I22" s="13">
        <v>0</v>
      </c>
      <c r="J22" s="13">
        <f>K22</f>
        <v>40221.9</v>
      </c>
      <c r="K22" s="13">
        <v>40221.9</v>
      </c>
      <c r="L22" s="13">
        <v>0</v>
      </c>
      <c r="M22" s="13">
        <v>0</v>
      </c>
      <c r="N22" s="37"/>
      <c r="O22" s="37"/>
      <c r="P22" s="14"/>
      <c r="Q22" s="14"/>
      <c r="R22" s="38"/>
      <c r="S22" s="38"/>
      <c r="T22" s="2"/>
    </row>
    <row r="23" spans="1:126" ht="25.5" customHeight="1">
      <c r="A23" s="33"/>
      <c r="B23" s="36"/>
      <c r="C23" s="27" t="s">
        <v>2</v>
      </c>
      <c r="D23" s="13">
        <f t="shared" si="7"/>
        <v>37118.1</v>
      </c>
      <c r="E23" s="13">
        <f t="shared" si="7"/>
        <v>37118.1</v>
      </c>
      <c r="F23" s="13">
        <v>0</v>
      </c>
      <c r="G23" s="13">
        <v>0</v>
      </c>
      <c r="H23" s="13">
        <v>0</v>
      </c>
      <c r="I23" s="13">
        <v>0</v>
      </c>
      <c r="J23" s="13">
        <f>K23</f>
        <v>37118.1</v>
      </c>
      <c r="K23" s="13">
        <v>37118.1</v>
      </c>
      <c r="L23" s="13">
        <v>0</v>
      </c>
      <c r="M23" s="13">
        <v>0</v>
      </c>
      <c r="N23" s="37"/>
      <c r="O23" s="37"/>
      <c r="P23" s="14"/>
      <c r="Q23" s="14"/>
      <c r="R23" s="38"/>
      <c r="S23" s="38"/>
      <c r="T23" s="2"/>
    </row>
    <row r="24" spans="1:126" ht="15.75" customHeight="1">
      <c r="A24" s="31" t="s">
        <v>166</v>
      </c>
      <c r="B24" s="34" t="s">
        <v>158</v>
      </c>
      <c r="C24" s="27" t="s">
        <v>14</v>
      </c>
      <c r="D24" s="13">
        <f t="shared" ref="D24:M24" si="8">SUM(D25:D27)</f>
        <v>124840</v>
      </c>
      <c r="E24" s="13">
        <f t="shared" si="8"/>
        <v>124840</v>
      </c>
      <c r="F24" s="13">
        <f t="shared" si="8"/>
        <v>11875</v>
      </c>
      <c r="G24" s="13">
        <f t="shared" si="8"/>
        <v>11875</v>
      </c>
      <c r="H24" s="13">
        <f t="shared" si="8"/>
        <v>0</v>
      </c>
      <c r="I24" s="13">
        <f t="shared" si="8"/>
        <v>0</v>
      </c>
      <c r="J24" s="13">
        <f t="shared" si="8"/>
        <v>112965</v>
      </c>
      <c r="K24" s="13">
        <f t="shared" si="8"/>
        <v>112965</v>
      </c>
      <c r="L24" s="13">
        <f t="shared" si="8"/>
        <v>0</v>
      </c>
      <c r="M24" s="13">
        <f t="shared" si="8"/>
        <v>0</v>
      </c>
      <c r="N24" s="60" t="s">
        <v>131</v>
      </c>
      <c r="O24" s="61"/>
      <c r="P24" s="1"/>
      <c r="Q24" s="1"/>
      <c r="R24" s="38"/>
      <c r="S24" s="38"/>
      <c r="T24" s="2"/>
    </row>
    <row r="25" spans="1:126" ht="21" customHeight="1">
      <c r="A25" s="32"/>
      <c r="B25" s="35"/>
      <c r="C25" s="27" t="s">
        <v>0</v>
      </c>
      <c r="D25" s="13">
        <f t="shared" ref="D25:E27" si="9">F25+H25+J25+L25</f>
        <v>47500</v>
      </c>
      <c r="E25" s="13">
        <f t="shared" si="9"/>
        <v>47500</v>
      </c>
      <c r="F25" s="13">
        <v>11875</v>
      </c>
      <c r="G25" s="13">
        <v>11875</v>
      </c>
      <c r="H25" s="13">
        <v>0</v>
      </c>
      <c r="I25" s="13">
        <v>0</v>
      </c>
      <c r="J25" s="13">
        <f>K25</f>
        <v>35625</v>
      </c>
      <c r="K25" s="13">
        <v>35625</v>
      </c>
      <c r="L25" s="13">
        <v>0</v>
      </c>
      <c r="M25" s="13">
        <v>0</v>
      </c>
      <c r="N25" s="62"/>
      <c r="O25" s="63"/>
      <c r="P25" s="14"/>
      <c r="Q25" s="14"/>
      <c r="R25" s="38"/>
      <c r="S25" s="38"/>
      <c r="T25" s="2"/>
    </row>
    <row r="26" spans="1:126" ht="20.25" customHeight="1">
      <c r="A26" s="32"/>
      <c r="B26" s="35"/>
      <c r="C26" s="27" t="s">
        <v>1</v>
      </c>
      <c r="D26" s="13">
        <f t="shared" si="9"/>
        <v>40221.9</v>
      </c>
      <c r="E26" s="13">
        <f t="shared" si="9"/>
        <v>40221.9</v>
      </c>
      <c r="F26" s="13">
        <v>0</v>
      </c>
      <c r="G26" s="13">
        <v>0</v>
      </c>
      <c r="H26" s="13">
        <v>0</v>
      </c>
      <c r="I26" s="13">
        <v>0</v>
      </c>
      <c r="J26" s="13">
        <f>K26</f>
        <v>40221.9</v>
      </c>
      <c r="K26" s="13">
        <v>40221.9</v>
      </c>
      <c r="L26" s="13">
        <v>0</v>
      </c>
      <c r="M26" s="13">
        <v>0</v>
      </c>
      <c r="N26" s="62"/>
      <c r="O26" s="63"/>
      <c r="P26" s="14"/>
      <c r="Q26" s="14"/>
      <c r="R26" s="38"/>
      <c r="S26" s="38"/>
      <c r="T26" s="2"/>
    </row>
    <row r="27" spans="1:126" ht="25.5" customHeight="1">
      <c r="A27" s="33"/>
      <c r="B27" s="36"/>
      <c r="C27" s="27" t="s">
        <v>2</v>
      </c>
      <c r="D27" s="13">
        <f t="shared" si="9"/>
        <v>37118.1</v>
      </c>
      <c r="E27" s="13">
        <f t="shared" si="9"/>
        <v>37118.1</v>
      </c>
      <c r="F27" s="13">
        <v>0</v>
      </c>
      <c r="G27" s="13">
        <v>0</v>
      </c>
      <c r="H27" s="13">
        <v>0</v>
      </c>
      <c r="I27" s="13">
        <v>0</v>
      </c>
      <c r="J27" s="13">
        <f>K27</f>
        <v>37118.1</v>
      </c>
      <c r="K27" s="13">
        <v>37118.1</v>
      </c>
      <c r="L27" s="13">
        <v>0</v>
      </c>
      <c r="M27" s="13">
        <v>0</v>
      </c>
      <c r="N27" s="64"/>
      <c r="O27" s="65"/>
      <c r="P27" s="14"/>
      <c r="Q27" s="14"/>
      <c r="R27" s="38"/>
      <c r="S27" s="38"/>
      <c r="T27" s="2"/>
    </row>
    <row r="28" spans="1:126" ht="15.75" customHeight="1">
      <c r="A28" s="31" t="s">
        <v>167</v>
      </c>
      <c r="B28" s="34" t="s">
        <v>145</v>
      </c>
      <c r="C28" s="27" t="s">
        <v>14</v>
      </c>
      <c r="D28" s="13">
        <f t="shared" ref="D28:M28" si="10">SUM(D29:D31)</f>
        <v>68811.7</v>
      </c>
      <c r="E28" s="13">
        <f t="shared" si="10"/>
        <v>68811.7</v>
      </c>
      <c r="F28" s="13">
        <f t="shared" si="10"/>
        <v>0</v>
      </c>
      <c r="G28" s="13">
        <f t="shared" si="10"/>
        <v>0</v>
      </c>
      <c r="H28" s="13">
        <f t="shared" si="10"/>
        <v>0</v>
      </c>
      <c r="I28" s="13">
        <f t="shared" si="10"/>
        <v>0</v>
      </c>
      <c r="J28" s="13">
        <f t="shared" si="10"/>
        <v>68811.7</v>
      </c>
      <c r="K28" s="13">
        <f t="shared" si="10"/>
        <v>68811.7</v>
      </c>
      <c r="L28" s="13">
        <f t="shared" si="10"/>
        <v>0</v>
      </c>
      <c r="M28" s="13">
        <f t="shared" si="10"/>
        <v>0</v>
      </c>
      <c r="N28" s="37" t="s">
        <v>131</v>
      </c>
      <c r="O28" s="37"/>
      <c r="P28" s="1"/>
      <c r="Q28" s="1"/>
      <c r="R28" s="38"/>
      <c r="S28" s="38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</row>
    <row r="29" spans="1:126" ht="21" customHeight="1">
      <c r="A29" s="32"/>
      <c r="B29" s="35"/>
      <c r="C29" s="27" t="s">
        <v>0</v>
      </c>
      <c r="D29" s="13">
        <f t="shared" ref="D29:E31" si="11">F29+H29+J29+L29</f>
        <v>0</v>
      </c>
      <c r="E29" s="13">
        <f t="shared" si="11"/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37"/>
      <c r="O29" s="37"/>
      <c r="P29" s="14"/>
      <c r="Q29" s="14"/>
      <c r="R29" s="38"/>
      <c r="S29" s="38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</row>
    <row r="30" spans="1:126" ht="20.25" customHeight="1">
      <c r="A30" s="32"/>
      <c r="B30" s="35"/>
      <c r="C30" s="27" t="s">
        <v>1</v>
      </c>
      <c r="D30" s="13">
        <f t="shared" si="11"/>
        <v>35715.699999999997</v>
      </c>
      <c r="E30" s="13">
        <f t="shared" si="11"/>
        <v>35715.699999999997</v>
      </c>
      <c r="F30" s="13">
        <v>0</v>
      </c>
      <c r="G30" s="13">
        <v>0</v>
      </c>
      <c r="H30" s="13">
        <v>0</v>
      </c>
      <c r="I30" s="13">
        <v>0</v>
      </c>
      <c r="J30" s="13">
        <v>35715.699999999997</v>
      </c>
      <c r="K30" s="13">
        <v>35715.699999999997</v>
      </c>
      <c r="L30" s="13">
        <v>0</v>
      </c>
      <c r="M30" s="13">
        <v>0</v>
      </c>
      <c r="N30" s="37"/>
      <c r="O30" s="37"/>
      <c r="P30" s="14"/>
      <c r="Q30" s="14"/>
      <c r="R30" s="38"/>
      <c r="S30" s="38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</row>
    <row r="31" spans="1:126" ht="25.5" customHeight="1">
      <c r="A31" s="33"/>
      <c r="B31" s="36"/>
      <c r="C31" s="27" t="s">
        <v>2</v>
      </c>
      <c r="D31" s="13">
        <f t="shared" si="11"/>
        <v>33096</v>
      </c>
      <c r="E31" s="13">
        <f t="shared" si="11"/>
        <v>33096</v>
      </c>
      <c r="F31" s="13">
        <v>0</v>
      </c>
      <c r="G31" s="13">
        <v>0</v>
      </c>
      <c r="H31" s="13">
        <v>0</v>
      </c>
      <c r="I31" s="13">
        <v>0</v>
      </c>
      <c r="J31" s="13">
        <v>33096</v>
      </c>
      <c r="K31" s="13">
        <v>33096</v>
      </c>
      <c r="L31" s="13">
        <v>0</v>
      </c>
      <c r="M31" s="13">
        <v>0</v>
      </c>
      <c r="N31" s="37"/>
      <c r="O31" s="37"/>
      <c r="P31" s="14"/>
      <c r="Q31" s="14"/>
      <c r="R31" s="38"/>
      <c r="S31" s="38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</row>
    <row r="32" spans="1:126" ht="15.75" customHeight="1">
      <c r="A32" s="31" t="s">
        <v>168</v>
      </c>
      <c r="B32" s="34" t="s">
        <v>141</v>
      </c>
      <c r="C32" s="27" t="s">
        <v>14</v>
      </c>
      <c r="D32" s="13">
        <f t="shared" ref="D32:M32" si="12">SUM(D33:D35)</f>
        <v>82194.100000000006</v>
      </c>
      <c r="E32" s="13">
        <f t="shared" si="12"/>
        <v>82194.100000000006</v>
      </c>
      <c r="F32" s="13">
        <f t="shared" si="12"/>
        <v>0</v>
      </c>
      <c r="G32" s="13">
        <f t="shared" si="12"/>
        <v>0</v>
      </c>
      <c r="H32" s="13">
        <f t="shared" si="12"/>
        <v>0</v>
      </c>
      <c r="I32" s="13">
        <f t="shared" si="12"/>
        <v>0</v>
      </c>
      <c r="J32" s="13">
        <f t="shared" si="12"/>
        <v>82194.100000000006</v>
      </c>
      <c r="K32" s="13">
        <f t="shared" si="12"/>
        <v>82194.100000000006</v>
      </c>
      <c r="L32" s="13">
        <f t="shared" si="12"/>
        <v>0</v>
      </c>
      <c r="M32" s="13">
        <f t="shared" si="12"/>
        <v>0</v>
      </c>
      <c r="N32" s="37" t="s">
        <v>131</v>
      </c>
      <c r="O32" s="37"/>
      <c r="P32" s="1"/>
      <c r="Q32" s="1"/>
      <c r="R32" s="38"/>
      <c r="S32" s="38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</row>
    <row r="33" spans="1:126" ht="21" customHeight="1">
      <c r="A33" s="32"/>
      <c r="B33" s="35"/>
      <c r="C33" s="27" t="s">
        <v>0</v>
      </c>
      <c r="D33" s="13">
        <f t="shared" ref="D33:E35" si="13">F33+H33+J33+L33</f>
        <v>16002.3</v>
      </c>
      <c r="E33" s="13">
        <f t="shared" si="13"/>
        <v>16002.3</v>
      </c>
      <c r="F33" s="13">
        <v>0</v>
      </c>
      <c r="G33" s="13">
        <v>0</v>
      </c>
      <c r="H33" s="13">
        <v>0</v>
      </c>
      <c r="I33" s="13">
        <v>0</v>
      </c>
      <c r="J33" s="13">
        <v>16002.3</v>
      </c>
      <c r="K33" s="13">
        <v>16002.3</v>
      </c>
      <c r="L33" s="13">
        <v>0</v>
      </c>
      <c r="M33" s="13">
        <v>0</v>
      </c>
      <c r="N33" s="37"/>
      <c r="O33" s="37"/>
      <c r="P33" s="14"/>
      <c r="Q33" s="14"/>
      <c r="R33" s="38"/>
      <c r="S33" s="38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</row>
    <row r="34" spans="1:126" ht="20.25" customHeight="1">
      <c r="A34" s="32"/>
      <c r="B34" s="35"/>
      <c r="C34" s="27" t="s">
        <v>1</v>
      </c>
      <c r="D34" s="13">
        <f t="shared" si="13"/>
        <v>34405.800000000003</v>
      </c>
      <c r="E34" s="13">
        <f t="shared" si="13"/>
        <v>34405.800000000003</v>
      </c>
      <c r="F34" s="13">
        <v>0</v>
      </c>
      <c r="G34" s="13">
        <v>0</v>
      </c>
      <c r="H34" s="13">
        <v>0</v>
      </c>
      <c r="I34" s="13">
        <v>0</v>
      </c>
      <c r="J34" s="13">
        <v>34405.800000000003</v>
      </c>
      <c r="K34" s="13">
        <v>34405.800000000003</v>
      </c>
      <c r="L34" s="13">
        <v>0</v>
      </c>
      <c r="M34" s="13">
        <v>0</v>
      </c>
      <c r="N34" s="37"/>
      <c r="O34" s="37"/>
      <c r="P34" s="14"/>
      <c r="Q34" s="14"/>
      <c r="R34" s="38"/>
      <c r="S34" s="38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</row>
    <row r="35" spans="1:126" ht="25.5" customHeight="1">
      <c r="A35" s="33"/>
      <c r="B35" s="36"/>
      <c r="C35" s="27" t="s">
        <v>2</v>
      </c>
      <c r="D35" s="13">
        <f t="shared" si="13"/>
        <v>31786</v>
      </c>
      <c r="E35" s="13">
        <f t="shared" si="13"/>
        <v>31786</v>
      </c>
      <c r="F35" s="13">
        <v>0</v>
      </c>
      <c r="G35" s="13">
        <v>0</v>
      </c>
      <c r="H35" s="13">
        <v>0</v>
      </c>
      <c r="I35" s="13">
        <v>0</v>
      </c>
      <c r="J35" s="13">
        <v>31786</v>
      </c>
      <c r="K35" s="13">
        <v>31786</v>
      </c>
      <c r="L35" s="13">
        <v>0</v>
      </c>
      <c r="M35" s="13">
        <v>0</v>
      </c>
      <c r="N35" s="37"/>
      <c r="O35" s="37"/>
      <c r="P35" s="14"/>
      <c r="Q35" s="14"/>
      <c r="R35" s="38"/>
      <c r="S35" s="38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</row>
    <row r="36" spans="1:126" ht="15.75" customHeight="1">
      <c r="A36" s="31" t="s">
        <v>169</v>
      </c>
      <c r="B36" s="34" t="s">
        <v>142</v>
      </c>
      <c r="C36" s="27" t="s">
        <v>14</v>
      </c>
      <c r="D36" s="13">
        <f t="shared" ref="D36:M36" si="14">SUM(D37:D39)</f>
        <v>75584.800000000003</v>
      </c>
      <c r="E36" s="13">
        <f t="shared" si="14"/>
        <v>75584.800000000003</v>
      </c>
      <c r="F36" s="13">
        <f t="shared" si="14"/>
        <v>0</v>
      </c>
      <c r="G36" s="13">
        <f t="shared" si="14"/>
        <v>0</v>
      </c>
      <c r="H36" s="13">
        <f t="shared" si="14"/>
        <v>0</v>
      </c>
      <c r="I36" s="13">
        <f t="shared" si="14"/>
        <v>0</v>
      </c>
      <c r="J36" s="13">
        <f t="shared" si="14"/>
        <v>75584.800000000003</v>
      </c>
      <c r="K36" s="13">
        <f t="shared" si="14"/>
        <v>75584.800000000003</v>
      </c>
      <c r="L36" s="13">
        <f t="shared" si="14"/>
        <v>0</v>
      </c>
      <c r="M36" s="13">
        <f t="shared" si="14"/>
        <v>0</v>
      </c>
      <c r="N36" s="37" t="s">
        <v>131</v>
      </c>
      <c r="O36" s="37"/>
      <c r="P36" s="1"/>
      <c r="Q36" s="1"/>
      <c r="R36" s="38"/>
      <c r="S36" s="38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</row>
    <row r="37" spans="1:126" ht="21" customHeight="1">
      <c r="A37" s="32"/>
      <c r="B37" s="35"/>
      <c r="C37" s="27" t="s">
        <v>0</v>
      </c>
      <c r="D37" s="13">
        <f t="shared" ref="D37:E39" si="15">F37+H37+J37+L37</f>
        <v>8083</v>
      </c>
      <c r="E37" s="13">
        <f t="shared" si="15"/>
        <v>8083</v>
      </c>
      <c r="F37" s="13">
        <v>0</v>
      </c>
      <c r="G37" s="13">
        <v>0</v>
      </c>
      <c r="H37" s="13">
        <v>0</v>
      </c>
      <c r="I37" s="13">
        <v>0</v>
      </c>
      <c r="J37" s="13">
        <v>8083</v>
      </c>
      <c r="K37" s="13">
        <v>8083</v>
      </c>
      <c r="L37" s="13">
        <v>0</v>
      </c>
      <c r="M37" s="13">
        <v>0</v>
      </c>
      <c r="N37" s="37"/>
      <c r="O37" s="37"/>
      <c r="P37" s="14"/>
      <c r="Q37" s="14"/>
      <c r="R37" s="38"/>
      <c r="S37" s="38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</row>
    <row r="38" spans="1:126" ht="20.25" customHeight="1">
      <c r="A38" s="32"/>
      <c r="B38" s="35"/>
      <c r="C38" s="27" t="s">
        <v>1</v>
      </c>
      <c r="D38" s="13">
        <f t="shared" si="15"/>
        <v>35060.800000000003</v>
      </c>
      <c r="E38" s="13">
        <f t="shared" si="15"/>
        <v>35060.800000000003</v>
      </c>
      <c r="F38" s="13">
        <v>0</v>
      </c>
      <c r="G38" s="13">
        <v>0</v>
      </c>
      <c r="H38" s="13">
        <v>0</v>
      </c>
      <c r="I38" s="13">
        <v>0</v>
      </c>
      <c r="J38" s="13">
        <v>35060.800000000003</v>
      </c>
      <c r="K38" s="13">
        <v>35060.800000000003</v>
      </c>
      <c r="L38" s="13">
        <v>0</v>
      </c>
      <c r="M38" s="13">
        <v>0</v>
      </c>
      <c r="N38" s="37"/>
      <c r="O38" s="37"/>
      <c r="P38" s="14"/>
      <c r="Q38" s="14"/>
      <c r="R38" s="38"/>
      <c r="S38" s="38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</row>
    <row r="39" spans="1:126" ht="25.5" customHeight="1">
      <c r="A39" s="33"/>
      <c r="B39" s="36"/>
      <c r="C39" s="27" t="s">
        <v>2</v>
      </c>
      <c r="D39" s="13">
        <f t="shared" si="15"/>
        <v>32441</v>
      </c>
      <c r="E39" s="13">
        <f t="shared" si="15"/>
        <v>32441</v>
      </c>
      <c r="F39" s="13">
        <v>0</v>
      </c>
      <c r="G39" s="13">
        <v>0</v>
      </c>
      <c r="H39" s="13">
        <v>0</v>
      </c>
      <c r="I39" s="13">
        <v>0</v>
      </c>
      <c r="J39" s="13">
        <v>32441</v>
      </c>
      <c r="K39" s="13">
        <v>32441</v>
      </c>
      <c r="L39" s="13">
        <v>0</v>
      </c>
      <c r="M39" s="13">
        <v>0</v>
      </c>
      <c r="N39" s="37"/>
      <c r="O39" s="37"/>
      <c r="P39" s="14"/>
      <c r="Q39" s="14"/>
      <c r="R39" s="38"/>
      <c r="S39" s="38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</row>
    <row r="40" spans="1:126" ht="15.75" customHeight="1">
      <c r="A40" s="31" t="s">
        <v>170</v>
      </c>
      <c r="B40" s="34" t="s">
        <v>144</v>
      </c>
      <c r="C40" s="27" t="s">
        <v>14</v>
      </c>
      <c r="D40" s="13">
        <f t="shared" ref="D40:M40" si="16">SUM(D41:D43)</f>
        <v>76676.3</v>
      </c>
      <c r="E40" s="13">
        <f t="shared" si="16"/>
        <v>76676.3</v>
      </c>
      <c r="F40" s="13">
        <f t="shared" si="16"/>
        <v>0</v>
      </c>
      <c r="G40" s="13">
        <f t="shared" si="16"/>
        <v>0</v>
      </c>
      <c r="H40" s="13">
        <f t="shared" si="16"/>
        <v>0</v>
      </c>
      <c r="I40" s="13">
        <f t="shared" si="16"/>
        <v>0</v>
      </c>
      <c r="J40" s="13">
        <f t="shared" si="16"/>
        <v>76676.3</v>
      </c>
      <c r="K40" s="13">
        <f t="shared" si="16"/>
        <v>76676.3</v>
      </c>
      <c r="L40" s="13">
        <f t="shared" si="16"/>
        <v>0</v>
      </c>
      <c r="M40" s="13">
        <f t="shared" si="16"/>
        <v>0</v>
      </c>
      <c r="N40" s="37" t="s">
        <v>131</v>
      </c>
      <c r="O40" s="37"/>
      <c r="P40" s="1"/>
      <c r="Q40" s="1"/>
      <c r="R40" s="38"/>
      <c r="S40" s="38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</row>
    <row r="41" spans="1:126" ht="21" customHeight="1">
      <c r="A41" s="32"/>
      <c r="B41" s="35"/>
      <c r="C41" s="27" t="s">
        <v>0</v>
      </c>
      <c r="D41" s="13">
        <f t="shared" ref="D41:E43" si="17">F41+H41+J41+L41</f>
        <v>9174.5</v>
      </c>
      <c r="E41" s="13">
        <f t="shared" si="17"/>
        <v>9174.5</v>
      </c>
      <c r="F41" s="13">
        <v>0</v>
      </c>
      <c r="G41" s="13">
        <v>0</v>
      </c>
      <c r="H41" s="13">
        <v>0</v>
      </c>
      <c r="I41" s="13">
        <v>0</v>
      </c>
      <c r="J41" s="13">
        <v>9174.5</v>
      </c>
      <c r="K41" s="13">
        <v>9174.5</v>
      </c>
      <c r="L41" s="13">
        <v>0</v>
      </c>
      <c r="M41" s="13">
        <v>0</v>
      </c>
      <c r="N41" s="37"/>
      <c r="O41" s="37"/>
      <c r="P41" s="14"/>
      <c r="Q41" s="14"/>
      <c r="R41" s="38"/>
      <c r="S41" s="38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</row>
    <row r="42" spans="1:126" ht="20.25" customHeight="1">
      <c r="A42" s="32"/>
      <c r="B42" s="35"/>
      <c r="C42" s="27" t="s">
        <v>1</v>
      </c>
      <c r="D42" s="13">
        <f t="shared" si="17"/>
        <v>35060.800000000003</v>
      </c>
      <c r="E42" s="13">
        <f t="shared" si="17"/>
        <v>35060.800000000003</v>
      </c>
      <c r="F42" s="13">
        <v>0</v>
      </c>
      <c r="G42" s="13">
        <v>0</v>
      </c>
      <c r="H42" s="13">
        <v>0</v>
      </c>
      <c r="I42" s="13">
        <v>0</v>
      </c>
      <c r="J42" s="13">
        <v>35060.800000000003</v>
      </c>
      <c r="K42" s="13">
        <v>35060.800000000003</v>
      </c>
      <c r="L42" s="13">
        <v>0</v>
      </c>
      <c r="M42" s="13">
        <v>0</v>
      </c>
      <c r="N42" s="37"/>
      <c r="O42" s="37"/>
      <c r="P42" s="14"/>
      <c r="Q42" s="14"/>
      <c r="R42" s="38"/>
      <c r="S42" s="38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</row>
    <row r="43" spans="1:126" ht="25.5" customHeight="1">
      <c r="A43" s="33"/>
      <c r="B43" s="36"/>
      <c r="C43" s="27" t="s">
        <v>2</v>
      </c>
      <c r="D43" s="13">
        <f t="shared" si="17"/>
        <v>32441</v>
      </c>
      <c r="E43" s="13">
        <f t="shared" si="17"/>
        <v>32441</v>
      </c>
      <c r="F43" s="13">
        <v>0</v>
      </c>
      <c r="G43" s="13">
        <v>0</v>
      </c>
      <c r="H43" s="13">
        <v>0</v>
      </c>
      <c r="I43" s="13">
        <v>0</v>
      </c>
      <c r="J43" s="13">
        <v>32441</v>
      </c>
      <c r="K43" s="13">
        <v>32441</v>
      </c>
      <c r="L43" s="13">
        <v>0</v>
      </c>
      <c r="M43" s="13">
        <v>0</v>
      </c>
      <c r="N43" s="37"/>
      <c r="O43" s="37"/>
      <c r="P43" s="14"/>
      <c r="Q43" s="14"/>
      <c r="R43" s="38"/>
      <c r="S43" s="38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</row>
    <row r="44" spans="1:126" ht="15.75" customHeight="1">
      <c r="A44" s="31" t="s">
        <v>171</v>
      </c>
      <c r="B44" s="34" t="s">
        <v>146</v>
      </c>
      <c r="C44" s="27" t="s">
        <v>14</v>
      </c>
      <c r="D44" s="13">
        <f t="shared" ref="D44:M44" si="18">SUM(D45:D47)</f>
        <v>102728.1</v>
      </c>
      <c r="E44" s="13">
        <f t="shared" si="18"/>
        <v>102728.1</v>
      </c>
      <c r="F44" s="13">
        <f t="shared" si="18"/>
        <v>0</v>
      </c>
      <c r="G44" s="13">
        <f t="shared" si="18"/>
        <v>0</v>
      </c>
      <c r="H44" s="13">
        <f t="shared" si="18"/>
        <v>0</v>
      </c>
      <c r="I44" s="13">
        <f t="shared" si="18"/>
        <v>0</v>
      </c>
      <c r="J44" s="13">
        <f t="shared" si="18"/>
        <v>102728.1</v>
      </c>
      <c r="K44" s="13">
        <f t="shared" si="18"/>
        <v>102728.1</v>
      </c>
      <c r="L44" s="13">
        <f t="shared" si="18"/>
        <v>0</v>
      </c>
      <c r="M44" s="13">
        <f t="shared" si="18"/>
        <v>0</v>
      </c>
      <c r="N44" s="37" t="s">
        <v>131</v>
      </c>
      <c r="O44" s="37"/>
      <c r="P44" s="1"/>
      <c r="Q44" s="1"/>
      <c r="R44" s="38"/>
      <c r="S44" s="38"/>
      <c r="T44" s="2"/>
    </row>
    <row r="45" spans="1:126" ht="21" customHeight="1">
      <c r="A45" s="32"/>
      <c r="B45" s="35"/>
      <c r="C45" s="27" t="s">
        <v>0</v>
      </c>
      <c r="D45" s="13">
        <f t="shared" ref="D45:E47" si="19">F45+H45+J45+L45</f>
        <v>0</v>
      </c>
      <c r="E45" s="13">
        <f t="shared" si="19"/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37"/>
      <c r="O45" s="37"/>
      <c r="P45" s="14"/>
      <c r="Q45" s="14"/>
      <c r="R45" s="38"/>
      <c r="S45" s="38"/>
      <c r="T45" s="2"/>
    </row>
    <row r="46" spans="1:126" ht="20.25" customHeight="1">
      <c r="A46" s="32"/>
      <c r="B46" s="35"/>
      <c r="C46" s="27" t="s">
        <v>1</v>
      </c>
      <c r="D46" s="13">
        <f t="shared" si="19"/>
        <v>52523.1</v>
      </c>
      <c r="E46" s="13">
        <f t="shared" si="19"/>
        <v>52523.1</v>
      </c>
      <c r="F46" s="13">
        <v>0</v>
      </c>
      <c r="G46" s="13">
        <v>0</v>
      </c>
      <c r="H46" s="13">
        <v>0</v>
      </c>
      <c r="I46" s="13">
        <v>0</v>
      </c>
      <c r="J46" s="13">
        <v>52523.1</v>
      </c>
      <c r="K46" s="13">
        <v>52523.1</v>
      </c>
      <c r="L46" s="13">
        <v>0</v>
      </c>
      <c r="M46" s="13">
        <v>0</v>
      </c>
      <c r="N46" s="37"/>
      <c r="O46" s="37"/>
      <c r="P46" s="14"/>
      <c r="Q46" s="14"/>
      <c r="R46" s="38"/>
      <c r="S46" s="38"/>
      <c r="T46" s="2"/>
    </row>
    <row r="47" spans="1:126" ht="25.5" customHeight="1">
      <c r="A47" s="33"/>
      <c r="B47" s="36"/>
      <c r="C47" s="27" t="s">
        <v>2</v>
      </c>
      <c r="D47" s="13">
        <f t="shared" si="19"/>
        <v>50205</v>
      </c>
      <c r="E47" s="13">
        <f t="shared" si="19"/>
        <v>50205</v>
      </c>
      <c r="F47" s="13">
        <v>0</v>
      </c>
      <c r="G47" s="13">
        <v>0</v>
      </c>
      <c r="H47" s="13">
        <v>0</v>
      </c>
      <c r="I47" s="13">
        <v>0</v>
      </c>
      <c r="J47" s="13">
        <v>50205</v>
      </c>
      <c r="K47" s="13">
        <v>50205</v>
      </c>
      <c r="L47" s="13">
        <v>0</v>
      </c>
      <c r="M47" s="13">
        <v>0</v>
      </c>
      <c r="N47" s="37"/>
      <c r="O47" s="37"/>
      <c r="P47" s="14"/>
      <c r="Q47" s="14"/>
      <c r="R47" s="38"/>
      <c r="S47" s="38"/>
      <c r="T47" s="2"/>
    </row>
    <row r="48" spans="1:126" ht="15.75" customHeight="1">
      <c r="A48" s="31" t="s">
        <v>172</v>
      </c>
      <c r="B48" s="34" t="s">
        <v>147</v>
      </c>
      <c r="C48" s="27" t="s">
        <v>14</v>
      </c>
      <c r="D48" s="13">
        <f t="shared" ref="D48:M48" si="20">SUM(D49:D51)</f>
        <v>77340</v>
      </c>
      <c r="E48" s="13">
        <f t="shared" si="20"/>
        <v>77340</v>
      </c>
      <c r="F48" s="13">
        <f t="shared" si="20"/>
        <v>0</v>
      </c>
      <c r="G48" s="13">
        <f t="shared" si="20"/>
        <v>0</v>
      </c>
      <c r="H48" s="13">
        <f t="shared" si="20"/>
        <v>0</v>
      </c>
      <c r="I48" s="13">
        <f t="shared" si="20"/>
        <v>0</v>
      </c>
      <c r="J48" s="13">
        <f t="shared" si="20"/>
        <v>77340</v>
      </c>
      <c r="K48" s="13">
        <f t="shared" si="20"/>
        <v>77340</v>
      </c>
      <c r="L48" s="13">
        <f t="shared" si="20"/>
        <v>0</v>
      </c>
      <c r="M48" s="13">
        <f t="shared" si="20"/>
        <v>0</v>
      </c>
      <c r="N48" s="37" t="s">
        <v>131</v>
      </c>
      <c r="O48" s="37"/>
      <c r="P48" s="1"/>
      <c r="Q48" s="1"/>
      <c r="R48" s="38"/>
      <c r="S48" s="38"/>
      <c r="T48" s="2"/>
    </row>
    <row r="49" spans="1:126" ht="21" customHeight="1">
      <c r="A49" s="32"/>
      <c r="B49" s="35"/>
      <c r="C49" s="27" t="s">
        <v>0</v>
      </c>
      <c r="D49" s="13">
        <f t="shared" ref="D49:E51" si="21">F49+H49+J49+L49</f>
        <v>0</v>
      </c>
      <c r="E49" s="13">
        <f t="shared" si="21"/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37"/>
      <c r="O49" s="37"/>
      <c r="P49" s="14"/>
      <c r="Q49" s="14"/>
      <c r="R49" s="38"/>
      <c r="S49" s="38"/>
      <c r="T49" s="2"/>
    </row>
    <row r="50" spans="1:126" ht="20.25" customHeight="1">
      <c r="A50" s="32"/>
      <c r="B50" s="35"/>
      <c r="C50" s="27" t="s">
        <v>1</v>
      </c>
      <c r="D50" s="13">
        <f t="shared" si="21"/>
        <v>40221.9</v>
      </c>
      <c r="E50" s="13">
        <f t="shared" si="21"/>
        <v>40221.9</v>
      </c>
      <c r="F50" s="13">
        <v>0</v>
      </c>
      <c r="G50" s="13">
        <v>0</v>
      </c>
      <c r="H50" s="13">
        <v>0</v>
      </c>
      <c r="I50" s="13">
        <v>0</v>
      </c>
      <c r="J50" s="13">
        <v>40221.9</v>
      </c>
      <c r="K50" s="13">
        <v>40221.9</v>
      </c>
      <c r="L50" s="13">
        <v>0</v>
      </c>
      <c r="M50" s="13">
        <v>0</v>
      </c>
      <c r="N50" s="37"/>
      <c r="O50" s="37"/>
      <c r="P50" s="14"/>
      <c r="Q50" s="14"/>
      <c r="R50" s="38"/>
      <c r="S50" s="38"/>
      <c r="T50" s="2"/>
    </row>
    <row r="51" spans="1:126" ht="25.5" customHeight="1">
      <c r="A51" s="33"/>
      <c r="B51" s="36"/>
      <c r="C51" s="27" t="s">
        <v>2</v>
      </c>
      <c r="D51" s="13">
        <f t="shared" si="21"/>
        <v>37118.1</v>
      </c>
      <c r="E51" s="13">
        <f t="shared" si="21"/>
        <v>37118.1</v>
      </c>
      <c r="F51" s="13">
        <v>0</v>
      </c>
      <c r="G51" s="13">
        <v>0</v>
      </c>
      <c r="H51" s="13">
        <v>0</v>
      </c>
      <c r="I51" s="13">
        <v>0</v>
      </c>
      <c r="J51" s="13">
        <v>37118.1</v>
      </c>
      <c r="K51" s="13">
        <v>37118.1</v>
      </c>
      <c r="L51" s="13">
        <v>0</v>
      </c>
      <c r="M51" s="13">
        <v>0</v>
      </c>
      <c r="N51" s="37"/>
      <c r="O51" s="37"/>
      <c r="P51" s="14"/>
      <c r="Q51" s="14"/>
      <c r="R51" s="38"/>
      <c r="S51" s="38"/>
      <c r="T51" s="2"/>
    </row>
    <row r="52" spans="1:126" ht="15.75" customHeight="1">
      <c r="A52" s="31" t="s">
        <v>173</v>
      </c>
      <c r="B52" s="34" t="s">
        <v>148</v>
      </c>
      <c r="C52" s="27" t="s">
        <v>14</v>
      </c>
      <c r="D52" s="13">
        <f t="shared" ref="D52:M52" si="22">SUM(D53:D55)</f>
        <v>77340</v>
      </c>
      <c r="E52" s="13">
        <f t="shared" si="22"/>
        <v>77340</v>
      </c>
      <c r="F52" s="13">
        <f t="shared" si="22"/>
        <v>0</v>
      </c>
      <c r="G52" s="13">
        <f t="shared" si="22"/>
        <v>0</v>
      </c>
      <c r="H52" s="13">
        <f t="shared" si="22"/>
        <v>0</v>
      </c>
      <c r="I52" s="13">
        <f t="shared" si="22"/>
        <v>0</v>
      </c>
      <c r="J52" s="13">
        <f t="shared" si="22"/>
        <v>77340</v>
      </c>
      <c r="K52" s="13">
        <f t="shared" si="22"/>
        <v>77340</v>
      </c>
      <c r="L52" s="13">
        <f t="shared" si="22"/>
        <v>0</v>
      </c>
      <c r="M52" s="13">
        <f t="shared" si="22"/>
        <v>0</v>
      </c>
      <c r="N52" s="37" t="s">
        <v>131</v>
      </c>
      <c r="O52" s="37"/>
      <c r="P52" s="1"/>
      <c r="Q52" s="1"/>
      <c r="R52" s="38"/>
      <c r="S52" s="38"/>
      <c r="T52" s="2"/>
    </row>
    <row r="53" spans="1:126" ht="21" customHeight="1">
      <c r="A53" s="32"/>
      <c r="B53" s="35"/>
      <c r="C53" s="27" t="s">
        <v>0</v>
      </c>
      <c r="D53" s="13">
        <f t="shared" ref="D53:E55" si="23">F53+H53+J53+L53</f>
        <v>0</v>
      </c>
      <c r="E53" s="13">
        <f t="shared" si="23"/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37"/>
      <c r="O53" s="37"/>
      <c r="P53" s="14"/>
      <c r="Q53" s="14"/>
      <c r="R53" s="38"/>
      <c r="S53" s="38"/>
      <c r="T53" s="2"/>
    </row>
    <row r="54" spans="1:126" ht="20.25" customHeight="1">
      <c r="A54" s="32"/>
      <c r="B54" s="35"/>
      <c r="C54" s="27" t="s">
        <v>1</v>
      </c>
      <c r="D54" s="13">
        <f t="shared" si="23"/>
        <v>40221.9</v>
      </c>
      <c r="E54" s="13">
        <f t="shared" si="23"/>
        <v>40221.9</v>
      </c>
      <c r="F54" s="13">
        <v>0</v>
      </c>
      <c r="G54" s="13">
        <v>0</v>
      </c>
      <c r="H54" s="13">
        <v>0</v>
      </c>
      <c r="I54" s="13">
        <v>0</v>
      </c>
      <c r="J54" s="13">
        <v>40221.9</v>
      </c>
      <c r="K54" s="13">
        <v>40221.9</v>
      </c>
      <c r="L54" s="13">
        <v>0</v>
      </c>
      <c r="M54" s="13">
        <v>0</v>
      </c>
      <c r="N54" s="37"/>
      <c r="O54" s="37"/>
      <c r="P54" s="14"/>
      <c r="Q54" s="14"/>
      <c r="R54" s="38"/>
      <c r="S54" s="38"/>
      <c r="T54" s="2"/>
    </row>
    <row r="55" spans="1:126" ht="25.5" customHeight="1">
      <c r="A55" s="33"/>
      <c r="B55" s="36"/>
      <c r="C55" s="27" t="s">
        <v>2</v>
      </c>
      <c r="D55" s="13">
        <f t="shared" si="23"/>
        <v>37118.1</v>
      </c>
      <c r="E55" s="13">
        <f t="shared" si="23"/>
        <v>37118.1</v>
      </c>
      <c r="F55" s="13">
        <v>0</v>
      </c>
      <c r="G55" s="13">
        <v>0</v>
      </c>
      <c r="H55" s="13">
        <v>0</v>
      </c>
      <c r="I55" s="13">
        <v>0</v>
      </c>
      <c r="J55" s="13">
        <v>37118.1</v>
      </c>
      <c r="K55" s="13">
        <v>37118.1</v>
      </c>
      <c r="L55" s="13">
        <v>0</v>
      </c>
      <c r="M55" s="13">
        <v>0</v>
      </c>
      <c r="N55" s="37"/>
      <c r="O55" s="37"/>
      <c r="P55" s="14"/>
      <c r="Q55" s="14"/>
      <c r="R55" s="38"/>
      <c r="S55" s="38"/>
      <c r="T55" s="2"/>
    </row>
    <row r="56" spans="1:126" ht="15.75" customHeight="1">
      <c r="A56" s="31" t="s">
        <v>174</v>
      </c>
      <c r="B56" s="34" t="s">
        <v>149</v>
      </c>
      <c r="C56" s="27" t="s">
        <v>14</v>
      </c>
      <c r="D56" s="13">
        <f t="shared" ref="D56:M56" si="24">SUM(D57:D59)</f>
        <v>117343</v>
      </c>
      <c r="E56" s="13">
        <f t="shared" si="24"/>
        <v>117343</v>
      </c>
      <c r="F56" s="13">
        <f t="shared" si="24"/>
        <v>0</v>
      </c>
      <c r="G56" s="13">
        <f t="shared" si="24"/>
        <v>0</v>
      </c>
      <c r="H56" s="13">
        <f t="shared" si="24"/>
        <v>0</v>
      </c>
      <c r="I56" s="13">
        <f t="shared" si="24"/>
        <v>0</v>
      </c>
      <c r="J56" s="13">
        <f t="shared" si="24"/>
        <v>117343</v>
      </c>
      <c r="K56" s="13">
        <f t="shared" si="24"/>
        <v>117343</v>
      </c>
      <c r="L56" s="13">
        <f t="shared" si="24"/>
        <v>0</v>
      </c>
      <c r="M56" s="13">
        <f t="shared" si="24"/>
        <v>0</v>
      </c>
      <c r="N56" s="37" t="s">
        <v>131</v>
      </c>
      <c r="O56" s="37"/>
      <c r="P56" s="1"/>
      <c r="Q56" s="1"/>
      <c r="R56" s="38"/>
      <c r="S56" s="38"/>
      <c r="T56" s="2"/>
    </row>
    <row r="57" spans="1:126" ht="21" customHeight="1">
      <c r="A57" s="32"/>
      <c r="B57" s="35"/>
      <c r="C57" s="27" t="s">
        <v>0</v>
      </c>
      <c r="D57" s="13">
        <f t="shared" ref="D57:E59" si="25">F57+H57+J57+L57</f>
        <v>0</v>
      </c>
      <c r="E57" s="13">
        <f t="shared" si="25"/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37"/>
      <c r="O57" s="37"/>
      <c r="P57" s="14"/>
      <c r="Q57" s="14"/>
      <c r="R57" s="38"/>
      <c r="S57" s="38"/>
      <c r="T57" s="2"/>
    </row>
    <row r="58" spans="1:126" ht="20.25" customHeight="1">
      <c r="A58" s="32"/>
      <c r="B58" s="35"/>
      <c r="C58" s="27" t="s">
        <v>1</v>
      </c>
      <c r="D58" s="13">
        <f t="shared" si="25"/>
        <v>61026</v>
      </c>
      <c r="E58" s="13">
        <f t="shared" si="25"/>
        <v>61026</v>
      </c>
      <c r="F58" s="13">
        <v>0</v>
      </c>
      <c r="G58" s="13">
        <v>0</v>
      </c>
      <c r="H58" s="13">
        <v>0</v>
      </c>
      <c r="I58" s="13">
        <v>0</v>
      </c>
      <c r="J58" s="13">
        <v>61026</v>
      </c>
      <c r="K58" s="13">
        <v>61026</v>
      </c>
      <c r="L58" s="13">
        <v>0</v>
      </c>
      <c r="M58" s="13">
        <v>0</v>
      </c>
      <c r="N58" s="37"/>
      <c r="O58" s="37"/>
      <c r="P58" s="14"/>
      <c r="Q58" s="14"/>
      <c r="R58" s="38"/>
      <c r="S58" s="38"/>
      <c r="T58" s="2"/>
    </row>
    <row r="59" spans="1:126" ht="25.5" customHeight="1">
      <c r="A59" s="33"/>
      <c r="B59" s="36"/>
      <c r="C59" s="27" t="s">
        <v>2</v>
      </c>
      <c r="D59" s="13">
        <f t="shared" si="25"/>
        <v>56317</v>
      </c>
      <c r="E59" s="13">
        <f t="shared" si="25"/>
        <v>56317</v>
      </c>
      <c r="F59" s="13">
        <v>0</v>
      </c>
      <c r="G59" s="13">
        <v>0</v>
      </c>
      <c r="H59" s="13">
        <v>0</v>
      </c>
      <c r="I59" s="13">
        <v>0</v>
      </c>
      <c r="J59" s="13">
        <v>56317</v>
      </c>
      <c r="K59" s="13">
        <v>56317</v>
      </c>
      <c r="L59" s="13">
        <v>0</v>
      </c>
      <c r="M59" s="13">
        <v>0</v>
      </c>
      <c r="N59" s="37"/>
      <c r="O59" s="37"/>
      <c r="P59" s="14"/>
      <c r="Q59" s="14"/>
      <c r="R59" s="38"/>
      <c r="S59" s="38"/>
      <c r="T59" s="2"/>
    </row>
    <row r="60" spans="1:126" ht="15.75" customHeight="1">
      <c r="A60" s="31" t="s">
        <v>175</v>
      </c>
      <c r="B60" s="34" t="s">
        <v>140</v>
      </c>
      <c r="C60" s="27" t="s">
        <v>14</v>
      </c>
      <c r="D60" s="13">
        <f t="shared" ref="D60:M60" si="26">SUM(D61:D63)</f>
        <v>137906</v>
      </c>
      <c r="E60" s="13">
        <f t="shared" si="26"/>
        <v>137906</v>
      </c>
      <c r="F60" s="13">
        <f t="shared" si="26"/>
        <v>39388.5</v>
      </c>
      <c r="G60" s="13">
        <f t="shared" si="26"/>
        <v>39388.5</v>
      </c>
      <c r="H60" s="13">
        <f t="shared" si="26"/>
        <v>0</v>
      </c>
      <c r="I60" s="13">
        <f t="shared" si="26"/>
        <v>0</v>
      </c>
      <c r="J60" s="13">
        <f t="shared" si="26"/>
        <v>98517.5</v>
      </c>
      <c r="K60" s="13">
        <f t="shared" si="26"/>
        <v>98517.5</v>
      </c>
      <c r="L60" s="13">
        <f t="shared" si="26"/>
        <v>0</v>
      </c>
      <c r="M60" s="13">
        <f t="shared" si="26"/>
        <v>0</v>
      </c>
      <c r="N60" s="37" t="s">
        <v>131</v>
      </c>
      <c r="O60" s="37"/>
      <c r="P60" s="1"/>
      <c r="Q60" s="1"/>
      <c r="R60" s="38"/>
      <c r="S60" s="38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</row>
    <row r="61" spans="1:126" ht="21" customHeight="1">
      <c r="A61" s="32"/>
      <c r="B61" s="35"/>
      <c r="C61" s="27" t="s">
        <v>0</v>
      </c>
      <c r="D61" s="13">
        <f t="shared" ref="D61:E63" si="27">F61+H61+J61+L61</f>
        <v>38252</v>
      </c>
      <c r="E61" s="13">
        <f t="shared" si="27"/>
        <v>38252</v>
      </c>
      <c r="F61" s="13">
        <v>0</v>
      </c>
      <c r="G61" s="13">
        <v>0</v>
      </c>
      <c r="H61" s="13">
        <v>0</v>
      </c>
      <c r="I61" s="13">
        <v>0</v>
      </c>
      <c r="J61" s="13">
        <v>38252</v>
      </c>
      <c r="K61" s="13">
        <v>38252</v>
      </c>
      <c r="L61" s="13">
        <v>0</v>
      </c>
      <c r="M61" s="13">
        <v>0</v>
      </c>
      <c r="N61" s="37"/>
      <c r="O61" s="37"/>
      <c r="P61" s="14"/>
      <c r="Q61" s="14"/>
      <c r="R61" s="38"/>
      <c r="S61" s="38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</row>
    <row r="62" spans="1:126" ht="20.25" customHeight="1">
      <c r="A62" s="32"/>
      <c r="B62" s="35"/>
      <c r="C62" s="27" t="s">
        <v>1</v>
      </c>
      <c r="D62" s="13">
        <f t="shared" si="27"/>
        <v>70831</v>
      </c>
      <c r="E62" s="13">
        <f t="shared" si="27"/>
        <v>70831</v>
      </c>
      <c r="F62" s="13">
        <f>G62</f>
        <v>39388.5</v>
      </c>
      <c r="G62" s="13">
        <v>39388.5</v>
      </c>
      <c r="H62" s="13">
        <v>0</v>
      </c>
      <c r="I62" s="13">
        <v>0</v>
      </c>
      <c r="J62" s="13">
        <v>31442.5</v>
      </c>
      <c r="K62" s="13">
        <v>31442.5</v>
      </c>
      <c r="L62" s="13">
        <v>0</v>
      </c>
      <c r="M62" s="13">
        <v>0</v>
      </c>
      <c r="N62" s="37"/>
      <c r="O62" s="37"/>
      <c r="P62" s="14"/>
      <c r="Q62" s="14"/>
      <c r="R62" s="38"/>
      <c r="S62" s="38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</row>
    <row r="63" spans="1:126" ht="25.5" customHeight="1">
      <c r="A63" s="33"/>
      <c r="B63" s="36"/>
      <c r="C63" s="27" t="s">
        <v>2</v>
      </c>
      <c r="D63" s="13">
        <f t="shared" si="27"/>
        <v>28823</v>
      </c>
      <c r="E63" s="13">
        <f t="shared" si="27"/>
        <v>28823</v>
      </c>
      <c r="F63" s="13">
        <v>0</v>
      </c>
      <c r="G63" s="13">
        <v>0</v>
      </c>
      <c r="H63" s="13">
        <v>0</v>
      </c>
      <c r="I63" s="13">
        <v>0</v>
      </c>
      <c r="J63" s="13">
        <v>28823</v>
      </c>
      <c r="K63" s="13">
        <v>28823</v>
      </c>
      <c r="L63" s="13">
        <v>0</v>
      </c>
      <c r="M63" s="13">
        <v>0</v>
      </c>
      <c r="N63" s="37"/>
      <c r="O63" s="37"/>
      <c r="P63" s="14"/>
      <c r="Q63" s="14"/>
      <c r="R63" s="38"/>
      <c r="S63" s="38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</row>
    <row r="64" spans="1:126" ht="15.75" customHeight="1">
      <c r="A64" s="31" t="s">
        <v>176</v>
      </c>
      <c r="B64" s="34" t="s">
        <v>143</v>
      </c>
      <c r="C64" s="27" t="s">
        <v>14</v>
      </c>
      <c r="D64" s="13">
        <f>SUM(D65:D67)</f>
        <v>215692.1</v>
      </c>
      <c r="E64" s="13">
        <f>SUM(E65:E67)</f>
        <v>215692.1</v>
      </c>
      <c r="F64" s="13">
        <f>SUM(F65:F67)</f>
        <v>68559.8</v>
      </c>
      <c r="G64" s="13">
        <f t="shared" ref="G64:M64" si="28">SUM(G65:G67)</f>
        <v>68559.8</v>
      </c>
      <c r="H64" s="13">
        <f t="shared" si="28"/>
        <v>0</v>
      </c>
      <c r="I64" s="13">
        <f t="shared" si="28"/>
        <v>0</v>
      </c>
      <c r="J64" s="13">
        <f t="shared" si="28"/>
        <v>147132.29999999999</v>
      </c>
      <c r="K64" s="13">
        <f t="shared" si="28"/>
        <v>147132.29999999999</v>
      </c>
      <c r="L64" s="13">
        <f t="shared" si="28"/>
        <v>0</v>
      </c>
      <c r="M64" s="13">
        <f t="shared" si="28"/>
        <v>0</v>
      </c>
      <c r="N64" s="37" t="s">
        <v>131</v>
      </c>
      <c r="O64" s="37"/>
      <c r="P64" s="1"/>
      <c r="Q64" s="1"/>
      <c r="R64" s="38"/>
      <c r="S64" s="38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</row>
    <row r="65" spans="1:126" ht="21" customHeight="1">
      <c r="A65" s="32"/>
      <c r="B65" s="35"/>
      <c r="C65" s="27" t="s">
        <v>0</v>
      </c>
      <c r="D65" s="13">
        <f t="shared" ref="D65:E67" si="29">F65+H65+J65+L65</f>
        <v>53018.1</v>
      </c>
      <c r="E65" s="13">
        <f t="shared" si="29"/>
        <v>53018.1</v>
      </c>
      <c r="F65" s="13">
        <v>0</v>
      </c>
      <c r="G65" s="13">
        <v>0</v>
      </c>
      <c r="H65" s="13">
        <v>0</v>
      </c>
      <c r="I65" s="13">
        <v>0</v>
      </c>
      <c r="J65" s="13">
        <v>53018.1</v>
      </c>
      <c r="K65" s="13">
        <v>53018.1</v>
      </c>
      <c r="L65" s="13">
        <v>0</v>
      </c>
      <c r="M65" s="13">
        <v>0</v>
      </c>
      <c r="N65" s="37"/>
      <c r="O65" s="37"/>
      <c r="P65" s="14"/>
      <c r="Q65" s="14"/>
      <c r="R65" s="38"/>
      <c r="S65" s="38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</row>
    <row r="66" spans="1:126" ht="20.25" customHeight="1">
      <c r="A66" s="32"/>
      <c r="B66" s="35"/>
      <c r="C66" s="27" t="s">
        <v>1</v>
      </c>
      <c r="D66" s="13">
        <f t="shared" si="29"/>
        <v>117604</v>
      </c>
      <c r="E66" s="13">
        <f t="shared" si="29"/>
        <v>117604</v>
      </c>
      <c r="F66" s="13">
        <v>68559.8</v>
      </c>
      <c r="G66" s="13">
        <v>68559.8</v>
      </c>
      <c r="H66" s="13">
        <v>0</v>
      </c>
      <c r="I66" s="13">
        <v>0</v>
      </c>
      <c r="J66" s="13">
        <v>49044.2</v>
      </c>
      <c r="K66" s="13">
        <v>49044.2</v>
      </c>
      <c r="L66" s="13">
        <v>0</v>
      </c>
      <c r="M66" s="13">
        <v>0</v>
      </c>
      <c r="N66" s="37"/>
      <c r="O66" s="37"/>
      <c r="P66" s="14"/>
      <c r="Q66" s="14"/>
      <c r="R66" s="38"/>
      <c r="S66" s="38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</row>
    <row r="67" spans="1:126" ht="25.5" customHeight="1">
      <c r="A67" s="33"/>
      <c r="B67" s="36"/>
      <c r="C67" s="27" t="s">
        <v>2</v>
      </c>
      <c r="D67" s="13">
        <f t="shared" si="29"/>
        <v>45070</v>
      </c>
      <c r="E67" s="13">
        <f t="shared" si="29"/>
        <v>45070</v>
      </c>
      <c r="F67" s="13">
        <v>0</v>
      </c>
      <c r="G67" s="13">
        <v>0</v>
      </c>
      <c r="H67" s="13">
        <v>0</v>
      </c>
      <c r="I67" s="13">
        <v>0</v>
      </c>
      <c r="J67" s="13">
        <v>45070</v>
      </c>
      <c r="K67" s="13">
        <v>45070</v>
      </c>
      <c r="L67" s="13">
        <v>0</v>
      </c>
      <c r="M67" s="13">
        <v>0</v>
      </c>
      <c r="N67" s="37"/>
      <c r="O67" s="37"/>
      <c r="P67" s="14"/>
      <c r="Q67" s="14"/>
      <c r="R67" s="38"/>
      <c r="S67" s="38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</row>
    <row r="68" spans="1:126" s="12" customFormat="1" ht="25.5" customHeight="1">
      <c r="A68" s="49" t="s">
        <v>160</v>
      </c>
      <c r="B68" s="39" t="s">
        <v>257</v>
      </c>
      <c r="C68" s="27" t="s">
        <v>14</v>
      </c>
      <c r="D68" s="15">
        <f t="shared" ref="D68:F71" si="30">D72+D76+D80+D84+D88+D92+D96+D100+D104+D108+D112+D116+D120+D124+D128+D132+D136+D140+D144+D148+D152</f>
        <v>76315.600000000006</v>
      </c>
      <c r="E68" s="15">
        <f t="shared" si="30"/>
        <v>1681.3</v>
      </c>
      <c r="F68" s="15">
        <f t="shared" si="30"/>
        <v>74634.3</v>
      </c>
      <c r="G68" s="15">
        <f t="shared" ref="G68:M68" si="31">G72+G76+G80+G84+G88+G92+G96+G100+G104+G108+G112+G116+G120+G124+G128+G132+G136+G140+G144+G148+G152</f>
        <v>0</v>
      </c>
      <c r="H68" s="15">
        <f t="shared" si="31"/>
        <v>0</v>
      </c>
      <c r="I68" s="15">
        <f t="shared" si="31"/>
        <v>0</v>
      </c>
      <c r="J68" s="15">
        <f t="shared" si="31"/>
        <v>1681.3</v>
      </c>
      <c r="K68" s="15">
        <f t="shared" si="31"/>
        <v>1681.3</v>
      </c>
      <c r="L68" s="15">
        <f t="shared" si="31"/>
        <v>0</v>
      </c>
      <c r="M68" s="15">
        <f t="shared" si="31"/>
        <v>0</v>
      </c>
      <c r="N68" s="42" t="s">
        <v>19</v>
      </c>
      <c r="O68" s="43"/>
      <c r="P68" s="16"/>
      <c r="Q68" s="16"/>
      <c r="R68" s="17"/>
      <c r="S68" s="17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</row>
    <row r="69" spans="1:126" s="12" customFormat="1" ht="25.5" customHeight="1">
      <c r="A69" s="50"/>
      <c r="B69" s="40"/>
      <c r="C69" s="27" t="s">
        <v>0</v>
      </c>
      <c r="D69" s="15">
        <f t="shared" si="30"/>
        <v>73588.3</v>
      </c>
      <c r="E69" s="15">
        <f t="shared" si="30"/>
        <v>1681.3</v>
      </c>
      <c r="F69" s="15">
        <f t="shared" si="30"/>
        <v>71907</v>
      </c>
      <c r="G69" s="15">
        <f t="shared" ref="G69:M71" si="32">G73+G77+G81+G85+G89+G93+G97+G101+G105+G109+G113+G117+G121+G125+G129+G133+G137+G141+G145+G149+G153</f>
        <v>0</v>
      </c>
      <c r="H69" s="15">
        <f t="shared" si="32"/>
        <v>0</v>
      </c>
      <c r="I69" s="15">
        <f t="shared" si="32"/>
        <v>0</v>
      </c>
      <c r="J69" s="15">
        <f t="shared" si="32"/>
        <v>1681.3</v>
      </c>
      <c r="K69" s="15">
        <f t="shared" si="32"/>
        <v>1681.3</v>
      </c>
      <c r="L69" s="15">
        <f t="shared" si="32"/>
        <v>0</v>
      </c>
      <c r="M69" s="15">
        <f t="shared" si="32"/>
        <v>0</v>
      </c>
      <c r="N69" s="44"/>
      <c r="O69" s="45"/>
      <c r="P69" s="16"/>
      <c r="Q69" s="16"/>
      <c r="R69" s="17"/>
      <c r="S69" s="17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</row>
    <row r="70" spans="1:126" s="12" customFormat="1" ht="25.5" customHeight="1">
      <c r="A70" s="50"/>
      <c r="B70" s="40"/>
      <c r="C70" s="27" t="s">
        <v>1</v>
      </c>
      <c r="D70" s="15">
        <f t="shared" si="30"/>
        <v>2727.3</v>
      </c>
      <c r="E70" s="15">
        <f t="shared" si="30"/>
        <v>0</v>
      </c>
      <c r="F70" s="15">
        <f t="shared" si="30"/>
        <v>2727.3</v>
      </c>
      <c r="G70" s="15">
        <f t="shared" si="32"/>
        <v>0</v>
      </c>
      <c r="H70" s="15">
        <f t="shared" si="32"/>
        <v>0</v>
      </c>
      <c r="I70" s="15">
        <f t="shared" si="32"/>
        <v>0</v>
      </c>
      <c r="J70" s="15">
        <f t="shared" si="32"/>
        <v>0</v>
      </c>
      <c r="K70" s="15">
        <f t="shared" si="32"/>
        <v>0</v>
      </c>
      <c r="L70" s="15">
        <f t="shared" si="32"/>
        <v>0</v>
      </c>
      <c r="M70" s="15">
        <f t="shared" si="32"/>
        <v>0</v>
      </c>
      <c r="N70" s="44"/>
      <c r="O70" s="45"/>
      <c r="P70" s="16"/>
      <c r="Q70" s="16"/>
      <c r="R70" s="17"/>
      <c r="S70" s="17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</row>
    <row r="71" spans="1:126" s="12" customFormat="1" ht="25.5" customHeight="1">
      <c r="A71" s="51"/>
      <c r="B71" s="41"/>
      <c r="C71" s="27" t="s">
        <v>2</v>
      </c>
      <c r="D71" s="15">
        <f t="shared" si="30"/>
        <v>0</v>
      </c>
      <c r="E71" s="15">
        <f t="shared" si="30"/>
        <v>0</v>
      </c>
      <c r="F71" s="15">
        <f t="shared" si="30"/>
        <v>0</v>
      </c>
      <c r="G71" s="15">
        <f t="shared" si="32"/>
        <v>0</v>
      </c>
      <c r="H71" s="15">
        <f t="shared" si="32"/>
        <v>0</v>
      </c>
      <c r="I71" s="15">
        <f t="shared" si="32"/>
        <v>0</v>
      </c>
      <c r="J71" s="15">
        <f t="shared" si="32"/>
        <v>0</v>
      </c>
      <c r="K71" s="15">
        <f t="shared" si="32"/>
        <v>0</v>
      </c>
      <c r="L71" s="15">
        <f t="shared" si="32"/>
        <v>0</v>
      </c>
      <c r="M71" s="15">
        <f t="shared" si="32"/>
        <v>0</v>
      </c>
      <c r="N71" s="46"/>
      <c r="O71" s="47"/>
      <c r="P71" s="16"/>
      <c r="Q71" s="16"/>
      <c r="R71" s="17"/>
      <c r="S71" s="17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</row>
    <row r="72" spans="1:126" ht="30" customHeight="1">
      <c r="A72" s="31" t="s">
        <v>258</v>
      </c>
      <c r="B72" s="48" t="s">
        <v>95</v>
      </c>
      <c r="C72" s="27" t="s">
        <v>14</v>
      </c>
      <c r="D72" s="13">
        <f t="shared" ref="D72:M72" si="33">SUM(D73:D75)</f>
        <v>298.8</v>
      </c>
      <c r="E72" s="13">
        <f t="shared" si="33"/>
        <v>0</v>
      </c>
      <c r="F72" s="13">
        <f t="shared" si="33"/>
        <v>298.8</v>
      </c>
      <c r="G72" s="13">
        <f t="shared" si="33"/>
        <v>0</v>
      </c>
      <c r="H72" s="13">
        <f t="shared" si="33"/>
        <v>0</v>
      </c>
      <c r="I72" s="13">
        <f t="shared" si="33"/>
        <v>0</v>
      </c>
      <c r="J72" s="13">
        <f t="shared" si="33"/>
        <v>0</v>
      </c>
      <c r="K72" s="13">
        <f t="shared" si="33"/>
        <v>0</v>
      </c>
      <c r="L72" s="13">
        <f t="shared" si="33"/>
        <v>0</v>
      </c>
      <c r="M72" s="13">
        <f t="shared" si="33"/>
        <v>0</v>
      </c>
      <c r="N72" s="37" t="s">
        <v>19</v>
      </c>
      <c r="O72" s="37"/>
    </row>
    <row r="73" spans="1:126" ht="30" customHeight="1">
      <c r="A73" s="32"/>
      <c r="B73" s="48"/>
      <c r="C73" s="27" t="s">
        <v>0</v>
      </c>
      <c r="D73" s="13">
        <f t="shared" ref="D73:E75" si="34">F73+H73+J73+L73</f>
        <v>298.8</v>
      </c>
      <c r="E73" s="13">
        <f t="shared" si="34"/>
        <v>0</v>
      </c>
      <c r="F73" s="13">
        <v>298.8</v>
      </c>
      <c r="G73" s="13"/>
      <c r="H73" s="13"/>
      <c r="I73" s="13"/>
      <c r="J73" s="13"/>
      <c r="K73" s="13"/>
      <c r="L73" s="13"/>
      <c r="M73" s="13"/>
      <c r="N73" s="37"/>
      <c r="O73" s="37"/>
    </row>
    <row r="74" spans="1:126" ht="30" customHeight="1">
      <c r="A74" s="32"/>
      <c r="B74" s="48"/>
      <c r="C74" s="27" t="s">
        <v>1</v>
      </c>
      <c r="D74" s="13">
        <f t="shared" si="34"/>
        <v>0</v>
      </c>
      <c r="E74" s="13">
        <f t="shared" si="34"/>
        <v>0</v>
      </c>
      <c r="F74" s="13"/>
      <c r="G74" s="13"/>
      <c r="H74" s="13"/>
      <c r="I74" s="13"/>
      <c r="J74" s="13"/>
      <c r="K74" s="13"/>
      <c r="L74" s="13"/>
      <c r="M74" s="13"/>
      <c r="N74" s="37"/>
      <c r="O74" s="37"/>
    </row>
    <row r="75" spans="1:126" ht="30" customHeight="1">
      <c r="A75" s="33"/>
      <c r="B75" s="48"/>
      <c r="C75" s="27" t="s">
        <v>2</v>
      </c>
      <c r="D75" s="13">
        <f t="shared" si="34"/>
        <v>0</v>
      </c>
      <c r="E75" s="13">
        <f t="shared" si="34"/>
        <v>0</v>
      </c>
      <c r="F75" s="13"/>
      <c r="G75" s="13"/>
      <c r="H75" s="13"/>
      <c r="I75" s="13"/>
      <c r="J75" s="13"/>
      <c r="K75" s="13"/>
      <c r="L75" s="13"/>
      <c r="M75" s="13"/>
      <c r="N75" s="37"/>
      <c r="O75" s="37"/>
    </row>
    <row r="76" spans="1:126" ht="20.25" customHeight="1">
      <c r="A76" s="31" t="s">
        <v>259</v>
      </c>
      <c r="B76" s="48" t="s">
        <v>96</v>
      </c>
      <c r="C76" s="27" t="s">
        <v>14</v>
      </c>
      <c r="D76" s="13">
        <f t="shared" ref="D76:M76" si="35">SUM(D77:D79)</f>
        <v>5975.6</v>
      </c>
      <c r="E76" s="13">
        <f t="shared" si="35"/>
        <v>0</v>
      </c>
      <c r="F76" s="13">
        <f t="shared" si="35"/>
        <v>5975.6</v>
      </c>
      <c r="G76" s="13">
        <f t="shared" si="35"/>
        <v>0</v>
      </c>
      <c r="H76" s="13">
        <f t="shared" si="35"/>
        <v>0</v>
      </c>
      <c r="I76" s="13">
        <f t="shared" si="35"/>
        <v>0</v>
      </c>
      <c r="J76" s="13">
        <f t="shared" si="35"/>
        <v>0</v>
      </c>
      <c r="K76" s="13">
        <f t="shared" si="35"/>
        <v>0</v>
      </c>
      <c r="L76" s="13">
        <f t="shared" si="35"/>
        <v>0</v>
      </c>
      <c r="M76" s="13">
        <f t="shared" si="35"/>
        <v>0</v>
      </c>
      <c r="N76" s="37" t="s">
        <v>19</v>
      </c>
      <c r="O76" s="37"/>
    </row>
    <row r="77" spans="1:126" ht="20.25" customHeight="1">
      <c r="A77" s="32"/>
      <c r="B77" s="48"/>
      <c r="C77" s="27" t="s">
        <v>0</v>
      </c>
      <c r="D77" s="13">
        <f t="shared" ref="D77:E79" si="36">F77+H77+J77+L77</f>
        <v>5975.6</v>
      </c>
      <c r="E77" s="13">
        <f t="shared" si="36"/>
        <v>0</v>
      </c>
      <c r="F77" s="13">
        <v>5975.6</v>
      </c>
      <c r="G77" s="13"/>
      <c r="H77" s="13"/>
      <c r="I77" s="13"/>
      <c r="J77" s="13"/>
      <c r="K77" s="13"/>
      <c r="L77" s="13"/>
      <c r="M77" s="13"/>
      <c r="N77" s="37"/>
      <c r="O77" s="37"/>
    </row>
    <row r="78" spans="1:126" ht="20.25" customHeight="1">
      <c r="A78" s="32"/>
      <c r="B78" s="48"/>
      <c r="C78" s="27" t="s">
        <v>1</v>
      </c>
      <c r="D78" s="13">
        <f t="shared" si="36"/>
        <v>0</v>
      </c>
      <c r="E78" s="13">
        <f t="shared" si="36"/>
        <v>0</v>
      </c>
      <c r="F78" s="13"/>
      <c r="G78" s="13"/>
      <c r="H78" s="13"/>
      <c r="I78" s="13"/>
      <c r="J78" s="13"/>
      <c r="K78" s="13"/>
      <c r="L78" s="13"/>
      <c r="M78" s="13"/>
      <c r="N78" s="37"/>
      <c r="O78" s="37"/>
    </row>
    <row r="79" spans="1:126" ht="20.25" customHeight="1">
      <c r="A79" s="33"/>
      <c r="B79" s="48"/>
      <c r="C79" s="27" t="s">
        <v>2</v>
      </c>
      <c r="D79" s="13">
        <f t="shared" si="36"/>
        <v>0</v>
      </c>
      <c r="E79" s="13">
        <f t="shared" si="36"/>
        <v>0</v>
      </c>
      <c r="F79" s="13"/>
      <c r="G79" s="13"/>
      <c r="H79" s="13"/>
      <c r="I79" s="13"/>
      <c r="J79" s="13"/>
      <c r="K79" s="13"/>
      <c r="L79" s="13"/>
      <c r="M79" s="13"/>
      <c r="N79" s="37"/>
      <c r="O79" s="37"/>
    </row>
    <row r="80" spans="1:126" ht="29.25" customHeight="1">
      <c r="A80" s="31" t="s">
        <v>260</v>
      </c>
      <c r="B80" s="48" t="s">
        <v>97</v>
      </c>
      <c r="C80" s="27" t="s">
        <v>14</v>
      </c>
      <c r="D80" s="13">
        <f t="shared" ref="D80:M80" si="37">SUM(D81:D83)</f>
        <v>417.1</v>
      </c>
      <c r="E80" s="13">
        <f t="shared" si="37"/>
        <v>0</v>
      </c>
      <c r="F80" s="13">
        <f t="shared" si="37"/>
        <v>417.1</v>
      </c>
      <c r="G80" s="13">
        <f t="shared" si="37"/>
        <v>0</v>
      </c>
      <c r="H80" s="13">
        <f t="shared" si="37"/>
        <v>0</v>
      </c>
      <c r="I80" s="13">
        <f t="shared" si="37"/>
        <v>0</v>
      </c>
      <c r="J80" s="13">
        <f t="shared" si="37"/>
        <v>0</v>
      </c>
      <c r="K80" s="13">
        <f t="shared" si="37"/>
        <v>0</v>
      </c>
      <c r="L80" s="13">
        <f t="shared" si="37"/>
        <v>0</v>
      </c>
      <c r="M80" s="13">
        <f t="shared" si="37"/>
        <v>0</v>
      </c>
      <c r="N80" s="37" t="s">
        <v>19</v>
      </c>
      <c r="O80" s="37"/>
    </row>
    <row r="81" spans="1:15" ht="29.25" customHeight="1">
      <c r="A81" s="32"/>
      <c r="B81" s="48"/>
      <c r="C81" s="27" t="s">
        <v>0</v>
      </c>
      <c r="D81" s="13">
        <f t="shared" ref="D81:E83" si="38">F81+H81+J81+L81</f>
        <v>417.1</v>
      </c>
      <c r="E81" s="13">
        <f t="shared" si="38"/>
        <v>0</v>
      </c>
      <c r="F81" s="13">
        <v>417.1</v>
      </c>
      <c r="G81" s="13"/>
      <c r="H81" s="13"/>
      <c r="I81" s="13"/>
      <c r="J81" s="13"/>
      <c r="K81" s="13"/>
      <c r="L81" s="13"/>
      <c r="M81" s="13"/>
      <c r="N81" s="37"/>
      <c r="O81" s="37"/>
    </row>
    <row r="82" spans="1:15" ht="29.25" customHeight="1">
      <c r="A82" s="32"/>
      <c r="B82" s="48"/>
      <c r="C82" s="27" t="s">
        <v>1</v>
      </c>
      <c r="D82" s="13">
        <f t="shared" si="38"/>
        <v>0</v>
      </c>
      <c r="E82" s="13">
        <f t="shared" si="38"/>
        <v>0</v>
      </c>
      <c r="F82" s="13"/>
      <c r="G82" s="13"/>
      <c r="H82" s="13"/>
      <c r="I82" s="13"/>
      <c r="J82" s="13"/>
      <c r="K82" s="13"/>
      <c r="L82" s="13"/>
      <c r="M82" s="13"/>
      <c r="N82" s="37"/>
      <c r="O82" s="37"/>
    </row>
    <row r="83" spans="1:15" ht="29.25" customHeight="1">
      <c r="A83" s="33"/>
      <c r="B83" s="48"/>
      <c r="C83" s="27" t="s">
        <v>2</v>
      </c>
      <c r="D83" s="13">
        <f t="shared" si="38"/>
        <v>0</v>
      </c>
      <c r="E83" s="13">
        <f t="shared" si="38"/>
        <v>0</v>
      </c>
      <c r="F83" s="13"/>
      <c r="G83" s="13"/>
      <c r="H83" s="13"/>
      <c r="I83" s="13"/>
      <c r="J83" s="13"/>
      <c r="K83" s="13"/>
      <c r="L83" s="13"/>
      <c r="M83" s="13"/>
      <c r="N83" s="37"/>
      <c r="O83" s="37"/>
    </row>
    <row r="84" spans="1:15" ht="20.25" customHeight="1">
      <c r="A84" s="31" t="s">
        <v>261</v>
      </c>
      <c r="B84" s="48" t="s">
        <v>151</v>
      </c>
      <c r="C84" s="27" t="s">
        <v>14</v>
      </c>
      <c r="D84" s="13">
        <f t="shared" ref="D84:M84" si="39">SUM(D85:D87)</f>
        <v>8341.7999999999993</v>
      </c>
      <c r="E84" s="13">
        <f t="shared" si="39"/>
        <v>0</v>
      </c>
      <c r="F84" s="13">
        <f t="shared" si="39"/>
        <v>8341.7999999999993</v>
      </c>
      <c r="G84" s="13">
        <f t="shared" si="39"/>
        <v>0</v>
      </c>
      <c r="H84" s="13">
        <f t="shared" si="39"/>
        <v>0</v>
      </c>
      <c r="I84" s="13">
        <f t="shared" si="39"/>
        <v>0</v>
      </c>
      <c r="J84" s="13">
        <f t="shared" si="39"/>
        <v>0</v>
      </c>
      <c r="K84" s="13">
        <f t="shared" si="39"/>
        <v>0</v>
      </c>
      <c r="L84" s="13">
        <f t="shared" si="39"/>
        <v>0</v>
      </c>
      <c r="M84" s="13">
        <f t="shared" si="39"/>
        <v>0</v>
      </c>
      <c r="N84" s="37" t="s">
        <v>19</v>
      </c>
      <c r="O84" s="37"/>
    </row>
    <row r="85" spans="1:15" ht="20.25" customHeight="1">
      <c r="A85" s="32"/>
      <c r="B85" s="48"/>
      <c r="C85" s="27" t="s">
        <v>0</v>
      </c>
      <c r="D85" s="13">
        <f t="shared" ref="D85:E87" si="40">F85+H85+J85+L85</f>
        <v>8341.7999999999993</v>
      </c>
      <c r="E85" s="13">
        <f t="shared" si="40"/>
        <v>0</v>
      </c>
      <c r="F85" s="13">
        <v>8341.7999999999993</v>
      </c>
      <c r="G85" s="13"/>
      <c r="H85" s="13"/>
      <c r="I85" s="13"/>
      <c r="J85" s="13"/>
      <c r="K85" s="13"/>
      <c r="L85" s="13"/>
      <c r="M85" s="13"/>
      <c r="N85" s="37"/>
      <c r="O85" s="37"/>
    </row>
    <row r="86" spans="1:15" ht="20.25" customHeight="1">
      <c r="A86" s="32"/>
      <c r="B86" s="48"/>
      <c r="C86" s="27" t="s">
        <v>1</v>
      </c>
      <c r="D86" s="13">
        <f t="shared" si="40"/>
        <v>0</v>
      </c>
      <c r="E86" s="13">
        <f t="shared" si="40"/>
        <v>0</v>
      </c>
      <c r="F86" s="13"/>
      <c r="G86" s="13"/>
      <c r="H86" s="13"/>
      <c r="I86" s="13"/>
      <c r="J86" s="13"/>
      <c r="K86" s="13"/>
      <c r="L86" s="13"/>
      <c r="M86" s="13"/>
      <c r="N86" s="37"/>
      <c r="O86" s="37"/>
    </row>
    <row r="87" spans="1:15" ht="20.25" customHeight="1">
      <c r="A87" s="33"/>
      <c r="B87" s="48"/>
      <c r="C87" s="27" t="s">
        <v>2</v>
      </c>
      <c r="D87" s="13">
        <f t="shared" si="40"/>
        <v>0</v>
      </c>
      <c r="E87" s="13">
        <f t="shared" si="40"/>
        <v>0</v>
      </c>
      <c r="F87" s="13"/>
      <c r="G87" s="13"/>
      <c r="H87" s="13"/>
      <c r="I87" s="13"/>
      <c r="J87" s="13"/>
      <c r="K87" s="13"/>
      <c r="L87" s="13"/>
      <c r="M87" s="13"/>
      <c r="N87" s="37"/>
      <c r="O87" s="37"/>
    </row>
    <row r="88" spans="1:15" ht="30.75" customHeight="1">
      <c r="A88" s="31" t="s">
        <v>262</v>
      </c>
      <c r="B88" s="48" t="s">
        <v>98</v>
      </c>
      <c r="C88" s="27" t="s">
        <v>14</v>
      </c>
      <c r="D88" s="13">
        <f t="shared" ref="D88:M88" si="41">SUM(D89:D91)</f>
        <v>370.4</v>
      </c>
      <c r="E88" s="13">
        <f t="shared" si="41"/>
        <v>0</v>
      </c>
      <c r="F88" s="13">
        <f t="shared" si="41"/>
        <v>370.4</v>
      </c>
      <c r="G88" s="13">
        <f t="shared" si="41"/>
        <v>0</v>
      </c>
      <c r="H88" s="13">
        <f t="shared" si="41"/>
        <v>0</v>
      </c>
      <c r="I88" s="13">
        <f t="shared" si="41"/>
        <v>0</v>
      </c>
      <c r="J88" s="13">
        <f t="shared" si="41"/>
        <v>0</v>
      </c>
      <c r="K88" s="13">
        <f t="shared" si="41"/>
        <v>0</v>
      </c>
      <c r="L88" s="13">
        <f t="shared" si="41"/>
        <v>0</v>
      </c>
      <c r="M88" s="13">
        <f t="shared" si="41"/>
        <v>0</v>
      </c>
      <c r="N88" s="37" t="s">
        <v>19</v>
      </c>
      <c r="O88" s="37"/>
    </row>
    <row r="89" spans="1:15" ht="30.75" customHeight="1">
      <c r="A89" s="32"/>
      <c r="B89" s="48"/>
      <c r="C89" s="27" t="s">
        <v>0</v>
      </c>
      <c r="D89" s="13">
        <f t="shared" ref="D89:E91" si="42">F89+H89+J89+L89</f>
        <v>370.4</v>
      </c>
      <c r="E89" s="13">
        <f t="shared" si="42"/>
        <v>0</v>
      </c>
      <c r="F89" s="13">
        <v>370.4</v>
      </c>
      <c r="G89" s="13"/>
      <c r="H89" s="13"/>
      <c r="I89" s="13"/>
      <c r="J89" s="13"/>
      <c r="K89" s="13"/>
      <c r="L89" s="13"/>
      <c r="M89" s="13"/>
      <c r="N89" s="37"/>
      <c r="O89" s="37"/>
    </row>
    <row r="90" spans="1:15" ht="30.75" customHeight="1">
      <c r="A90" s="32"/>
      <c r="B90" s="48"/>
      <c r="C90" s="27" t="s">
        <v>1</v>
      </c>
      <c r="D90" s="13">
        <f t="shared" si="42"/>
        <v>0</v>
      </c>
      <c r="E90" s="13">
        <f t="shared" si="42"/>
        <v>0</v>
      </c>
      <c r="F90" s="13"/>
      <c r="G90" s="13"/>
      <c r="H90" s="13"/>
      <c r="I90" s="13"/>
      <c r="J90" s="13"/>
      <c r="K90" s="13"/>
      <c r="L90" s="13"/>
      <c r="M90" s="13"/>
      <c r="N90" s="37"/>
      <c r="O90" s="37"/>
    </row>
    <row r="91" spans="1:15" ht="30.75" customHeight="1">
      <c r="A91" s="33"/>
      <c r="B91" s="48"/>
      <c r="C91" s="27" t="s">
        <v>2</v>
      </c>
      <c r="D91" s="13">
        <f t="shared" si="42"/>
        <v>0</v>
      </c>
      <c r="E91" s="13">
        <f t="shared" si="42"/>
        <v>0</v>
      </c>
      <c r="F91" s="13"/>
      <c r="G91" s="13"/>
      <c r="H91" s="13"/>
      <c r="I91" s="13"/>
      <c r="J91" s="13"/>
      <c r="K91" s="13"/>
      <c r="L91" s="13"/>
      <c r="M91" s="13"/>
      <c r="N91" s="37"/>
      <c r="O91" s="37"/>
    </row>
    <row r="92" spans="1:15" ht="20.25" customHeight="1">
      <c r="A92" s="31" t="s">
        <v>263</v>
      </c>
      <c r="B92" s="48" t="s">
        <v>99</v>
      </c>
      <c r="C92" s="27" t="s">
        <v>14</v>
      </c>
      <c r="D92" s="13">
        <f t="shared" ref="D92:M92" si="43">SUM(D93:D95)</f>
        <v>7407</v>
      </c>
      <c r="E92" s="13">
        <f t="shared" si="43"/>
        <v>0</v>
      </c>
      <c r="F92" s="13">
        <f t="shared" si="43"/>
        <v>7407</v>
      </c>
      <c r="G92" s="13">
        <f t="shared" si="43"/>
        <v>0</v>
      </c>
      <c r="H92" s="13">
        <f t="shared" si="43"/>
        <v>0</v>
      </c>
      <c r="I92" s="13">
        <f t="shared" si="43"/>
        <v>0</v>
      </c>
      <c r="J92" s="13">
        <f t="shared" si="43"/>
        <v>0</v>
      </c>
      <c r="K92" s="13">
        <f t="shared" si="43"/>
        <v>0</v>
      </c>
      <c r="L92" s="13">
        <f t="shared" si="43"/>
        <v>0</v>
      </c>
      <c r="M92" s="13">
        <f t="shared" si="43"/>
        <v>0</v>
      </c>
      <c r="N92" s="37" t="s">
        <v>19</v>
      </c>
      <c r="O92" s="37"/>
    </row>
    <row r="93" spans="1:15" ht="20.25" customHeight="1">
      <c r="A93" s="32"/>
      <c r="B93" s="48"/>
      <c r="C93" s="27" t="s">
        <v>0</v>
      </c>
      <c r="D93" s="13">
        <f t="shared" ref="D93:E95" si="44">F93+H93+J93+L93</f>
        <v>7407</v>
      </c>
      <c r="E93" s="13">
        <f t="shared" si="44"/>
        <v>0</v>
      </c>
      <c r="F93" s="13">
        <v>7407</v>
      </c>
      <c r="G93" s="13"/>
      <c r="H93" s="13"/>
      <c r="I93" s="13"/>
      <c r="J93" s="13"/>
      <c r="K93" s="13"/>
      <c r="L93" s="13"/>
      <c r="M93" s="13"/>
      <c r="N93" s="37"/>
      <c r="O93" s="37"/>
    </row>
    <row r="94" spans="1:15" ht="20.25" customHeight="1">
      <c r="A94" s="32"/>
      <c r="B94" s="48"/>
      <c r="C94" s="27" t="s">
        <v>1</v>
      </c>
      <c r="D94" s="13">
        <f t="shared" si="44"/>
        <v>0</v>
      </c>
      <c r="E94" s="13">
        <f t="shared" si="44"/>
        <v>0</v>
      </c>
      <c r="F94" s="13"/>
      <c r="G94" s="13"/>
      <c r="H94" s="13"/>
      <c r="I94" s="13"/>
      <c r="J94" s="13"/>
      <c r="K94" s="13"/>
      <c r="L94" s="13"/>
      <c r="M94" s="13"/>
      <c r="N94" s="37"/>
      <c r="O94" s="37"/>
    </row>
    <row r="95" spans="1:15" ht="20.25" customHeight="1">
      <c r="A95" s="33"/>
      <c r="B95" s="48"/>
      <c r="C95" s="27" t="s">
        <v>2</v>
      </c>
      <c r="D95" s="13">
        <f t="shared" si="44"/>
        <v>0</v>
      </c>
      <c r="E95" s="13">
        <f t="shared" si="44"/>
        <v>0</v>
      </c>
      <c r="F95" s="13"/>
      <c r="G95" s="13"/>
      <c r="H95" s="13"/>
      <c r="I95" s="13"/>
      <c r="J95" s="13"/>
      <c r="K95" s="13"/>
      <c r="L95" s="13"/>
      <c r="M95" s="13"/>
      <c r="N95" s="37"/>
      <c r="O95" s="37"/>
    </row>
    <row r="96" spans="1:15" ht="30.75" customHeight="1">
      <c r="A96" s="31" t="s">
        <v>264</v>
      </c>
      <c r="B96" s="48" t="s">
        <v>100</v>
      </c>
      <c r="C96" s="27" t="s">
        <v>14</v>
      </c>
      <c r="D96" s="13">
        <f t="shared" ref="D96:M96" si="45">SUM(D97:D99)</f>
        <v>646.6</v>
      </c>
      <c r="E96" s="13">
        <f t="shared" si="45"/>
        <v>0</v>
      </c>
      <c r="F96" s="13">
        <f t="shared" si="45"/>
        <v>646.6</v>
      </c>
      <c r="G96" s="13">
        <f t="shared" si="45"/>
        <v>0</v>
      </c>
      <c r="H96" s="13">
        <f t="shared" si="45"/>
        <v>0</v>
      </c>
      <c r="I96" s="13">
        <f t="shared" si="45"/>
        <v>0</v>
      </c>
      <c r="J96" s="13">
        <f t="shared" si="45"/>
        <v>0</v>
      </c>
      <c r="K96" s="13">
        <f t="shared" si="45"/>
        <v>0</v>
      </c>
      <c r="L96" s="13">
        <f t="shared" si="45"/>
        <v>0</v>
      </c>
      <c r="M96" s="13">
        <f t="shared" si="45"/>
        <v>0</v>
      </c>
      <c r="N96" s="37" t="s">
        <v>19</v>
      </c>
      <c r="O96" s="37"/>
    </row>
    <row r="97" spans="1:15" ht="30.75" customHeight="1">
      <c r="A97" s="32"/>
      <c r="B97" s="48"/>
      <c r="C97" s="27" t="s">
        <v>0</v>
      </c>
      <c r="D97" s="13">
        <f t="shared" ref="D97:E99" si="46">F97+H97+J97+L97</f>
        <v>646.6</v>
      </c>
      <c r="E97" s="13">
        <f t="shared" si="46"/>
        <v>0</v>
      </c>
      <c r="F97" s="13">
        <v>646.6</v>
      </c>
      <c r="G97" s="13"/>
      <c r="H97" s="13"/>
      <c r="I97" s="13"/>
      <c r="J97" s="13"/>
      <c r="K97" s="13"/>
      <c r="L97" s="13"/>
      <c r="M97" s="13"/>
      <c r="N97" s="37"/>
      <c r="O97" s="37"/>
    </row>
    <row r="98" spans="1:15" ht="30.75" customHeight="1">
      <c r="A98" s="32"/>
      <c r="B98" s="48"/>
      <c r="C98" s="27" t="s">
        <v>1</v>
      </c>
      <c r="D98" s="13">
        <f t="shared" si="46"/>
        <v>0</v>
      </c>
      <c r="E98" s="13">
        <f t="shared" si="46"/>
        <v>0</v>
      </c>
      <c r="F98" s="13"/>
      <c r="G98" s="13"/>
      <c r="H98" s="13"/>
      <c r="I98" s="13"/>
      <c r="J98" s="13"/>
      <c r="K98" s="13"/>
      <c r="L98" s="13"/>
      <c r="M98" s="13"/>
      <c r="N98" s="37"/>
      <c r="O98" s="37"/>
    </row>
    <row r="99" spans="1:15" ht="30.75" customHeight="1">
      <c r="A99" s="33"/>
      <c r="B99" s="48"/>
      <c r="C99" s="27" t="s">
        <v>2</v>
      </c>
      <c r="D99" s="13">
        <f t="shared" si="46"/>
        <v>0</v>
      </c>
      <c r="E99" s="13">
        <f t="shared" si="46"/>
        <v>0</v>
      </c>
      <c r="F99" s="13"/>
      <c r="G99" s="13"/>
      <c r="H99" s="13"/>
      <c r="I99" s="13"/>
      <c r="J99" s="13"/>
      <c r="K99" s="13"/>
      <c r="L99" s="13"/>
      <c r="M99" s="13"/>
      <c r="N99" s="37"/>
      <c r="O99" s="37"/>
    </row>
    <row r="100" spans="1:15" ht="20.25" customHeight="1">
      <c r="A100" s="31" t="s">
        <v>265</v>
      </c>
      <c r="B100" s="48" t="s">
        <v>101</v>
      </c>
      <c r="C100" s="27" t="s">
        <v>14</v>
      </c>
      <c r="D100" s="13">
        <f t="shared" ref="D100:M100" si="47">SUM(D101:D103)</f>
        <v>12933.1</v>
      </c>
      <c r="E100" s="13">
        <f t="shared" si="47"/>
        <v>0</v>
      </c>
      <c r="F100" s="13">
        <f t="shared" si="47"/>
        <v>12933.1</v>
      </c>
      <c r="G100" s="13">
        <f t="shared" si="47"/>
        <v>0</v>
      </c>
      <c r="H100" s="13">
        <f t="shared" si="47"/>
        <v>0</v>
      </c>
      <c r="I100" s="13">
        <f t="shared" si="47"/>
        <v>0</v>
      </c>
      <c r="J100" s="13">
        <f t="shared" si="47"/>
        <v>0</v>
      </c>
      <c r="K100" s="13">
        <f t="shared" si="47"/>
        <v>0</v>
      </c>
      <c r="L100" s="13">
        <f t="shared" si="47"/>
        <v>0</v>
      </c>
      <c r="M100" s="13">
        <f t="shared" si="47"/>
        <v>0</v>
      </c>
      <c r="N100" s="37" t="s">
        <v>19</v>
      </c>
      <c r="O100" s="37"/>
    </row>
    <row r="101" spans="1:15" ht="20.25" customHeight="1">
      <c r="A101" s="32"/>
      <c r="B101" s="48"/>
      <c r="C101" s="27" t="s">
        <v>0</v>
      </c>
      <c r="D101" s="13">
        <f t="shared" ref="D101:E103" si="48">F101+H101+J101+L101</f>
        <v>12933.1</v>
      </c>
      <c r="E101" s="13">
        <f t="shared" si="48"/>
        <v>0</v>
      </c>
      <c r="F101" s="13">
        <v>12933.1</v>
      </c>
      <c r="G101" s="13"/>
      <c r="H101" s="13"/>
      <c r="I101" s="13"/>
      <c r="J101" s="13"/>
      <c r="K101" s="13"/>
      <c r="L101" s="13"/>
      <c r="M101" s="13"/>
      <c r="N101" s="37"/>
      <c r="O101" s="37"/>
    </row>
    <row r="102" spans="1:15" ht="20.25" customHeight="1">
      <c r="A102" s="32"/>
      <c r="B102" s="48"/>
      <c r="C102" s="27" t="s">
        <v>1</v>
      </c>
      <c r="D102" s="13">
        <f t="shared" si="48"/>
        <v>0</v>
      </c>
      <c r="E102" s="13">
        <f t="shared" si="48"/>
        <v>0</v>
      </c>
      <c r="F102" s="13"/>
      <c r="G102" s="13"/>
      <c r="H102" s="13"/>
      <c r="I102" s="13"/>
      <c r="J102" s="13"/>
      <c r="K102" s="13"/>
      <c r="L102" s="13"/>
      <c r="M102" s="13"/>
      <c r="N102" s="37"/>
      <c r="O102" s="37"/>
    </row>
    <row r="103" spans="1:15" ht="20.25" customHeight="1">
      <c r="A103" s="33"/>
      <c r="B103" s="48"/>
      <c r="C103" s="27" t="s">
        <v>2</v>
      </c>
      <c r="D103" s="13">
        <f t="shared" si="48"/>
        <v>0</v>
      </c>
      <c r="E103" s="13">
        <f t="shared" si="48"/>
        <v>0</v>
      </c>
      <c r="F103" s="13"/>
      <c r="G103" s="13"/>
      <c r="H103" s="13"/>
      <c r="I103" s="13"/>
      <c r="J103" s="13"/>
      <c r="K103" s="13"/>
      <c r="L103" s="13"/>
      <c r="M103" s="13"/>
      <c r="N103" s="37"/>
      <c r="O103" s="37"/>
    </row>
    <row r="104" spans="1:15" ht="29.25" customHeight="1">
      <c r="A104" s="31" t="s">
        <v>266</v>
      </c>
      <c r="B104" s="48" t="s">
        <v>102</v>
      </c>
      <c r="C104" s="27" t="s">
        <v>14</v>
      </c>
      <c r="D104" s="13">
        <f t="shared" ref="D104:M104" si="49">SUM(D105:D107)</f>
        <v>142.4</v>
      </c>
      <c r="E104" s="13">
        <f t="shared" si="49"/>
        <v>0</v>
      </c>
      <c r="F104" s="13">
        <f t="shared" si="49"/>
        <v>142.4</v>
      </c>
      <c r="G104" s="13">
        <f t="shared" si="49"/>
        <v>0</v>
      </c>
      <c r="H104" s="13">
        <f t="shared" si="49"/>
        <v>0</v>
      </c>
      <c r="I104" s="13">
        <f t="shared" si="49"/>
        <v>0</v>
      </c>
      <c r="J104" s="13">
        <f t="shared" si="49"/>
        <v>0</v>
      </c>
      <c r="K104" s="13">
        <f t="shared" si="49"/>
        <v>0</v>
      </c>
      <c r="L104" s="13">
        <f t="shared" si="49"/>
        <v>0</v>
      </c>
      <c r="M104" s="13">
        <f t="shared" si="49"/>
        <v>0</v>
      </c>
      <c r="N104" s="37" t="s">
        <v>19</v>
      </c>
      <c r="O104" s="37"/>
    </row>
    <row r="105" spans="1:15" ht="29.25" customHeight="1">
      <c r="A105" s="32"/>
      <c r="B105" s="48"/>
      <c r="C105" s="27" t="s">
        <v>0</v>
      </c>
      <c r="D105" s="13">
        <f t="shared" ref="D105:E107" si="50">F105+H105+J105+L105</f>
        <v>142.4</v>
      </c>
      <c r="E105" s="13">
        <f t="shared" si="50"/>
        <v>0</v>
      </c>
      <c r="F105" s="13">
        <v>142.4</v>
      </c>
      <c r="G105" s="13"/>
      <c r="H105" s="13"/>
      <c r="I105" s="13"/>
      <c r="J105" s="13"/>
      <c r="K105" s="13"/>
      <c r="L105" s="13"/>
      <c r="M105" s="13"/>
      <c r="N105" s="37"/>
      <c r="O105" s="37"/>
    </row>
    <row r="106" spans="1:15" ht="29.25" customHeight="1">
      <c r="A106" s="32"/>
      <c r="B106" s="48"/>
      <c r="C106" s="27" t="s">
        <v>1</v>
      </c>
      <c r="D106" s="13">
        <f t="shared" si="50"/>
        <v>0</v>
      </c>
      <c r="E106" s="13">
        <f t="shared" si="50"/>
        <v>0</v>
      </c>
      <c r="F106" s="13"/>
      <c r="G106" s="13"/>
      <c r="H106" s="13"/>
      <c r="I106" s="13"/>
      <c r="J106" s="13"/>
      <c r="K106" s="13"/>
      <c r="L106" s="13"/>
      <c r="M106" s="13"/>
      <c r="N106" s="37"/>
      <c r="O106" s="37"/>
    </row>
    <row r="107" spans="1:15" ht="29.25" customHeight="1">
      <c r="A107" s="33"/>
      <c r="B107" s="48"/>
      <c r="C107" s="27" t="s">
        <v>2</v>
      </c>
      <c r="D107" s="13">
        <f t="shared" si="50"/>
        <v>0</v>
      </c>
      <c r="E107" s="13">
        <f t="shared" si="50"/>
        <v>0</v>
      </c>
      <c r="F107" s="13"/>
      <c r="G107" s="13"/>
      <c r="H107" s="13"/>
      <c r="I107" s="13"/>
      <c r="J107" s="13"/>
      <c r="K107" s="13"/>
      <c r="L107" s="13"/>
      <c r="M107" s="13"/>
      <c r="N107" s="37"/>
      <c r="O107" s="37"/>
    </row>
    <row r="108" spans="1:15" ht="20.25" customHeight="1">
      <c r="A108" s="31" t="s">
        <v>267</v>
      </c>
      <c r="B108" s="48" t="s">
        <v>103</v>
      </c>
      <c r="C108" s="27" t="s">
        <v>14</v>
      </c>
      <c r="D108" s="13">
        <f t="shared" ref="D108:M108" si="51">SUM(D109:D111)</f>
        <v>2848.7</v>
      </c>
      <c r="E108" s="13">
        <f t="shared" si="51"/>
        <v>0</v>
      </c>
      <c r="F108" s="13">
        <f t="shared" si="51"/>
        <v>2848.7</v>
      </c>
      <c r="G108" s="13">
        <f t="shared" si="51"/>
        <v>0</v>
      </c>
      <c r="H108" s="13">
        <f t="shared" si="51"/>
        <v>0</v>
      </c>
      <c r="I108" s="13">
        <f t="shared" si="51"/>
        <v>0</v>
      </c>
      <c r="J108" s="13">
        <f t="shared" si="51"/>
        <v>0</v>
      </c>
      <c r="K108" s="13">
        <f t="shared" si="51"/>
        <v>0</v>
      </c>
      <c r="L108" s="13">
        <f t="shared" si="51"/>
        <v>0</v>
      </c>
      <c r="M108" s="13">
        <f t="shared" si="51"/>
        <v>0</v>
      </c>
      <c r="N108" s="37" t="s">
        <v>19</v>
      </c>
      <c r="O108" s="37"/>
    </row>
    <row r="109" spans="1:15" ht="20.25" customHeight="1">
      <c r="A109" s="32"/>
      <c r="B109" s="48"/>
      <c r="C109" s="27" t="s">
        <v>0</v>
      </c>
      <c r="D109" s="13">
        <f t="shared" ref="D109:E111" si="52">F109+H109+J109+L109</f>
        <v>2848.7</v>
      </c>
      <c r="E109" s="13">
        <f t="shared" si="52"/>
        <v>0</v>
      </c>
      <c r="F109" s="13">
        <v>2848.7</v>
      </c>
      <c r="G109" s="13"/>
      <c r="H109" s="13"/>
      <c r="I109" s="13"/>
      <c r="J109" s="13"/>
      <c r="K109" s="13"/>
      <c r="L109" s="13"/>
      <c r="M109" s="13"/>
      <c r="N109" s="37"/>
      <c r="O109" s="37"/>
    </row>
    <row r="110" spans="1:15" ht="20.25" customHeight="1">
      <c r="A110" s="32"/>
      <c r="B110" s="48"/>
      <c r="C110" s="27" t="s">
        <v>1</v>
      </c>
      <c r="D110" s="13">
        <f t="shared" si="52"/>
        <v>0</v>
      </c>
      <c r="E110" s="13">
        <f t="shared" si="52"/>
        <v>0</v>
      </c>
      <c r="F110" s="13"/>
      <c r="G110" s="13"/>
      <c r="H110" s="13"/>
      <c r="I110" s="13"/>
      <c r="J110" s="13"/>
      <c r="K110" s="13"/>
      <c r="L110" s="13"/>
      <c r="M110" s="13"/>
      <c r="N110" s="37"/>
      <c r="O110" s="37"/>
    </row>
    <row r="111" spans="1:15" ht="20.25" customHeight="1">
      <c r="A111" s="33"/>
      <c r="B111" s="48"/>
      <c r="C111" s="27" t="s">
        <v>2</v>
      </c>
      <c r="D111" s="13">
        <f t="shared" si="52"/>
        <v>0</v>
      </c>
      <c r="E111" s="13">
        <f t="shared" si="52"/>
        <v>0</v>
      </c>
      <c r="F111" s="13"/>
      <c r="G111" s="13"/>
      <c r="H111" s="13"/>
      <c r="I111" s="13"/>
      <c r="J111" s="13"/>
      <c r="K111" s="13"/>
      <c r="L111" s="13"/>
      <c r="M111" s="13"/>
      <c r="N111" s="37"/>
      <c r="O111" s="37"/>
    </row>
    <row r="112" spans="1:15" ht="30" customHeight="1">
      <c r="A112" s="31" t="s">
        <v>268</v>
      </c>
      <c r="B112" s="48" t="s">
        <v>104</v>
      </c>
      <c r="C112" s="27" t="s">
        <v>14</v>
      </c>
      <c r="D112" s="13">
        <f t="shared" ref="D112:M112" si="53">SUM(D113:D115)</f>
        <v>520.4</v>
      </c>
      <c r="E112" s="13">
        <f t="shared" si="53"/>
        <v>0</v>
      </c>
      <c r="F112" s="13">
        <f t="shared" si="53"/>
        <v>520.4</v>
      </c>
      <c r="G112" s="13">
        <f t="shared" si="53"/>
        <v>0</v>
      </c>
      <c r="H112" s="13">
        <f t="shared" si="53"/>
        <v>0</v>
      </c>
      <c r="I112" s="13">
        <f t="shared" si="53"/>
        <v>0</v>
      </c>
      <c r="J112" s="13">
        <f t="shared" si="53"/>
        <v>0</v>
      </c>
      <c r="K112" s="13">
        <f t="shared" si="53"/>
        <v>0</v>
      </c>
      <c r="L112" s="13">
        <f t="shared" si="53"/>
        <v>0</v>
      </c>
      <c r="M112" s="13">
        <f t="shared" si="53"/>
        <v>0</v>
      </c>
      <c r="N112" s="37" t="s">
        <v>19</v>
      </c>
      <c r="O112" s="37"/>
    </row>
    <row r="113" spans="1:15" ht="30" customHeight="1">
      <c r="A113" s="32"/>
      <c r="B113" s="48"/>
      <c r="C113" s="27" t="s">
        <v>0</v>
      </c>
      <c r="D113" s="13">
        <f t="shared" ref="D113:E115" si="54">F113+H113+J113+L113</f>
        <v>520.4</v>
      </c>
      <c r="E113" s="13">
        <f t="shared" si="54"/>
        <v>0</v>
      </c>
      <c r="F113" s="13">
        <v>520.4</v>
      </c>
      <c r="G113" s="13"/>
      <c r="H113" s="13"/>
      <c r="I113" s="13"/>
      <c r="J113" s="13"/>
      <c r="K113" s="13"/>
      <c r="L113" s="13"/>
      <c r="M113" s="13"/>
      <c r="N113" s="37"/>
      <c r="O113" s="37"/>
    </row>
    <row r="114" spans="1:15" ht="30" customHeight="1">
      <c r="A114" s="32"/>
      <c r="B114" s="48"/>
      <c r="C114" s="27" t="s">
        <v>1</v>
      </c>
      <c r="D114" s="13">
        <f t="shared" si="54"/>
        <v>0</v>
      </c>
      <c r="E114" s="13">
        <f t="shared" si="54"/>
        <v>0</v>
      </c>
      <c r="F114" s="13"/>
      <c r="G114" s="13"/>
      <c r="H114" s="13"/>
      <c r="I114" s="13"/>
      <c r="J114" s="13"/>
      <c r="K114" s="13"/>
      <c r="L114" s="13"/>
      <c r="M114" s="13"/>
      <c r="N114" s="37"/>
      <c r="O114" s="37"/>
    </row>
    <row r="115" spans="1:15" ht="30" customHeight="1">
      <c r="A115" s="33"/>
      <c r="B115" s="48"/>
      <c r="C115" s="27" t="s">
        <v>2</v>
      </c>
      <c r="D115" s="13">
        <f t="shared" si="54"/>
        <v>0</v>
      </c>
      <c r="E115" s="13">
        <f t="shared" si="54"/>
        <v>0</v>
      </c>
      <c r="F115" s="13"/>
      <c r="G115" s="13"/>
      <c r="H115" s="13"/>
      <c r="I115" s="13"/>
      <c r="J115" s="13"/>
      <c r="K115" s="13"/>
      <c r="L115" s="13"/>
      <c r="M115" s="13"/>
      <c r="N115" s="37"/>
      <c r="O115" s="37"/>
    </row>
    <row r="116" spans="1:15" ht="20.25" customHeight="1">
      <c r="A116" s="31" t="s">
        <v>269</v>
      </c>
      <c r="B116" s="48" t="s">
        <v>105</v>
      </c>
      <c r="C116" s="27" t="s">
        <v>14</v>
      </c>
      <c r="D116" s="13">
        <f t="shared" ref="D116:M116" si="55">SUM(D117:D119)</f>
        <v>10408.299999999999</v>
      </c>
      <c r="E116" s="13">
        <f t="shared" si="55"/>
        <v>0</v>
      </c>
      <c r="F116" s="13">
        <f t="shared" si="55"/>
        <v>10408.299999999999</v>
      </c>
      <c r="G116" s="13">
        <f t="shared" si="55"/>
        <v>0</v>
      </c>
      <c r="H116" s="13">
        <f t="shared" si="55"/>
        <v>0</v>
      </c>
      <c r="I116" s="13">
        <f t="shared" si="55"/>
        <v>0</v>
      </c>
      <c r="J116" s="13">
        <f t="shared" si="55"/>
        <v>0</v>
      </c>
      <c r="K116" s="13">
        <f t="shared" si="55"/>
        <v>0</v>
      </c>
      <c r="L116" s="13">
        <f t="shared" si="55"/>
        <v>0</v>
      </c>
      <c r="M116" s="13">
        <f t="shared" si="55"/>
        <v>0</v>
      </c>
      <c r="N116" s="37" t="s">
        <v>19</v>
      </c>
      <c r="O116" s="37"/>
    </row>
    <row r="117" spans="1:15" ht="20.25" customHeight="1">
      <c r="A117" s="32"/>
      <c r="B117" s="48"/>
      <c r="C117" s="27" t="s">
        <v>0</v>
      </c>
      <c r="D117" s="13">
        <f t="shared" ref="D117:E119" si="56">F117+H117+J117+L117</f>
        <v>10408.299999999999</v>
      </c>
      <c r="E117" s="13">
        <f t="shared" si="56"/>
        <v>0</v>
      </c>
      <c r="F117" s="13">
        <v>10408.299999999999</v>
      </c>
      <c r="G117" s="13"/>
      <c r="H117" s="13"/>
      <c r="I117" s="13"/>
      <c r="J117" s="13"/>
      <c r="K117" s="13"/>
      <c r="L117" s="13"/>
      <c r="M117" s="13"/>
      <c r="N117" s="37"/>
      <c r="O117" s="37"/>
    </row>
    <row r="118" spans="1:15" ht="20.25" customHeight="1">
      <c r="A118" s="32"/>
      <c r="B118" s="48"/>
      <c r="C118" s="27" t="s">
        <v>1</v>
      </c>
      <c r="D118" s="13">
        <f t="shared" si="56"/>
        <v>0</v>
      </c>
      <c r="E118" s="13">
        <f t="shared" si="56"/>
        <v>0</v>
      </c>
      <c r="F118" s="13"/>
      <c r="G118" s="13"/>
      <c r="H118" s="13"/>
      <c r="I118" s="13"/>
      <c r="J118" s="13"/>
      <c r="K118" s="13"/>
      <c r="L118" s="13"/>
      <c r="M118" s="13"/>
      <c r="N118" s="37"/>
      <c r="O118" s="37"/>
    </row>
    <row r="119" spans="1:15" ht="20.25" customHeight="1">
      <c r="A119" s="33"/>
      <c r="B119" s="48"/>
      <c r="C119" s="27" t="s">
        <v>2</v>
      </c>
      <c r="D119" s="13">
        <f t="shared" si="56"/>
        <v>0</v>
      </c>
      <c r="E119" s="13">
        <f t="shared" si="56"/>
        <v>0</v>
      </c>
      <c r="F119" s="13"/>
      <c r="G119" s="13"/>
      <c r="H119" s="13"/>
      <c r="I119" s="13"/>
      <c r="J119" s="13"/>
      <c r="K119" s="13"/>
      <c r="L119" s="13"/>
      <c r="M119" s="13"/>
      <c r="N119" s="37"/>
      <c r="O119" s="37"/>
    </row>
    <row r="120" spans="1:15" ht="29.25" customHeight="1">
      <c r="A120" s="31" t="s">
        <v>270</v>
      </c>
      <c r="B120" s="48" t="s">
        <v>106</v>
      </c>
      <c r="C120" s="27" t="s">
        <v>14</v>
      </c>
      <c r="D120" s="13">
        <f t="shared" ref="D120:M120" si="57">SUM(D121:D123)</f>
        <v>518.20000000000005</v>
      </c>
      <c r="E120" s="13">
        <f t="shared" si="57"/>
        <v>0</v>
      </c>
      <c r="F120" s="13">
        <f t="shared" si="57"/>
        <v>518.20000000000005</v>
      </c>
      <c r="G120" s="13">
        <f t="shared" si="57"/>
        <v>0</v>
      </c>
      <c r="H120" s="13">
        <f t="shared" si="57"/>
        <v>0</v>
      </c>
      <c r="I120" s="13">
        <f t="shared" si="57"/>
        <v>0</v>
      </c>
      <c r="J120" s="13">
        <f t="shared" si="57"/>
        <v>0</v>
      </c>
      <c r="K120" s="13">
        <f t="shared" si="57"/>
        <v>0</v>
      </c>
      <c r="L120" s="13">
        <f t="shared" si="57"/>
        <v>0</v>
      </c>
      <c r="M120" s="13">
        <f t="shared" si="57"/>
        <v>0</v>
      </c>
      <c r="N120" s="37" t="s">
        <v>19</v>
      </c>
      <c r="O120" s="37"/>
    </row>
    <row r="121" spans="1:15" ht="29.25" customHeight="1">
      <c r="A121" s="32"/>
      <c r="B121" s="48"/>
      <c r="C121" s="27" t="s">
        <v>0</v>
      </c>
      <c r="D121" s="13">
        <f t="shared" ref="D121:E123" si="58">F121+H121+J121+L121</f>
        <v>518.20000000000005</v>
      </c>
      <c r="E121" s="13">
        <f t="shared" si="58"/>
        <v>0</v>
      </c>
      <c r="F121" s="13">
        <v>518.20000000000005</v>
      </c>
      <c r="G121" s="13"/>
      <c r="H121" s="13"/>
      <c r="I121" s="13"/>
      <c r="J121" s="13"/>
      <c r="K121" s="13"/>
      <c r="L121" s="13"/>
      <c r="M121" s="13"/>
      <c r="N121" s="37"/>
      <c r="O121" s="37"/>
    </row>
    <row r="122" spans="1:15" ht="29.25" customHeight="1">
      <c r="A122" s="32"/>
      <c r="B122" s="48"/>
      <c r="C122" s="27" t="s">
        <v>1</v>
      </c>
      <c r="D122" s="13">
        <f t="shared" si="58"/>
        <v>0</v>
      </c>
      <c r="E122" s="13">
        <f t="shared" si="58"/>
        <v>0</v>
      </c>
      <c r="F122" s="13"/>
      <c r="G122" s="13"/>
      <c r="H122" s="13"/>
      <c r="I122" s="13"/>
      <c r="J122" s="13"/>
      <c r="K122" s="13"/>
      <c r="L122" s="13"/>
      <c r="M122" s="13"/>
      <c r="N122" s="37"/>
      <c r="O122" s="37"/>
    </row>
    <row r="123" spans="1:15" ht="29.25" customHeight="1">
      <c r="A123" s="33"/>
      <c r="B123" s="48"/>
      <c r="C123" s="27" t="s">
        <v>2</v>
      </c>
      <c r="D123" s="13">
        <f t="shared" si="58"/>
        <v>0</v>
      </c>
      <c r="E123" s="13">
        <f t="shared" si="58"/>
        <v>0</v>
      </c>
      <c r="F123" s="13"/>
      <c r="G123" s="13"/>
      <c r="H123" s="13"/>
      <c r="I123" s="13"/>
      <c r="J123" s="13"/>
      <c r="K123" s="13"/>
      <c r="L123" s="13"/>
      <c r="M123" s="13"/>
      <c r="N123" s="37"/>
      <c r="O123" s="37"/>
    </row>
    <row r="124" spans="1:15" ht="20.25" customHeight="1">
      <c r="A124" s="31" t="s">
        <v>271</v>
      </c>
      <c r="B124" s="48" t="s">
        <v>107</v>
      </c>
      <c r="C124" s="27" t="s">
        <v>14</v>
      </c>
      <c r="D124" s="13">
        <f t="shared" ref="D124:M124" si="59">SUM(D125:D127)</f>
        <v>10364.799999999999</v>
      </c>
      <c r="E124" s="13">
        <f t="shared" si="59"/>
        <v>0</v>
      </c>
      <c r="F124" s="13">
        <f t="shared" si="59"/>
        <v>10364.799999999999</v>
      </c>
      <c r="G124" s="13">
        <f t="shared" si="59"/>
        <v>0</v>
      </c>
      <c r="H124" s="13">
        <f t="shared" si="59"/>
        <v>0</v>
      </c>
      <c r="I124" s="13">
        <f t="shared" si="59"/>
        <v>0</v>
      </c>
      <c r="J124" s="13">
        <f t="shared" si="59"/>
        <v>0</v>
      </c>
      <c r="K124" s="13">
        <f t="shared" si="59"/>
        <v>0</v>
      </c>
      <c r="L124" s="13">
        <f t="shared" si="59"/>
        <v>0</v>
      </c>
      <c r="M124" s="13">
        <f t="shared" si="59"/>
        <v>0</v>
      </c>
      <c r="N124" s="37" t="s">
        <v>19</v>
      </c>
      <c r="O124" s="37"/>
    </row>
    <row r="125" spans="1:15" ht="20.25" customHeight="1">
      <c r="A125" s="32"/>
      <c r="B125" s="48"/>
      <c r="C125" s="27" t="s">
        <v>0</v>
      </c>
      <c r="D125" s="13">
        <f t="shared" ref="D125:E127" si="60">F125+H125+J125+L125</f>
        <v>10364.799999999999</v>
      </c>
      <c r="E125" s="13">
        <f t="shared" si="60"/>
        <v>0</v>
      </c>
      <c r="F125" s="13">
        <v>10364.799999999999</v>
      </c>
      <c r="G125" s="13"/>
      <c r="H125" s="13"/>
      <c r="I125" s="13"/>
      <c r="J125" s="13"/>
      <c r="K125" s="13"/>
      <c r="L125" s="13"/>
      <c r="M125" s="13"/>
      <c r="N125" s="37"/>
      <c r="O125" s="37"/>
    </row>
    <row r="126" spans="1:15" ht="20.25" customHeight="1">
      <c r="A126" s="32"/>
      <c r="B126" s="48"/>
      <c r="C126" s="27" t="s">
        <v>1</v>
      </c>
      <c r="D126" s="13">
        <f t="shared" si="60"/>
        <v>0</v>
      </c>
      <c r="E126" s="13">
        <f t="shared" si="60"/>
        <v>0</v>
      </c>
      <c r="F126" s="13"/>
      <c r="G126" s="13"/>
      <c r="H126" s="13"/>
      <c r="I126" s="13"/>
      <c r="J126" s="13"/>
      <c r="K126" s="13"/>
      <c r="L126" s="13"/>
      <c r="M126" s="13"/>
      <c r="N126" s="37"/>
      <c r="O126" s="37"/>
    </row>
    <row r="127" spans="1:15" ht="20.25" customHeight="1">
      <c r="A127" s="33"/>
      <c r="B127" s="48"/>
      <c r="C127" s="27" t="s">
        <v>2</v>
      </c>
      <c r="D127" s="13">
        <f t="shared" si="60"/>
        <v>0</v>
      </c>
      <c r="E127" s="13">
        <f t="shared" si="60"/>
        <v>0</v>
      </c>
      <c r="F127" s="13"/>
      <c r="G127" s="13"/>
      <c r="H127" s="13"/>
      <c r="I127" s="13"/>
      <c r="J127" s="13"/>
      <c r="K127" s="13"/>
      <c r="L127" s="13"/>
      <c r="M127" s="13"/>
      <c r="N127" s="37"/>
      <c r="O127" s="37"/>
    </row>
    <row r="128" spans="1:15" ht="30" customHeight="1">
      <c r="A128" s="31" t="s">
        <v>272</v>
      </c>
      <c r="B128" s="48" t="s">
        <v>108</v>
      </c>
      <c r="C128" s="27" t="s">
        <v>14</v>
      </c>
      <c r="D128" s="13">
        <f t="shared" ref="D128:M128" si="61">SUM(D129:D131)</f>
        <v>450.9</v>
      </c>
      <c r="E128" s="13">
        <f t="shared" si="61"/>
        <v>0</v>
      </c>
      <c r="F128" s="13">
        <f t="shared" si="61"/>
        <v>450.9</v>
      </c>
      <c r="G128" s="13">
        <f t="shared" si="61"/>
        <v>0</v>
      </c>
      <c r="H128" s="13">
        <f t="shared" si="61"/>
        <v>0</v>
      </c>
      <c r="I128" s="13">
        <f t="shared" si="61"/>
        <v>0</v>
      </c>
      <c r="J128" s="13">
        <f t="shared" si="61"/>
        <v>0</v>
      </c>
      <c r="K128" s="13">
        <f t="shared" si="61"/>
        <v>0</v>
      </c>
      <c r="L128" s="13">
        <f t="shared" si="61"/>
        <v>0</v>
      </c>
      <c r="M128" s="13">
        <f t="shared" si="61"/>
        <v>0</v>
      </c>
      <c r="N128" s="37" t="s">
        <v>19</v>
      </c>
      <c r="O128" s="37"/>
    </row>
    <row r="129" spans="1:15" ht="30" customHeight="1">
      <c r="A129" s="32"/>
      <c r="B129" s="48"/>
      <c r="C129" s="27" t="s">
        <v>0</v>
      </c>
      <c r="D129" s="13">
        <f t="shared" ref="D129:E131" si="62">F129+H129+J129+L129</f>
        <v>450.9</v>
      </c>
      <c r="E129" s="13">
        <f t="shared" si="62"/>
        <v>0</v>
      </c>
      <c r="F129" s="13">
        <v>450.9</v>
      </c>
      <c r="G129" s="13"/>
      <c r="H129" s="13"/>
      <c r="I129" s="13"/>
      <c r="J129" s="13"/>
      <c r="K129" s="13"/>
      <c r="L129" s="13"/>
      <c r="M129" s="13"/>
      <c r="N129" s="37"/>
      <c r="O129" s="37"/>
    </row>
    <row r="130" spans="1:15" ht="30" customHeight="1">
      <c r="A130" s="32"/>
      <c r="B130" s="48"/>
      <c r="C130" s="27" t="s">
        <v>1</v>
      </c>
      <c r="D130" s="13">
        <f t="shared" si="62"/>
        <v>0</v>
      </c>
      <c r="E130" s="13">
        <f t="shared" si="62"/>
        <v>0</v>
      </c>
      <c r="F130" s="13"/>
      <c r="G130" s="13"/>
      <c r="H130" s="13"/>
      <c r="I130" s="13"/>
      <c r="J130" s="13"/>
      <c r="K130" s="13"/>
      <c r="L130" s="13"/>
      <c r="M130" s="13"/>
      <c r="N130" s="37"/>
      <c r="O130" s="37"/>
    </row>
    <row r="131" spans="1:15" ht="30" customHeight="1">
      <c r="A131" s="33"/>
      <c r="B131" s="48"/>
      <c r="C131" s="27" t="s">
        <v>2</v>
      </c>
      <c r="D131" s="13">
        <f t="shared" si="62"/>
        <v>0</v>
      </c>
      <c r="E131" s="13">
        <f t="shared" si="62"/>
        <v>0</v>
      </c>
      <c r="F131" s="13"/>
      <c r="G131" s="13"/>
      <c r="H131" s="13"/>
      <c r="I131" s="13"/>
      <c r="J131" s="13"/>
      <c r="K131" s="13"/>
      <c r="L131" s="13"/>
      <c r="M131" s="13"/>
      <c r="N131" s="37"/>
      <c r="O131" s="37"/>
    </row>
    <row r="132" spans="1:15" ht="20.25" customHeight="1">
      <c r="A132" s="31" t="s">
        <v>273</v>
      </c>
      <c r="B132" s="48" t="s">
        <v>109</v>
      </c>
      <c r="C132" s="27" t="s">
        <v>14</v>
      </c>
      <c r="D132" s="13">
        <f t="shared" ref="D132:M132" si="63">SUM(D133:D135)</f>
        <v>9018.6</v>
      </c>
      <c r="E132" s="13">
        <f t="shared" si="63"/>
        <v>0</v>
      </c>
      <c r="F132" s="13">
        <f t="shared" si="63"/>
        <v>9018.6</v>
      </c>
      <c r="G132" s="13">
        <f t="shared" si="63"/>
        <v>0</v>
      </c>
      <c r="H132" s="13">
        <f t="shared" si="63"/>
        <v>0</v>
      </c>
      <c r="I132" s="13">
        <f t="shared" si="63"/>
        <v>0</v>
      </c>
      <c r="J132" s="13">
        <f t="shared" si="63"/>
        <v>0</v>
      </c>
      <c r="K132" s="13">
        <f t="shared" si="63"/>
        <v>0</v>
      </c>
      <c r="L132" s="13">
        <f t="shared" si="63"/>
        <v>0</v>
      </c>
      <c r="M132" s="13">
        <f t="shared" si="63"/>
        <v>0</v>
      </c>
      <c r="N132" s="37" t="s">
        <v>19</v>
      </c>
      <c r="O132" s="37"/>
    </row>
    <row r="133" spans="1:15" ht="20.25" customHeight="1">
      <c r="A133" s="32"/>
      <c r="B133" s="48"/>
      <c r="C133" s="27" t="s">
        <v>0</v>
      </c>
      <c r="D133" s="13">
        <f t="shared" ref="D133:E135" si="64">F133+H133+J133+L133</f>
        <v>9018.6</v>
      </c>
      <c r="E133" s="13">
        <f t="shared" si="64"/>
        <v>0</v>
      </c>
      <c r="F133" s="13">
        <v>9018.6</v>
      </c>
      <c r="G133" s="13"/>
      <c r="H133" s="13"/>
      <c r="I133" s="13"/>
      <c r="J133" s="13"/>
      <c r="K133" s="13"/>
      <c r="L133" s="13"/>
      <c r="M133" s="13"/>
      <c r="N133" s="37"/>
      <c r="O133" s="37"/>
    </row>
    <row r="134" spans="1:15" ht="20.25" customHeight="1">
      <c r="A134" s="32"/>
      <c r="B134" s="48"/>
      <c r="C134" s="27" t="s">
        <v>1</v>
      </c>
      <c r="D134" s="13">
        <f t="shared" si="64"/>
        <v>0</v>
      </c>
      <c r="E134" s="13">
        <f t="shared" si="64"/>
        <v>0</v>
      </c>
      <c r="F134" s="13"/>
      <c r="G134" s="13"/>
      <c r="H134" s="13"/>
      <c r="I134" s="13"/>
      <c r="J134" s="13"/>
      <c r="K134" s="13"/>
      <c r="L134" s="13"/>
      <c r="M134" s="13"/>
      <c r="N134" s="37"/>
      <c r="O134" s="37"/>
    </row>
    <row r="135" spans="1:15" ht="20.25" customHeight="1">
      <c r="A135" s="33"/>
      <c r="B135" s="48"/>
      <c r="C135" s="27" t="s">
        <v>2</v>
      </c>
      <c r="D135" s="13">
        <f t="shared" si="64"/>
        <v>0</v>
      </c>
      <c r="E135" s="13">
        <f t="shared" si="64"/>
        <v>0</v>
      </c>
      <c r="F135" s="13"/>
      <c r="G135" s="13"/>
      <c r="H135" s="13"/>
      <c r="I135" s="13"/>
      <c r="J135" s="13"/>
      <c r="K135" s="13"/>
      <c r="L135" s="13"/>
      <c r="M135" s="13"/>
      <c r="N135" s="37"/>
      <c r="O135" s="37"/>
    </row>
    <row r="136" spans="1:15" ht="32.25" customHeight="1">
      <c r="A136" s="31" t="s">
        <v>274</v>
      </c>
      <c r="B136" s="48" t="s">
        <v>110</v>
      </c>
      <c r="C136" s="27" t="s">
        <v>14</v>
      </c>
      <c r="D136" s="13">
        <f t="shared" ref="D136:M136" si="65">SUM(D137:D139)</f>
        <v>59.3</v>
      </c>
      <c r="E136" s="13">
        <f t="shared" si="65"/>
        <v>0</v>
      </c>
      <c r="F136" s="13">
        <f t="shared" si="65"/>
        <v>59.3</v>
      </c>
      <c r="G136" s="13">
        <f t="shared" si="65"/>
        <v>0</v>
      </c>
      <c r="H136" s="13">
        <f t="shared" si="65"/>
        <v>0</v>
      </c>
      <c r="I136" s="13">
        <f t="shared" si="65"/>
        <v>0</v>
      </c>
      <c r="J136" s="13">
        <f t="shared" si="65"/>
        <v>0</v>
      </c>
      <c r="K136" s="13">
        <f t="shared" si="65"/>
        <v>0</v>
      </c>
      <c r="L136" s="13">
        <f t="shared" si="65"/>
        <v>0</v>
      </c>
      <c r="M136" s="13">
        <f t="shared" si="65"/>
        <v>0</v>
      </c>
      <c r="N136" s="37" t="s">
        <v>19</v>
      </c>
      <c r="O136" s="37"/>
    </row>
    <row r="137" spans="1:15" ht="32.25" customHeight="1">
      <c r="A137" s="32"/>
      <c r="B137" s="48"/>
      <c r="C137" s="27" t="s">
        <v>0</v>
      </c>
      <c r="D137" s="13">
        <f t="shared" ref="D137:E139" si="66">F137+H137+J137+L137</f>
        <v>59.3</v>
      </c>
      <c r="E137" s="13">
        <f t="shared" si="66"/>
        <v>0</v>
      </c>
      <c r="F137" s="13">
        <v>59.3</v>
      </c>
      <c r="G137" s="13"/>
      <c r="H137" s="13"/>
      <c r="I137" s="13"/>
      <c r="J137" s="13"/>
      <c r="K137" s="13"/>
      <c r="L137" s="13"/>
      <c r="M137" s="13"/>
      <c r="N137" s="37"/>
      <c r="O137" s="37"/>
    </row>
    <row r="138" spans="1:15" ht="32.25" customHeight="1">
      <c r="A138" s="32"/>
      <c r="B138" s="48"/>
      <c r="C138" s="27" t="s">
        <v>1</v>
      </c>
      <c r="D138" s="13">
        <f t="shared" si="66"/>
        <v>0</v>
      </c>
      <c r="E138" s="13">
        <f t="shared" si="66"/>
        <v>0</v>
      </c>
      <c r="F138" s="13"/>
      <c r="G138" s="13"/>
      <c r="H138" s="13"/>
      <c r="I138" s="13"/>
      <c r="J138" s="13"/>
      <c r="K138" s="13"/>
      <c r="L138" s="13"/>
      <c r="M138" s="13"/>
      <c r="N138" s="37"/>
      <c r="O138" s="37"/>
    </row>
    <row r="139" spans="1:15" ht="32.25" customHeight="1">
      <c r="A139" s="33"/>
      <c r="B139" s="48"/>
      <c r="C139" s="27" t="s">
        <v>2</v>
      </c>
      <c r="D139" s="13">
        <f t="shared" si="66"/>
        <v>0</v>
      </c>
      <c r="E139" s="13">
        <f t="shared" si="66"/>
        <v>0</v>
      </c>
      <c r="F139" s="13"/>
      <c r="G139" s="13"/>
      <c r="H139" s="13"/>
      <c r="I139" s="13"/>
      <c r="J139" s="13"/>
      <c r="K139" s="13"/>
      <c r="L139" s="13"/>
      <c r="M139" s="13"/>
      <c r="N139" s="37"/>
      <c r="O139" s="37"/>
    </row>
    <row r="140" spans="1:15" ht="20.25" customHeight="1">
      <c r="A140" s="31" t="s">
        <v>275</v>
      </c>
      <c r="B140" s="48" t="s">
        <v>111</v>
      </c>
      <c r="C140" s="27" t="s">
        <v>14</v>
      </c>
      <c r="D140" s="13">
        <f t="shared" ref="D140:M140" si="67">SUM(D141:D143)</f>
        <v>1185</v>
      </c>
      <c r="E140" s="13">
        <f t="shared" si="67"/>
        <v>0</v>
      </c>
      <c r="F140" s="13">
        <f t="shared" si="67"/>
        <v>1185</v>
      </c>
      <c r="G140" s="13">
        <f t="shared" si="67"/>
        <v>0</v>
      </c>
      <c r="H140" s="13">
        <f t="shared" si="67"/>
        <v>0</v>
      </c>
      <c r="I140" s="13">
        <f t="shared" si="67"/>
        <v>0</v>
      </c>
      <c r="J140" s="13">
        <f t="shared" si="67"/>
        <v>0</v>
      </c>
      <c r="K140" s="13">
        <f t="shared" si="67"/>
        <v>0</v>
      </c>
      <c r="L140" s="13">
        <f t="shared" si="67"/>
        <v>0</v>
      </c>
      <c r="M140" s="13">
        <f t="shared" si="67"/>
        <v>0</v>
      </c>
      <c r="N140" s="37" t="s">
        <v>19</v>
      </c>
      <c r="O140" s="37"/>
    </row>
    <row r="141" spans="1:15" ht="20.25" customHeight="1">
      <c r="A141" s="32"/>
      <c r="B141" s="48"/>
      <c r="C141" s="27" t="s">
        <v>0</v>
      </c>
      <c r="D141" s="13">
        <f t="shared" ref="D141:E143" si="68">F141+H141+J141+L141</f>
        <v>1185</v>
      </c>
      <c r="E141" s="13">
        <f t="shared" si="68"/>
        <v>0</v>
      </c>
      <c r="F141" s="13">
        <v>1185</v>
      </c>
      <c r="G141" s="13"/>
      <c r="H141" s="13"/>
      <c r="I141" s="13"/>
      <c r="J141" s="13"/>
      <c r="K141" s="13"/>
      <c r="L141" s="13"/>
      <c r="M141" s="13"/>
      <c r="N141" s="37"/>
      <c r="O141" s="37"/>
    </row>
    <row r="142" spans="1:15" ht="20.25" customHeight="1">
      <c r="A142" s="32"/>
      <c r="B142" s="48"/>
      <c r="C142" s="27" t="s">
        <v>1</v>
      </c>
      <c r="D142" s="13">
        <f t="shared" si="68"/>
        <v>0</v>
      </c>
      <c r="E142" s="13">
        <f t="shared" si="68"/>
        <v>0</v>
      </c>
      <c r="F142" s="13"/>
      <c r="G142" s="13"/>
      <c r="H142" s="13"/>
      <c r="I142" s="13"/>
      <c r="J142" s="13"/>
      <c r="K142" s="13"/>
      <c r="L142" s="13"/>
      <c r="M142" s="13"/>
      <c r="N142" s="37"/>
      <c r="O142" s="37"/>
    </row>
    <row r="143" spans="1:15" ht="20.25" customHeight="1">
      <c r="A143" s="33"/>
      <c r="B143" s="48"/>
      <c r="C143" s="27" t="s">
        <v>2</v>
      </c>
      <c r="D143" s="13">
        <f t="shared" si="68"/>
        <v>0</v>
      </c>
      <c r="E143" s="13">
        <f t="shared" si="68"/>
        <v>0</v>
      </c>
      <c r="F143" s="13"/>
      <c r="G143" s="13"/>
      <c r="H143" s="13"/>
      <c r="I143" s="13"/>
      <c r="J143" s="13"/>
      <c r="K143" s="13"/>
      <c r="L143" s="13"/>
      <c r="M143" s="13"/>
      <c r="N143" s="37"/>
      <c r="O143" s="37"/>
    </row>
    <row r="144" spans="1:15" ht="20.25" customHeight="1">
      <c r="A144" s="31" t="s">
        <v>281</v>
      </c>
      <c r="B144" s="48" t="s">
        <v>114</v>
      </c>
      <c r="C144" s="27" t="s">
        <v>14</v>
      </c>
      <c r="D144" s="13">
        <f t="shared" ref="D144:M144" si="69">SUM(D145:D147)</f>
        <v>1930.3</v>
      </c>
      <c r="E144" s="13">
        <f t="shared" si="69"/>
        <v>0</v>
      </c>
      <c r="F144" s="13">
        <f t="shared" si="69"/>
        <v>1930.3</v>
      </c>
      <c r="G144" s="13">
        <f t="shared" si="69"/>
        <v>0</v>
      </c>
      <c r="H144" s="13">
        <f t="shared" si="69"/>
        <v>0</v>
      </c>
      <c r="I144" s="13">
        <f t="shared" si="69"/>
        <v>0</v>
      </c>
      <c r="J144" s="13">
        <f t="shared" si="69"/>
        <v>0</v>
      </c>
      <c r="K144" s="13">
        <f t="shared" si="69"/>
        <v>0</v>
      </c>
      <c r="L144" s="13">
        <f t="shared" si="69"/>
        <v>0</v>
      </c>
      <c r="M144" s="13">
        <f t="shared" si="69"/>
        <v>0</v>
      </c>
      <c r="N144" s="37" t="s">
        <v>19</v>
      </c>
      <c r="O144" s="37"/>
    </row>
    <row r="145" spans="1:15" ht="20.25" customHeight="1">
      <c r="A145" s="32"/>
      <c r="B145" s="48"/>
      <c r="C145" s="27" t="s">
        <v>0</v>
      </c>
      <c r="D145" s="13">
        <f t="shared" ref="D145:E147" si="70">F145+H145+J145+L145</f>
        <v>0</v>
      </c>
      <c r="E145" s="13">
        <f t="shared" si="70"/>
        <v>0</v>
      </c>
      <c r="F145" s="13">
        <v>0</v>
      </c>
      <c r="G145" s="13">
        <v>0</v>
      </c>
      <c r="H145" s="13"/>
      <c r="I145" s="13"/>
      <c r="J145" s="13"/>
      <c r="K145" s="13"/>
      <c r="L145" s="13"/>
      <c r="M145" s="13"/>
      <c r="N145" s="37"/>
      <c r="O145" s="37"/>
    </row>
    <row r="146" spans="1:15" ht="20.25" customHeight="1">
      <c r="A146" s="32"/>
      <c r="B146" s="48"/>
      <c r="C146" s="27" t="s">
        <v>1</v>
      </c>
      <c r="D146" s="13">
        <f t="shared" si="70"/>
        <v>1930.3</v>
      </c>
      <c r="E146" s="13">
        <f t="shared" si="70"/>
        <v>0</v>
      </c>
      <c r="F146" s="13">
        <v>1930.3</v>
      </c>
      <c r="G146" s="13">
        <v>0</v>
      </c>
      <c r="H146" s="13"/>
      <c r="I146" s="13"/>
      <c r="J146" s="13"/>
      <c r="K146" s="13"/>
      <c r="L146" s="13"/>
      <c r="M146" s="13"/>
      <c r="N146" s="37"/>
      <c r="O146" s="37"/>
    </row>
    <row r="147" spans="1:15" ht="20.25" customHeight="1">
      <c r="A147" s="33"/>
      <c r="B147" s="48"/>
      <c r="C147" s="27" t="s">
        <v>2</v>
      </c>
      <c r="D147" s="13">
        <f t="shared" si="70"/>
        <v>0</v>
      </c>
      <c r="E147" s="13">
        <f t="shared" si="70"/>
        <v>0</v>
      </c>
      <c r="F147" s="13"/>
      <c r="G147" s="13"/>
      <c r="H147" s="13"/>
      <c r="I147" s="13"/>
      <c r="J147" s="13"/>
      <c r="K147" s="13"/>
      <c r="L147" s="13"/>
      <c r="M147" s="13"/>
      <c r="N147" s="37"/>
      <c r="O147" s="37"/>
    </row>
    <row r="148" spans="1:15" ht="20.25" customHeight="1">
      <c r="A148" s="31" t="s">
        <v>276</v>
      </c>
      <c r="B148" s="48" t="s">
        <v>115</v>
      </c>
      <c r="C148" s="27" t="s">
        <v>14</v>
      </c>
      <c r="D148" s="13">
        <f t="shared" ref="D148:M148" si="71">SUM(D149:D151)</f>
        <v>797</v>
      </c>
      <c r="E148" s="13">
        <f t="shared" si="71"/>
        <v>0</v>
      </c>
      <c r="F148" s="13">
        <f t="shared" si="71"/>
        <v>797</v>
      </c>
      <c r="G148" s="13">
        <f t="shared" si="71"/>
        <v>0</v>
      </c>
      <c r="H148" s="13">
        <f t="shared" si="71"/>
        <v>0</v>
      </c>
      <c r="I148" s="13">
        <f t="shared" si="71"/>
        <v>0</v>
      </c>
      <c r="J148" s="13">
        <f t="shared" si="71"/>
        <v>0</v>
      </c>
      <c r="K148" s="13">
        <f t="shared" si="71"/>
        <v>0</v>
      </c>
      <c r="L148" s="13">
        <f t="shared" si="71"/>
        <v>0</v>
      </c>
      <c r="M148" s="13">
        <f t="shared" si="71"/>
        <v>0</v>
      </c>
      <c r="N148" s="37" t="s">
        <v>19</v>
      </c>
      <c r="O148" s="37"/>
    </row>
    <row r="149" spans="1:15" ht="20.25" customHeight="1">
      <c r="A149" s="32"/>
      <c r="B149" s="48"/>
      <c r="C149" s="27" t="s">
        <v>0</v>
      </c>
      <c r="D149" s="13">
        <f t="shared" ref="D149:E151" si="72">F149+H149+J149+L149</f>
        <v>0</v>
      </c>
      <c r="E149" s="13">
        <f t="shared" si="72"/>
        <v>0</v>
      </c>
      <c r="F149" s="13">
        <v>0</v>
      </c>
      <c r="G149" s="13">
        <v>0</v>
      </c>
      <c r="H149" s="13"/>
      <c r="I149" s="13"/>
      <c r="J149" s="13"/>
      <c r="K149" s="13"/>
      <c r="L149" s="13"/>
      <c r="M149" s="13"/>
      <c r="N149" s="37"/>
      <c r="O149" s="37"/>
    </row>
    <row r="150" spans="1:15" ht="20.25" customHeight="1">
      <c r="A150" s="32"/>
      <c r="B150" s="48"/>
      <c r="C150" s="27" t="s">
        <v>1</v>
      </c>
      <c r="D150" s="13">
        <f t="shared" si="72"/>
        <v>797</v>
      </c>
      <c r="E150" s="13">
        <f t="shared" si="72"/>
        <v>0</v>
      </c>
      <c r="F150" s="13">
        <v>797</v>
      </c>
      <c r="G150" s="13">
        <v>0</v>
      </c>
      <c r="H150" s="13"/>
      <c r="I150" s="13"/>
      <c r="J150" s="13"/>
      <c r="K150" s="13"/>
      <c r="L150" s="13"/>
      <c r="M150" s="13"/>
      <c r="N150" s="37"/>
      <c r="O150" s="37"/>
    </row>
    <row r="151" spans="1:15" ht="20.25" customHeight="1">
      <c r="A151" s="33"/>
      <c r="B151" s="48"/>
      <c r="C151" s="27" t="s">
        <v>2</v>
      </c>
      <c r="D151" s="13">
        <f t="shared" si="72"/>
        <v>0</v>
      </c>
      <c r="E151" s="13">
        <f t="shared" si="72"/>
        <v>0</v>
      </c>
      <c r="F151" s="13"/>
      <c r="G151" s="13"/>
      <c r="H151" s="13"/>
      <c r="I151" s="13"/>
      <c r="J151" s="13"/>
      <c r="K151" s="13"/>
      <c r="L151" s="13"/>
      <c r="M151" s="13"/>
      <c r="N151" s="37"/>
      <c r="O151" s="37"/>
    </row>
    <row r="152" spans="1:15" ht="20.25" customHeight="1">
      <c r="A152" s="31" t="s">
        <v>277</v>
      </c>
      <c r="B152" s="48" t="s">
        <v>155</v>
      </c>
      <c r="C152" s="27" t="s">
        <v>14</v>
      </c>
      <c r="D152" s="13">
        <f t="shared" ref="D152:M152" si="73">SUM(D153:D155)</f>
        <v>1681.3</v>
      </c>
      <c r="E152" s="13">
        <f t="shared" si="73"/>
        <v>1681.3</v>
      </c>
      <c r="F152" s="13">
        <f t="shared" si="73"/>
        <v>0</v>
      </c>
      <c r="G152" s="13">
        <f t="shared" si="73"/>
        <v>0</v>
      </c>
      <c r="H152" s="13">
        <f t="shared" si="73"/>
        <v>0</v>
      </c>
      <c r="I152" s="13">
        <f t="shared" si="73"/>
        <v>0</v>
      </c>
      <c r="J152" s="13">
        <f t="shared" si="73"/>
        <v>1681.3</v>
      </c>
      <c r="K152" s="13">
        <f t="shared" si="73"/>
        <v>1681.3</v>
      </c>
      <c r="L152" s="13">
        <f t="shared" si="73"/>
        <v>0</v>
      </c>
      <c r="M152" s="13">
        <f t="shared" si="73"/>
        <v>0</v>
      </c>
      <c r="N152" s="37" t="s">
        <v>19</v>
      </c>
      <c r="O152" s="37"/>
    </row>
    <row r="153" spans="1:15" ht="20.25" customHeight="1">
      <c r="A153" s="32"/>
      <c r="B153" s="48"/>
      <c r="C153" s="27" t="s">
        <v>0</v>
      </c>
      <c r="D153" s="13">
        <f t="shared" ref="D153:E155" si="74">F153+H153+J153+L153</f>
        <v>1681.3</v>
      </c>
      <c r="E153" s="13">
        <f t="shared" si="74"/>
        <v>1681.3</v>
      </c>
      <c r="F153" s="13">
        <v>0</v>
      </c>
      <c r="G153" s="13">
        <v>0</v>
      </c>
      <c r="H153" s="13">
        <v>0</v>
      </c>
      <c r="I153" s="13">
        <v>0</v>
      </c>
      <c r="J153" s="13">
        <v>1681.3</v>
      </c>
      <c r="K153" s="13">
        <v>1681.3</v>
      </c>
      <c r="L153" s="13">
        <v>0</v>
      </c>
      <c r="M153" s="13">
        <v>0</v>
      </c>
      <c r="N153" s="37"/>
      <c r="O153" s="37"/>
    </row>
    <row r="154" spans="1:15" ht="20.25" customHeight="1">
      <c r="A154" s="32"/>
      <c r="B154" s="48"/>
      <c r="C154" s="27" t="s">
        <v>1</v>
      </c>
      <c r="D154" s="13">
        <f t="shared" si="74"/>
        <v>0</v>
      </c>
      <c r="E154" s="13">
        <f t="shared" si="74"/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37"/>
      <c r="O154" s="37"/>
    </row>
    <row r="155" spans="1:15" ht="20.25" customHeight="1">
      <c r="A155" s="33"/>
      <c r="B155" s="48"/>
      <c r="C155" s="27" t="s">
        <v>2</v>
      </c>
      <c r="D155" s="13">
        <f t="shared" si="74"/>
        <v>0</v>
      </c>
      <c r="E155" s="13">
        <f t="shared" si="74"/>
        <v>0</v>
      </c>
      <c r="F155" s="13"/>
      <c r="G155" s="13"/>
      <c r="H155" s="13"/>
      <c r="I155" s="13"/>
      <c r="J155" s="13"/>
      <c r="K155" s="13"/>
      <c r="L155" s="13"/>
      <c r="M155" s="13"/>
      <c r="N155" s="37"/>
      <c r="O155" s="37"/>
    </row>
    <row r="156" spans="1:15" s="12" customFormat="1" ht="20.25" customHeight="1">
      <c r="A156" s="49" t="s">
        <v>161</v>
      </c>
      <c r="B156" s="39" t="s">
        <v>132</v>
      </c>
      <c r="C156" s="11" t="s">
        <v>14</v>
      </c>
      <c r="D156" s="15">
        <f>D160+D164</f>
        <v>56601</v>
      </c>
      <c r="E156" s="15">
        <f t="shared" ref="E156:M156" si="75">E160+E164</f>
        <v>56601</v>
      </c>
      <c r="F156" s="15">
        <f t="shared" si="75"/>
        <v>1</v>
      </c>
      <c r="G156" s="15">
        <f t="shared" si="75"/>
        <v>1</v>
      </c>
      <c r="H156" s="15">
        <f t="shared" si="75"/>
        <v>0</v>
      </c>
      <c r="I156" s="15">
        <f t="shared" si="75"/>
        <v>0</v>
      </c>
      <c r="J156" s="15">
        <f t="shared" si="75"/>
        <v>56600</v>
      </c>
      <c r="K156" s="15">
        <f t="shared" si="75"/>
        <v>56600</v>
      </c>
      <c r="L156" s="15">
        <f t="shared" si="75"/>
        <v>0</v>
      </c>
      <c r="M156" s="15">
        <f t="shared" si="75"/>
        <v>0</v>
      </c>
      <c r="N156" s="42" t="s">
        <v>19</v>
      </c>
      <c r="O156" s="43"/>
    </row>
    <row r="157" spans="1:15" s="12" customFormat="1" ht="20.25" customHeight="1">
      <c r="A157" s="50"/>
      <c r="B157" s="40"/>
      <c r="C157" s="11" t="s">
        <v>0</v>
      </c>
      <c r="D157" s="15">
        <f t="shared" ref="D157:M157" si="76">D161+D165</f>
        <v>56601</v>
      </c>
      <c r="E157" s="15">
        <f t="shared" si="76"/>
        <v>56601</v>
      </c>
      <c r="F157" s="15">
        <f t="shared" si="76"/>
        <v>1</v>
      </c>
      <c r="G157" s="15">
        <f t="shared" si="76"/>
        <v>1</v>
      </c>
      <c r="H157" s="15">
        <f t="shared" si="76"/>
        <v>0</v>
      </c>
      <c r="I157" s="15">
        <f t="shared" si="76"/>
        <v>0</v>
      </c>
      <c r="J157" s="15">
        <f t="shared" si="76"/>
        <v>56600</v>
      </c>
      <c r="K157" s="15">
        <f t="shared" si="76"/>
        <v>56600</v>
      </c>
      <c r="L157" s="15">
        <f t="shared" si="76"/>
        <v>0</v>
      </c>
      <c r="M157" s="15">
        <f t="shared" si="76"/>
        <v>0</v>
      </c>
      <c r="N157" s="44"/>
      <c r="O157" s="45"/>
    </row>
    <row r="158" spans="1:15" s="12" customFormat="1" ht="20.25" customHeight="1">
      <c r="A158" s="50"/>
      <c r="B158" s="40"/>
      <c r="C158" s="11" t="s">
        <v>1</v>
      </c>
      <c r="D158" s="15">
        <f t="shared" ref="D158:M158" si="77">D162+D166</f>
        <v>0</v>
      </c>
      <c r="E158" s="15">
        <f t="shared" si="77"/>
        <v>0</v>
      </c>
      <c r="F158" s="15">
        <f t="shared" si="77"/>
        <v>0</v>
      </c>
      <c r="G158" s="15">
        <f t="shared" si="77"/>
        <v>0</v>
      </c>
      <c r="H158" s="15">
        <f t="shared" si="77"/>
        <v>0</v>
      </c>
      <c r="I158" s="15">
        <f t="shared" si="77"/>
        <v>0</v>
      </c>
      <c r="J158" s="15">
        <f t="shared" si="77"/>
        <v>0</v>
      </c>
      <c r="K158" s="15">
        <f t="shared" si="77"/>
        <v>0</v>
      </c>
      <c r="L158" s="15">
        <f t="shared" si="77"/>
        <v>0</v>
      </c>
      <c r="M158" s="15">
        <f t="shared" si="77"/>
        <v>0</v>
      </c>
      <c r="N158" s="44"/>
      <c r="O158" s="45"/>
    </row>
    <row r="159" spans="1:15" s="12" customFormat="1" ht="20.25" customHeight="1">
      <c r="A159" s="51"/>
      <c r="B159" s="41"/>
      <c r="C159" s="11" t="s">
        <v>2</v>
      </c>
      <c r="D159" s="15">
        <f t="shared" ref="D159:M159" si="78">D163+D167</f>
        <v>0</v>
      </c>
      <c r="E159" s="15">
        <f t="shared" si="78"/>
        <v>0</v>
      </c>
      <c r="F159" s="15">
        <f t="shared" si="78"/>
        <v>0</v>
      </c>
      <c r="G159" s="15">
        <f t="shared" si="78"/>
        <v>0</v>
      </c>
      <c r="H159" s="15">
        <f t="shared" si="78"/>
        <v>0</v>
      </c>
      <c r="I159" s="15">
        <f t="shared" si="78"/>
        <v>0</v>
      </c>
      <c r="J159" s="15">
        <f t="shared" si="78"/>
        <v>0</v>
      </c>
      <c r="K159" s="15">
        <f t="shared" si="78"/>
        <v>0</v>
      </c>
      <c r="L159" s="15">
        <f t="shared" si="78"/>
        <v>0</v>
      </c>
      <c r="M159" s="15">
        <f t="shared" si="78"/>
        <v>0</v>
      </c>
      <c r="N159" s="46"/>
      <c r="O159" s="47"/>
    </row>
    <row r="160" spans="1:15" ht="20.25" customHeight="1">
      <c r="A160" s="31" t="s">
        <v>184</v>
      </c>
      <c r="B160" s="48" t="s">
        <v>132</v>
      </c>
      <c r="C160" s="27" t="s">
        <v>14</v>
      </c>
      <c r="D160" s="13">
        <f t="shared" ref="D160:M160" si="79">SUM(D161:D163)</f>
        <v>56600</v>
      </c>
      <c r="E160" s="13">
        <f t="shared" si="79"/>
        <v>56600</v>
      </c>
      <c r="F160" s="13">
        <f t="shared" si="79"/>
        <v>0</v>
      </c>
      <c r="G160" s="13">
        <f t="shared" si="79"/>
        <v>0</v>
      </c>
      <c r="H160" s="13">
        <f t="shared" si="79"/>
        <v>0</v>
      </c>
      <c r="I160" s="13">
        <f t="shared" si="79"/>
        <v>0</v>
      </c>
      <c r="J160" s="13">
        <f t="shared" si="79"/>
        <v>56600</v>
      </c>
      <c r="K160" s="13">
        <f t="shared" si="79"/>
        <v>56600</v>
      </c>
      <c r="L160" s="13">
        <f t="shared" si="79"/>
        <v>0</v>
      </c>
      <c r="M160" s="13">
        <f t="shared" si="79"/>
        <v>0</v>
      </c>
      <c r="N160" s="37" t="s">
        <v>19</v>
      </c>
      <c r="O160" s="37"/>
    </row>
    <row r="161" spans="1:15" ht="20.25" customHeight="1">
      <c r="A161" s="32"/>
      <c r="B161" s="48"/>
      <c r="C161" s="27" t="s">
        <v>0</v>
      </c>
      <c r="D161" s="13">
        <f t="shared" ref="D161:E163" si="80">F161+H161+J161+L161</f>
        <v>56600</v>
      </c>
      <c r="E161" s="13">
        <f t="shared" si="80"/>
        <v>56600</v>
      </c>
      <c r="F161" s="13">
        <v>0</v>
      </c>
      <c r="G161" s="13">
        <v>0</v>
      </c>
      <c r="H161" s="13"/>
      <c r="I161" s="13"/>
      <c r="J161" s="13">
        <v>56600</v>
      </c>
      <c r="K161" s="13">
        <v>56600</v>
      </c>
      <c r="L161" s="13"/>
      <c r="M161" s="13"/>
      <c r="N161" s="37"/>
      <c r="O161" s="37"/>
    </row>
    <row r="162" spans="1:15" ht="20.25" customHeight="1">
      <c r="A162" s="32"/>
      <c r="B162" s="48"/>
      <c r="C162" s="27" t="s">
        <v>1</v>
      </c>
      <c r="D162" s="13">
        <f t="shared" si="80"/>
        <v>0</v>
      </c>
      <c r="E162" s="13">
        <f t="shared" si="80"/>
        <v>0</v>
      </c>
      <c r="F162" s="13">
        <v>0</v>
      </c>
      <c r="G162" s="13">
        <v>0</v>
      </c>
      <c r="H162" s="13"/>
      <c r="I162" s="13"/>
      <c r="J162" s="13"/>
      <c r="K162" s="13"/>
      <c r="L162" s="13"/>
      <c r="M162" s="13"/>
      <c r="N162" s="37"/>
      <c r="O162" s="37"/>
    </row>
    <row r="163" spans="1:15" ht="20.25" customHeight="1">
      <c r="A163" s="33"/>
      <c r="B163" s="48"/>
      <c r="C163" s="27" t="s">
        <v>2</v>
      </c>
      <c r="D163" s="13">
        <f t="shared" si="80"/>
        <v>0</v>
      </c>
      <c r="E163" s="13">
        <f t="shared" si="80"/>
        <v>0</v>
      </c>
      <c r="F163" s="13"/>
      <c r="G163" s="13"/>
      <c r="H163" s="13"/>
      <c r="I163" s="13"/>
      <c r="J163" s="13"/>
      <c r="K163" s="13"/>
      <c r="L163" s="13"/>
      <c r="M163" s="13"/>
      <c r="N163" s="37"/>
      <c r="O163" s="37"/>
    </row>
    <row r="164" spans="1:15" ht="20.25" customHeight="1">
      <c r="A164" s="31" t="s">
        <v>185</v>
      </c>
      <c r="B164" s="48" t="s">
        <v>154</v>
      </c>
      <c r="C164" s="27" t="s">
        <v>14</v>
      </c>
      <c r="D164" s="13">
        <f t="shared" ref="D164:M164" si="81">SUM(D165:D167)</f>
        <v>1</v>
      </c>
      <c r="E164" s="13">
        <f t="shared" si="81"/>
        <v>1</v>
      </c>
      <c r="F164" s="13">
        <f t="shared" si="81"/>
        <v>1</v>
      </c>
      <c r="G164" s="13">
        <f t="shared" si="81"/>
        <v>1</v>
      </c>
      <c r="H164" s="13">
        <f t="shared" si="81"/>
        <v>0</v>
      </c>
      <c r="I164" s="13">
        <f t="shared" si="81"/>
        <v>0</v>
      </c>
      <c r="J164" s="13">
        <f t="shared" si="81"/>
        <v>0</v>
      </c>
      <c r="K164" s="13">
        <f t="shared" si="81"/>
        <v>0</v>
      </c>
      <c r="L164" s="13">
        <f t="shared" si="81"/>
        <v>0</v>
      </c>
      <c r="M164" s="13">
        <f t="shared" si="81"/>
        <v>0</v>
      </c>
      <c r="N164" s="37" t="s">
        <v>19</v>
      </c>
      <c r="O164" s="37"/>
    </row>
    <row r="165" spans="1:15" ht="20.25" customHeight="1">
      <c r="A165" s="32"/>
      <c r="B165" s="48"/>
      <c r="C165" s="27" t="s">
        <v>0</v>
      </c>
      <c r="D165" s="13">
        <f t="shared" ref="D165:E167" si="82">F165+H165+J165+L165</f>
        <v>1</v>
      </c>
      <c r="E165" s="13">
        <f t="shared" si="82"/>
        <v>1</v>
      </c>
      <c r="F165" s="13">
        <v>1</v>
      </c>
      <c r="G165" s="13">
        <v>1</v>
      </c>
      <c r="H165" s="13"/>
      <c r="I165" s="13"/>
      <c r="J165" s="13">
        <v>0</v>
      </c>
      <c r="K165" s="13">
        <v>0</v>
      </c>
      <c r="L165" s="13"/>
      <c r="M165" s="13"/>
      <c r="N165" s="37"/>
      <c r="O165" s="37"/>
    </row>
    <row r="166" spans="1:15" ht="20.25" customHeight="1">
      <c r="A166" s="32"/>
      <c r="B166" s="48"/>
      <c r="C166" s="27" t="s">
        <v>1</v>
      </c>
      <c r="D166" s="13">
        <f t="shared" si="82"/>
        <v>0</v>
      </c>
      <c r="E166" s="13">
        <f t="shared" si="82"/>
        <v>0</v>
      </c>
      <c r="F166" s="13">
        <v>0</v>
      </c>
      <c r="G166" s="13">
        <v>0</v>
      </c>
      <c r="H166" s="13"/>
      <c r="I166" s="13"/>
      <c r="J166" s="13">
        <v>0</v>
      </c>
      <c r="K166" s="13">
        <v>0</v>
      </c>
      <c r="L166" s="13"/>
      <c r="M166" s="13"/>
      <c r="N166" s="37"/>
      <c r="O166" s="37"/>
    </row>
    <row r="167" spans="1:15" ht="20.25" customHeight="1">
      <c r="A167" s="33"/>
      <c r="B167" s="48"/>
      <c r="C167" s="27" t="s">
        <v>2</v>
      </c>
      <c r="D167" s="13">
        <f t="shared" si="82"/>
        <v>0</v>
      </c>
      <c r="E167" s="13">
        <f t="shared" si="82"/>
        <v>0</v>
      </c>
      <c r="F167" s="13"/>
      <c r="G167" s="13"/>
      <c r="H167" s="13"/>
      <c r="I167" s="13"/>
      <c r="J167" s="13"/>
      <c r="K167" s="13"/>
      <c r="L167" s="13"/>
      <c r="M167" s="13"/>
      <c r="N167" s="37"/>
      <c r="O167" s="37"/>
    </row>
    <row r="168" spans="1:15" s="12" customFormat="1" ht="20.25" customHeight="1">
      <c r="A168" s="49" t="s">
        <v>162</v>
      </c>
      <c r="B168" s="80" t="s">
        <v>177</v>
      </c>
      <c r="C168" s="27" t="s">
        <v>14</v>
      </c>
      <c r="D168" s="15">
        <f>D172+D176+D180+D184+D188+D192</f>
        <v>41549.4</v>
      </c>
      <c r="E168" s="15">
        <f t="shared" ref="E168:M168" si="83">E172+E176+E180+E184+E188+E192</f>
        <v>41549.4</v>
      </c>
      <c r="F168" s="15">
        <f t="shared" si="83"/>
        <v>0</v>
      </c>
      <c r="G168" s="15">
        <f t="shared" si="83"/>
        <v>0</v>
      </c>
      <c r="H168" s="15">
        <f t="shared" si="83"/>
        <v>0</v>
      </c>
      <c r="I168" s="15">
        <f t="shared" si="83"/>
        <v>0</v>
      </c>
      <c r="J168" s="15">
        <f t="shared" si="83"/>
        <v>41549.4</v>
      </c>
      <c r="K168" s="15">
        <f t="shared" si="83"/>
        <v>41549.4</v>
      </c>
      <c r="L168" s="15">
        <f t="shared" si="83"/>
        <v>0</v>
      </c>
      <c r="M168" s="15">
        <f t="shared" si="83"/>
        <v>0</v>
      </c>
      <c r="N168" s="42" t="s">
        <v>19</v>
      </c>
      <c r="O168" s="43"/>
    </row>
    <row r="169" spans="1:15" s="12" customFormat="1" ht="20.25" customHeight="1">
      <c r="A169" s="50"/>
      <c r="B169" s="81"/>
      <c r="C169" s="27" t="s">
        <v>0</v>
      </c>
      <c r="D169" s="15">
        <f t="shared" ref="D169:M169" si="84">D173+D177+D181+D185+D189+D193</f>
        <v>41549.4</v>
      </c>
      <c r="E169" s="15">
        <f t="shared" si="84"/>
        <v>41549.4</v>
      </c>
      <c r="F169" s="15">
        <f>F173+F177+F181+F185+F189+F193</f>
        <v>0</v>
      </c>
      <c r="G169" s="15">
        <f t="shared" si="84"/>
        <v>0</v>
      </c>
      <c r="H169" s="15">
        <f t="shared" si="84"/>
        <v>0</v>
      </c>
      <c r="I169" s="15">
        <f t="shared" si="84"/>
        <v>0</v>
      </c>
      <c r="J169" s="15">
        <f t="shared" si="84"/>
        <v>41549.4</v>
      </c>
      <c r="K169" s="15">
        <f t="shared" si="84"/>
        <v>41549.4</v>
      </c>
      <c r="L169" s="15">
        <f t="shared" si="84"/>
        <v>0</v>
      </c>
      <c r="M169" s="15">
        <f t="shared" si="84"/>
        <v>0</v>
      </c>
      <c r="N169" s="44"/>
      <c r="O169" s="45"/>
    </row>
    <row r="170" spans="1:15" s="12" customFormat="1" ht="20.25" customHeight="1">
      <c r="A170" s="50"/>
      <c r="B170" s="81"/>
      <c r="C170" s="27" t="s">
        <v>1</v>
      </c>
      <c r="D170" s="15">
        <f t="shared" ref="D170:M170" si="85">D174+D178+D182+D186+D190+D194</f>
        <v>0</v>
      </c>
      <c r="E170" s="15">
        <f t="shared" si="85"/>
        <v>0</v>
      </c>
      <c r="F170" s="15">
        <f t="shared" si="85"/>
        <v>0</v>
      </c>
      <c r="G170" s="15">
        <f t="shared" si="85"/>
        <v>0</v>
      </c>
      <c r="H170" s="15">
        <f t="shared" si="85"/>
        <v>0</v>
      </c>
      <c r="I170" s="15">
        <f t="shared" si="85"/>
        <v>0</v>
      </c>
      <c r="J170" s="15">
        <f t="shared" si="85"/>
        <v>0</v>
      </c>
      <c r="K170" s="15">
        <f t="shared" si="85"/>
        <v>0</v>
      </c>
      <c r="L170" s="15">
        <f t="shared" si="85"/>
        <v>0</v>
      </c>
      <c r="M170" s="15">
        <f t="shared" si="85"/>
        <v>0</v>
      </c>
      <c r="N170" s="44"/>
      <c r="O170" s="45"/>
    </row>
    <row r="171" spans="1:15" s="12" customFormat="1" ht="20.25" customHeight="1">
      <c r="A171" s="51"/>
      <c r="B171" s="82"/>
      <c r="C171" s="27" t="s">
        <v>2</v>
      </c>
      <c r="D171" s="15">
        <f t="shared" ref="D171:M171" si="86">D175+D179+D183+D187+D191+D195</f>
        <v>0</v>
      </c>
      <c r="E171" s="15">
        <f t="shared" si="86"/>
        <v>0</v>
      </c>
      <c r="F171" s="15">
        <f t="shared" si="86"/>
        <v>0</v>
      </c>
      <c r="G171" s="15">
        <f t="shared" si="86"/>
        <v>0</v>
      </c>
      <c r="H171" s="15">
        <f t="shared" si="86"/>
        <v>0</v>
      </c>
      <c r="I171" s="15">
        <f t="shared" si="86"/>
        <v>0</v>
      </c>
      <c r="J171" s="15">
        <f t="shared" si="86"/>
        <v>0</v>
      </c>
      <c r="K171" s="15">
        <f t="shared" si="86"/>
        <v>0</v>
      </c>
      <c r="L171" s="15">
        <f t="shared" si="86"/>
        <v>0</v>
      </c>
      <c r="M171" s="15">
        <f t="shared" si="86"/>
        <v>0</v>
      </c>
      <c r="N171" s="46"/>
      <c r="O171" s="47"/>
    </row>
    <row r="172" spans="1:15" ht="15" customHeight="1">
      <c r="A172" s="31" t="s">
        <v>178</v>
      </c>
      <c r="B172" s="48" t="s">
        <v>133</v>
      </c>
      <c r="C172" s="27" t="s">
        <v>14</v>
      </c>
      <c r="D172" s="13">
        <f t="shared" ref="D172:M172" si="87">SUM(D173:D175)</f>
        <v>7819.8</v>
      </c>
      <c r="E172" s="13">
        <f t="shared" si="87"/>
        <v>7819.8</v>
      </c>
      <c r="F172" s="13">
        <f t="shared" si="87"/>
        <v>0</v>
      </c>
      <c r="G172" s="13">
        <f t="shared" si="87"/>
        <v>0</v>
      </c>
      <c r="H172" s="13">
        <f t="shared" si="87"/>
        <v>0</v>
      </c>
      <c r="I172" s="13">
        <f t="shared" si="87"/>
        <v>0</v>
      </c>
      <c r="J172" s="13">
        <f t="shared" si="87"/>
        <v>7819.8</v>
      </c>
      <c r="K172" s="13">
        <f t="shared" si="87"/>
        <v>7819.8</v>
      </c>
      <c r="L172" s="13">
        <f t="shared" si="87"/>
        <v>0</v>
      </c>
      <c r="M172" s="13">
        <f t="shared" si="87"/>
        <v>0</v>
      </c>
      <c r="N172" s="60" t="s">
        <v>19</v>
      </c>
      <c r="O172" s="61"/>
    </row>
    <row r="173" spans="1:15">
      <c r="A173" s="32"/>
      <c r="B173" s="48"/>
      <c r="C173" s="27" t="s">
        <v>0</v>
      </c>
      <c r="D173" s="13">
        <f t="shared" ref="D173:E175" si="88">F173+H173+J173+L173</f>
        <v>7819.8</v>
      </c>
      <c r="E173" s="13">
        <f t="shared" si="88"/>
        <v>7819.8</v>
      </c>
      <c r="F173" s="13"/>
      <c r="G173" s="13"/>
      <c r="H173" s="13"/>
      <c r="I173" s="13"/>
      <c r="J173" s="19">
        <v>7819.8</v>
      </c>
      <c r="K173" s="19">
        <v>7819.8</v>
      </c>
      <c r="L173" s="13"/>
      <c r="M173" s="13"/>
      <c r="N173" s="62"/>
      <c r="O173" s="63"/>
    </row>
    <row r="174" spans="1:15">
      <c r="A174" s="32"/>
      <c r="B174" s="48"/>
      <c r="C174" s="27" t="s">
        <v>1</v>
      </c>
      <c r="D174" s="13">
        <f t="shared" si="88"/>
        <v>0</v>
      </c>
      <c r="E174" s="13">
        <f t="shared" si="88"/>
        <v>0</v>
      </c>
      <c r="F174" s="20"/>
      <c r="G174" s="20"/>
      <c r="H174" s="13"/>
      <c r="I174" s="13"/>
      <c r="J174" s="13"/>
      <c r="K174" s="13"/>
      <c r="L174" s="13"/>
      <c r="M174" s="13"/>
      <c r="N174" s="62"/>
      <c r="O174" s="63"/>
    </row>
    <row r="175" spans="1:15" ht="93.75" customHeight="1">
      <c r="A175" s="33"/>
      <c r="B175" s="48"/>
      <c r="C175" s="27" t="s">
        <v>2</v>
      </c>
      <c r="D175" s="13">
        <f t="shared" si="88"/>
        <v>0</v>
      </c>
      <c r="E175" s="13">
        <f t="shared" si="88"/>
        <v>0</v>
      </c>
      <c r="F175" s="13"/>
      <c r="G175" s="13"/>
      <c r="H175" s="13"/>
      <c r="I175" s="13"/>
      <c r="J175" s="13"/>
      <c r="K175" s="13"/>
      <c r="L175" s="13"/>
      <c r="M175" s="13"/>
      <c r="N175" s="64"/>
      <c r="O175" s="65"/>
    </row>
    <row r="176" spans="1:15">
      <c r="A176" s="31" t="s">
        <v>179</v>
      </c>
      <c r="B176" s="48" t="s">
        <v>134</v>
      </c>
      <c r="C176" s="27" t="s">
        <v>14</v>
      </c>
      <c r="D176" s="13">
        <f t="shared" ref="D176:M176" si="89">SUM(D177:D179)</f>
        <v>6276.1</v>
      </c>
      <c r="E176" s="13">
        <f t="shared" si="89"/>
        <v>6276.1</v>
      </c>
      <c r="F176" s="13">
        <f t="shared" si="89"/>
        <v>0</v>
      </c>
      <c r="G176" s="13">
        <f t="shared" si="89"/>
        <v>0</v>
      </c>
      <c r="H176" s="13">
        <f t="shared" si="89"/>
        <v>0</v>
      </c>
      <c r="I176" s="13">
        <f t="shared" si="89"/>
        <v>0</v>
      </c>
      <c r="J176" s="13">
        <f t="shared" si="89"/>
        <v>6276.1</v>
      </c>
      <c r="K176" s="13">
        <f t="shared" si="89"/>
        <v>6276.1</v>
      </c>
      <c r="L176" s="13">
        <f t="shared" si="89"/>
        <v>0</v>
      </c>
      <c r="M176" s="13">
        <f t="shared" si="89"/>
        <v>0</v>
      </c>
      <c r="N176" s="37" t="s">
        <v>19</v>
      </c>
      <c r="O176" s="37"/>
    </row>
    <row r="177" spans="1:15">
      <c r="A177" s="32"/>
      <c r="B177" s="48"/>
      <c r="C177" s="27" t="s">
        <v>0</v>
      </c>
      <c r="D177" s="13">
        <f t="shared" ref="D177:E179" si="90">F177+H177+J177+L177</f>
        <v>6276.1</v>
      </c>
      <c r="E177" s="13">
        <f t="shared" si="90"/>
        <v>6276.1</v>
      </c>
      <c r="F177" s="13"/>
      <c r="G177" s="13"/>
      <c r="H177" s="13"/>
      <c r="I177" s="13"/>
      <c r="J177" s="19">
        <v>6276.1</v>
      </c>
      <c r="K177" s="19">
        <v>6276.1</v>
      </c>
      <c r="L177" s="13"/>
      <c r="M177" s="13"/>
      <c r="N177" s="37"/>
      <c r="O177" s="37"/>
    </row>
    <row r="178" spans="1:15">
      <c r="A178" s="32"/>
      <c r="B178" s="48"/>
      <c r="C178" s="27" t="s">
        <v>1</v>
      </c>
      <c r="D178" s="13">
        <f t="shared" si="90"/>
        <v>0</v>
      </c>
      <c r="E178" s="13">
        <f t="shared" si="90"/>
        <v>0</v>
      </c>
      <c r="F178" s="20"/>
      <c r="G178" s="20"/>
      <c r="H178" s="13"/>
      <c r="I178" s="13"/>
      <c r="J178" s="13"/>
      <c r="K178" s="13"/>
      <c r="L178" s="13"/>
      <c r="M178" s="13"/>
      <c r="N178" s="37"/>
      <c r="O178" s="37"/>
    </row>
    <row r="179" spans="1:15" ht="95.25" customHeight="1">
      <c r="A179" s="33"/>
      <c r="B179" s="48"/>
      <c r="C179" s="27" t="s">
        <v>2</v>
      </c>
      <c r="D179" s="13">
        <f t="shared" si="90"/>
        <v>0</v>
      </c>
      <c r="E179" s="13">
        <f t="shared" si="90"/>
        <v>0</v>
      </c>
      <c r="F179" s="13"/>
      <c r="G179" s="13"/>
      <c r="H179" s="13"/>
      <c r="I179" s="13"/>
      <c r="J179" s="13"/>
      <c r="K179" s="13"/>
      <c r="L179" s="13"/>
      <c r="M179" s="13"/>
      <c r="N179" s="37"/>
      <c r="O179" s="37"/>
    </row>
    <row r="180" spans="1:15">
      <c r="A180" s="31" t="s">
        <v>180</v>
      </c>
      <c r="B180" s="48" t="s">
        <v>135</v>
      </c>
      <c r="C180" s="27" t="s">
        <v>14</v>
      </c>
      <c r="D180" s="13">
        <f t="shared" ref="D180:M180" si="91">SUM(D181:D183)</f>
        <v>8219.6</v>
      </c>
      <c r="E180" s="13">
        <f t="shared" si="91"/>
        <v>8219.6</v>
      </c>
      <c r="F180" s="13">
        <f t="shared" si="91"/>
        <v>0</v>
      </c>
      <c r="G180" s="13">
        <f t="shared" si="91"/>
        <v>0</v>
      </c>
      <c r="H180" s="13">
        <f t="shared" si="91"/>
        <v>0</v>
      </c>
      <c r="I180" s="13">
        <f t="shared" si="91"/>
        <v>0</v>
      </c>
      <c r="J180" s="13">
        <f t="shared" si="91"/>
        <v>8219.6</v>
      </c>
      <c r="K180" s="13">
        <f t="shared" si="91"/>
        <v>8219.6</v>
      </c>
      <c r="L180" s="13">
        <f t="shared" si="91"/>
        <v>0</v>
      </c>
      <c r="M180" s="13">
        <f t="shared" si="91"/>
        <v>0</v>
      </c>
      <c r="N180" s="37" t="s">
        <v>19</v>
      </c>
      <c r="O180" s="37"/>
    </row>
    <row r="181" spans="1:15">
      <c r="A181" s="32"/>
      <c r="B181" s="48"/>
      <c r="C181" s="27" t="s">
        <v>0</v>
      </c>
      <c r="D181" s="13">
        <f t="shared" ref="D181:E183" si="92">F181+H181+J181+L181</f>
        <v>8219.6</v>
      </c>
      <c r="E181" s="13">
        <f t="shared" si="92"/>
        <v>8219.6</v>
      </c>
      <c r="F181" s="13"/>
      <c r="G181" s="13"/>
      <c r="H181" s="13"/>
      <c r="I181" s="13"/>
      <c r="J181" s="19">
        <v>8219.6</v>
      </c>
      <c r="K181" s="19">
        <v>8219.6</v>
      </c>
      <c r="L181" s="13"/>
      <c r="M181" s="13"/>
      <c r="N181" s="37"/>
      <c r="O181" s="37"/>
    </row>
    <row r="182" spans="1:15">
      <c r="A182" s="32"/>
      <c r="B182" s="48"/>
      <c r="C182" s="27" t="s">
        <v>1</v>
      </c>
      <c r="D182" s="13">
        <f t="shared" si="92"/>
        <v>0</v>
      </c>
      <c r="E182" s="13">
        <f t="shared" si="92"/>
        <v>0</v>
      </c>
      <c r="F182" s="20"/>
      <c r="G182" s="20"/>
      <c r="H182" s="13"/>
      <c r="I182" s="13"/>
      <c r="J182" s="13"/>
      <c r="K182" s="13"/>
      <c r="L182" s="13"/>
      <c r="M182" s="13"/>
      <c r="N182" s="37"/>
      <c r="O182" s="37"/>
    </row>
    <row r="183" spans="1:15" ht="80.25" customHeight="1">
      <c r="A183" s="33"/>
      <c r="B183" s="48"/>
      <c r="C183" s="27" t="s">
        <v>2</v>
      </c>
      <c r="D183" s="13">
        <f t="shared" si="92"/>
        <v>0</v>
      </c>
      <c r="E183" s="13">
        <f t="shared" si="92"/>
        <v>0</v>
      </c>
      <c r="F183" s="13"/>
      <c r="G183" s="13"/>
      <c r="H183" s="13"/>
      <c r="I183" s="13"/>
      <c r="J183" s="13"/>
      <c r="K183" s="13"/>
      <c r="L183" s="13"/>
      <c r="M183" s="13"/>
      <c r="N183" s="37"/>
      <c r="O183" s="37"/>
    </row>
    <row r="184" spans="1:15">
      <c r="A184" s="31" t="s">
        <v>181</v>
      </c>
      <c r="B184" s="48" t="s">
        <v>136</v>
      </c>
      <c r="C184" s="27" t="s">
        <v>14</v>
      </c>
      <c r="D184" s="13">
        <f t="shared" ref="D184:M184" si="93">SUM(D185:D187)</f>
        <v>6852.3</v>
      </c>
      <c r="E184" s="13">
        <f t="shared" si="93"/>
        <v>6852.3</v>
      </c>
      <c r="F184" s="13">
        <f t="shared" si="93"/>
        <v>0</v>
      </c>
      <c r="G184" s="13">
        <f t="shared" si="93"/>
        <v>0</v>
      </c>
      <c r="H184" s="13">
        <f t="shared" si="93"/>
        <v>0</v>
      </c>
      <c r="I184" s="13">
        <f t="shared" si="93"/>
        <v>0</v>
      </c>
      <c r="J184" s="13">
        <f t="shared" si="93"/>
        <v>6852.3</v>
      </c>
      <c r="K184" s="13">
        <f t="shared" si="93"/>
        <v>6852.3</v>
      </c>
      <c r="L184" s="13">
        <f t="shared" si="93"/>
        <v>0</v>
      </c>
      <c r="M184" s="13">
        <f t="shared" si="93"/>
        <v>0</v>
      </c>
      <c r="N184" s="37" t="s">
        <v>19</v>
      </c>
      <c r="O184" s="37"/>
    </row>
    <row r="185" spans="1:15">
      <c r="A185" s="32"/>
      <c r="B185" s="48"/>
      <c r="C185" s="27" t="s">
        <v>0</v>
      </c>
      <c r="D185" s="13">
        <f t="shared" ref="D185:E187" si="94">F185+H185+J185+L185</f>
        <v>6852.3</v>
      </c>
      <c r="E185" s="13">
        <f t="shared" si="94"/>
        <v>6852.3</v>
      </c>
      <c r="F185" s="13"/>
      <c r="G185" s="13"/>
      <c r="H185" s="13"/>
      <c r="I185" s="13"/>
      <c r="J185" s="19">
        <v>6852.3</v>
      </c>
      <c r="K185" s="19">
        <v>6852.3</v>
      </c>
      <c r="L185" s="13"/>
      <c r="M185" s="13"/>
      <c r="N185" s="37"/>
      <c r="O185" s="37"/>
    </row>
    <row r="186" spans="1:15">
      <c r="A186" s="32"/>
      <c r="B186" s="48"/>
      <c r="C186" s="27" t="s">
        <v>1</v>
      </c>
      <c r="D186" s="13">
        <f t="shared" si="94"/>
        <v>0</v>
      </c>
      <c r="E186" s="13">
        <f t="shared" si="94"/>
        <v>0</v>
      </c>
      <c r="F186" s="20"/>
      <c r="G186" s="20"/>
      <c r="H186" s="13"/>
      <c r="I186" s="13"/>
      <c r="J186" s="13"/>
      <c r="K186" s="13"/>
      <c r="L186" s="13"/>
      <c r="M186" s="13"/>
      <c r="N186" s="37"/>
      <c r="O186" s="37"/>
    </row>
    <row r="187" spans="1:15" ht="81.75" customHeight="1">
      <c r="A187" s="33"/>
      <c r="B187" s="48"/>
      <c r="C187" s="27" t="s">
        <v>2</v>
      </c>
      <c r="D187" s="13">
        <f t="shared" si="94"/>
        <v>0</v>
      </c>
      <c r="E187" s="13">
        <f t="shared" si="94"/>
        <v>0</v>
      </c>
      <c r="F187" s="13"/>
      <c r="G187" s="13"/>
      <c r="H187" s="13"/>
      <c r="I187" s="13"/>
      <c r="J187" s="13"/>
      <c r="K187" s="13"/>
      <c r="L187" s="13"/>
      <c r="M187" s="13"/>
      <c r="N187" s="37"/>
      <c r="O187" s="37"/>
    </row>
    <row r="188" spans="1:15">
      <c r="A188" s="31" t="s">
        <v>182</v>
      </c>
      <c r="B188" s="48" t="s">
        <v>137</v>
      </c>
      <c r="C188" s="27" t="s">
        <v>14</v>
      </c>
      <c r="D188" s="13">
        <f t="shared" ref="D188:M188" si="95">SUM(D189:D191)</f>
        <v>8689.2000000000007</v>
      </c>
      <c r="E188" s="13">
        <f t="shared" si="95"/>
        <v>8689.2000000000007</v>
      </c>
      <c r="F188" s="13">
        <f t="shared" si="95"/>
        <v>0</v>
      </c>
      <c r="G188" s="13">
        <f t="shared" si="95"/>
        <v>0</v>
      </c>
      <c r="H188" s="13">
        <f t="shared" si="95"/>
        <v>0</v>
      </c>
      <c r="I188" s="13">
        <f t="shared" si="95"/>
        <v>0</v>
      </c>
      <c r="J188" s="13">
        <f t="shared" si="95"/>
        <v>8689.2000000000007</v>
      </c>
      <c r="K188" s="13">
        <f t="shared" si="95"/>
        <v>8689.2000000000007</v>
      </c>
      <c r="L188" s="13">
        <f t="shared" si="95"/>
        <v>0</v>
      </c>
      <c r="M188" s="13">
        <f t="shared" si="95"/>
        <v>0</v>
      </c>
      <c r="N188" s="37" t="s">
        <v>19</v>
      </c>
      <c r="O188" s="37"/>
    </row>
    <row r="189" spans="1:15">
      <c r="A189" s="32"/>
      <c r="B189" s="48"/>
      <c r="C189" s="27" t="s">
        <v>0</v>
      </c>
      <c r="D189" s="13">
        <f t="shared" ref="D189:E191" si="96">F189+H189+J189+L189</f>
        <v>8689.2000000000007</v>
      </c>
      <c r="E189" s="13">
        <f t="shared" si="96"/>
        <v>8689.2000000000007</v>
      </c>
      <c r="F189" s="13"/>
      <c r="G189" s="13"/>
      <c r="H189" s="13"/>
      <c r="I189" s="13"/>
      <c r="J189" s="19">
        <v>8689.2000000000007</v>
      </c>
      <c r="K189" s="19">
        <v>8689.2000000000007</v>
      </c>
      <c r="L189" s="13"/>
      <c r="M189" s="13"/>
      <c r="N189" s="37"/>
      <c r="O189" s="37"/>
    </row>
    <row r="190" spans="1:15">
      <c r="A190" s="32"/>
      <c r="B190" s="48"/>
      <c r="C190" s="27" t="s">
        <v>1</v>
      </c>
      <c r="D190" s="13">
        <f t="shared" si="96"/>
        <v>0</v>
      </c>
      <c r="E190" s="13">
        <f t="shared" si="96"/>
        <v>0</v>
      </c>
      <c r="F190" s="20"/>
      <c r="G190" s="20"/>
      <c r="H190" s="13"/>
      <c r="I190" s="13"/>
      <c r="J190" s="13"/>
      <c r="K190" s="13"/>
      <c r="L190" s="13"/>
      <c r="M190" s="13"/>
      <c r="N190" s="37"/>
      <c r="O190" s="37"/>
    </row>
    <row r="191" spans="1:15" ht="78.75" customHeight="1">
      <c r="A191" s="33"/>
      <c r="B191" s="48"/>
      <c r="C191" s="27" t="s">
        <v>2</v>
      </c>
      <c r="D191" s="13">
        <f t="shared" si="96"/>
        <v>0</v>
      </c>
      <c r="E191" s="13">
        <f t="shared" si="96"/>
        <v>0</v>
      </c>
      <c r="F191" s="13"/>
      <c r="G191" s="13"/>
      <c r="H191" s="13"/>
      <c r="I191" s="13"/>
      <c r="J191" s="13"/>
      <c r="K191" s="13"/>
      <c r="L191" s="13"/>
      <c r="M191" s="13"/>
      <c r="N191" s="37"/>
      <c r="O191" s="37"/>
    </row>
    <row r="192" spans="1:15">
      <c r="A192" s="31" t="s">
        <v>183</v>
      </c>
      <c r="B192" s="48" t="s">
        <v>138</v>
      </c>
      <c r="C192" s="27" t="s">
        <v>14</v>
      </c>
      <c r="D192" s="13">
        <f t="shared" ref="D192:M192" si="97">SUM(D193:D195)</f>
        <v>3692.4</v>
      </c>
      <c r="E192" s="13">
        <f t="shared" si="97"/>
        <v>3692.4</v>
      </c>
      <c r="F192" s="13">
        <f t="shared" si="97"/>
        <v>0</v>
      </c>
      <c r="G192" s="13">
        <f t="shared" si="97"/>
        <v>0</v>
      </c>
      <c r="H192" s="13">
        <f t="shared" si="97"/>
        <v>0</v>
      </c>
      <c r="I192" s="13">
        <f t="shared" si="97"/>
        <v>0</v>
      </c>
      <c r="J192" s="13">
        <f t="shared" si="97"/>
        <v>3692.4</v>
      </c>
      <c r="K192" s="13">
        <f t="shared" si="97"/>
        <v>3692.4</v>
      </c>
      <c r="L192" s="13">
        <f t="shared" si="97"/>
        <v>0</v>
      </c>
      <c r="M192" s="13">
        <f t="shared" si="97"/>
        <v>0</v>
      </c>
      <c r="N192" s="37" t="s">
        <v>19</v>
      </c>
      <c r="O192" s="37"/>
    </row>
    <row r="193" spans="1:16">
      <c r="A193" s="32"/>
      <c r="B193" s="48"/>
      <c r="C193" s="27" t="s">
        <v>0</v>
      </c>
      <c r="D193" s="13">
        <f t="shared" ref="D193:E195" si="98">F193+H193+J193+L193</f>
        <v>3692.4</v>
      </c>
      <c r="E193" s="13">
        <f t="shared" si="98"/>
        <v>3692.4</v>
      </c>
      <c r="F193" s="13"/>
      <c r="G193" s="13"/>
      <c r="H193" s="13"/>
      <c r="I193" s="13"/>
      <c r="J193" s="19">
        <v>3692.4</v>
      </c>
      <c r="K193" s="19">
        <v>3692.4</v>
      </c>
      <c r="L193" s="13"/>
      <c r="M193" s="13"/>
      <c r="N193" s="37"/>
      <c r="O193" s="37"/>
    </row>
    <row r="194" spans="1:16">
      <c r="A194" s="32"/>
      <c r="B194" s="48"/>
      <c r="C194" s="27" t="s">
        <v>1</v>
      </c>
      <c r="D194" s="13">
        <f t="shared" si="98"/>
        <v>0</v>
      </c>
      <c r="E194" s="13">
        <f t="shared" si="98"/>
        <v>0</v>
      </c>
      <c r="F194" s="20"/>
      <c r="G194" s="20"/>
      <c r="H194" s="13"/>
      <c r="I194" s="13"/>
      <c r="J194" s="13"/>
      <c r="K194" s="13"/>
      <c r="L194" s="13"/>
      <c r="M194" s="13"/>
      <c r="N194" s="37"/>
      <c r="O194" s="37"/>
    </row>
    <row r="195" spans="1:16" ht="95.25" customHeight="1">
      <c r="A195" s="33"/>
      <c r="B195" s="48"/>
      <c r="C195" s="27" t="s">
        <v>2</v>
      </c>
      <c r="D195" s="13">
        <f t="shared" si="98"/>
        <v>0</v>
      </c>
      <c r="E195" s="13">
        <f t="shared" si="98"/>
        <v>0</v>
      </c>
      <c r="F195" s="13"/>
      <c r="G195" s="13"/>
      <c r="H195" s="13"/>
      <c r="I195" s="13"/>
      <c r="J195" s="13"/>
      <c r="K195" s="13"/>
      <c r="L195" s="13"/>
      <c r="M195" s="13"/>
      <c r="N195" s="37"/>
      <c r="O195" s="37"/>
    </row>
    <row r="196" spans="1:16" s="10" customFormat="1">
      <c r="A196" s="53"/>
      <c r="B196" s="74" t="s">
        <v>15</v>
      </c>
      <c r="C196" s="26" t="s">
        <v>14</v>
      </c>
      <c r="D196" s="8">
        <f t="shared" ref="D196:M196" si="99">D12+D68+D156+D168</f>
        <v>1503262.1</v>
      </c>
      <c r="E196" s="8">
        <f t="shared" si="99"/>
        <v>1428627.8</v>
      </c>
      <c r="F196" s="8">
        <f t="shared" si="99"/>
        <v>218208.59999999998</v>
      </c>
      <c r="G196" s="8">
        <f t="shared" si="99"/>
        <v>143574.29999999999</v>
      </c>
      <c r="H196" s="8">
        <f t="shared" si="99"/>
        <v>0</v>
      </c>
      <c r="I196" s="8">
        <f t="shared" si="99"/>
        <v>0</v>
      </c>
      <c r="J196" s="8">
        <f t="shared" si="99"/>
        <v>1285053.5</v>
      </c>
      <c r="K196" s="8">
        <f t="shared" si="99"/>
        <v>1285053.5</v>
      </c>
      <c r="L196" s="8">
        <f t="shared" si="99"/>
        <v>0</v>
      </c>
      <c r="M196" s="8">
        <f t="shared" si="99"/>
        <v>0</v>
      </c>
      <c r="N196" s="74"/>
      <c r="O196" s="74"/>
    </row>
    <row r="197" spans="1:16" s="10" customFormat="1">
      <c r="A197" s="54"/>
      <c r="B197" s="74"/>
      <c r="C197" s="26" t="s">
        <v>0</v>
      </c>
      <c r="D197" s="8">
        <f t="shared" ref="D197:M197" si="100">D13+D69+D157+D169</f>
        <v>438768.6</v>
      </c>
      <c r="E197" s="8">
        <f t="shared" si="100"/>
        <v>366861.6</v>
      </c>
      <c r="F197" s="8">
        <f t="shared" si="100"/>
        <v>107533</v>
      </c>
      <c r="G197" s="8">
        <f t="shared" si="100"/>
        <v>35626</v>
      </c>
      <c r="H197" s="8">
        <f t="shared" si="100"/>
        <v>0</v>
      </c>
      <c r="I197" s="8">
        <f t="shared" si="100"/>
        <v>0</v>
      </c>
      <c r="J197" s="8">
        <f t="shared" si="100"/>
        <v>331235.59999999998</v>
      </c>
      <c r="K197" s="8">
        <f t="shared" si="100"/>
        <v>331235.59999999998</v>
      </c>
      <c r="L197" s="8">
        <f t="shared" si="100"/>
        <v>0</v>
      </c>
      <c r="M197" s="8">
        <f t="shared" si="100"/>
        <v>0</v>
      </c>
      <c r="N197" s="74"/>
      <c r="O197" s="74"/>
      <c r="P197" s="21"/>
    </row>
    <row r="198" spans="1:16" s="10" customFormat="1">
      <c r="A198" s="54"/>
      <c r="B198" s="74"/>
      <c r="C198" s="26" t="s">
        <v>1</v>
      </c>
      <c r="D198" s="8">
        <f t="shared" ref="D198:M198" si="101">D14+D70+D158+D170</f>
        <v>605842.10000000009</v>
      </c>
      <c r="E198" s="8">
        <f t="shared" si="101"/>
        <v>603114.80000000005</v>
      </c>
      <c r="F198" s="8">
        <f t="shared" si="101"/>
        <v>110675.6</v>
      </c>
      <c r="G198" s="8">
        <f t="shared" si="101"/>
        <v>107948.3</v>
      </c>
      <c r="H198" s="8">
        <f t="shared" si="101"/>
        <v>0</v>
      </c>
      <c r="I198" s="8">
        <f t="shared" si="101"/>
        <v>0</v>
      </c>
      <c r="J198" s="8">
        <f t="shared" si="101"/>
        <v>495166.5</v>
      </c>
      <c r="K198" s="8">
        <f t="shared" si="101"/>
        <v>495166.5</v>
      </c>
      <c r="L198" s="8">
        <f t="shared" si="101"/>
        <v>0</v>
      </c>
      <c r="M198" s="8">
        <f t="shared" si="101"/>
        <v>0</v>
      </c>
      <c r="N198" s="74"/>
      <c r="O198" s="74"/>
    </row>
    <row r="199" spans="1:16" s="10" customFormat="1">
      <c r="A199" s="55"/>
      <c r="B199" s="74"/>
      <c r="C199" s="26" t="s">
        <v>2</v>
      </c>
      <c r="D199" s="8">
        <f t="shared" ref="D199:M199" si="102">D15+D71+D159+D171</f>
        <v>458651.39999999997</v>
      </c>
      <c r="E199" s="8">
        <f t="shared" si="102"/>
        <v>458651.39999999997</v>
      </c>
      <c r="F199" s="8">
        <f t="shared" si="102"/>
        <v>0</v>
      </c>
      <c r="G199" s="8">
        <f t="shared" si="102"/>
        <v>0</v>
      </c>
      <c r="H199" s="8">
        <f t="shared" si="102"/>
        <v>0</v>
      </c>
      <c r="I199" s="8">
        <f t="shared" si="102"/>
        <v>0</v>
      </c>
      <c r="J199" s="8">
        <f t="shared" si="102"/>
        <v>458651.39999999997</v>
      </c>
      <c r="K199" s="8">
        <f t="shared" si="102"/>
        <v>458651.39999999997</v>
      </c>
      <c r="L199" s="8">
        <f t="shared" si="102"/>
        <v>0</v>
      </c>
      <c r="M199" s="8">
        <f t="shared" si="102"/>
        <v>0</v>
      </c>
      <c r="N199" s="74"/>
      <c r="O199" s="74"/>
    </row>
    <row r="200" spans="1:16" s="10" customFormat="1" ht="62.25" customHeight="1">
      <c r="A200" s="30" t="s">
        <v>20</v>
      </c>
      <c r="B200" s="73" t="s">
        <v>65</v>
      </c>
      <c r="C200" s="73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74"/>
      <c r="O200" s="74"/>
    </row>
    <row r="201" spans="1:16" s="10" customFormat="1" ht="15" customHeight="1">
      <c r="A201" s="75" t="s">
        <v>68</v>
      </c>
      <c r="B201" s="79" t="s">
        <v>150</v>
      </c>
      <c r="C201" s="26" t="s">
        <v>14</v>
      </c>
      <c r="D201" s="8">
        <f>SUM(D202:D204)</f>
        <v>769999.99600000004</v>
      </c>
      <c r="E201" s="8">
        <f>SUM(E202:E204)</f>
        <v>469543.80000000005</v>
      </c>
      <c r="F201" s="8">
        <f>SUM(F202:F204)</f>
        <v>192499.99600000001</v>
      </c>
      <c r="G201" s="8">
        <f t="shared" ref="G201:M201" si="103">SUM(G202:G204)</f>
        <v>0</v>
      </c>
      <c r="H201" s="8">
        <f t="shared" si="103"/>
        <v>0</v>
      </c>
      <c r="I201" s="8">
        <f t="shared" si="103"/>
        <v>0</v>
      </c>
      <c r="J201" s="8">
        <f t="shared" si="103"/>
        <v>577500</v>
      </c>
      <c r="K201" s="8">
        <f t="shared" si="103"/>
        <v>469543.80000000005</v>
      </c>
      <c r="L201" s="8">
        <f t="shared" si="103"/>
        <v>0</v>
      </c>
      <c r="M201" s="8">
        <f t="shared" si="103"/>
        <v>0</v>
      </c>
      <c r="N201" s="74" t="s">
        <v>131</v>
      </c>
      <c r="O201" s="74"/>
    </row>
    <row r="202" spans="1:16" s="10" customFormat="1" ht="15" customHeight="1">
      <c r="A202" s="75"/>
      <c r="B202" s="79"/>
      <c r="C202" s="26" t="s">
        <v>0</v>
      </c>
      <c r="D202" s="8">
        <f t="shared" ref="D202:E204" si="104">F202+H202+J202+L202</f>
        <v>143941.6</v>
      </c>
      <c r="E202" s="8">
        <f t="shared" si="104"/>
        <v>0</v>
      </c>
      <c r="F202" s="8">
        <v>35985.4</v>
      </c>
      <c r="G202" s="8">
        <v>0</v>
      </c>
      <c r="H202" s="8"/>
      <c r="I202" s="8"/>
      <c r="J202" s="8">
        <v>107956.2</v>
      </c>
      <c r="K202" s="8">
        <v>0</v>
      </c>
      <c r="L202" s="8"/>
      <c r="M202" s="8"/>
      <c r="N202" s="74"/>
      <c r="O202" s="74"/>
    </row>
    <row r="203" spans="1:16" s="10" customFormat="1" ht="24.75" customHeight="1">
      <c r="A203" s="75"/>
      <c r="B203" s="79"/>
      <c r="C203" s="26" t="s">
        <v>1</v>
      </c>
      <c r="D203" s="8">
        <f t="shared" si="104"/>
        <v>325592.266</v>
      </c>
      <c r="E203" s="8">
        <f t="shared" si="104"/>
        <v>244194.2</v>
      </c>
      <c r="F203" s="8">
        <v>81398.066000000006</v>
      </c>
      <c r="G203" s="8">
        <v>0</v>
      </c>
      <c r="H203" s="8"/>
      <c r="I203" s="8"/>
      <c r="J203" s="8">
        <f>K203</f>
        <v>244194.2</v>
      </c>
      <c r="K203" s="8">
        <v>244194.2</v>
      </c>
      <c r="L203" s="8"/>
      <c r="M203" s="8"/>
      <c r="N203" s="74"/>
      <c r="O203" s="74"/>
    </row>
    <row r="204" spans="1:16" s="10" customFormat="1" ht="27" customHeight="1">
      <c r="A204" s="75"/>
      <c r="B204" s="79"/>
      <c r="C204" s="26" t="s">
        <v>2</v>
      </c>
      <c r="D204" s="8">
        <f t="shared" si="104"/>
        <v>300466.13</v>
      </c>
      <c r="E204" s="8">
        <f t="shared" si="104"/>
        <v>225349.6</v>
      </c>
      <c r="F204" s="8">
        <v>75116.53</v>
      </c>
      <c r="G204" s="8">
        <v>0</v>
      </c>
      <c r="H204" s="8"/>
      <c r="I204" s="8"/>
      <c r="J204" s="8">
        <f>K204</f>
        <v>225349.6</v>
      </c>
      <c r="K204" s="8">
        <v>225349.6</v>
      </c>
      <c r="L204" s="8"/>
      <c r="M204" s="8"/>
      <c r="N204" s="74"/>
      <c r="O204" s="74"/>
    </row>
    <row r="205" spans="1:16" s="10" customFormat="1" ht="27" customHeight="1">
      <c r="A205" s="53" t="s">
        <v>69</v>
      </c>
      <c r="B205" s="89" t="s">
        <v>187</v>
      </c>
      <c r="C205" s="27" t="s">
        <v>14</v>
      </c>
      <c r="D205" s="8">
        <f>D209+D213+D217+D221+D225</f>
        <v>1706500</v>
      </c>
      <c r="E205" s="8">
        <f t="shared" ref="E205:M205" si="105">E209+E213+E217+E221+E225</f>
        <v>12500</v>
      </c>
      <c r="F205" s="8">
        <f t="shared" si="105"/>
        <v>436000</v>
      </c>
      <c r="G205" s="8">
        <f t="shared" si="105"/>
        <v>12500</v>
      </c>
      <c r="H205" s="8">
        <f t="shared" si="105"/>
        <v>0</v>
      </c>
      <c r="I205" s="8">
        <f t="shared" si="105"/>
        <v>0</v>
      </c>
      <c r="J205" s="8">
        <f t="shared" si="105"/>
        <v>1270500</v>
      </c>
      <c r="K205" s="8">
        <f t="shared" si="105"/>
        <v>0</v>
      </c>
      <c r="L205" s="8">
        <f t="shared" si="105"/>
        <v>0</v>
      </c>
      <c r="M205" s="8">
        <f t="shared" si="105"/>
        <v>0</v>
      </c>
      <c r="N205" s="37" t="s">
        <v>19</v>
      </c>
      <c r="O205" s="37"/>
    </row>
    <row r="206" spans="1:16" s="10" customFormat="1" ht="27" customHeight="1">
      <c r="A206" s="54"/>
      <c r="B206" s="90"/>
      <c r="C206" s="27" t="s">
        <v>0</v>
      </c>
      <c r="D206" s="8">
        <f t="shared" ref="D206:M206" si="106">D210+D214+D218+D222+D226</f>
        <v>12500</v>
      </c>
      <c r="E206" s="8">
        <f t="shared" si="106"/>
        <v>12500</v>
      </c>
      <c r="F206" s="8">
        <f t="shared" si="106"/>
        <v>12500</v>
      </c>
      <c r="G206" s="8">
        <f t="shared" si="106"/>
        <v>12500</v>
      </c>
      <c r="H206" s="8">
        <f t="shared" si="106"/>
        <v>0</v>
      </c>
      <c r="I206" s="8">
        <f t="shared" si="106"/>
        <v>0</v>
      </c>
      <c r="J206" s="8">
        <f t="shared" si="106"/>
        <v>0</v>
      </c>
      <c r="K206" s="8">
        <f t="shared" si="106"/>
        <v>0</v>
      </c>
      <c r="L206" s="8">
        <f t="shared" si="106"/>
        <v>0</v>
      </c>
      <c r="M206" s="8">
        <f t="shared" si="106"/>
        <v>0</v>
      </c>
      <c r="N206" s="37"/>
      <c r="O206" s="37"/>
    </row>
    <row r="207" spans="1:16" s="10" customFormat="1" ht="27" customHeight="1">
      <c r="A207" s="54"/>
      <c r="B207" s="90"/>
      <c r="C207" s="27" t="s">
        <v>1</v>
      </c>
      <c r="D207" s="8">
        <f t="shared" ref="D207:M207" si="107">D211+D215+D219+D223+D227</f>
        <v>462000</v>
      </c>
      <c r="E207" s="8">
        <f t="shared" si="107"/>
        <v>0</v>
      </c>
      <c r="F207" s="8">
        <f t="shared" si="107"/>
        <v>115500</v>
      </c>
      <c r="G207" s="8">
        <f t="shared" si="107"/>
        <v>0</v>
      </c>
      <c r="H207" s="8">
        <f t="shared" si="107"/>
        <v>0</v>
      </c>
      <c r="I207" s="8">
        <f t="shared" si="107"/>
        <v>0</v>
      </c>
      <c r="J207" s="8">
        <f t="shared" si="107"/>
        <v>346500</v>
      </c>
      <c r="K207" s="8">
        <f t="shared" si="107"/>
        <v>0</v>
      </c>
      <c r="L207" s="8">
        <f t="shared" si="107"/>
        <v>0</v>
      </c>
      <c r="M207" s="8">
        <f t="shared" si="107"/>
        <v>0</v>
      </c>
      <c r="N207" s="37"/>
      <c r="O207" s="37"/>
    </row>
    <row r="208" spans="1:16" s="10" customFormat="1" ht="27" customHeight="1">
      <c r="A208" s="55"/>
      <c r="B208" s="91"/>
      <c r="C208" s="27" t="s">
        <v>2</v>
      </c>
      <c r="D208" s="8">
        <f t="shared" ref="D208:M208" si="108">D212+D216+D220+D224+D228</f>
        <v>1232000</v>
      </c>
      <c r="E208" s="8">
        <f t="shared" si="108"/>
        <v>0</v>
      </c>
      <c r="F208" s="8">
        <f t="shared" si="108"/>
        <v>308000</v>
      </c>
      <c r="G208" s="8">
        <f t="shared" si="108"/>
        <v>0</v>
      </c>
      <c r="H208" s="8">
        <f t="shared" si="108"/>
        <v>0</v>
      </c>
      <c r="I208" s="8">
        <f t="shared" si="108"/>
        <v>0</v>
      </c>
      <c r="J208" s="8">
        <f t="shared" si="108"/>
        <v>924000</v>
      </c>
      <c r="K208" s="8">
        <f t="shared" si="108"/>
        <v>0</v>
      </c>
      <c r="L208" s="8">
        <f t="shared" si="108"/>
        <v>0</v>
      </c>
      <c r="M208" s="8">
        <f t="shared" si="108"/>
        <v>0</v>
      </c>
      <c r="N208" s="37"/>
      <c r="O208" s="37"/>
    </row>
    <row r="209" spans="1:15">
      <c r="A209" s="52" t="s">
        <v>188</v>
      </c>
      <c r="B209" s="48" t="s">
        <v>116</v>
      </c>
      <c r="C209" s="27" t="s">
        <v>14</v>
      </c>
      <c r="D209" s="13">
        <f t="shared" ref="D209:M209" si="109">SUM(D210:D212)</f>
        <v>12500</v>
      </c>
      <c r="E209" s="13">
        <f t="shared" si="109"/>
        <v>12500</v>
      </c>
      <c r="F209" s="13">
        <f t="shared" si="109"/>
        <v>12500</v>
      </c>
      <c r="G209" s="13">
        <f t="shared" si="109"/>
        <v>12500</v>
      </c>
      <c r="H209" s="13">
        <f t="shared" si="109"/>
        <v>0</v>
      </c>
      <c r="I209" s="13">
        <f t="shared" si="109"/>
        <v>0</v>
      </c>
      <c r="J209" s="13">
        <f t="shared" si="109"/>
        <v>0</v>
      </c>
      <c r="K209" s="13">
        <f t="shared" si="109"/>
        <v>0</v>
      </c>
      <c r="L209" s="13">
        <f t="shared" si="109"/>
        <v>0</v>
      </c>
      <c r="M209" s="13">
        <f t="shared" si="109"/>
        <v>0</v>
      </c>
      <c r="N209" s="37" t="s">
        <v>19</v>
      </c>
      <c r="O209" s="37"/>
    </row>
    <row r="210" spans="1:15">
      <c r="A210" s="52"/>
      <c r="B210" s="48"/>
      <c r="C210" s="27" t="s">
        <v>0</v>
      </c>
      <c r="D210" s="13">
        <f t="shared" ref="D210:E212" si="110">F210+H210+J210+L210</f>
        <v>12500</v>
      </c>
      <c r="E210" s="13">
        <f t="shared" si="110"/>
        <v>12500</v>
      </c>
      <c r="F210" s="13">
        <v>12500</v>
      </c>
      <c r="G210" s="13">
        <v>12500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37"/>
      <c r="O210" s="37"/>
    </row>
    <row r="211" spans="1:15">
      <c r="A211" s="52"/>
      <c r="B211" s="48"/>
      <c r="C211" s="27" t="s">
        <v>1</v>
      </c>
      <c r="D211" s="13">
        <f t="shared" si="110"/>
        <v>0</v>
      </c>
      <c r="E211" s="13">
        <f t="shared" si="110"/>
        <v>0</v>
      </c>
      <c r="F211" s="13">
        <v>0</v>
      </c>
      <c r="G211" s="20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37"/>
      <c r="O211" s="37"/>
    </row>
    <row r="212" spans="1:15" ht="37.5" customHeight="1">
      <c r="A212" s="52"/>
      <c r="B212" s="48"/>
      <c r="C212" s="27" t="s">
        <v>2</v>
      </c>
      <c r="D212" s="13">
        <f t="shared" si="110"/>
        <v>0</v>
      </c>
      <c r="E212" s="13">
        <f t="shared" si="110"/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37"/>
      <c r="O212" s="37"/>
    </row>
    <row r="213" spans="1:15" ht="15" customHeight="1">
      <c r="A213" s="52" t="s">
        <v>189</v>
      </c>
      <c r="B213" s="48" t="s">
        <v>91</v>
      </c>
      <c r="C213" s="27" t="s">
        <v>14</v>
      </c>
      <c r="D213" s="13">
        <f t="shared" ref="D213:M213" si="111">SUM(D214:D216)</f>
        <v>308000</v>
      </c>
      <c r="E213" s="13">
        <f t="shared" si="111"/>
        <v>0</v>
      </c>
      <c r="F213" s="13">
        <f t="shared" si="111"/>
        <v>77000</v>
      </c>
      <c r="G213" s="13">
        <f t="shared" si="111"/>
        <v>0</v>
      </c>
      <c r="H213" s="13">
        <f t="shared" si="111"/>
        <v>0</v>
      </c>
      <c r="I213" s="13">
        <f t="shared" si="111"/>
        <v>0</v>
      </c>
      <c r="J213" s="13">
        <f t="shared" si="111"/>
        <v>231000</v>
      </c>
      <c r="K213" s="13">
        <f t="shared" si="111"/>
        <v>0</v>
      </c>
      <c r="L213" s="13">
        <f t="shared" si="111"/>
        <v>0</v>
      </c>
      <c r="M213" s="13">
        <f t="shared" si="111"/>
        <v>0</v>
      </c>
      <c r="N213" s="37" t="s">
        <v>19</v>
      </c>
      <c r="O213" s="37"/>
    </row>
    <row r="214" spans="1:15" ht="15" customHeight="1">
      <c r="A214" s="52"/>
      <c r="B214" s="48"/>
      <c r="C214" s="27" t="s">
        <v>0</v>
      </c>
      <c r="D214" s="13">
        <f t="shared" ref="D214:E216" si="112">F214+H214+J214+L214</f>
        <v>0</v>
      </c>
      <c r="E214" s="13">
        <f t="shared" si="112"/>
        <v>0</v>
      </c>
      <c r="F214" s="13"/>
      <c r="G214" s="13"/>
      <c r="H214" s="13"/>
      <c r="I214" s="13"/>
      <c r="J214" s="13"/>
      <c r="K214" s="13"/>
      <c r="L214" s="13"/>
      <c r="M214" s="13"/>
      <c r="N214" s="37"/>
      <c r="O214" s="37"/>
    </row>
    <row r="215" spans="1:15">
      <c r="A215" s="52"/>
      <c r="B215" s="48"/>
      <c r="C215" s="27" t="s">
        <v>1</v>
      </c>
      <c r="D215" s="13">
        <f t="shared" si="112"/>
        <v>0</v>
      </c>
      <c r="E215" s="13">
        <f t="shared" si="112"/>
        <v>0</v>
      </c>
      <c r="F215" s="13"/>
      <c r="G215" s="13"/>
      <c r="H215" s="13"/>
      <c r="I215" s="13"/>
      <c r="J215" s="13"/>
      <c r="K215" s="13"/>
      <c r="L215" s="13"/>
      <c r="M215" s="13"/>
      <c r="N215" s="37"/>
      <c r="O215" s="37"/>
    </row>
    <row r="216" spans="1:15">
      <c r="A216" s="52"/>
      <c r="B216" s="48"/>
      <c r="C216" s="27" t="s">
        <v>2</v>
      </c>
      <c r="D216" s="13">
        <f t="shared" si="112"/>
        <v>308000</v>
      </c>
      <c r="E216" s="13">
        <f t="shared" si="112"/>
        <v>0</v>
      </c>
      <c r="F216" s="13">
        <f>70400*770/880/0.2*0.25</f>
        <v>77000</v>
      </c>
      <c r="G216" s="13"/>
      <c r="H216" s="13"/>
      <c r="I216" s="13"/>
      <c r="J216" s="13">
        <f>281600*770/880/0.8*0.75</f>
        <v>231000</v>
      </c>
      <c r="K216" s="13"/>
      <c r="L216" s="13"/>
      <c r="M216" s="13"/>
      <c r="N216" s="37"/>
      <c r="O216" s="37"/>
    </row>
    <row r="217" spans="1:15" ht="15" customHeight="1">
      <c r="A217" s="52" t="s">
        <v>190</v>
      </c>
      <c r="B217" s="48" t="s">
        <v>92</v>
      </c>
      <c r="C217" s="27" t="s">
        <v>14</v>
      </c>
      <c r="D217" s="13">
        <f t="shared" ref="D217:M217" si="113">SUM(D218:D220)</f>
        <v>539000</v>
      </c>
      <c r="E217" s="13">
        <f t="shared" si="113"/>
        <v>0</v>
      </c>
      <c r="F217" s="13">
        <f t="shared" si="113"/>
        <v>134750</v>
      </c>
      <c r="G217" s="13">
        <f t="shared" si="113"/>
        <v>0</v>
      </c>
      <c r="H217" s="13">
        <f t="shared" si="113"/>
        <v>0</v>
      </c>
      <c r="I217" s="13">
        <f t="shared" si="113"/>
        <v>0</v>
      </c>
      <c r="J217" s="13">
        <f t="shared" si="113"/>
        <v>404250</v>
      </c>
      <c r="K217" s="13">
        <f t="shared" si="113"/>
        <v>0</v>
      </c>
      <c r="L217" s="13">
        <f t="shared" si="113"/>
        <v>0</v>
      </c>
      <c r="M217" s="13">
        <f t="shared" si="113"/>
        <v>0</v>
      </c>
      <c r="N217" s="37" t="s">
        <v>19</v>
      </c>
      <c r="O217" s="37"/>
    </row>
    <row r="218" spans="1:15" ht="15" customHeight="1">
      <c r="A218" s="52"/>
      <c r="B218" s="48"/>
      <c r="C218" s="27" t="s">
        <v>0</v>
      </c>
      <c r="D218" s="13">
        <f t="shared" ref="D218:E220" si="114">F218+H218+J218+L218</f>
        <v>0</v>
      </c>
      <c r="E218" s="13">
        <f t="shared" si="114"/>
        <v>0</v>
      </c>
      <c r="F218" s="13"/>
      <c r="G218" s="13"/>
      <c r="H218" s="13"/>
      <c r="I218" s="13"/>
      <c r="J218" s="13"/>
      <c r="K218" s="13"/>
      <c r="L218" s="13"/>
      <c r="M218" s="13"/>
      <c r="N218" s="37"/>
      <c r="O218" s="37"/>
    </row>
    <row r="219" spans="1:15">
      <c r="A219" s="52"/>
      <c r="B219" s="48"/>
      <c r="C219" s="27" t="s">
        <v>1</v>
      </c>
      <c r="D219" s="13">
        <f t="shared" si="114"/>
        <v>231000</v>
      </c>
      <c r="E219" s="13">
        <f t="shared" si="114"/>
        <v>0</v>
      </c>
      <c r="F219" s="13">
        <f>52800*770/880/0.2*0.25</f>
        <v>57750</v>
      </c>
      <c r="G219" s="13"/>
      <c r="H219" s="13"/>
      <c r="I219" s="13"/>
      <c r="J219" s="13">
        <f>211200*770/880/0.8*0.75</f>
        <v>173250</v>
      </c>
      <c r="K219" s="13"/>
      <c r="L219" s="13"/>
      <c r="M219" s="13"/>
      <c r="N219" s="37"/>
      <c r="O219" s="37"/>
    </row>
    <row r="220" spans="1:15">
      <c r="A220" s="52"/>
      <c r="B220" s="48"/>
      <c r="C220" s="27" t="s">
        <v>2</v>
      </c>
      <c r="D220" s="13">
        <f t="shared" si="114"/>
        <v>308000</v>
      </c>
      <c r="E220" s="13">
        <f t="shared" si="114"/>
        <v>0</v>
      </c>
      <c r="F220" s="13">
        <f>70400*770/880/0.2*0.25</f>
        <v>77000</v>
      </c>
      <c r="G220" s="13"/>
      <c r="H220" s="13"/>
      <c r="I220" s="13"/>
      <c r="J220" s="13">
        <f>281600*770/880/0.8*0.75</f>
        <v>231000</v>
      </c>
      <c r="K220" s="13"/>
      <c r="L220" s="13"/>
      <c r="M220" s="13"/>
      <c r="N220" s="37"/>
      <c r="O220" s="37"/>
    </row>
    <row r="221" spans="1:15" ht="15" customHeight="1">
      <c r="A221" s="52" t="s">
        <v>191</v>
      </c>
      <c r="B221" s="48" t="s">
        <v>93</v>
      </c>
      <c r="C221" s="27" t="s">
        <v>14</v>
      </c>
      <c r="D221" s="13">
        <f t="shared" ref="D221:M221" si="115">SUM(D222:D224)</f>
        <v>539000</v>
      </c>
      <c r="E221" s="13">
        <f t="shared" si="115"/>
        <v>0</v>
      </c>
      <c r="F221" s="13">
        <f t="shared" si="115"/>
        <v>134750</v>
      </c>
      <c r="G221" s="13">
        <f t="shared" si="115"/>
        <v>0</v>
      </c>
      <c r="H221" s="13">
        <f t="shared" si="115"/>
        <v>0</v>
      </c>
      <c r="I221" s="13">
        <f t="shared" si="115"/>
        <v>0</v>
      </c>
      <c r="J221" s="13">
        <f t="shared" si="115"/>
        <v>404250</v>
      </c>
      <c r="K221" s="13">
        <f t="shared" si="115"/>
        <v>0</v>
      </c>
      <c r="L221" s="13">
        <f t="shared" si="115"/>
        <v>0</v>
      </c>
      <c r="M221" s="13">
        <f t="shared" si="115"/>
        <v>0</v>
      </c>
      <c r="N221" s="37" t="s">
        <v>19</v>
      </c>
      <c r="O221" s="37"/>
    </row>
    <row r="222" spans="1:15" ht="15" customHeight="1">
      <c r="A222" s="52"/>
      <c r="B222" s="48"/>
      <c r="C222" s="27" t="s">
        <v>0</v>
      </c>
      <c r="D222" s="13">
        <f t="shared" ref="D222:E224" si="116">F222+H222+J222+L222</f>
        <v>0</v>
      </c>
      <c r="E222" s="13">
        <f t="shared" si="116"/>
        <v>0</v>
      </c>
      <c r="F222" s="13"/>
      <c r="G222" s="13"/>
      <c r="H222" s="13"/>
      <c r="I222" s="13"/>
      <c r="J222" s="13"/>
      <c r="K222" s="13"/>
      <c r="L222" s="13"/>
      <c r="M222" s="13"/>
      <c r="N222" s="37"/>
      <c r="O222" s="37"/>
    </row>
    <row r="223" spans="1:15">
      <c r="A223" s="52"/>
      <c r="B223" s="48"/>
      <c r="C223" s="27" t="s">
        <v>1</v>
      </c>
      <c r="D223" s="13">
        <f t="shared" si="116"/>
        <v>231000</v>
      </c>
      <c r="E223" s="13">
        <f t="shared" si="116"/>
        <v>0</v>
      </c>
      <c r="F223" s="13">
        <f>52800*770/880/0.2*0.25</f>
        <v>57750</v>
      </c>
      <c r="G223" s="13"/>
      <c r="H223" s="13"/>
      <c r="I223" s="13"/>
      <c r="J223" s="13">
        <f>211200*770/880/0.8*0.75</f>
        <v>173250</v>
      </c>
      <c r="K223" s="13"/>
      <c r="L223" s="13"/>
      <c r="M223" s="13"/>
      <c r="N223" s="37"/>
      <c r="O223" s="37"/>
    </row>
    <row r="224" spans="1:15">
      <c r="A224" s="52"/>
      <c r="B224" s="48"/>
      <c r="C224" s="27" t="s">
        <v>2</v>
      </c>
      <c r="D224" s="13">
        <f t="shared" si="116"/>
        <v>308000</v>
      </c>
      <c r="E224" s="13">
        <f t="shared" si="116"/>
        <v>0</v>
      </c>
      <c r="F224" s="13">
        <f>70400*770/880/0.2*0.25</f>
        <v>77000</v>
      </c>
      <c r="G224" s="13"/>
      <c r="H224" s="13"/>
      <c r="I224" s="13"/>
      <c r="J224" s="13">
        <f>281600*770/880/0.8*0.75</f>
        <v>231000</v>
      </c>
      <c r="K224" s="13"/>
      <c r="L224" s="13"/>
      <c r="M224" s="13"/>
      <c r="N224" s="37"/>
      <c r="O224" s="37"/>
    </row>
    <row r="225" spans="1:16">
      <c r="A225" s="52" t="s">
        <v>192</v>
      </c>
      <c r="B225" s="48" t="s">
        <v>90</v>
      </c>
      <c r="C225" s="27" t="s">
        <v>14</v>
      </c>
      <c r="D225" s="13">
        <f t="shared" ref="D225:M225" si="117">SUM(D226:D228)</f>
        <v>308000</v>
      </c>
      <c r="E225" s="13">
        <f t="shared" si="117"/>
        <v>0</v>
      </c>
      <c r="F225" s="13">
        <f t="shared" si="117"/>
        <v>77000</v>
      </c>
      <c r="G225" s="13">
        <f t="shared" si="117"/>
        <v>0</v>
      </c>
      <c r="H225" s="13">
        <f t="shared" si="117"/>
        <v>0</v>
      </c>
      <c r="I225" s="13">
        <f t="shared" si="117"/>
        <v>0</v>
      </c>
      <c r="J225" s="13">
        <f t="shared" si="117"/>
        <v>231000</v>
      </c>
      <c r="K225" s="13">
        <f t="shared" si="117"/>
        <v>0</v>
      </c>
      <c r="L225" s="13">
        <f t="shared" si="117"/>
        <v>0</v>
      </c>
      <c r="M225" s="13">
        <f t="shared" si="117"/>
        <v>0</v>
      </c>
      <c r="N225" s="37" t="s">
        <v>19</v>
      </c>
      <c r="O225" s="37"/>
    </row>
    <row r="226" spans="1:16">
      <c r="A226" s="52"/>
      <c r="B226" s="48"/>
      <c r="C226" s="27" t="s">
        <v>0</v>
      </c>
      <c r="D226" s="13">
        <f t="shared" ref="D226:E228" si="118">F226+H226+J226+L226</f>
        <v>0</v>
      </c>
      <c r="E226" s="13">
        <f t="shared" si="118"/>
        <v>0</v>
      </c>
      <c r="F226" s="13"/>
      <c r="G226" s="13"/>
      <c r="H226" s="13"/>
      <c r="I226" s="13"/>
      <c r="J226" s="13"/>
      <c r="K226" s="13"/>
      <c r="L226" s="13"/>
      <c r="M226" s="13"/>
      <c r="N226" s="37"/>
      <c r="O226" s="37"/>
    </row>
    <row r="227" spans="1:16">
      <c r="A227" s="52"/>
      <c r="B227" s="48"/>
      <c r="C227" s="27" t="s">
        <v>1</v>
      </c>
      <c r="D227" s="13">
        <f t="shared" si="118"/>
        <v>0</v>
      </c>
      <c r="E227" s="13">
        <f t="shared" si="118"/>
        <v>0</v>
      </c>
      <c r="F227" s="13"/>
      <c r="G227" s="13"/>
      <c r="H227" s="13"/>
      <c r="I227" s="13"/>
      <c r="J227" s="13"/>
      <c r="K227" s="13"/>
      <c r="L227" s="13"/>
      <c r="M227" s="13"/>
      <c r="N227" s="37"/>
      <c r="O227" s="37"/>
    </row>
    <row r="228" spans="1:16">
      <c r="A228" s="52"/>
      <c r="B228" s="48"/>
      <c r="C228" s="27" t="s">
        <v>2</v>
      </c>
      <c r="D228" s="13">
        <f t="shared" si="118"/>
        <v>308000</v>
      </c>
      <c r="E228" s="13">
        <f t="shared" si="118"/>
        <v>0</v>
      </c>
      <c r="F228" s="13">
        <f>70400*770/880/0.2*0.25</f>
        <v>77000</v>
      </c>
      <c r="G228" s="13"/>
      <c r="H228" s="13"/>
      <c r="I228" s="13"/>
      <c r="J228" s="13">
        <f>281600*770/880/0.8*0.75</f>
        <v>231000</v>
      </c>
      <c r="K228" s="13"/>
      <c r="L228" s="13"/>
      <c r="M228" s="13"/>
      <c r="N228" s="37"/>
      <c r="O228" s="37"/>
    </row>
    <row r="229" spans="1:16" s="10" customFormat="1" ht="20.25" customHeight="1">
      <c r="A229" s="75" t="s">
        <v>70</v>
      </c>
      <c r="B229" s="79" t="s">
        <v>152</v>
      </c>
      <c r="C229" s="26" t="s">
        <v>14</v>
      </c>
      <c r="D229" s="8">
        <f t="shared" ref="D229:M229" si="119">SUM(D230:D232)</f>
        <v>30000</v>
      </c>
      <c r="E229" s="8">
        <f t="shared" si="119"/>
        <v>30000</v>
      </c>
      <c r="F229" s="8">
        <f t="shared" si="119"/>
        <v>15000</v>
      </c>
      <c r="G229" s="8">
        <f t="shared" si="119"/>
        <v>15000</v>
      </c>
      <c r="H229" s="8">
        <f t="shared" si="119"/>
        <v>0</v>
      </c>
      <c r="I229" s="8">
        <f t="shared" si="119"/>
        <v>0</v>
      </c>
      <c r="J229" s="8">
        <f t="shared" si="119"/>
        <v>15000</v>
      </c>
      <c r="K229" s="8">
        <f t="shared" si="119"/>
        <v>15000</v>
      </c>
      <c r="L229" s="8">
        <f t="shared" si="119"/>
        <v>0</v>
      </c>
      <c r="M229" s="8">
        <f t="shared" si="119"/>
        <v>0</v>
      </c>
      <c r="N229" s="74" t="s">
        <v>19</v>
      </c>
      <c r="O229" s="74"/>
    </row>
    <row r="230" spans="1:16" s="10" customFormat="1" ht="20.25" customHeight="1">
      <c r="A230" s="75"/>
      <c r="B230" s="79"/>
      <c r="C230" s="26" t="s">
        <v>0</v>
      </c>
      <c r="D230" s="8">
        <f t="shared" ref="D230:E232" si="120">F230+H230+J230+L230</f>
        <v>30000</v>
      </c>
      <c r="E230" s="8">
        <f t="shared" si="120"/>
        <v>30000</v>
      </c>
      <c r="F230" s="8">
        <v>15000</v>
      </c>
      <c r="G230" s="8">
        <v>15000</v>
      </c>
      <c r="H230" s="8"/>
      <c r="I230" s="8"/>
      <c r="J230" s="8">
        <v>15000</v>
      </c>
      <c r="K230" s="8">
        <v>15000</v>
      </c>
      <c r="L230" s="8"/>
      <c r="M230" s="8"/>
      <c r="N230" s="74"/>
      <c r="O230" s="74"/>
    </row>
    <row r="231" spans="1:16" s="10" customFormat="1" ht="20.25" customHeight="1">
      <c r="A231" s="75"/>
      <c r="B231" s="79"/>
      <c r="C231" s="26" t="s">
        <v>1</v>
      </c>
      <c r="D231" s="8">
        <f t="shared" si="120"/>
        <v>0</v>
      </c>
      <c r="E231" s="8">
        <f t="shared" si="120"/>
        <v>0</v>
      </c>
      <c r="F231" s="8"/>
      <c r="G231" s="8"/>
      <c r="H231" s="8"/>
      <c r="I231" s="8"/>
      <c r="J231" s="8"/>
      <c r="K231" s="8"/>
      <c r="L231" s="8"/>
      <c r="M231" s="8"/>
      <c r="N231" s="74"/>
      <c r="O231" s="74"/>
    </row>
    <row r="232" spans="1:16" s="10" customFormat="1" ht="33.75" customHeight="1">
      <c r="A232" s="75"/>
      <c r="B232" s="79"/>
      <c r="C232" s="26" t="s">
        <v>2</v>
      </c>
      <c r="D232" s="8">
        <f t="shared" si="120"/>
        <v>0</v>
      </c>
      <c r="E232" s="8">
        <f t="shared" si="120"/>
        <v>0</v>
      </c>
      <c r="F232" s="8"/>
      <c r="G232" s="8"/>
      <c r="H232" s="8"/>
      <c r="I232" s="8"/>
      <c r="J232" s="8"/>
      <c r="K232" s="8"/>
      <c r="L232" s="8"/>
      <c r="M232" s="8"/>
      <c r="N232" s="74"/>
      <c r="O232" s="74"/>
    </row>
    <row r="233" spans="1:16" s="10" customFormat="1" ht="15" customHeight="1">
      <c r="A233" s="75" t="s">
        <v>71</v>
      </c>
      <c r="B233" s="79" t="s">
        <v>139</v>
      </c>
      <c r="C233" s="26" t="s">
        <v>14</v>
      </c>
      <c r="D233" s="8">
        <f t="shared" ref="D233:M233" si="121">SUM(D234:D236)</f>
        <v>32000</v>
      </c>
      <c r="E233" s="8">
        <f t="shared" si="121"/>
        <v>32000</v>
      </c>
      <c r="F233" s="8">
        <f t="shared" si="121"/>
        <v>0</v>
      </c>
      <c r="G233" s="8">
        <f t="shared" si="121"/>
        <v>0</v>
      </c>
      <c r="H233" s="8">
        <f t="shared" si="121"/>
        <v>0</v>
      </c>
      <c r="I233" s="8">
        <f t="shared" si="121"/>
        <v>0</v>
      </c>
      <c r="J233" s="8">
        <f t="shared" si="121"/>
        <v>32000</v>
      </c>
      <c r="K233" s="8">
        <f t="shared" si="121"/>
        <v>32000</v>
      </c>
      <c r="L233" s="8">
        <f t="shared" si="121"/>
        <v>0</v>
      </c>
      <c r="M233" s="8">
        <f t="shared" si="121"/>
        <v>0</v>
      </c>
      <c r="N233" s="67" t="s">
        <v>19</v>
      </c>
      <c r="O233" s="68"/>
    </row>
    <row r="234" spans="1:16" s="10" customFormat="1">
      <c r="A234" s="75"/>
      <c r="B234" s="79"/>
      <c r="C234" s="26" t="s">
        <v>0</v>
      </c>
      <c r="D234" s="8">
        <f t="shared" ref="D234:E236" si="122">F234+H234+J234+L234</f>
        <v>32000</v>
      </c>
      <c r="E234" s="8">
        <f t="shared" si="122"/>
        <v>32000</v>
      </c>
      <c r="F234" s="8"/>
      <c r="G234" s="8"/>
      <c r="H234" s="8"/>
      <c r="I234" s="8"/>
      <c r="J234" s="22">
        <v>32000</v>
      </c>
      <c r="K234" s="22">
        <v>32000</v>
      </c>
      <c r="L234" s="8"/>
      <c r="M234" s="8"/>
      <c r="N234" s="69"/>
      <c r="O234" s="70"/>
    </row>
    <row r="235" spans="1:16" s="10" customFormat="1" ht="35.25" customHeight="1">
      <c r="A235" s="75"/>
      <c r="B235" s="79"/>
      <c r="C235" s="26" t="s">
        <v>1</v>
      </c>
      <c r="D235" s="8">
        <f t="shared" si="122"/>
        <v>0</v>
      </c>
      <c r="E235" s="8">
        <f t="shared" si="122"/>
        <v>0</v>
      </c>
      <c r="F235" s="23"/>
      <c r="G235" s="23"/>
      <c r="H235" s="8"/>
      <c r="I235" s="8"/>
      <c r="J235" s="8"/>
      <c r="K235" s="8"/>
      <c r="L235" s="8"/>
      <c r="M235" s="8"/>
      <c r="N235" s="69"/>
      <c r="O235" s="70"/>
    </row>
    <row r="236" spans="1:16" s="10" customFormat="1" ht="32.25" customHeight="1">
      <c r="A236" s="75"/>
      <c r="B236" s="79"/>
      <c r="C236" s="26" t="s">
        <v>2</v>
      </c>
      <c r="D236" s="8">
        <f t="shared" si="122"/>
        <v>0</v>
      </c>
      <c r="E236" s="8">
        <f t="shared" si="122"/>
        <v>0</v>
      </c>
      <c r="F236" s="8"/>
      <c r="G236" s="8"/>
      <c r="H236" s="8"/>
      <c r="I236" s="8"/>
      <c r="J236" s="8"/>
      <c r="K236" s="8"/>
      <c r="L236" s="8"/>
      <c r="M236" s="8"/>
      <c r="N236" s="71"/>
      <c r="O236" s="72"/>
    </row>
    <row r="237" spans="1:16" s="10" customFormat="1">
      <c r="A237" s="53"/>
      <c r="B237" s="74" t="s">
        <v>73</v>
      </c>
      <c r="C237" s="26" t="s">
        <v>14</v>
      </c>
      <c r="D237" s="8">
        <f>D201+D205+D229+D233</f>
        <v>2538499.9960000003</v>
      </c>
      <c r="E237" s="8">
        <f t="shared" ref="E237:M237" si="123">E201+E205+E229+E233</f>
        <v>544043.80000000005</v>
      </c>
      <c r="F237" s="8">
        <f t="shared" si="123"/>
        <v>643499.99600000004</v>
      </c>
      <c r="G237" s="8">
        <f t="shared" si="123"/>
        <v>27500</v>
      </c>
      <c r="H237" s="8">
        <f t="shared" si="123"/>
        <v>0</v>
      </c>
      <c r="I237" s="8">
        <f t="shared" si="123"/>
        <v>0</v>
      </c>
      <c r="J237" s="8">
        <f t="shared" si="123"/>
        <v>1895000</v>
      </c>
      <c r="K237" s="8">
        <f t="shared" si="123"/>
        <v>516543.80000000005</v>
      </c>
      <c r="L237" s="8">
        <f t="shared" si="123"/>
        <v>0</v>
      </c>
      <c r="M237" s="8">
        <f t="shared" si="123"/>
        <v>0</v>
      </c>
      <c r="N237" s="67"/>
      <c r="O237" s="68"/>
    </row>
    <row r="238" spans="1:16" s="10" customFormat="1">
      <c r="A238" s="54"/>
      <c r="B238" s="74"/>
      <c r="C238" s="26" t="s">
        <v>0</v>
      </c>
      <c r="D238" s="8">
        <f t="shared" ref="D238:M238" si="124">D202+D206+D230+D234</f>
        <v>218441.60000000001</v>
      </c>
      <c r="E238" s="8">
        <f t="shared" si="124"/>
        <v>74500</v>
      </c>
      <c r="F238" s="8">
        <f t="shared" si="124"/>
        <v>63485.4</v>
      </c>
      <c r="G238" s="8">
        <f t="shared" si="124"/>
        <v>27500</v>
      </c>
      <c r="H238" s="8">
        <f t="shared" si="124"/>
        <v>0</v>
      </c>
      <c r="I238" s="8">
        <f t="shared" si="124"/>
        <v>0</v>
      </c>
      <c r="J238" s="8">
        <f t="shared" si="124"/>
        <v>154956.20000000001</v>
      </c>
      <c r="K238" s="8">
        <f t="shared" si="124"/>
        <v>47000</v>
      </c>
      <c r="L238" s="8">
        <f t="shared" si="124"/>
        <v>0</v>
      </c>
      <c r="M238" s="8">
        <f t="shared" si="124"/>
        <v>0</v>
      </c>
      <c r="N238" s="69"/>
      <c r="O238" s="70"/>
    </row>
    <row r="239" spans="1:16" s="10" customFormat="1">
      <c r="A239" s="54"/>
      <c r="B239" s="74"/>
      <c r="C239" s="26" t="s">
        <v>1</v>
      </c>
      <c r="D239" s="8">
        <f t="shared" ref="D239:M239" si="125">D203+D207+D231+D235</f>
        <v>787592.26600000006</v>
      </c>
      <c r="E239" s="8">
        <f t="shared" si="125"/>
        <v>244194.2</v>
      </c>
      <c r="F239" s="8">
        <f t="shared" si="125"/>
        <v>196898.06599999999</v>
      </c>
      <c r="G239" s="8">
        <f t="shared" si="125"/>
        <v>0</v>
      </c>
      <c r="H239" s="8">
        <f t="shared" si="125"/>
        <v>0</v>
      </c>
      <c r="I239" s="8">
        <f t="shared" si="125"/>
        <v>0</v>
      </c>
      <c r="J239" s="8">
        <f t="shared" si="125"/>
        <v>590694.19999999995</v>
      </c>
      <c r="K239" s="8">
        <f t="shared" si="125"/>
        <v>244194.2</v>
      </c>
      <c r="L239" s="8">
        <f t="shared" si="125"/>
        <v>0</v>
      </c>
      <c r="M239" s="8">
        <f t="shared" si="125"/>
        <v>0</v>
      </c>
      <c r="N239" s="69"/>
      <c r="O239" s="70"/>
      <c r="P239" s="21"/>
    </row>
    <row r="240" spans="1:16" s="10" customFormat="1">
      <c r="A240" s="55"/>
      <c r="B240" s="74"/>
      <c r="C240" s="26" t="s">
        <v>2</v>
      </c>
      <c r="D240" s="8">
        <f t="shared" ref="D240:M240" si="126">D204+D208+D232+D236</f>
        <v>1532466.13</v>
      </c>
      <c r="E240" s="8">
        <f t="shared" si="126"/>
        <v>225349.6</v>
      </c>
      <c r="F240" s="8">
        <f t="shared" si="126"/>
        <v>383116.53</v>
      </c>
      <c r="G240" s="8">
        <f t="shared" si="126"/>
        <v>0</v>
      </c>
      <c r="H240" s="8">
        <f t="shared" si="126"/>
        <v>0</v>
      </c>
      <c r="I240" s="8">
        <f t="shared" si="126"/>
        <v>0</v>
      </c>
      <c r="J240" s="8">
        <f t="shared" si="126"/>
        <v>1149349.6000000001</v>
      </c>
      <c r="K240" s="8">
        <f t="shared" si="126"/>
        <v>225349.6</v>
      </c>
      <c r="L240" s="8">
        <f t="shared" si="126"/>
        <v>0</v>
      </c>
      <c r="M240" s="8">
        <f t="shared" si="126"/>
        <v>0</v>
      </c>
      <c r="N240" s="71"/>
      <c r="O240" s="72"/>
      <c r="P240" s="21"/>
    </row>
    <row r="241" spans="1:18" s="10" customFormat="1" ht="90.75" customHeight="1">
      <c r="A241" s="30" t="s">
        <v>21</v>
      </c>
      <c r="B241" s="73" t="s">
        <v>74</v>
      </c>
      <c r="C241" s="73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74"/>
      <c r="O241" s="74"/>
    </row>
    <row r="242" spans="1:18" ht="20.25" customHeight="1">
      <c r="A242" s="31" t="s">
        <v>72</v>
      </c>
      <c r="B242" s="48" t="s">
        <v>126</v>
      </c>
      <c r="C242" s="27" t="s">
        <v>14</v>
      </c>
      <c r="D242" s="13">
        <f t="shared" ref="D242:M242" si="127">SUM(D243:D245)</f>
        <v>700</v>
      </c>
      <c r="E242" s="13">
        <f t="shared" si="127"/>
        <v>700</v>
      </c>
      <c r="F242" s="13">
        <f t="shared" si="127"/>
        <v>700</v>
      </c>
      <c r="G242" s="13">
        <f t="shared" si="127"/>
        <v>700</v>
      </c>
      <c r="H242" s="13">
        <f t="shared" si="127"/>
        <v>0</v>
      </c>
      <c r="I242" s="13">
        <f t="shared" si="127"/>
        <v>0</v>
      </c>
      <c r="J242" s="13">
        <f t="shared" si="127"/>
        <v>0</v>
      </c>
      <c r="K242" s="13">
        <f t="shared" si="127"/>
        <v>0</v>
      </c>
      <c r="L242" s="13">
        <f t="shared" si="127"/>
        <v>0</v>
      </c>
      <c r="M242" s="13">
        <f t="shared" si="127"/>
        <v>0</v>
      </c>
      <c r="N242" s="37" t="s">
        <v>19</v>
      </c>
      <c r="O242" s="37"/>
    </row>
    <row r="243" spans="1:18" ht="20.25" customHeight="1">
      <c r="A243" s="32"/>
      <c r="B243" s="48"/>
      <c r="C243" s="27" t="s">
        <v>0</v>
      </c>
      <c r="D243" s="13">
        <f t="shared" ref="D243:E245" si="128">F243+H243+J243+L243</f>
        <v>700</v>
      </c>
      <c r="E243" s="13">
        <f t="shared" si="128"/>
        <v>700</v>
      </c>
      <c r="F243" s="13">
        <v>700</v>
      </c>
      <c r="G243" s="13">
        <v>700</v>
      </c>
      <c r="H243" s="13"/>
      <c r="I243" s="13"/>
      <c r="J243" s="13"/>
      <c r="K243" s="13"/>
      <c r="L243" s="13"/>
      <c r="M243" s="13"/>
      <c r="N243" s="37"/>
      <c r="O243" s="37"/>
    </row>
    <row r="244" spans="1:18" ht="20.25" customHeight="1">
      <c r="A244" s="32"/>
      <c r="B244" s="48"/>
      <c r="C244" s="27" t="s">
        <v>1</v>
      </c>
      <c r="D244" s="13">
        <f t="shared" si="128"/>
        <v>0</v>
      </c>
      <c r="E244" s="13">
        <f t="shared" si="128"/>
        <v>0</v>
      </c>
      <c r="F244" s="13"/>
      <c r="G244" s="13"/>
      <c r="H244" s="13"/>
      <c r="I244" s="13"/>
      <c r="J244" s="13"/>
      <c r="K244" s="13"/>
      <c r="L244" s="13"/>
      <c r="M244" s="13"/>
      <c r="N244" s="37"/>
      <c r="O244" s="37"/>
    </row>
    <row r="245" spans="1:18" ht="20.25" customHeight="1">
      <c r="A245" s="33"/>
      <c r="B245" s="48"/>
      <c r="C245" s="27" t="s">
        <v>2</v>
      </c>
      <c r="D245" s="13">
        <f t="shared" si="128"/>
        <v>0</v>
      </c>
      <c r="E245" s="13">
        <f t="shared" si="128"/>
        <v>0</v>
      </c>
      <c r="F245" s="13"/>
      <c r="G245" s="13"/>
      <c r="H245" s="13"/>
      <c r="I245" s="13"/>
      <c r="J245" s="13"/>
      <c r="K245" s="13"/>
      <c r="L245" s="13"/>
      <c r="M245" s="13"/>
      <c r="N245" s="37"/>
      <c r="O245" s="37"/>
    </row>
    <row r="246" spans="1:18" s="10" customFormat="1">
      <c r="A246" s="52" t="s">
        <v>195</v>
      </c>
      <c r="B246" s="48" t="s">
        <v>94</v>
      </c>
      <c r="C246" s="27" t="s">
        <v>14</v>
      </c>
      <c r="D246" s="13">
        <f>SUM(D247:D249)</f>
        <v>156542.9</v>
      </c>
      <c r="E246" s="13">
        <f>SUM(E247:E249)</f>
        <v>156542.9</v>
      </c>
      <c r="F246" s="13">
        <f>SUM(F247:F249)</f>
        <v>156542.9</v>
      </c>
      <c r="G246" s="13">
        <f t="shared" ref="G246:M246" si="129">SUM(G247:G249)</f>
        <v>156542.9</v>
      </c>
      <c r="H246" s="13">
        <f t="shared" si="129"/>
        <v>0</v>
      </c>
      <c r="I246" s="13">
        <f t="shared" si="129"/>
        <v>0</v>
      </c>
      <c r="J246" s="13">
        <f t="shared" si="129"/>
        <v>0</v>
      </c>
      <c r="K246" s="13">
        <f t="shared" si="129"/>
        <v>0</v>
      </c>
      <c r="L246" s="13">
        <f t="shared" si="129"/>
        <v>0</v>
      </c>
      <c r="M246" s="13">
        <f t="shared" si="129"/>
        <v>0</v>
      </c>
      <c r="N246" s="37" t="s">
        <v>19</v>
      </c>
      <c r="O246" s="37"/>
    </row>
    <row r="247" spans="1:18" s="10" customFormat="1">
      <c r="A247" s="52"/>
      <c r="B247" s="48"/>
      <c r="C247" s="27" t="s">
        <v>0</v>
      </c>
      <c r="D247" s="13">
        <f t="shared" ref="D247:E249" si="130">F247+H247+J247+L247</f>
        <v>86542.9</v>
      </c>
      <c r="E247" s="13">
        <f t="shared" si="130"/>
        <v>86542.9</v>
      </c>
      <c r="F247" s="13">
        <v>86542.9</v>
      </c>
      <c r="G247" s="13">
        <v>86542.9</v>
      </c>
      <c r="H247" s="13"/>
      <c r="I247" s="13"/>
      <c r="J247" s="13"/>
      <c r="K247" s="13"/>
      <c r="L247" s="13"/>
      <c r="M247" s="13"/>
      <c r="N247" s="37"/>
      <c r="O247" s="37"/>
    </row>
    <row r="248" spans="1:18" s="10" customFormat="1">
      <c r="A248" s="52"/>
      <c r="B248" s="48"/>
      <c r="C248" s="27" t="s">
        <v>1</v>
      </c>
      <c r="D248" s="13">
        <f t="shared" si="130"/>
        <v>70000</v>
      </c>
      <c r="E248" s="13">
        <f t="shared" si="130"/>
        <v>70000</v>
      </c>
      <c r="F248" s="20">
        <v>70000</v>
      </c>
      <c r="G248" s="20">
        <v>70000</v>
      </c>
      <c r="H248" s="13"/>
      <c r="I248" s="13"/>
      <c r="J248" s="13"/>
      <c r="K248" s="13"/>
      <c r="L248" s="13"/>
      <c r="M248" s="13"/>
      <c r="N248" s="37"/>
      <c r="O248" s="37"/>
    </row>
    <row r="249" spans="1:18" s="10" customFormat="1" ht="27" customHeight="1">
      <c r="A249" s="52"/>
      <c r="B249" s="48"/>
      <c r="C249" s="27" t="s">
        <v>2</v>
      </c>
      <c r="D249" s="13">
        <f t="shared" si="130"/>
        <v>0</v>
      </c>
      <c r="E249" s="13">
        <f t="shared" si="130"/>
        <v>0</v>
      </c>
      <c r="F249" s="13"/>
      <c r="G249" s="13"/>
      <c r="H249" s="13"/>
      <c r="I249" s="13"/>
      <c r="J249" s="13"/>
      <c r="K249" s="13"/>
      <c r="L249" s="13"/>
      <c r="M249" s="13"/>
      <c r="N249" s="37"/>
      <c r="O249" s="37"/>
    </row>
    <row r="250" spans="1:18" ht="21.75" customHeight="1">
      <c r="A250" s="52" t="s">
        <v>197</v>
      </c>
      <c r="B250" s="59" t="s">
        <v>125</v>
      </c>
      <c r="C250" s="27" t="s">
        <v>14</v>
      </c>
      <c r="D250" s="13">
        <f t="shared" ref="D250:E253" si="131">F250+H250+J250+L250</f>
        <v>25000</v>
      </c>
      <c r="E250" s="13">
        <f t="shared" si="131"/>
        <v>3000</v>
      </c>
      <c r="F250" s="13">
        <f t="shared" ref="F250:M250" si="132">SUM(F251:F253)</f>
        <v>25000</v>
      </c>
      <c r="G250" s="13">
        <f t="shared" si="132"/>
        <v>3000</v>
      </c>
      <c r="H250" s="13">
        <f t="shared" si="132"/>
        <v>0</v>
      </c>
      <c r="I250" s="13">
        <f t="shared" si="132"/>
        <v>0</v>
      </c>
      <c r="J250" s="13">
        <f t="shared" si="132"/>
        <v>0</v>
      </c>
      <c r="K250" s="13">
        <f t="shared" si="132"/>
        <v>0</v>
      </c>
      <c r="L250" s="13">
        <f t="shared" si="132"/>
        <v>0</v>
      </c>
      <c r="M250" s="13">
        <f t="shared" si="132"/>
        <v>0</v>
      </c>
      <c r="N250" s="37" t="s">
        <v>19</v>
      </c>
      <c r="O250" s="37"/>
      <c r="R250" s="7"/>
    </row>
    <row r="251" spans="1:18" ht="21.75" customHeight="1">
      <c r="A251" s="52"/>
      <c r="B251" s="59"/>
      <c r="C251" s="27" t="s">
        <v>0</v>
      </c>
      <c r="D251" s="13">
        <f t="shared" si="131"/>
        <v>25000</v>
      </c>
      <c r="E251" s="13">
        <f t="shared" si="131"/>
        <v>3000</v>
      </c>
      <c r="F251" s="13">
        <v>25000</v>
      </c>
      <c r="G251" s="13">
        <v>3000</v>
      </c>
      <c r="H251" s="13"/>
      <c r="I251" s="13"/>
      <c r="J251" s="13"/>
      <c r="K251" s="13"/>
      <c r="L251" s="13"/>
      <c r="M251" s="13"/>
      <c r="N251" s="37"/>
      <c r="O251" s="37"/>
      <c r="R251" s="7"/>
    </row>
    <row r="252" spans="1:18" ht="21.75" customHeight="1">
      <c r="A252" s="52"/>
      <c r="B252" s="59"/>
      <c r="C252" s="27" t="s">
        <v>1</v>
      </c>
      <c r="D252" s="13">
        <f t="shared" si="131"/>
        <v>0</v>
      </c>
      <c r="E252" s="13">
        <f t="shared" si="131"/>
        <v>0</v>
      </c>
      <c r="F252" s="13"/>
      <c r="G252" s="13"/>
      <c r="H252" s="13"/>
      <c r="I252" s="13"/>
      <c r="J252" s="13"/>
      <c r="K252" s="13"/>
      <c r="L252" s="13"/>
      <c r="M252" s="13"/>
      <c r="N252" s="37"/>
      <c r="O252" s="37"/>
      <c r="R252" s="7"/>
    </row>
    <row r="253" spans="1:18" ht="21.75" customHeight="1">
      <c r="A253" s="52"/>
      <c r="B253" s="59"/>
      <c r="C253" s="27" t="s">
        <v>2</v>
      </c>
      <c r="D253" s="13">
        <f t="shared" si="131"/>
        <v>0</v>
      </c>
      <c r="E253" s="13">
        <f t="shared" si="131"/>
        <v>0</v>
      </c>
      <c r="F253" s="13"/>
      <c r="G253" s="13"/>
      <c r="H253" s="13"/>
      <c r="I253" s="13"/>
      <c r="J253" s="13"/>
      <c r="K253" s="13"/>
      <c r="L253" s="13"/>
      <c r="M253" s="13"/>
      <c r="N253" s="37"/>
      <c r="O253" s="37"/>
      <c r="R253" s="7"/>
    </row>
    <row r="254" spans="1:18" s="10" customFormat="1" ht="27" customHeight="1">
      <c r="A254" s="53" t="s">
        <v>198</v>
      </c>
      <c r="B254" s="89" t="s">
        <v>194</v>
      </c>
      <c r="C254" s="27" t="s">
        <v>14</v>
      </c>
      <c r="D254" s="8">
        <f>D258+D262+D266</f>
        <v>5060</v>
      </c>
      <c r="E254" s="8">
        <f t="shared" ref="E254:M254" si="133">E258+E262+E266</f>
        <v>3560</v>
      </c>
      <c r="F254" s="8">
        <f t="shared" si="133"/>
        <v>5060</v>
      </c>
      <c r="G254" s="8">
        <f t="shared" si="133"/>
        <v>3560</v>
      </c>
      <c r="H254" s="8">
        <f t="shared" si="133"/>
        <v>0</v>
      </c>
      <c r="I254" s="8">
        <f t="shared" si="133"/>
        <v>0</v>
      </c>
      <c r="J254" s="8">
        <f t="shared" si="133"/>
        <v>0</v>
      </c>
      <c r="K254" s="8">
        <f t="shared" si="133"/>
        <v>0</v>
      </c>
      <c r="L254" s="8">
        <f t="shared" si="133"/>
        <v>0</v>
      </c>
      <c r="M254" s="8">
        <f t="shared" si="133"/>
        <v>0</v>
      </c>
      <c r="N254" s="37" t="s">
        <v>19</v>
      </c>
      <c r="O254" s="37"/>
    </row>
    <row r="255" spans="1:18" s="10" customFormat="1" ht="27" customHeight="1">
      <c r="A255" s="54"/>
      <c r="B255" s="90"/>
      <c r="C255" s="27" t="s">
        <v>0</v>
      </c>
      <c r="D255" s="8">
        <f t="shared" ref="D255:M255" si="134">D259+D263+D267</f>
        <v>5060</v>
      </c>
      <c r="E255" s="8">
        <f t="shared" si="134"/>
        <v>3560</v>
      </c>
      <c r="F255" s="8">
        <f t="shared" si="134"/>
        <v>5060</v>
      </c>
      <c r="G255" s="8">
        <f t="shared" si="134"/>
        <v>3560</v>
      </c>
      <c r="H255" s="8">
        <f t="shared" si="134"/>
        <v>0</v>
      </c>
      <c r="I255" s="8">
        <f t="shared" si="134"/>
        <v>0</v>
      </c>
      <c r="J255" s="8">
        <f t="shared" si="134"/>
        <v>0</v>
      </c>
      <c r="K255" s="8">
        <f t="shared" si="134"/>
        <v>0</v>
      </c>
      <c r="L255" s="8">
        <f t="shared" si="134"/>
        <v>0</v>
      </c>
      <c r="M255" s="8">
        <f t="shared" si="134"/>
        <v>0</v>
      </c>
      <c r="N255" s="37"/>
      <c r="O255" s="37"/>
    </row>
    <row r="256" spans="1:18" s="10" customFormat="1" ht="27" customHeight="1">
      <c r="A256" s="54"/>
      <c r="B256" s="90"/>
      <c r="C256" s="27" t="s">
        <v>1</v>
      </c>
      <c r="D256" s="8">
        <f t="shared" ref="D256:M256" si="135">D260+D264+D268</f>
        <v>0</v>
      </c>
      <c r="E256" s="8">
        <f t="shared" si="135"/>
        <v>0</v>
      </c>
      <c r="F256" s="8">
        <f t="shared" si="135"/>
        <v>0</v>
      </c>
      <c r="G256" s="8">
        <f t="shared" si="135"/>
        <v>0</v>
      </c>
      <c r="H256" s="8">
        <f t="shared" si="135"/>
        <v>0</v>
      </c>
      <c r="I256" s="8">
        <f t="shared" si="135"/>
        <v>0</v>
      </c>
      <c r="J256" s="8">
        <f t="shared" si="135"/>
        <v>0</v>
      </c>
      <c r="K256" s="8">
        <f t="shared" si="135"/>
        <v>0</v>
      </c>
      <c r="L256" s="8">
        <f t="shared" si="135"/>
        <v>0</v>
      </c>
      <c r="M256" s="8">
        <f t="shared" si="135"/>
        <v>0</v>
      </c>
      <c r="N256" s="37"/>
      <c r="O256" s="37"/>
    </row>
    <row r="257" spans="1:15" s="10" customFormat="1" ht="27" customHeight="1">
      <c r="A257" s="55"/>
      <c r="B257" s="91"/>
      <c r="C257" s="27" t="s">
        <v>2</v>
      </c>
      <c r="D257" s="8">
        <f t="shared" ref="D257:M257" si="136">D261+D265+D269</f>
        <v>0</v>
      </c>
      <c r="E257" s="8">
        <f t="shared" si="136"/>
        <v>0</v>
      </c>
      <c r="F257" s="8">
        <f t="shared" si="136"/>
        <v>0</v>
      </c>
      <c r="G257" s="8">
        <f t="shared" si="136"/>
        <v>0</v>
      </c>
      <c r="H257" s="8">
        <f t="shared" si="136"/>
        <v>0</v>
      </c>
      <c r="I257" s="8">
        <f t="shared" si="136"/>
        <v>0</v>
      </c>
      <c r="J257" s="8">
        <f t="shared" si="136"/>
        <v>0</v>
      </c>
      <c r="K257" s="8">
        <f t="shared" si="136"/>
        <v>0</v>
      </c>
      <c r="L257" s="8">
        <f t="shared" si="136"/>
        <v>0</v>
      </c>
      <c r="M257" s="8">
        <f t="shared" si="136"/>
        <v>0</v>
      </c>
      <c r="N257" s="37"/>
      <c r="O257" s="37"/>
    </row>
    <row r="258" spans="1:15" ht="15" customHeight="1">
      <c r="A258" s="52" t="s">
        <v>199</v>
      </c>
      <c r="B258" s="48" t="s">
        <v>76</v>
      </c>
      <c r="C258" s="27" t="s">
        <v>14</v>
      </c>
      <c r="D258" s="13">
        <f t="shared" ref="D258:M258" si="137">SUM(D259:D261)</f>
        <v>1500</v>
      </c>
      <c r="E258" s="13">
        <f t="shared" si="137"/>
        <v>0</v>
      </c>
      <c r="F258" s="13">
        <f t="shared" si="137"/>
        <v>1500</v>
      </c>
      <c r="G258" s="13">
        <f t="shared" si="137"/>
        <v>0</v>
      </c>
      <c r="H258" s="13">
        <f t="shared" si="137"/>
        <v>0</v>
      </c>
      <c r="I258" s="13">
        <f t="shared" si="137"/>
        <v>0</v>
      </c>
      <c r="J258" s="13">
        <f t="shared" si="137"/>
        <v>0</v>
      </c>
      <c r="K258" s="13">
        <f t="shared" si="137"/>
        <v>0</v>
      </c>
      <c r="L258" s="13">
        <f t="shared" si="137"/>
        <v>0</v>
      </c>
      <c r="M258" s="13">
        <f t="shared" si="137"/>
        <v>0</v>
      </c>
      <c r="N258" s="37" t="s">
        <v>19</v>
      </c>
      <c r="O258" s="37"/>
    </row>
    <row r="259" spans="1:15" ht="15" customHeight="1">
      <c r="A259" s="52"/>
      <c r="B259" s="48"/>
      <c r="C259" s="27" t="s">
        <v>0</v>
      </c>
      <c r="D259" s="13">
        <f t="shared" ref="D259:E261" si="138">F259+H259+J259+L259</f>
        <v>1500</v>
      </c>
      <c r="E259" s="13">
        <f t="shared" si="138"/>
        <v>0</v>
      </c>
      <c r="F259" s="13">
        <v>1500</v>
      </c>
      <c r="G259" s="20"/>
      <c r="H259" s="13"/>
      <c r="I259" s="13"/>
      <c r="J259" s="13"/>
      <c r="K259" s="13"/>
      <c r="L259" s="13"/>
      <c r="M259" s="13"/>
      <c r="N259" s="37"/>
      <c r="O259" s="37"/>
    </row>
    <row r="260" spans="1:15">
      <c r="A260" s="52"/>
      <c r="B260" s="48"/>
      <c r="C260" s="27" t="s">
        <v>1</v>
      </c>
      <c r="D260" s="13">
        <f t="shared" si="138"/>
        <v>0</v>
      </c>
      <c r="E260" s="13">
        <f t="shared" si="138"/>
        <v>0</v>
      </c>
      <c r="F260" s="13"/>
      <c r="G260" s="13"/>
      <c r="H260" s="13"/>
      <c r="I260" s="13"/>
      <c r="J260" s="13"/>
      <c r="K260" s="13"/>
      <c r="L260" s="13"/>
      <c r="M260" s="13"/>
      <c r="N260" s="37"/>
      <c r="O260" s="37"/>
    </row>
    <row r="261" spans="1:15" ht="28.5" customHeight="1">
      <c r="A261" s="52"/>
      <c r="B261" s="48"/>
      <c r="C261" s="27" t="s">
        <v>2</v>
      </c>
      <c r="D261" s="13">
        <f t="shared" si="138"/>
        <v>0</v>
      </c>
      <c r="E261" s="13">
        <f t="shared" si="138"/>
        <v>0</v>
      </c>
      <c r="F261" s="13"/>
      <c r="G261" s="13"/>
      <c r="H261" s="13"/>
      <c r="I261" s="13"/>
      <c r="J261" s="13"/>
      <c r="K261" s="13"/>
      <c r="L261" s="13"/>
      <c r="M261" s="13"/>
      <c r="N261" s="37"/>
      <c r="O261" s="37"/>
    </row>
    <row r="262" spans="1:15">
      <c r="A262" s="52" t="s">
        <v>200</v>
      </c>
      <c r="B262" s="48" t="s">
        <v>127</v>
      </c>
      <c r="C262" s="27" t="s">
        <v>14</v>
      </c>
      <c r="D262" s="13">
        <f t="shared" ref="D262:M262" si="139">SUM(D263:D265)</f>
        <v>3210</v>
      </c>
      <c r="E262" s="13">
        <f t="shared" si="139"/>
        <v>3210</v>
      </c>
      <c r="F262" s="13">
        <f t="shared" si="139"/>
        <v>3210</v>
      </c>
      <c r="G262" s="13">
        <f t="shared" si="139"/>
        <v>3210</v>
      </c>
      <c r="H262" s="13">
        <f t="shared" si="139"/>
        <v>0</v>
      </c>
      <c r="I262" s="13">
        <f t="shared" si="139"/>
        <v>0</v>
      </c>
      <c r="J262" s="13">
        <f t="shared" si="139"/>
        <v>0</v>
      </c>
      <c r="K262" s="13">
        <f t="shared" si="139"/>
        <v>0</v>
      </c>
      <c r="L262" s="13">
        <f t="shared" si="139"/>
        <v>0</v>
      </c>
      <c r="M262" s="13">
        <f t="shared" si="139"/>
        <v>0</v>
      </c>
      <c r="N262" s="37" t="s">
        <v>19</v>
      </c>
      <c r="O262" s="37"/>
    </row>
    <row r="263" spans="1:15">
      <c r="A263" s="52"/>
      <c r="B263" s="48"/>
      <c r="C263" s="27" t="s">
        <v>0</v>
      </c>
      <c r="D263" s="13">
        <f t="shared" ref="D263:E265" si="140">F263+H263+J263+L263</f>
        <v>3210</v>
      </c>
      <c r="E263" s="13">
        <f t="shared" si="140"/>
        <v>3210</v>
      </c>
      <c r="F263" s="13">
        <v>3210</v>
      </c>
      <c r="G263" s="13">
        <v>3210</v>
      </c>
      <c r="H263" s="13"/>
      <c r="I263" s="13"/>
      <c r="J263" s="13"/>
      <c r="K263" s="13"/>
      <c r="L263" s="13"/>
      <c r="M263" s="13"/>
      <c r="N263" s="37"/>
      <c r="O263" s="37"/>
    </row>
    <row r="264" spans="1:15">
      <c r="A264" s="52"/>
      <c r="B264" s="48"/>
      <c r="C264" s="27" t="s">
        <v>1</v>
      </c>
      <c r="D264" s="13">
        <f t="shared" si="140"/>
        <v>0</v>
      </c>
      <c r="E264" s="13">
        <f t="shared" si="140"/>
        <v>0</v>
      </c>
      <c r="F264" s="20">
        <v>0</v>
      </c>
      <c r="G264" s="20">
        <v>0</v>
      </c>
      <c r="H264" s="13"/>
      <c r="I264" s="13"/>
      <c r="J264" s="13"/>
      <c r="K264" s="13"/>
      <c r="L264" s="13"/>
      <c r="M264" s="13"/>
      <c r="N264" s="37"/>
      <c r="O264" s="37"/>
    </row>
    <row r="265" spans="1:15" ht="23.25" customHeight="1">
      <c r="A265" s="52"/>
      <c r="B265" s="48"/>
      <c r="C265" s="27" t="s">
        <v>2</v>
      </c>
      <c r="D265" s="13">
        <f t="shared" si="140"/>
        <v>0</v>
      </c>
      <c r="E265" s="13">
        <f t="shared" si="140"/>
        <v>0</v>
      </c>
      <c r="F265" s="13"/>
      <c r="G265" s="13"/>
      <c r="H265" s="13"/>
      <c r="I265" s="13"/>
      <c r="J265" s="13"/>
      <c r="K265" s="13"/>
      <c r="L265" s="13"/>
      <c r="M265" s="13"/>
      <c r="N265" s="37"/>
      <c r="O265" s="37"/>
    </row>
    <row r="266" spans="1:15">
      <c r="A266" s="52" t="s">
        <v>201</v>
      </c>
      <c r="B266" s="48" t="s">
        <v>128</v>
      </c>
      <c r="C266" s="27" t="s">
        <v>14</v>
      </c>
      <c r="D266" s="13">
        <f t="shared" ref="D266:M266" si="141">SUM(D267:D269)</f>
        <v>350</v>
      </c>
      <c r="E266" s="13">
        <f t="shared" si="141"/>
        <v>350</v>
      </c>
      <c r="F266" s="13">
        <f t="shared" si="141"/>
        <v>350</v>
      </c>
      <c r="G266" s="13">
        <f t="shared" si="141"/>
        <v>350</v>
      </c>
      <c r="H266" s="13">
        <f t="shared" si="141"/>
        <v>0</v>
      </c>
      <c r="I266" s="13">
        <f t="shared" si="141"/>
        <v>0</v>
      </c>
      <c r="J266" s="13">
        <f t="shared" si="141"/>
        <v>0</v>
      </c>
      <c r="K266" s="13">
        <f t="shared" si="141"/>
        <v>0</v>
      </c>
      <c r="L266" s="13">
        <f t="shared" si="141"/>
        <v>0</v>
      </c>
      <c r="M266" s="13">
        <f t="shared" si="141"/>
        <v>0</v>
      </c>
      <c r="N266" s="37" t="s">
        <v>19</v>
      </c>
      <c r="O266" s="37"/>
    </row>
    <row r="267" spans="1:15">
      <c r="A267" s="52"/>
      <c r="B267" s="48"/>
      <c r="C267" s="27" t="s">
        <v>0</v>
      </c>
      <c r="D267" s="13">
        <f t="shared" ref="D267:E269" si="142">F267+H267+J267+L267</f>
        <v>350</v>
      </c>
      <c r="E267" s="13">
        <f t="shared" si="142"/>
        <v>350</v>
      </c>
      <c r="F267" s="13">
        <v>350</v>
      </c>
      <c r="G267" s="13">
        <v>350</v>
      </c>
      <c r="H267" s="13"/>
      <c r="I267" s="13"/>
      <c r="J267" s="13"/>
      <c r="K267" s="13"/>
      <c r="L267" s="13"/>
      <c r="M267" s="13"/>
      <c r="N267" s="37"/>
      <c r="O267" s="37"/>
    </row>
    <row r="268" spans="1:15">
      <c r="A268" s="52"/>
      <c r="B268" s="48"/>
      <c r="C268" s="27" t="s">
        <v>1</v>
      </c>
      <c r="D268" s="13">
        <f t="shared" si="142"/>
        <v>0</v>
      </c>
      <c r="E268" s="13">
        <f t="shared" si="142"/>
        <v>0</v>
      </c>
      <c r="F268" s="20">
        <v>0</v>
      </c>
      <c r="G268" s="20">
        <v>0</v>
      </c>
      <c r="H268" s="13"/>
      <c r="I268" s="13"/>
      <c r="J268" s="13"/>
      <c r="K268" s="13"/>
      <c r="L268" s="13"/>
      <c r="M268" s="13"/>
      <c r="N268" s="37"/>
      <c r="O268" s="37"/>
    </row>
    <row r="269" spans="1:15" ht="19.5" customHeight="1">
      <c r="A269" s="52"/>
      <c r="B269" s="48"/>
      <c r="C269" s="27" t="s">
        <v>2</v>
      </c>
      <c r="D269" s="13">
        <f t="shared" si="142"/>
        <v>0</v>
      </c>
      <c r="E269" s="13">
        <f t="shared" si="142"/>
        <v>0</v>
      </c>
      <c r="F269" s="13"/>
      <c r="G269" s="13"/>
      <c r="H269" s="13"/>
      <c r="I269" s="13"/>
      <c r="J269" s="13"/>
      <c r="K269" s="13"/>
      <c r="L269" s="13"/>
      <c r="M269" s="13"/>
      <c r="N269" s="37"/>
      <c r="O269" s="37"/>
    </row>
    <row r="270" spans="1:15" s="10" customFormat="1" ht="19.5" customHeight="1">
      <c r="A270" s="52" t="s">
        <v>202</v>
      </c>
      <c r="B270" s="89" t="s">
        <v>193</v>
      </c>
      <c r="C270" s="26" t="s">
        <v>14</v>
      </c>
      <c r="D270" s="8">
        <f>D274+D278+D282</f>
        <v>8750</v>
      </c>
      <c r="E270" s="8">
        <f t="shared" ref="E270:M270" si="143">E274+E278+E282</f>
        <v>8750</v>
      </c>
      <c r="F270" s="8">
        <f t="shared" si="143"/>
        <v>8750</v>
      </c>
      <c r="G270" s="8">
        <f t="shared" si="143"/>
        <v>8750</v>
      </c>
      <c r="H270" s="8">
        <f t="shared" si="143"/>
        <v>0</v>
      </c>
      <c r="I270" s="8">
        <f t="shared" si="143"/>
        <v>0</v>
      </c>
      <c r="J270" s="8">
        <f t="shared" si="143"/>
        <v>0</v>
      </c>
      <c r="K270" s="8">
        <f t="shared" si="143"/>
        <v>0</v>
      </c>
      <c r="L270" s="8">
        <f t="shared" si="143"/>
        <v>0</v>
      </c>
      <c r="M270" s="8">
        <f t="shared" si="143"/>
        <v>0</v>
      </c>
      <c r="N270" s="37" t="s">
        <v>19</v>
      </c>
      <c r="O270" s="37"/>
    </row>
    <row r="271" spans="1:15" s="10" customFormat="1" ht="19.5" customHeight="1">
      <c r="A271" s="52"/>
      <c r="B271" s="90"/>
      <c r="C271" s="26" t="s">
        <v>0</v>
      </c>
      <c r="D271" s="8">
        <f t="shared" ref="D271:M271" si="144">D275+D279+D283</f>
        <v>8750</v>
      </c>
      <c r="E271" s="8">
        <f t="shared" si="144"/>
        <v>8750</v>
      </c>
      <c r="F271" s="8">
        <f t="shared" si="144"/>
        <v>8750</v>
      </c>
      <c r="G271" s="8">
        <f t="shared" si="144"/>
        <v>8750</v>
      </c>
      <c r="H271" s="8">
        <f t="shared" si="144"/>
        <v>0</v>
      </c>
      <c r="I271" s="8">
        <f t="shared" si="144"/>
        <v>0</v>
      </c>
      <c r="J271" s="8">
        <f t="shared" si="144"/>
        <v>0</v>
      </c>
      <c r="K271" s="8">
        <f t="shared" si="144"/>
        <v>0</v>
      </c>
      <c r="L271" s="8">
        <f t="shared" si="144"/>
        <v>0</v>
      </c>
      <c r="M271" s="8">
        <f t="shared" si="144"/>
        <v>0</v>
      </c>
      <c r="N271" s="37"/>
      <c r="O271" s="37"/>
    </row>
    <row r="272" spans="1:15" s="10" customFormat="1" ht="19.5" customHeight="1">
      <c r="A272" s="52"/>
      <c r="B272" s="90"/>
      <c r="C272" s="26" t="s">
        <v>1</v>
      </c>
      <c r="D272" s="8">
        <f t="shared" ref="D272:M272" si="145">D276+D280+D284</f>
        <v>0</v>
      </c>
      <c r="E272" s="8">
        <f t="shared" si="145"/>
        <v>0</v>
      </c>
      <c r="F272" s="8">
        <f t="shared" si="145"/>
        <v>0</v>
      </c>
      <c r="G272" s="8">
        <f t="shared" si="145"/>
        <v>0</v>
      </c>
      <c r="H272" s="8">
        <f t="shared" si="145"/>
        <v>0</v>
      </c>
      <c r="I272" s="8">
        <f t="shared" si="145"/>
        <v>0</v>
      </c>
      <c r="J272" s="8">
        <f t="shared" si="145"/>
        <v>0</v>
      </c>
      <c r="K272" s="8">
        <f t="shared" si="145"/>
        <v>0</v>
      </c>
      <c r="L272" s="8">
        <f t="shared" si="145"/>
        <v>0</v>
      </c>
      <c r="M272" s="8">
        <f t="shared" si="145"/>
        <v>0</v>
      </c>
      <c r="N272" s="37"/>
      <c r="O272" s="37"/>
    </row>
    <row r="273" spans="1:15" s="10" customFormat="1" ht="19.5" customHeight="1">
      <c r="A273" s="52"/>
      <c r="B273" s="91"/>
      <c r="C273" s="26" t="s">
        <v>2</v>
      </c>
      <c r="D273" s="8">
        <f t="shared" ref="D273:M273" si="146">D277+D281+D285</f>
        <v>0</v>
      </c>
      <c r="E273" s="8">
        <f t="shared" si="146"/>
        <v>0</v>
      </c>
      <c r="F273" s="8">
        <f t="shared" si="146"/>
        <v>0</v>
      </c>
      <c r="G273" s="8">
        <f t="shared" si="146"/>
        <v>0</v>
      </c>
      <c r="H273" s="8">
        <f t="shared" si="146"/>
        <v>0</v>
      </c>
      <c r="I273" s="8">
        <f t="shared" si="146"/>
        <v>0</v>
      </c>
      <c r="J273" s="8">
        <f t="shared" si="146"/>
        <v>0</v>
      </c>
      <c r="K273" s="8">
        <f t="shared" si="146"/>
        <v>0</v>
      </c>
      <c r="L273" s="8">
        <f t="shared" si="146"/>
        <v>0</v>
      </c>
      <c r="M273" s="8">
        <f t="shared" si="146"/>
        <v>0</v>
      </c>
      <c r="N273" s="37"/>
      <c r="O273" s="37"/>
    </row>
    <row r="274" spans="1:15">
      <c r="A274" s="52" t="s">
        <v>278</v>
      </c>
      <c r="B274" s="48" t="s">
        <v>117</v>
      </c>
      <c r="C274" s="27" t="s">
        <v>14</v>
      </c>
      <c r="D274" s="13">
        <f t="shared" ref="D274:M274" si="147">SUM(D275:D277)</f>
        <v>6100</v>
      </c>
      <c r="E274" s="13">
        <f t="shared" si="147"/>
        <v>6100</v>
      </c>
      <c r="F274" s="13">
        <f t="shared" si="147"/>
        <v>6100</v>
      </c>
      <c r="G274" s="13">
        <f t="shared" si="147"/>
        <v>6100</v>
      </c>
      <c r="H274" s="13">
        <f t="shared" si="147"/>
        <v>0</v>
      </c>
      <c r="I274" s="13">
        <f t="shared" si="147"/>
        <v>0</v>
      </c>
      <c r="J274" s="13">
        <f t="shared" si="147"/>
        <v>0</v>
      </c>
      <c r="K274" s="13">
        <f t="shared" si="147"/>
        <v>0</v>
      </c>
      <c r="L274" s="13">
        <f t="shared" si="147"/>
        <v>0</v>
      </c>
      <c r="M274" s="13">
        <f t="shared" si="147"/>
        <v>0</v>
      </c>
      <c r="N274" s="37" t="s">
        <v>19</v>
      </c>
      <c r="O274" s="37"/>
    </row>
    <row r="275" spans="1:15">
      <c r="A275" s="52"/>
      <c r="B275" s="48"/>
      <c r="C275" s="27" t="s">
        <v>0</v>
      </c>
      <c r="D275" s="13">
        <f t="shared" ref="D275:E277" si="148">F275+H275+J275+L275</f>
        <v>6100</v>
      </c>
      <c r="E275" s="13">
        <f t="shared" si="148"/>
        <v>6100</v>
      </c>
      <c r="F275" s="13">
        <v>6100</v>
      </c>
      <c r="G275" s="13">
        <v>6100</v>
      </c>
      <c r="H275" s="13"/>
      <c r="I275" s="13"/>
      <c r="J275" s="13"/>
      <c r="K275" s="13"/>
      <c r="L275" s="13"/>
      <c r="M275" s="13"/>
      <c r="N275" s="37"/>
      <c r="O275" s="37"/>
    </row>
    <row r="276" spans="1:15">
      <c r="A276" s="52"/>
      <c r="B276" s="48"/>
      <c r="C276" s="27" t="s">
        <v>1</v>
      </c>
      <c r="D276" s="13">
        <f t="shared" si="148"/>
        <v>0</v>
      </c>
      <c r="E276" s="13">
        <f t="shared" si="148"/>
        <v>0</v>
      </c>
      <c r="F276" s="20">
        <v>0</v>
      </c>
      <c r="G276" s="20">
        <v>0</v>
      </c>
      <c r="H276" s="13"/>
      <c r="I276" s="13"/>
      <c r="J276" s="13"/>
      <c r="K276" s="13"/>
      <c r="L276" s="13"/>
      <c r="M276" s="13"/>
      <c r="N276" s="37"/>
      <c r="O276" s="37"/>
    </row>
    <row r="277" spans="1:15" ht="23.25" customHeight="1">
      <c r="A277" s="52"/>
      <c r="B277" s="48"/>
      <c r="C277" s="27" t="s">
        <v>2</v>
      </c>
      <c r="D277" s="13">
        <f t="shared" si="148"/>
        <v>0</v>
      </c>
      <c r="E277" s="13">
        <f t="shared" si="148"/>
        <v>0</v>
      </c>
      <c r="F277" s="13"/>
      <c r="G277" s="13"/>
      <c r="H277" s="13"/>
      <c r="I277" s="13"/>
      <c r="J277" s="13"/>
      <c r="K277" s="13"/>
      <c r="L277" s="13"/>
      <c r="M277" s="13"/>
      <c r="N277" s="37"/>
      <c r="O277" s="37"/>
    </row>
    <row r="278" spans="1:15">
      <c r="A278" s="52" t="s">
        <v>279</v>
      </c>
      <c r="B278" s="48" t="s">
        <v>118</v>
      </c>
      <c r="C278" s="27" t="s">
        <v>14</v>
      </c>
      <c r="D278" s="13">
        <f t="shared" ref="D278:M278" si="149">SUM(D279:D281)</f>
        <v>2570.5</v>
      </c>
      <c r="E278" s="13">
        <f t="shared" si="149"/>
        <v>2570.5</v>
      </c>
      <c r="F278" s="13">
        <f t="shared" si="149"/>
        <v>2570.5</v>
      </c>
      <c r="G278" s="13">
        <f t="shared" si="149"/>
        <v>2570.5</v>
      </c>
      <c r="H278" s="13">
        <f t="shared" si="149"/>
        <v>0</v>
      </c>
      <c r="I278" s="13">
        <f t="shared" si="149"/>
        <v>0</v>
      </c>
      <c r="J278" s="13">
        <f t="shared" si="149"/>
        <v>0</v>
      </c>
      <c r="K278" s="13">
        <f t="shared" si="149"/>
        <v>0</v>
      </c>
      <c r="L278" s="13">
        <f t="shared" si="149"/>
        <v>0</v>
      </c>
      <c r="M278" s="13">
        <f t="shared" si="149"/>
        <v>0</v>
      </c>
      <c r="N278" s="37" t="s">
        <v>19</v>
      </c>
      <c r="O278" s="37"/>
    </row>
    <row r="279" spans="1:15">
      <c r="A279" s="52"/>
      <c r="B279" s="48"/>
      <c r="C279" s="27" t="s">
        <v>0</v>
      </c>
      <c r="D279" s="13">
        <f t="shared" ref="D279:E281" si="150">F279+H279+J279+L279</f>
        <v>2570.5</v>
      </c>
      <c r="E279" s="13">
        <f t="shared" si="150"/>
        <v>2570.5</v>
      </c>
      <c r="F279" s="13">
        <v>2570.5</v>
      </c>
      <c r="G279" s="13">
        <v>2570.5</v>
      </c>
      <c r="H279" s="13"/>
      <c r="I279" s="13"/>
      <c r="J279" s="13"/>
      <c r="K279" s="13"/>
      <c r="L279" s="13"/>
      <c r="M279" s="13"/>
      <c r="N279" s="37"/>
      <c r="O279" s="37"/>
    </row>
    <row r="280" spans="1:15">
      <c r="A280" s="52"/>
      <c r="B280" s="48"/>
      <c r="C280" s="27" t="s">
        <v>1</v>
      </c>
      <c r="D280" s="13">
        <f t="shared" si="150"/>
        <v>0</v>
      </c>
      <c r="E280" s="13">
        <f t="shared" si="150"/>
        <v>0</v>
      </c>
      <c r="F280" s="20">
        <v>0</v>
      </c>
      <c r="G280" s="20">
        <v>0</v>
      </c>
      <c r="H280" s="13"/>
      <c r="I280" s="13"/>
      <c r="J280" s="13"/>
      <c r="K280" s="13"/>
      <c r="L280" s="13"/>
      <c r="M280" s="13"/>
      <c r="N280" s="37"/>
      <c r="O280" s="37"/>
    </row>
    <row r="281" spans="1:15" ht="24.75" customHeight="1">
      <c r="A281" s="52"/>
      <c r="B281" s="48"/>
      <c r="C281" s="27" t="s">
        <v>2</v>
      </c>
      <c r="D281" s="13">
        <f t="shared" si="150"/>
        <v>0</v>
      </c>
      <c r="E281" s="13">
        <f t="shared" si="150"/>
        <v>0</v>
      </c>
      <c r="F281" s="13"/>
      <c r="G281" s="13"/>
      <c r="H281" s="13"/>
      <c r="I281" s="13"/>
      <c r="J281" s="13"/>
      <c r="K281" s="13"/>
      <c r="L281" s="13"/>
      <c r="M281" s="13"/>
      <c r="N281" s="37"/>
      <c r="O281" s="37"/>
    </row>
    <row r="282" spans="1:15">
      <c r="A282" s="52" t="s">
        <v>280</v>
      </c>
      <c r="B282" s="48" t="s">
        <v>119</v>
      </c>
      <c r="C282" s="27" t="s">
        <v>14</v>
      </c>
      <c r="D282" s="13">
        <f t="shared" ref="D282:M282" si="151">SUM(D283:D285)</f>
        <v>79.5</v>
      </c>
      <c r="E282" s="13">
        <f t="shared" si="151"/>
        <v>79.5</v>
      </c>
      <c r="F282" s="13">
        <f t="shared" si="151"/>
        <v>79.5</v>
      </c>
      <c r="G282" s="13">
        <f t="shared" si="151"/>
        <v>79.5</v>
      </c>
      <c r="H282" s="13">
        <f t="shared" si="151"/>
        <v>0</v>
      </c>
      <c r="I282" s="13">
        <f t="shared" si="151"/>
        <v>0</v>
      </c>
      <c r="J282" s="13">
        <f t="shared" si="151"/>
        <v>0</v>
      </c>
      <c r="K282" s="13">
        <f t="shared" si="151"/>
        <v>0</v>
      </c>
      <c r="L282" s="13">
        <f t="shared" si="151"/>
        <v>0</v>
      </c>
      <c r="M282" s="13">
        <f t="shared" si="151"/>
        <v>0</v>
      </c>
      <c r="N282" s="37" t="s">
        <v>19</v>
      </c>
      <c r="O282" s="37"/>
    </row>
    <row r="283" spans="1:15">
      <c r="A283" s="52"/>
      <c r="B283" s="48"/>
      <c r="C283" s="27" t="s">
        <v>0</v>
      </c>
      <c r="D283" s="13">
        <f t="shared" ref="D283:E285" si="152">F283+H283+J283+L283</f>
        <v>79.5</v>
      </c>
      <c r="E283" s="13">
        <f t="shared" si="152"/>
        <v>79.5</v>
      </c>
      <c r="F283" s="13">
        <v>79.5</v>
      </c>
      <c r="G283" s="13">
        <v>79.5</v>
      </c>
      <c r="H283" s="13"/>
      <c r="I283" s="13"/>
      <c r="J283" s="13"/>
      <c r="K283" s="13"/>
      <c r="L283" s="13"/>
      <c r="M283" s="13"/>
      <c r="N283" s="37"/>
      <c r="O283" s="37"/>
    </row>
    <row r="284" spans="1:15">
      <c r="A284" s="52"/>
      <c r="B284" s="48"/>
      <c r="C284" s="27" t="s">
        <v>1</v>
      </c>
      <c r="D284" s="13">
        <f t="shared" si="152"/>
        <v>0</v>
      </c>
      <c r="E284" s="13">
        <f t="shared" si="152"/>
        <v>0</v>
      </c>
      <c r="F284" s="20">
        <v>0</v>
      </c>
      <c r="G284" s="20">
        <v>0</v>
      </c>
      <c r="H284" s="13"/>
      <c r="I284" s="13"/>
      <c r="J284" s="13"/>
      <c r="K284" s="13"/>
      <c r="L284" s="13"/>
      <c r="M284" s="13"/>
      <c r="N284" s="37"/>
      <c r="O284" s="37"/>
    </row>
    <row r="285" spans="1:15" ht="21" customHeight="1">
      <c r="A285" s="52"/>
      <c r="B285" s="48"/>
      <c r="C285" s="27" t="s">
        <v>2</v>
      </c>
      <c r="D285" s="13">
        <f t="shared" si="152"/>
        <v>0</v>
      </c>
      <c r="E285" s="13">
        <f t="shared" si="152"/>
        <v>0</v>
      </c>
      <c r="F285" s="13"/>
      <c r="G285" s="13"/>
      <c r="H285" s="13"/>
      <c r="I285" s="13"/>
      <c r="J285" s="13"/>
      <c r="K285" s="13"/>
      <c r="L285" s="13"/>
      <c r="M285" s="13"/>
      <c r="N285" s="37"/>
      <c r="O285" s="37"/>
    </row>
    <row r="286" spans="1:15" s="12" customFormat="1" ht="21" customHeight="1">
      <c r="A286" s="49" t="s">
        <v>198</v>
      </c>
      <c r="B286" s="39" t="s">
        <v>196</v>
      </c>
      <c r="C286" s="11" t="s">
        <v>14</v>
      </c>
      <c r="D286" s="15">
        <f>D290+D294+D298+D302</f>
        <v>1950</v>
      </c>
      <c r="E286" s="15">
        <f t="shared" ref="E286:M286" si="153">E290+E294+E298+E302</f>
        <v>1950</v>
      </c>
      <c r="F286" s="15">
        <f t="shared" si="153"/>
        <v>1950</v>
      </c>
      <c r="G286" s="15">
        <f t="shared" si="153"/>
        <v>1950</v>
      </c>
      <c r="H286" s="15">
        <f t="shared" si="153"/>
        <v>0</v>
      </c>
      <c r="I286" s="15">
        <f t="shared" si="153"/>
        <v>0</v>
      </c>
      <c r="J286" s="15">
        <f t="shared" si="153"/>
        <v>0</v>
      </c>
      <c r="K286" s="15">
        <f t="shared" si="153"/>
        <v>0</v>
      </c>
      <c r="L286" s="15">
        <f t="shared" si="153"/>
        <v>0</v>
      </c>
      <c r="M286" s="15">
        <f t="shared" si="153"/>
        <v>0</v>
      </c>
      <c r="N286" s="37" t="s">
        <v>19</v>
      </c>
      <c r="O286" s="37"/>
    </row>
    <row r="287" spans="1:15" s="12" customFormat="1" ht="21" customHeight="1">
      <c r="A287" s="50"/>
      <c r="B287" s="40"/>
      <c r="C287" s="11" t="s">
        <v>0</v>
      </c>
      <c r="D287" s="15">
        <f t="shared" ref="D287:M287" si="154">D291+D295+D299+D303</f>
        <v>1950</v>
      </c>
      <c r="E287" s="15">
        <f t="shared" si="154"/>
        <v>1950</v>
      </c>
      <c r="F287" s="15">
        <f t="shared" si="154"/>
        <v>1950</v>
      </c>
      <c r="G287" s="15">
        <f t="shared" si="154"/>
        <v>1950</v>
      </c>
      <c r="H287" s="15">
        <f t="shared" si="154"/>
        <v>0</v>
      </c>
      <c r="I287" s="15">
        <f t="shared" si="154"/>
        <v>0</v>
      </c>
      <c r="J287" s="15">
        <f t="shared" si="154"/>
        <v>0</v>
      </c>
      <c r="K287" s="15">
        <f t="shared" si="154"/>
        <v>0</v>
      </c>
      <c r="L287" s="15">
        <f t="shared" si="154"/>
        <v>0</v>
      </c>
      <c r="M287" s="15">
        <f t="shared" si="154"/>
        <v>0</v>
      </c>
      <c r="N287" s="37"/>
      <c r="O287" s="37"/>
    </row>
    <row r="288" spans="1:15" s="12" customFormat="1" ht="21" customHeight="1">
      <c r="A288" s="50"/>
      <c r="B288" s="40"/>
      <c r="C288" s="11" t="s">
        <v>1</v>
      </c>
      <c r="D288" s="15">
        <f t="shared" ref="D288:M288" si="155">D292+D296+D300+D304</f>
        <v>0</v>
      </c>
      <c r="E288" s="15">
        <f t="shared" si="155"/>
        <v>0</v>
      </c>
      <c r="F288" s="15">
        <f t="shared" si="155"/>
        <v>0</v>
      </c>
      <c r="G288" s="15">
        <f t="shared" si="155"/>
        <v>0</v>
      </c>
      <c r="H288" s="15">
        <f t="shared" si="155"/>
        <v>0</v>
      </c>
      <c r="I288" s="15">
        <f t="shared" si="155"/>
        <v>0</v>
      </c>
      <c r="J288" s="15">
        <f t="shared" si="155"/>
        <v>0</v>
      </c>
      <c r="K288" s="15">
        <f t="shared" si="155"/>
        <v>0</v>
      </c>
      <c r="L288" s="15">
        <f t="shared" si="155"/>
        <v>0</v>
      </c>
      <c r="M288" s="15">
        <f t="shared" si="155"/>
        <v>0</v>
      </c>
      <c r="N288" s="37"/>
      <c r="O288" s="37"/>
    </row>
    <row r="289" spans="1:15" s="12" customFormat="1" ht="21" customHeight="1">
      <c r="A289" s="51"/>
      <c r="B289" s="41"/>
      <c r="C289" s="11" t="s">
        <v>2</v>
      </c>
      <c r="D289" s="15">
        <f t="shared" ref="D289:M289" si="156">D293+D297+D301+D305</f>
        <v>0</v>
      </c>
      <c r="E289" s="15">
        <f t="shared" si="156"/>
        <v>0</v>
      </c>
      <c r="F289" s="15">
        <f t="shared" si="156"/>
        <v>0</v>
      </c>
      <c r="G289" s="15">
        <f t="shared" si="156"/>
        <v>0</v>
      </c>
      <c r="H289" s="15">
        <f t="shared" si="156"/>
        <v>0</v>
      </c>
      <c r="I289" s="15">
        <f t="shared" si="156"/>
        <v>0</v>
      </c>
      <c r="J289" s="15">
        <f t="shared" si="156"/>
        <v>0</v>
      </c>
      <c r="K289" s="15">
        <f t="shared" si="156"/>
        <v>0</v>
      </c>
      <c r="L289" s="15">
        <f t="shared" si="156"/>
        <v>0</v>
      </c>
      <c r="M289" s="15">
        <f t="shared" si="156"/>
        <v>0</v>
      </c>
      <c r="N289" s="37"/>
      <c r="O289" s="37"/>
    </row>
    <row r="290" spans="1:15">
      <c r="A290" s="52" t="s">
        <v>199</v>
      </c>
      <c r="B290" s="48" t="s">
        <v>120</v>
      </c>
      <c r="C290" s="27" t="s">
        <v>14</v>
      </c>
      <c r="D290" s="13">
        <f t="shared" ref="D290:M290" si="157">SUM(D291:D293)</f>
        <v>970</v>
      </c>
      <c r="E290" s="13">
        <f t="shared" si="157"/>
        <v>970</v>
      </c>
      <c r="F290" s="13">
        <f t="shared" si="157"/>
        <v>970</v>
      </c>
      <c r="G290" s="13">
        <f t="shared" si="157"/>
        <v>970</v>
      </c>
      <c r="H290" s="13">
        <f t="shared" si="157"/>
        <v>0</v>
      </c>
      <c r="I290" s="13">
        <f t="shared" si="157"/>
        <v>0</v>
      </c>
      <c r="J290" s="13">
        <f t="shared" si="157"/>
        <v>0</v>
      </c>
      <c r="K290" s="13">
        <f t="shared" si="157"/>
        <v>0</v>
      </c>
      <c r="L290" s="13">
        <f t="shared" si="157"/>
        <v>0</v>
      </c>
      <c r="M290" s="13">
        <f t="shared" si="157"/>
        <v>0</v>
      </c>
      <c r="N290" s="37" t="s">
        <v>19</v>
      </c>
      <c r="O290" s="37"/>
    </row>
    <row r="291" spans="1:15">
      <c r="A291" s="52"/>
      <c r="B291" s="48"/>
      <c r="C291" s="27" t="s">
        <v>0</v>
      </c>
      <c r="D291" s="13">
        <f t="shared" ref="D291:E293" si="158">F291+H291+J291+L291</f>
        <v>970</v>
      </c>
      <c r="E291" s="13">
        <f t="shared" si="158"/>
        <v>970</v>
      </c>
      <c r="F291" s="13">
        <v>970</v>
      </c>
      <c r="G291" s="13">
        <v>970</v>
      </c>
      <c r="H291" s="13"/>
      <c r="I291" s="13"/>
      <c r="J291" s="13"/>
      <c r="K291" s="13"/>
      <c r="L291" s="13"/>
      <c r="M291" s="13"/>
      <c r="N291" s="37"/>
      <c r="O291" s="37"/>
    </row>
    <row r="292" spans="1:15">
      <c r="A292" s="52"/>
      <c r="B292" s="48"/>
      <c r="C292" s="27" t="s">
        <v>1</v>
      </c>
      <c r="D292" s="13">
        <f t="shared" si="158"/>
        <v>0</v>
      </c>
      <c r="E292" s="13">
        <f t="shared" si="158"/>
        <v>0</v>
      </c>
      <c r="F292" s="20">
        <v>0</v>
      </c>
      <c r="G292" s="20">
        <v>0</v>
      </c>
      <c r="H292" s="13"/>
      <c r="I292" s="13"/>
      <c r="J292" s="13"/>
      <c r="K292" s="13"/>
      <c r="L292" s="13"/>
      <c r="M292" s="13"/>
      <c r="N292" s="37"/>
      <c r="O292" s="37"/>
    </row>
    <row r="293" spans="1:15" ht="19.5" customHeight="1">
      <c r="A293" s="52"/>
      <c r="B293" s="48"/>
      <c r="C293" s="27" t="s">
        <v>2</v>
      </c>
      <c r="D293" s="13">
        <f t="shared" si="158"/>
        <v>0</v>
      </c>
      <c r="E293" s="13">
        <f t="shared" si="158"/>
        <v>0</v>
      </c>
      <c r="F293" s="13"/>
      <c r="G293" s="13"/>
      <c r="H293" s="13"/>
      <c r="I293" s="13"/>
      <c r="J293" s="13"/>
      <c r="K293" s="13"/>
      <c r="L293" s="13"/>
      <c r="M293" s="13"/>
      <c r="N293" s="37"/>
      <c r="O293" s="37"/>
    </row>
    <row r="294" spans="1:15">
      <c r="A294" s="52" t="s">
        <v>200</v>
      </c>
      <c r="B294" s="48" t="s">
        <v>121</v>
      </c>
      <c r="C294" s="27" t="s">
        <v>14</v>
      </c>
      <c r="D294" s="13">
        <f t="shared" ref="D294:M294" si="159">SUM(D295:D297)</f>
        <v>30</v>
      </c>
      <c r="E294" s="13">
        <f t="shared" si="159"/>
        <v>30</v>
      </c>
      <c r="F294" s="13">
        <f t="shared" si="159"/>
        <v>30</v>
      </c>
      <c r="G294" s="13">
        <f t="shared" si="159"/>
        <v>30</v>
      </c>
      <c r="H294" s="13">
        <f t="shared" si="159"/>
        <v>0</v>
      </c>
      <c r="I294" s="13">
        <f t="shared" si="159"/>
        <v>0</v>
      </c>
      <c r="J294" s="13">
        <f t="shared" si="159"/>
        <v>0</v>
      </c>
      <c r="K294" s="13">
        <f t="shared" si="159"/>
        <v>0</v>
      </c>
      <c r="L294" s="13">
        <f t="shared" si="159"/>
        <v>0</v>
      </c>
      <c r="M294" s="13">
        <f t="shared" si="159"/>
        <v>0</v>
      </c>
      <c r="N294" s="37" t="s">
        <v>19</v>
      </c>
      <c r="O294" s="37"/>
    </row>
    <row r="295" spans="1:15">
      <c r="A295" s="52"/>
      <c r="B295" s="48"/>
      <c r="C295" s="27" t="s">
        <v>0</v>
      </c>
      <c r="D295" s="13">
        <f t="shared" ref="D295:E297" si="160">F295+H295+J295+L295</f>
        <v>30</v>
      </c>
      <c r="E295" s="13">
        <f t="shared" si="160"/>
        <v>30</v>
      </c>
      <c r="F295" s="13">
        <v>30</v>
      </c>
      <c r="G295" s="13">
        <v>30</v>
      </c>
      <c r="H295" s="13"/>
      <c r="I295" s="13"/>
      <c r="J295" s="13"/>
      <c r="K295" s="13"/>
      <c r="L295" s="13"/>
      <c r="M295" s="13"/>
      <c r="N295" s="37"/>
      <c r="O295" s="37"/>
    </row>
    <row r="296" spans="1:15">
      <c r="A296" s="52"/>
      <c r="B296" s="48"/>
      <c r="C296" s="27" t="s">
        <v>1</v>
      </c>
      <c r="D296" s="13">
        <f t="shared" si="160"/>
        <v>0</v>
      </c>
      <c r="E296" s="13">
        <f t="shared" si="160"/>
        <v>0</v>
      </c>
      <c r="F296" s="20">
        <v>0</v>
      </c>
      <c r="G296" s="20">
        <v>0</v>
      </c>
      <c r="H296" s="13"/>
      <c r="I296" s="13"/>
      <c r="J296" s="13"/>
      <c r="K296" s="13"/>
      <c r="L296" s="13"/>
      <c r="M296" s="13"/>
      <c r="N296" s="37"/>
      <c r="O296" s="37"/>
    </row>
    <row r="297" spans="1:15" ht="18.75" customHeight="1">
      <c r="A297" s="52"/>
      <c r="B297" s="48"/>
      <c r="C297" s="27" t="s">
        <v>2</v>
      </c>
      <c r="D297" s="13">
        <f t="shared" si="160"/>
        <v>0</v>
      </c>
      <c r="E297" s="13">
        <f t="shared" si="160"/>
        <v>0</v>
      </c>
      <c r="F297" s="13"/>
      <c r="G297" s="13"/>
      <c r="H297" s="13"/>
      <c r="I297" s="13"/>
      <c r="J297" s="13"/>
      <c r="K297" s="13"/>
      <c r="L297" s="13"/>
      <c r="M297" s="13"/>
      <c r="N297" s="37"/>
      <c r="O297" s="37"/>
    </row>
    <row r="298" spans="1:15">
      <c r="A298" s="52" t="s">
        <v>201</v>
      </c>
      <c r="B298" s="48" t="s">
        <v>122</v>
      </c>
      <c r="C298" s="27" t="s">
        <v>14</v>
      </c>
      <c r="D298" s="13">
        <f t="shared" ref="D298:M298" si="161">SUM(D299:D301)</f>
        <v>921.5</v>
      </c>
      <c r="E298" s="13">
        <f t="shared" si="161"/>
        <v>921.5</v>
      </c>
      <c r="F298" s="13">
        <f t="shared" si="161"/>
        <v>921.5</v>
      </c>
      <c r="G298" s="13">
        <f t="shared" si="161"/>
        <v>921.5</v>
      </c>
      <c r="H298" s="13">
        <f t="shared" si="161"/>
        <v>0</v>
      </c>
      <c r="I298" s="13">
        <f t="shared" si="161"/>
        <v>0</v>
      </c>
      <c r="J298" s="13">
        <f t="shared" si="161"/>
        <v>0</v>
      </c>
      <c r="K298" s="13">
        <f t="shared" si="161"/>
        <v>0</v>
      </c>
      <c r="L298" s="13">
        <f t="shared" si="161"/>
        <v>0</v>
      </c>
      <c r="M298" s="13">
        <f t="shared" si="161"/>
        <v>0</v>
      </c>
      <c r="N298" s="37" t="s">
        <v>19</v>
      </c>
      <c r="O298" s="37"/>
    </row>
    <row r="299" spans="1:15">
      <c r="A299" s="52"/>
      <c r="B299" s="48"/>
      <c r="C299" s="27" t="s">
        <v>0</v>
      </c>
      <c r="D299" s="13">
        <f t="shared" ref="D299:E301" si="162">F299+H299+J299+L299</f>
        <v>921.5</v>
      </c>
      <c r="E299" s="13">
        <f t="shared" si="162"/>
        <v>921.5</v>
      </c>
      <c r="F299" s="13">
        <v>921.5</v>
      </c>
      <c r="G299" s="13">
        <v>921.5</v>
      </c>
      <c r="H299" s="13"/>
      <c r="I299" s="13"/>
      <c r="J299" s="13"/>
      <c r="K299" s="13"/>
      <c r="L299" s="13"/>
      <c r="M299" s="13"/>
      <c r="N299" s="37"/>
      <c r="O299" s="37"/>
    </row>
    <row r="300" spans="1:15">
      <c r="A300" s="52"/>
      <c r="B300" s="48"/>
      <c r="C300" s="27" t="s">
        <v>1</v>
      </c>
      <c r="D300" s="13">
        <f t="shared" si="162"/>
        <v>0</v>
      </c>
      <c r="E300" s="13">
        <f t="shared" si="162"/>
        <v>0</v>
      </c>
      <c r="F300" s="20">
        <v>0</v>
      </c>
      <c r="G300" s="20">
        <v>0</v>
      </c>
      <c r="H300" s="13"/>
      <c r="I300" s="13"/>
      <c r="J300" s="13"/>
      <c r="K300" s="13"/>
      <c r="L300" s="13"/>
      <c r="M300" s="13"/>
      <c r="N300" s="37"/>
      <c r="O300" s="37"/>
    </row>
    <row r="301" spans="1:15" ht="19.5" customHeight="1">
      <c r="A301" s="52"/>
      <c r="B301" s="48"/>
      <c r="C301" s="27" t="s">
        <v>2</v>
      </c>
      <c r="D301" s="13">
        <f t="shared" si="162"/>
        <v>0</v>
      </c>
      <c r="E301" s="13">
        <f t="shared" si="162"/>
        <v>0</v>
      </c>
      <c r="F301" s="13"/>
      <c r="G301" s="13"/>
      <c r="H301" s="13"/>
      <c r="I301" s="13"/>
      <c r="J301" s="13"/>
      <c r="K301" s="13"/>
      <c r="L301" s="13"/>
      <c r="M301" s="13"/>
      <c r="N301" s="37"/>
      <c r="O301" s="37"/>
    </row>
    <row r="302" spans="1:15">
      <c r="A302" s="52" t="s">
        <v>202</v>
      </c>
      <c r="B302" s="48" t="s">
        <v>123</v>
      </c>
      <c r="C302" s="27" t="s">
        <v>14</v>
      </c>
      <c r="D302" s="13">
        <f t="shared" ref="D302:M302" si="163">SUM(D303:D305)</f>
        <v>28.5</v>
      </c>
      <c r="E302" s="13">
        <f t="shared" si="163"/>
        <v>28.5</v>
      </c>
      <c r="F302" s="13">
        <f t="shared" si="163"/>
        <v>28.5</v>
      </c>
      <c r="G302" s="13">
        <f t="shared" si="163"/>
        <v>28.5</v>
      </c>
      <c r="H302" s="13">
        <f t="shared" si="163"/>
        <v>0</v>
      </c>
      <c r="I302" s="13">
        <f t="shared" si="163"/>
        <v>0</v>
      </c>
      <c r="J302" s="13">
        <f t="shared" si="163"/>
        <v>0</v>
      </c>
      <c r="K302" s="13">
        <f t="shared" si="163"/>
        <v>0</v>
      </c>
      <c r="L302" s="13">
        <f t="shared" si="163"/>
        <v>0</v>
      </c>
      <c r="M302" s="13">
        <f t="shared" si="163"/>
        <v>0</v>
      </c>
      <c r="N302" s="37" t="s">
        <v>19</v>
      </c>
      <c r="O302" s="37"/>
    </row>
    <row r="303" spans="1:15">
      <c r="A303" s="52"/>
      <c r="B303" s="48"/>
      <c r="C303" s="27" t="s">
        <v>0</v>
      </c>
      <c r="D303" s="13">
        <f t="shared" ref="D303:E305" si="164">F303+H303+J303+L303</f>
        <v>28.5</v>
      </c>
      <c r="E303" s="13">
        <f t="shared" si="164"/>
        <v>28.5</v>
      </c>
      <c r="F303" s="13">
        <v>28.5</v>
      </c>
      <c r="G303" s="13">
        <v>28.5</v>
      </c>
      <c r="H303" s="13"/>
      <c r="I303" s="13"/>
      <c r="J303" s="13"/>
      <c r="K303" s="13"/>
      <c r="L303" s="13"/>
      <c r="M303" s="13"/>
      <c r="N303" s="37"/>
      <c r="O303" s="37"/>
    </row>
    <row r="304" spans="1:15">
      <c r="A304" s="52"/>
      <c r="B304" s="48"/>
      <c r="C304" s="27" t="s">
        <v>1</v>
      </c>
      <c r="D304" s="13">
        <f t="shared" si="164"/>
        <v>0</v>
      </c>
      <c r="E304" s="13">
        <f t="shared" si="164"/>
        <v>0</v>
      </c>
      <c r="F304" s="20">
        <v>0</v>
      </c>
      <c r="G304" s="20">
        <v>0</v>
      </c>
      <c r="H304" s="13"/>
      <c r="I304" s="13"/>
      <c r="J304" s="13"/>
      <c r="K304" s="13"/>
      <c r="L304" s="13"/>
      <c r="M304" s="13"/>
      <c r="N304" s="37"/>
      <c r="O304" s="37"/>
    </row>
    <row r="305" spans="1:18" ht="22.5" customHeight="1">
      <c r="A305" s="52"/>
      <c r="B305" s="48"/>
      <c r="C305" s="27" t="s">
        <v>2</v>
      </c>
      <c r="D305" s="13">
        <f t="shared" si="164"/>
        <v>0</v>
      </c>
      <c r="E305" s="13">
        <f t="shared" si="164"/>
        <v>0</v>
      </c>
      <c r="F305" s="13"/>
      <c r="G305" s="13"/>
      <c r="H305" s="13"/>
      <c r="I305" s="13"/>
      <c r="J305" s="13"/>
      <c r="K305" s="13"/>
      <c r="L305" s="13"/>
      <c r="M305" s="13"/>
      <c r="N305" s="37"/>
      <c r="O305" s="37"/>
    </row>
    <row r="306" spans="1:18" ht="15" customHeight="1">
      <c r="A306" s="31"/>
      <c r="B306" s="76" t="s">
        <v>75</v>
      </c>
      <c r="C306" s="27" t="s">
        <v>14</v>
      </c>
      <c r="D306" s="13">
        <f>D246+D254+D270+D286+D242+D250</f>
        <v>198002.9</v>
      </c>
      <c r="E306" s="13">
        <f>E246+E254+E270+E286+E242+E250</f>
        <v>174502.9</v>
      </c>
      <c r="F306" s="13">
        <f>F246+F254+F270+F286+F242+F250</f>
        <v>198002.9</v>
      </c>
      <c r="G306" s="13">
        <f t="shared" ref="G306:M306" si="165">G246+G254+G270+G286+G242+G250</f>
        <v>174502.9</v>
      </c>
      <c r="H306" s="13">
        <f t="shared" si="165"/>
        <v>0</v>
      </c>
      <c r="I306" s="13">
        <f t="shared" si="165"/>
        <v>0</v>
      </c>
      <c r="J306" s="13">
        <f t="shared" si="165"/>
        <v>0</v>
      </c>
      <c r="K306" s="13">
        <f t="shared" si="165"/>
        <v>0</v>
      </c>
      <c r="L306" s="13">
        <f t="shared" si="165"/>
        <v>0</v>
      </c>
      <c r="M306" s="13">
        <f t="shared" si="165"/>
        <v>0</v>
      </c>
      <c r="N306" s="60"/>
      <c r="O306" s="61"/>
    </row>
    <row r="307" spans="1:18">
      <c r="A307" s="32"/>
      <c r="B307" s="77"/>
      <c r="C307" s="27" t="s">
        <v>0</v>
      </c>
      <c r="D307" s="13">
        <f t="shared" ref="D307:E309" si="166">D247+D255+D271+D287+D243+D251</f>
        <v>128002.9</v>
      </c>
      <c r="E307" s="13">
        <f t="shared" si="166"/>
        <v>104502.9</v>
      </c>
      <c r="F307" s="13">
        <f t="shared" ref="F307:M307" si="167">F247+F255+F271+F287+F243+F251</f>
        <v>128002.9</v>
      </c>
      <c r="G307" s="13">
        <f t="shared" si="167"/>
        <v>104502.9</v>
      </c>
      <c r="H307" s="13">
        <f t="shared" si="167"/>
        <v>0</v>
      </c>
      <c r="I307" s="13">
        <f t="shared" si="167"/>
        <v>0</v>
      </c>
      <c r="J307" s="13">
        <f t="shared" si="167"/>
        <v>0</v>
      </c>
      <c r="K307" s="13">
        <f t="shared" si="167"/>
        <v>0</v>
      </c>
      <c r="L307" s="13">
        <f t="shared" si="167"/>
        <v>0</v>
      </c>
      <c r="M307" s="13">
        <f t="shared" si="167"/>
        <v>0</v>
      </c>
      <c r="N307" s="62"/>
      <c r="O307" s="63"/>
    </row>
    <row r="308" spans="1:18">
      <c r="A308" s="32"/>
      <c r="B308" s="77"/>
      <c r="C308" s="27" t="s">
        <v>1</v>
      </c>
      <c r="D308" s="13">
        <f t="shared" si="166"/>
        <v>70000</v>
      </c>
      <c r="E308" s="13">
        <f t="shared" si="166"/>
        <v>70000</v>
      </c>
      <c r="F308" s="13">
        <f t="shared" ref="F308:M308" si="168">F248+F256+F272+F288+F244+F252</f>
        <v>70000</v>
      </c>
      <c r="G308" s="13">
        <f t="shared" si="168"/>
        <v>70000</v>
      </c>
      <c r="H308" s="13">
        <f t="shared" si="168"/>
        <v>0</v>
      </c>
      <c r="I308" s="13">
        <f t="shared" si="168"/>
        <v>0</v>
      </c>
      <c r="J308" s="13">
        <f t="shared" si="168"/>
        <v>0</v>
      </c>
      <c r="K308" s="13">
        <f t="shared" si="168"/>
        <v>0</v>
      </c>
      <c r="L308" s="13">
        <f t="shared" si="168"/>
        <v>0</v>
      </c>
      <c r="M308" s="13">
        <f t="shared" si="168"/>
        <v>0</v>
      </c>
      <c r="N308" s="62"/>
      <c r="O308" s="63"/>
    </row>
    <row r="309" spans="1:18">
      <c r="A309" s="33"/>
      <c r="B309" s="78"/>
      <c r="C309" s="27" t="s">
        <v>2</v>
      </c>
      <c r="D309" s="13">
        <f t="shared" si="166"/>
        <v>0</v>
      </c>
      <c r="E309" s="13">
        <f t="shared" si="166"/>
        <v>0</v>
      </c>
      <c r="F309" s="13">
        <f t="shared" ref="F309:M309" si="169">F249+F257+F273+F289+F245+F253</f>
        <v>0</v>
      </c>
      <c r="G309" s="13">
        <f t="shared" si="169"/>
        <v>0</v>
      </c>
      <c r="H309" s="13">
        <f t="shared" si="169"/>
        <v>0</v>
      </c>
      <c r="I309" s="13">
        <f t="shared" si="169"/>
        <v>0</v>
      </c>
      <c r="J309" s="13">
        <f t="shared" si="169"/>
        <v>0</v>
      </c>
      <c r="K309" s="13">
        <f t="shared" si="169"/>
        <v>0</v>
      </c>
      <c r="L309" s="13">
        <f t="shared" si="169"/>
        <v>0</v>
      </c>
      <c r="M309" s="13">
        <f t="shared" si="169"/>
        <v>0</v>
      </c>
      <c r="N309" s="64"/>
      <c r="O309" s="65"/>
    </row>
    <row r="310" spans="1:18" ht="106.5" customHeight="1">
      <c r="A310" s="28" t="s">
        <v>22</v>
      </c>
      <c r="B310" s="59" t="s">
        <v>77</v>
      </c>
      <c r="C310" s="59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66"/>
      <c r="O310" s="66"/>
    </row>
    <row r="311" spans="1:18" s="10" customFormat="1">
      <c r="A311" s="53" t="s">
        <v>78</v>
      </c>
      <c r="B311" s="56" t="s">
        <v>203</v>
      </c>
      <c r="C311" s="27" t="s">
        <v>14</v>
      </c>
      <c r="D311" s="8">
        <f>D315+D319+D323+D327+D331+D335+D339+D343+D347</f>
        <v>32045.61</v>
      </c>
      <c r="E311" s="8">
        <f t="shared" ref="E311:M311" si="170">E315+E319+E323+E327+E331+E335+E339+E343+E347</f>
        <v>0</v>
      </c>
      <c r="F311" s="8">
        <f t="shared" si="170"/>
        <v>14656.598</v>
      </c>
      <c r="G311" s="8">
        <f t="shared" si="170"/>
        <v>0</v>
      </c>
      <c r="H311" s="8">
        <f t="shared" si="170"/>
        <v>0</v>
      </c>
      <c r="I311" s="8">
        <f t="shared" si="170"/>
        <v>0</v>
      </c>
      <c r="J311" s="8">
        <f t="shared" si="170"/>
        <v>17389.152000000002</v>
      </c>
      <c r="K311" s="8">
        <f t="shared" si="170"/>
        <v>0</v>
      </c>
      <c r="L311" s="8">
        <f t="shared" si="170"/>
        <v>0</v>
      </c>
      <c r="M311" s="8">
        <f t="shared" si="170"/>
        <v>0</v>
      </c>
      <c r="N311" s="37" t="s">
        <v>19</v>
      </c>
      <c r="O311" s="37"/>
    </row>
    <row r="312" spans="1:18" s="10" customFormat="1">
      <c r="A312" s="54"/>
      <c r="B312" s="57"/>
      <c r="C312" s="27" t="s">
        <v>0</v>
      </c>
      <c r="D312" s="8">
        <f t="shared" ref="D312:M312" si="171">D316+D320+D324+D328+D332+D336+D340+D344+D348</f>
        <v>10309.31</v>
      </c>
      <c r="E312" s="8">
        <f t="shared" si="171"/>
        <v>0</v>
      </c>
      <c r="F312" s="8">
        <f>F316+F320+F324+F328+F332+F336+F340+F344+F348</f>
        <v>10309.31</v>
      </c>
      <c r="G312" s="8">
        <f t="shared" si="171"/>
        <v>0</v>
      </c>
      <c r="H312" s="8">
        <f t="shared" si="171"/>
        <v>0</v>
      </c>
      <c r="I312" s="8">
        <f t="shared" si="171"/>
        <v>0</v>
      </c>
      <c r="J312" s="8">
        <f t="shared" si="171"/>
        <v>0</v>
      </c>
      <c r="K312" s="8">
        <f t="shared" si="171"/>
        <v>0</v>
      </c>
      <c r="L312" s="8">
        <f t="shared" si="171"/>
        <v>0</v>
      </c>
      <c r="M312" s="8">
        <f t="shared" si="171"/>
        <v>0</v>
      </c>
      <c r="N312" s="37"/>
      <c r="O312" s="37"/>
    </row>
    <row r="313" spans="1:18" s="10" customFormat="1" ht="19.5" customHeight="1">
      <c r="A313" s="54"/>
      <c r="B313" s="57"/>
      <c r="C313" s="27" t="s">
        <v>1</v>
      </c>
      <c r="D313" s="8">
        <f t="shared" ref="D313:M313" si="172">D317+D321+D325+D329+D333+D337+D341+D345+D349</f>
        <v>9498.44</v>
      </c>
      <c r="E313" s="8">
        <f t="shared" si="172"/>
        <v>0</v>
      </c>
      <c r="F313" s="8">
        <f t="shared" si="172"/>
        <v>1899.702</v>
      </c>
      <c r="G313" s="8">
        <f t="shared" si="172"/>
        <v>0</v>
      </c>
      <c r="H313" s="8">
        <f t="shared" si="172"/>
        <v>0</v>
      </c>
      <c r="I313" s="8">
        <f t="shared" si="172"/>
        <v>0</v>
      </c>
      <c r="J313" s="8">
        <f t="shared" si="172"/>
        <v>7598.808</v>
      </c>
      <c r="K313" s="8">
        <f t="shared" si="172"/>
        <v>0</v>
      </c>
      <c r="L313" s="8">
        <f t="shared" si="172"/>
        <v>0</v>
      </c>
      <c r="M313" s="8">
        <f t="shared" si="172"/>
        <v>0</v>
      </c>
      <c r="N313" s="37"/>
      <c r="O313" s="37"/>
    </row>
    <row r="314" spans="1:18" s="10" customFormat="1" ht="27" customHeight="1">
      <c r="A314" s="55"/>
      <c r="B314" s="58"/>
      <c r="C314" s="27" t="s">
        <v>2</v>
      </c>
      <c r="D314" s="8">
        <f t="shared" ref="D314:M314" si="173">D318+D322+D326+D330+D334+D338+D342+D346+D350</f>
        <v>12237.86</v>
      </c>
      <c r="E314" s="8">
        <f t="shared" si="173"/>
        <v>0</v>
      </c>
      <c r="F314" s="8">
        <f t="shared" si="173"/>
        <v>2447.5860000000002</v>
      </c>
      <c r="G314" s="8">
        <f t="shared" si="173"/>
        <v>0</v>
      </c>
      <c r="H314" s="8">
        <f t="shared" si="173"/>
        <v>0</v>
      </c>
      <c r="I314" s="8">
        <f t="shared" si="173"/>
        <v>0</v>
      </c>
      <c r="J314" s="8">
        <f>J318+J322+J326+J330+J334+J338+J342+J346+J350</f>
        <v>9790.344000000001</v>
      </c>
      <c r="K314" s="8">
        <f t="shared" si="173"/>
        <v>0</v>
      </c>
      <c r="L314" s="8">
        <f t="shared" si="173"/>
        <v>0</v>
      </c>
      <c r="M314" s="8">
        <f t="shared" si="173"/>
        <v>0</v>
      </c>
      <c r="N314" s="37"/>
      <c r="O314" s="37"/>
    </row>
    <row r="315" spans="1:18" ht="15" customHeight="1">
      <c r="A315" s="52" t="s">
        <v>214</v>
      </c>
      <c r="B315" s="59" t="s">
        <v>26</v>
      </c>
      <c r="C315" s="27" t="s">
        <v>14</v>
      </c>
      <c r="D315" s="13">
        <f t="shared" ref="D315:D326" si="174">F315+H315+J315+L315</f>
        <v>3824.01</v>
      </c>
      <c r="E315" s="13">
        <f t="shared" ref="E315:E326" si="175">G315+I315+K315+M315</f>
        <v>0</v>
      </c>
      <c r="F315" s="13">
        <f t="shared" ref="F315:M315" si="176">SUM(F316:F318)</f>
        <v>3824.01</v>
      </c>
      <c r="G315" s="13">
        <f t="shared" si="176"/>
        <v>0</v>
      </c>
      <c r="H315" s="13">
        <f t="shared" si="176"/>
        <v>0</v>
      </c>
      <c r="I315" s="13">
        <f t="shared" si="176"/>
        <v>0</v>
      </c>
      <c r="J315" s="13">
        <f t="shared" si="176"/>
        <v>0</v>
      </c>
      <c r="K315" s="13">
        <f t="shared" si="176"/>
        <v>0</v>
      </c>
      <c r="L315" s="13">
        <f t="shared" si="176"/>
        <v>0</v>
      </c>
      <c r="M315" s="13">
        <f t="shared" si="176"/>
        <v>0</v>
      </c>
      <c r="N315" s="37" t="s">
        <v>19</v>
      </c>
      <c r="O315" s="37"/>
      <c r="R315" s="7"/>
    </row>
    <row r="316" spans="1:18" ht="15" customHeight="1">
      <c r="A316" s="52"/>
      <c r="B316" s="59"/>
      <c r="C316" s="27" t="s">
        <v>0</v>
      </c>
      <c r="D316" s="13">
        <f t="shared" si="174"/>
        <v>3824.01</v>
      </c>
      <c r="E316" s="13">
        <f t="shared" si="175"/>
        <v>0</v>
      </c>
      <c r="F316" s="13">
        <v>3824.01</v>
      </c>
      <c r="G316" s="13"/>
      <c r="H316" s="13"/>
      <c r="I316" s="13"/>
      <c r="J316" s="13"/>
      <c r="K316" s="13"/>
      <c r="L316" s="13"/>
      <c r="M316" s="13"/>
      <c r="N316" s="37"/>
      <c r="O316" s="37"/>
      <c r="R316" s="7"/>
    </row>
    <row r="317" spans="1:18">
      <c r="A317" s="52"/>
      <c r="B317" s="59"/>
      <c r="C317" s="27" t="s">
        <v>1</v>
      </c>
      <c r="D317" s="13">
        <f t="shared" si="174"/>
        <v>0</v>
      </c>
      <c r="E317" s="13">
        <f t="shared" si="175"/>
        <v>0</v>
      </c>
      <c r="F317" s="13"/>
      <c r="G317" s="13"/>
      <c r="H317" s="13"/>
      <c r="I317" s="13"/>
      <c r="J317" s="13"/>
      <c r="K317" s="13"/>
      <c r="L317" s="13"/>
      <c r="M317" s="13"/>
      <c r="N317" s="37"/>
      <c r="O317" s="37"/>
      <c r="R317" s="7"/>
    </row>
    <row r="318" spans="1:18" ht="27.75" customHeight="1">
      <c r="A318" s="52"/>
      <c r="B318" s="59"/>
      <c r="C318" s="27" t="s">
        <v>2</v>
      </c>
      <c r="D318" s="13">
        <f t="shared" si="174"/>
        <v>0</v>
      </c>
      <c r="E318" s="13">
        <f t="shared" si="175"/>
        <v>0</v>
      </c>
      <c r="F318" s="13"/>
      <c r="G318" s="13"/>
      <c r="H318" s="13"/>
      <c r="I318" s="13"/>
      <c r="J318" s="13"/>
      <c r="K318" s="13"/>
      <c r="L318" s="13"/>
      <c r="M318" s="13"/>
      <c r="N318" s="37"/>
      <c r="O318" s="37"/>
      <c r="R318" s="7"/>
    </row>
    <row r="319" spans="1:18" ht="15" customHeight="1">
      <c r="A319" s="52" t="s">
        <v>215</v>
      </c>
      <c r="B319" s="59" t="s">
        <v>27</v>
      </c>
      <c r="C319" s="27" t="s">
        <v>14</v>
      </c>
      <c r="D319" s="13">
        <f t="shared" si="174"/>
        <v>3888.9</v>
      </c>
      <c r="E319" s="13">
        <f t="shared" si="175"/>
        <v>0</v>
      </c>
      <c r="F319" s="13">
        <f t="shared" ref="F319:M319" si="177">SUM(F320:F322)</f>
        <v>3888.9</v>
      </c>
      <c r="G319" s="13">
        <f t="shared" si="177"/>
        <v>0</v>
      </c>
      <c r="H319" s="13">
        <f t="shared" si="177"/>
        <v>0</v>
      </c>
      <c r="I319" s="13">
        <f t="shared" si="177"/>
        <v>0</v>
      </c>
      <c r="J319" s="13">
        <f t="shared" si="177"/>
        <v>0</v>
      </c>
      <c r="K319" s="13">
        <f t="shared" si="177"/>
        <v>0</v>
      </c>
      <c r="L319" s="13">
        <f t="shared" si="177"/>
        <v>0</v>
      </c>
      <c r="M319" s="13">
        <f t="shared" si="177"/>
        <v>0</v>
      </c>
      <c r="N319" s="37" t="s">
        <v>19</v>
      </c>
      <c r="O319" s="37"/>
      <c r="R319" s="7"/>
    </row>
    <row r="320" spans="1:18" ht="15" customHeight="1">
      <c r="A320" s="52"/>
      <c r="B320" s="59"/>
      <c r="C320" s="27" t="s">
        <v>0</v>
      </c>
      <c r="D320" s="13">
        <f t="shared" si="174"/>
        <v>3888.9</v>
      </c>
      <c r="E320" s="13">
        <f t="shared" si="175"/>
        <v>0</v>
      </c>
      <c r="F320" s="13">
        <v>3888.9</v>
      </c>
      <c r="G320" s="13"/>
      <c r="H320" s="13"/>
      <c r="I320" s="13"/>
      <c r="J320" s="13"/>
      <c r="K320" s="13"/>
      <c r="L320" s="13"/>
      <c r="M320" s="13"/>
      <c r="N320" s="37"/>
      <c r="O320" s="37"/>
      <c r="R320" s="7"/>
    </row>
    <row r="321" spans="1:18">
      <c r="A321" s="52"/>
      <c r="B321" s="59"/>
      <c r="C321" s="27" t="s">
        <v>1</v>
      </c>
      <c r="D321" s="13">
        <f t="shared" si="174"/>
        <v>0</v>
      </c>
      <c r="E321" s="13">
        <f t="shared" si="175"/>
        <v>0</v>
      </c>
      <c r="F321" s="13"/>
      <c r="G321" s="13"/>
      <c r="H321" s="13"/>
      <c r="I321" s="13"/>
      <c r="J321" s="13"/>
      <c r="K321" s="13"/>
      <c r="L321" s="13"/>
      <c r="M321" s="13"/>
      <c r="N321" s="37"/>
      <c r="O321" s="37"/>
      <c r="R321" s="7"/>
    </row>
    <row r="322" spans="1:18">
      <c r="A322" s="52"/>
      <c r="B322" s="59"/>
      <c r="C322" s="27" t="s">
        <v>2</v>
      </c>
      <c r="D322" s="13">
        <f t="shared" si="174"/>
        <v>0</v>
      </c>
      <c r="E322" s="13">
        <f t="shared" si="175"/>
        <v>0</v>
      </c>
      <c r="F322" s="13"/>
      <c r="G322" s="13"/>
      <c r="H322" s="13"/>
      <c r="I322" s="13"/>
      <c r="J322" s="13"/>
      <c r="K322" s="13"/>
      <c r="L322" s="13"/>
      <c r="M322" s="13"/>
      <c r="N322" s="37"/>
      <c r="O322" s="37"/>
      <c r="R322" s="7"/>
    </row>
    <row r="323" spans="1:18" ht="15" customHeight="1">
      <c r="A323" s="52" t="s">
        <v>216</v>
      </c>
      <c r="B323" s="59" t="s">
        <v>79</v>
      </c>
      <c r="C323" s="27" t="s">
        <v>14</v>
      </c>
      <c r="D323" s="13">
        <f t="shared" si="174"/>
        <v>2596.4</v>
      </c>
      <c r="E323" s="13">
        <f t="shared" si="175"/>
        <v>0</v>
      </c>
      <c r="F323" s="13">
        <f t="shared" ref="F323:M323" si="178">SUM(F324:F326)</f>
        <v>2596.4</v>
      </c>
      <c r="G323" s="13">
        <f t="shared" si="178"/>
        <v>0</v>
      </c>
      <c r="H323" s="13">
        <f t="shared" si="178"/>
        <v>0</v>
      </c>
      <c r="I323" s="13">
        <f t="shared" si="178"/>
        <v>0</v>
      </c>
      <c r="J323" s="13">
        <f t="shared" si="178"/>
        <v>0</v>
      </c>
      <c r="K323" s="13">
        <f t="shared" si="178"/>
        <v>0</v>
      </c>
      <c r="L323" s="13">
        <f t="shared" si="178"/>
        <v>0</v>
      </c>
      <c r="M323" s="13">
        <f t="shared" si="178"/>
        <v>0</v>
      </c>
      <c r="N323" s="37" t="s">
        <v>19</v>
      </c>
      <c r="O323" s="37"/>
      <c r="R323" s="7"/>
    </row>
    <row r="324" spans="1:18" ht="15" customHeight="1">
      <c r="A324" s="52"/>
      <c r="B324" s="59"/>
      <c r="C324" s="27" t="s">
        <v>0</v>
      </c>
      <c r="D324" s="13">
        <f t="shared" si="174"/>
        <v>2596.4</v>
      </c>
      <c r="E324" s="13">
        <f t="shared" si="175"/>
        <v>0</v>
      </c>
      <c r="F324" s="13">
        <v>2596.4</v>
      </c>
      <c r="G324" s="13"/>
      <c r="H324" s="13"/>
      <c r="I324" s="13"/>
      <c r="J324" s="13"/>
      <c r="K324" s="13"/>
      <c r="L324" s="13"/>
      <c r="M324" s="13"/>
      <c r="N324" s="37"/>
      <c r="O324" s="37"/>
      <c r="R324" s="7"/>
    </row>
    <row r="325" spans="1:18">
      <c r="A325" s="52"/>
      <c r="B325" s="59"/>
      <c r="C325" s="27" t="s">
        <v>1</v>
      </c>
      <c r="D325" s="13">
        <f t="shared" si="174"/>
        <v>0</v>
      </c>
      <c r="E325" s="13">
        <f t="shared" si="175"/>
        <v>0</v>
      </c>
      <c r="F325" s="13"/>
      <c r="G325" s="13"/>
      <c r="H325" s="13"/>
      <c r="I325" s="13"/>
      <c r="J325" s="13"/>
      <c r="K325" s="13"/>
      <c r="L325" s="13"/>
      <c r="M325" s="13"/>
      <c r="N325" s="37"/>
      <c r="O325" s="37"/>
      <c r="R325" s="7"/>
    </row>
    <row r="326" spans="1:18">
      <c r="A326" s="52"/>
      <c r="B326" s="59"/>
      <c r="C326" s="27" t="s">
        <v>2</v>
      </c>
      <c r="D326" s="13">
        <f t="shared" si="174"/>
        <v>0</v>
      </c>
      <c r="E326" s="13">
        <f t="shared" si="175"/>
        <v>0</v>
      </c>
      <c r="F326" s="13"/>
      <c r="G326" s="13"/>
      <c r="H326" s="13"/>
      <c r="I326" s="13"/>
      <c r="J326" s="13"/>
      <c r="K326" s="13"/>
      <c r="L326" s="13"/>
      <c r="M326" s="13"/>
      <c r="N326" s="37"/>
      <c r="O326" s="37"/>
      <c r="R326" s="7"/>
    </row>
    <row r="327" spans="1:18" ht="15" customHeight="1">
      <c r="A327" s="52" t="s">
        <v>217</v>
      </c>
      <c r="B327" s="59" t="s">
        <v>38</v>
      </c>
      <c r="C327" s="27" t="s">
        <v>14</v>
      </c>
      <c r="D327" s="13">
        <f>ROUNDDOWN(F327+H327+J327+L327,1)</f>
        <v>284.60000000000002</v>
      </c>
      <c r="E327" s="13">
        <f t="shared" ref="E327:E350" si="179">G327+I327+K327+M327</f>
        <v>0</v>
      </c>
      <c r="F327" s="13">
        <f t="shared" ref="F327:M327" si="180">SUM(F328:F330)</f>
        <v>56.934000000000005</v>
      </c>
      <c r="G327" s="13">
        <f t="shared" si="180"/>
        <v>0</v>
      </c>
      <c r="H327" s="13">
        <f t="shared" si="180"/>
        <v>0</v>
      </c>
      <c r="I327" s="13">
        <f t="shared" si="180"/>
        <v>0</v>
      </c>
      <c r="J327" s="13">
        <f t="shared" si="180"/>
        <v>227.73599999999999</v>
      </c>
      <c r="K327" s="13">
        <f t="shared" si="180"/>
        <v>0</v>
      </c>
      <c r="L327" s="13">
        <f t="shared" si="180"/>
        <v>0</v>
      </c>
      <c r="M327" s="13">
        <f t="shared" si="180"/>
        <v>0</v>
      </c>
      <c r="N327" s="37" t="s">
        <v>19</v>
      </c>
      <c r="O327" s="37"/>
      <c r="R327" s="7"/>
    </row>
    <row r="328" spans="1:18" ht="15" customHeight="1">
      <c r="A328" s="52"/>
      <c r="B328" s="59"/>
      <c r="C328" s="27" t="s">
        <v>0</v>
      </c>
      <c r="D328" s="13">
        <f>F328+H328+J328+L328</f>
        <v>0</v>
      </c>
      <c r="E328" s="13">
        <f t="shared" si="179"/>
        <v>0</v>
      </c>
      <c r="F328" s="13"/>
      <c r="G328" s="13"/>
      <c r="H328" s="13"/>
      <c r="I328" s="13"/>
      <c r="J328" s="13"/>
      <c r="K328" s="13"/>
      <c r="L328" s="13"/>
      <c r="M328" s="13"/>
      <c r="N328" s="37"/>
      <c r="O328" s="37"/>
      <c r="R328" s="7"/>
    </row>
    <row r="329" spans="1:18">
      <c r="A329" s="52"/>
      <c r="B329" s="59"/>
      <c r="C329" s="27" t="s">
        <v>1</v>
      </c>
      <c r="D329" s="13">
        <f>ROUNDDOWN(F329+H329+J329+L329,1)</f>
        <v>284.60000000000002</v>
      </c>
      <c r="E329" s="13">
        <f t="shared" si="179"/>
        <v>0</v>
      </c>
      <c r="F329" s="13">
        <v>56.934000000000005</v>
      </c>
      <c r="G329" s="13"/>
      <c r="H329" s="13"/>
      <c r="I329" s="13"/>
      <c r="J329" s="13">
        <f>227.736</f>
        <v>227.73599999999999</v>
      </c>
      <c r="K329" s="13"/>
      <c r="L329" s="13"/>
      <c r="M329" s="13"/>
      <c r="N329" s="37"/>
      <c r="O329" s="37"/>
      <c r="R329" s="7"/>
    </row>
    <row r="330" spans="1:18">
      <c r="A330" s="52"/>
      <c r="B330" s="59"/>
      <c r="C330" s="27" t="s">
        <v>2</v>
      </c>
      <c r="D330" s="13">
        <f t="shared" ref="D330:D346" si="181">F330+H330+J330+L330</f>
        <v>0</v>
      </c>
      <c r="E330" s="13">
        <f t="shared" si="179"/>
        <v>0</v>
      </c>
      <c r="F330" s="13"/>
      <c r="G330" s="13"/>
      <c r="H330" s="13"/>
      <c r="I330" s="13"/>
      <c r="J330" s="13"/>
      <c r="K330" s="13"/>
      <c r="L330" s="13"/>
      <c r="M330" s="13"/>
      <c r="N330" s="37"/>
      <c r="O330" s="37"/>
      <c r="R330" s="7"/>
    </row>
    <row r="331" spans="1:18" ht="15" customHeight="1">
      <c r="A331" s="52" t="s">
        <v>218</v>
      </c>
      <c r="B331" s="59" t="s">
        <v>39</v>
      </c>
      <c r="C331" s="27" t="s">
        <v>14</v>
      </c>
      <c r="D331" s="13">
        <f t="shared" si="181"/>
        <v>3706.4700000000003</v>
      </c>
      <c r="E331" s="13">
        <f t="shared" si="179"/>
        <v>0</v>
      </c>
      <c r="F331" s="13">
        <f t="shared" ref="F331:M331" si="182">SUM(F332:F334)</f>
        <v>741.2940000000001</v>
      </c>
      <c r="G331" s="13">
        <f t="shared" si="182"/>
        <v>0</v>
      </c>
      <c r="H331" s="13">
        <f t="shared" si="182"/>
        <v>0</v>
      </c>
      <c r="I331" s="13">
        <f t="shared" si="182"/>
        <v>0</v>
      </c>
      <c r="J331" s="13">
        <f t="shared" si="182"/>
        <v>2965.1760000000004</v>
      </c>
      <c r="K331" s="13">
        <f t="shared" si="182"/>
        <v>0</v>
      </c>
      <c r="L331" s="13">
        <f t="shared" si="182"/>
        <v>0</v>
      </c>
      <c r="M331" s="13">
        <f t="shared" si="182"/>
        <v>0</v>
      </c>
      <c r="N331" s="37" t="s">
        <v>19</v>
      </c>
      <c r="O331" s="37"/>
      <c r="R331" s="7"/>
    </row>
    <row r="332" spans="1:18" ht="15" customHeight="1">
      <c r="A332" s="52"/>
      <c r="B332" s="59"/>
      <c r="C332" s="27" t="s">
        <v>0</v>
      </c>
      <c r="D332" s="13">
        <f t="shared" si="181"/>
        <v>0</v>
      </c>
      <c r="E332" s="13">
        <f t="shared" si="179"/>
        <v>0</v>
      </c>
      <c r="F332" s="13"/>
      <c r="G332" s="13"/>
      <c r="H332" s="13"/>
      <c r="I332" s="13"/>
      <c r="J332" s="13"/>
      <c r="K332" s="13"/>
      <c r="L332" s="13"/>
      <c r="M332" s="13"/>
      <c r="N332" s="37"/>
      <c r="O332" s="37"/>
      <c r="R332" s="7"/>
    </row>
    <row r="333" spans="1:18">
      <c r="A333" s="52"/>
      <c r="B333" s="59"/>
      <c r="C333" s="27" t="s">
        <v>1</v>
      </c>
      <c r="D333" s="13">
        <f t="shared" si="181"/>
        <v>3706.4700000000003</v>
      </c>
      <c r="E333" s="13">
        <f t="shared" si="179"/>
        <v>0</v>
      </c>
      <c r="F333" s="13">
        <v>741.2940000000001</v>
      </c>
      <c r="G333" s="13"/>
      <c r="H333" s="13"/>
      <c r="I333" s="13"/>
      <c r="J333" s="13">
        <v>2965.1760000000004</v>
      </c>
      <c r="K333" s="13"/>
      <c r="L333" s="13"/>
      <c r="M333" s="13"/>
      <c r="N333" s="37"/>
      <c r="O333" s="37"/>
      <c r="R333" s="7"/>
    </row>
    <row r="334" spans="1:18">
      <c r="A334" s="52"/>
      <c r="B334" s="59"/>
      <c r="C334" s="27" t="s">
        <v>2</v>
      </c>
      <c r="D334" s="13">
        <f t="shared" si="181"/>
        <v>0</v>
      </c>
      <c r="E334" s="13">
        <f t="shared" si="179"/>
        <v>0</v>
      </c>
      <c r="F334" s="13"/>
      <c r="G334" s="13"/>
      <c r="H334" s="13"/>
      <c r="I334" s="13"/>
      <c r="J334" s="13"/>
      <c r="K334" s="13"/>
      <c r="L334" s="13"/>
      <c r="M334" s="13"/>
      <c r="N334" s="37"/>
      <c r="O334" s="37"/>
      <c r="R334" s="7"/>
    </row>
    <row r="335" spans="1:18" ht="15" customHeight="1">
      <c r="A335" s="52" t="s">
        <v>219</v>
      </c>
      <c r="B335" s="59" t="s">
        <v>83</v>
      </c>
      <c r="C335" s="27" t="s">
        <v>14</v>
      </c>
      <c r="D335" s="13">
        <f t="shared" si="181"/>
        <v>5507.37</v>
      </c>
      <c r="E335" s="13">
        <f t="shared" si="179"/>
        <v>0</v>
      </c>
      <c r="F335" s="13">
        <f t="shared" ref="F335:M335" si="183">SUM(F336:F338)</f>
        <v>1101.4739999999999</v>
      </c>
      <c r="G335" s="13">
        <f t="shared" si="183"/>
        <v>0</v>
      </c>
      <c r="H335" s="13">
        <f t="shared" si="183"/>
        <v>0</v>
      </c>
      <c r="I335" s="13">
        <f t="shared" si="183"/>
        <v>0</v>
      </c>
      <c r="J335" s="13">
        <f t="shared" si="183"/>
        <v>4405.8959999999997</v>
      </c>
      <c r="K335" s="13">
        <f t="shared" si="183"/>
        <v>0</v>
      </c>
      <c r="L335" s="13">
        <f t="shared" si="183"/>
        <v>0</v>
      </c>
      <c r="M335" s="13">
        <f t="shared" si="183"/>
        <v>0</v>
      </c>
      <c r="N335" s="37" t="s">
        <v>19</v>
      </c>
      <c r="O335" s="37"/>
      <c r="R335" s="7"/>
    </row>
    <row r="336" spans="1:18" ht="15" customHeight="1">
      <c r="A336" s="52"/>
      <c r="B336" s="59"/>
      <c r="C336" s="27" t="s">
        <v>0</v>
      </c>
      <c r="D336" s="13">
        <f t="shared" si="181"/>
        <v>0</v>
      </c>
      <c r="E336" s="13">
        <f t="shared" si="179"/>
        <v>0</v>
      </c>
      <c r="F336" s="13"/>
      <c r="G336" s="13"/>
      <c r="H336" s="13"/>
      <c r="I336" s="13"/>
      <c r="J336" s="13"/>
      <c r="K336" s="13"/>
      <c r="L336" s="13"/>
      <c r="M336" s="13"/>
      <c r="N336" s="37"/>
      <c r="O336" s="37"/>
      <c r="R336" s="7"/>
    </row>
    <row r="337" spans="1:18">
      <c r="A337" s="52"/>
      <c r="B337" s="59"/>
      <c r="C337" s="27" t="s">
        <v>1</v>
      </c>
      <c r="D337" s="13">
        <f t="shared" si="181"/>
        <v>5507.37</v>
      </c>
      <c r="E337" s="13">
        <f t="shared" si="179"/>
        <v>0</v>
      </c>
      <c r="F337" s="13">
        <v>1101.4739999999999</v>
      </c>
      <c r="G337" s="13"/>
      <c r="H337" s="13"/>
      <c r="I337" s="13"/>
      <c r="J337" s="13">
        <v>4405.8959999999997</v>
      </c>
      <c r="K337" s="13"/>
      <c r="L337" s="13"/>
      <c r="M337" s="13"/>
      <c r="N337" s="37"/>
      <c r="O337" s="37"/>
      <c r="R337" s="7"/>
    </row>
    <row r="338" spans="1:18">
      <c r="A338" s="52"/>
      <c r="B338" s="59"/>
      <c r="C338" s="27" t="s">
        <v>2</v>
      </c>
      <c r="D338" s="13">
        <f t="shared" si="181"/>
        <v>0</v>
      </c>
      <c r="E338" s="13">
        <f t="shared" si="179"/>
        <v>0</v>
      </c>
      <c r="F338" s="13"/>
      <c r="G338" s="13"/>
      <c r="H338" s="13"/>
      <c r="I338" s="13"/>
      <c r="J338" s="13"/>
      <c r="K338" s="13"/>
      <c r="L338" s="13"/>
      <c r="M338" s="13"/>
      <c r="N338" s="37"/>
      <c r="O338" s="37"/>
      <c r="R338" s="7"/>
    </row>
    <row r="339" spans="1:18" ht="15" customHeight="1">
      <c r="A339" s="52" t="s">
        <v>220</v>
      </c>
      <c r="B339" s="59" t="s">
        <v>52</v>
      </c>
      <c r="C339" s="27" t="s">
        <v>14</v>
      </c>
      <c r="D339" s="13">
        <f t="shared" si="181"/>
        <v>3571.4700000000003</v>
      </c>
      <c r="E339" s="13">
        <f t="shared" si="179"/>
        <v>0</v>
      </c>
      <c r="F339" s="13">
        <f t="shared" ref="F339:M339" si="184">SUM(F340:F342)</f>
        <v>714.2940000000001</v>
      </c>
      <c r="G339" s="13">
        <f t="shared" si="184"/>
        <v>0</v>
      </c>
      <c r="H339" s="13">
        <f t="shared" si="184"/>
        <v>0</v>
      </c>
      <c r="I339" s="13">
        <f t="shared" si="184"/>
        <v>0</v>
      </c>
      <c r="J339" s="13">
        <f t="shared" si="184"/>
        <v>2857.1760000000004</v>
      </c>
      <c r="K339" s="13">
        <f t="shared" si="184"/>
        <v>0</v>
      </c>
      <c r="L339" s="13">
        <f t="shared" si="184"/>
        <v>0</v>
      </c>
      <c r="M339" s="13">
        <f t="shared" si="184"/>
        <v>0</v>
      </c>
      <c r="N339" s="37" t="s">
        <v>19</v>
      </c>
      <c r="O339" s="37"/>
      <c r="R339" s="7"/>
    </row>
    <row r="340" spans="1:18" ht="15" customHeight="1">
      <c r="A340" s="52"/>
      <c r="B340" s="59"/>
      <c r="C340" s="27" t="s">
        <v>0</v>
      </c>
      <c r="D340" s="13">
        <f t="shared" si="181"/>
        <v>0</v>
      </c>
      <c r="E340" s="13">
        <f t="shared" si="179"/>
        <v>0</v>
      </c>
      <c r="F340" s="13"/>
      <c r="G340" s="13"/>
      <c r="H340" s="13"/>
      <c r="I340" s="13"/>
      <c r="J340" s="13"/>
      <c r="K340" s="13"/>
      <c r="L340" s="13"/>
      <c r="M340" s="13"/>
      <c r="N340" s="37"/>
      <c r="O340" s="37"/>
      <c r="R340" s="7"/>
    </row>
    <row r="341" spans="1:18">
      <c r="A341" s="52"/>
      <c r="B341" s="59"/>
      <c r="C341" s="27" t="s">
        <v>1</v>
      </c>
      <c r="D341" s="13">
        <f t="shared" si="181"/>
        <v>0</v>
      </c>
      <c r="E341" s="13">
        <f t="shared" si="179"/>
        <v>0</v>
      </c>
      <c r="F341" s="13"/>
      <c r="G341" s="13"/>
      <c r="H341" s="13"/>
      <c r="I341" s="13"/>
      <c r="J341" s="13"/>
      <c r="K341" s="13"/>
      <c r="L341" s="13"/>
      <c r="M341" s="13"/>
      <c r="N341" s="37"/>
      <c r="O341" s="37"/>
      <c r="R341" s="7"/>
    </row>
    <row r="342" spans="1:18">
      <c r="A342" s="52"/>
      <c r="B342" s="59"/>
      <c r="C342" s="27" t="s">
        <v>2</v>
      </c>
      <c r="D342" s="13">
        <f t="shared" si="181"/>
        <v>3571.4700000000003</v>
      </c>
      <c r="E342" s="13">
        <f t="shared" si="179"/>
        <v>0</v>
      </c>
      <c r="F342" s="13">
        <v>714.2940000000001</v>
      </c>
      <c r="G342" s="13"/>
      <c r="H342" s="13"/>
      <c r="I342" s="13"/>
      <c r="J342" s="13">
        <v>2857.1760000000004</v>
      </c>
      <c r="K342" s="13"/>
      <c r="L342" s="13"/>
      <c r="M342" s="13"/>
      <c r="N342" s="37"/>
      <c r="O342" s="37"/>
      <c r="R342" s="7"/>
    </row>
    <row r="343" spans="1:18" ht="15" customHeight="1">
      <c r="A343" s="52" t="s">
        <v>221</v>
      </c>
      <c r="B343" s="59" t="s">
        <v>53</v>
      </c>
      <c r="C343" s="27" t="s">
        <v>14</v>
      </c>
      <c r="D343" s="13">
        <f t="shared" si="181"/>
        <v>3742.2900000000004</v>
      </c>
      <c r="E343" s="13">
        <f t="shared" si="179"/>
        <v>0</v>
      </c>
      <c r="F343" s="13">
        <f t="shared" ref="F343:M343" si="185">SUM(F344:F346)</f>
        <v>748.45800000000008</v>
      </c>
      <c r="G343" s="13">
        <f t="shared" si="185"/>
        <v>0</v>
      </c>
      <c r="H343" s="13">
        <f t="shared" si="185"/>
        <v>0</v>
      </c>
      <c r="I343" s="13">
        <f t="shared" si="185"/>
        <v>0</v>
      </c>
      <c r="J343" s="13">
        <f t="shared" si="185"/>
        <v>2993.8320000000003</v>
      </c>
      <c r="K343" s="13">
        <f t="shared" si="185"/>
        <v>0</v>
      </c>
      <c r="L343" s="13">
        <f t="shared" si="185"/>
        <v>0</v>
      </c>
      <c r="M343" s="13">
        <f t="shared" si="185"/>
        <v>0</v>
      </c>
      <c r="N343" s="37" t="s">
        <v>19</v>
      </c>
      <c r="O343" s="37"/>
      <c r="R343" s="7"/>
    </row>
    <row r="344" spans="1:18" ht="15" customHeight="1">
      <c r="A344" s="52"/>
      <c r="B344" s="59"/>
      <c r="C344" s="27" t="s">
        <v>0</v>
      </c>
      <c r="D344" s="13">
        <f t="shared" si="181"/>
        <v>0</v>
      </c>
      <c r="E344" s="13">
        <f t="shared" si="179"/>
        <v>0</v>
      </c>
      <c r="F344" s="13"/>
      <c r="G344" s="13"/>
      <c r="H344" s="13"/>
      <c r="I344" s="13"/>
      <c r="J344" s="13"/>
      <c r="K344" s="13"/>
      <c r="L344" s="13"/>
      <c r="M344" s="13"/>
      <c r="N344" s="37"/>
      <c r="O344" s="37"/>
      <c r="R344" s="7"/>
    </row>
    <row r="345" spans="1:18">
      <c r="A345" s="52"/>
      <c r="B345" s="59"/>
      <c r="C345" s="27" t="s">
        <v>1</v>
      </c>
      <c r="D345" s="13">
        <f t="shared" si="181"/>
        <v>0</v>
      </c>
      <c r="E345" s="13">
        <f t="shared" si="179"/>
        <v>0</v>
      </c>
      <c r="F345" s="13"/>
      <c r="G345" s="13"/>
      <c r="H345" s="13"/>
      <c r="I345" s="13"/>
      <c r="J345" s="13"/>
      <c r="K345" s="13"/>
      <c r="L345" s="13"/>
      <c r="M345" s="13"/>
      <c r="N345" s="37"/>
      <c r="O345" s="37"/>
      <c r="R345" s="7"/>
    </row>
    <row r="346" spans="1:18">
      <c r="A346" s="52"/>
      <c r="B346" s="59"/>
      <c r="C346" s="27" t="s">
        <v>2</v>
      </c>
      <c r="D346" s="13">
        <f t="shared" si="181"/>
        <v>3742.2900000000004</v>
      </c>
      <c r="E346" s="13">
        <f t="shared" si="179"/>
        <v>0</v>
      </c>
      <c r="F346" s="13">
        <v>748.45800000000008</v>
      </c>
      <c r="G346" s="13"/>
      <c r="H346" s="13"/>
      <c r="I346" s="13"/>
      <c r="J346" s="13">
        <v>2993.8320000000003</v>
      </c>
      <c r="K346" s="13"/>
      <c r="L346" s="13"/>
      <c r="M346" s="13"/>
      <c r="N346" s="37"/>
      <c r="O346" s="37"/>
      <c r="R346" s="7"/>
    </row>
    <row r="347" spans="1:18" ht="15" customHeight="1">
      <c r="A347" s="52" t="s">
        <v>222</v>
      </c>
      <c r="B347" s="59" t="s">
        <v>54</v>
      </c>
      <c r="C347" s="27" t="s">
        <v>14</v>
      </c>
      <c r="D347" s="13">
        <f>ROUNDDOWN(F347+H347+J347+L347,1)</f>
        <v>4924.1000000000004</v>
      </c>
      <c r="E347" s="13">
        <f t="shared" si="179"/>
        <v>0</v>
      </c>
      <c r="F347" s="13">
        <f t="shared" ref="F347:M347" si="186">SUM(F348:F350)</f>
        <v>984.83400000000006</v>
      </c>
      <c r="G347" s="13">
        <f t="shared" si="186"/>
        <v>0</v>
      </c>
      <c r="H347" s="13">
        <f t="shared" si="186"/>
        <v>0</v>
      </c>
      <c r="I347" s="13">
        <f t="shared" si="186"/>
        <v>0</v>
      </c>
      <c r="J347" s="13">
        <f t="shared" si="186"/>
        <v>3939.3359999999998</v>
      </c>
      <c r="K347" s="13">
        <f t="shared" si="186"/>
        <v>0</v>
      </c>
      <c r="L347" s="13">
        <f t="shared" si="186"/>
        <v>0</v>
      </c>
      <c r="M347" s="13">
        <f t="shared" si="186"/>
        <v>0</v>
      </c>
      <c r="N347" s="37" t="s">
        <v>19</v>
      </c>
      <c r="O347" s="37"/>
      <c r="R347" s="7"/>
    </row>
    <row r="348" spans="1:18" ht="15" customHeight="1">
      <c r="A348" s="52"/>
      <c r="B348" s="59"/>
      <c r="C348" s="27" t="s">
        <v>0</v>
      </c>
      <c r="D348" s="13">
        <f>F348+H348+J348+L348</f>
        <v>0</v>
      </c>
      <c r="E348" s="13">
        <f t="shared" si="179"/>
        <v>0</v>
      </c>
      <c r="F348" s="13"/>
      <c r="G348" s="13"/>
      <c r="H348" s="13"/>
      <c r="I348" s="13"/>
      <c r="J348" s="13"/>
      <c r="K348" s="13"/>
      <c r="L348" s="13"/>
      <c r="M348" s="13"/>
      <c r="N348" s="37"/>
      <c r="O348" s="37"/>
      <c r="R348" s="7"/>
    </row>
    <row r="349" spans="1:18">
      <c r="A349" s="52"/>
      <c r="B349" s="59"/>
      <c r="C349" s="27" t="s">
        <v>1</v>
      </c>
      <c r="D349" s="13">
        <f>F349+H349+J349+L349</f>
        <v>0</v>
      </c>
      <c r="E349" s="13">
        <f t="shared" si="179"/>
        <v>0</v>
      </c>
      <c r="F349" s="13"/>
      <c r="G349" s="13"/>
      <c r="H349" s="13"/>
      <c r="I349" s="13"/>
      <c r="J349" s="13"/>
      <c r="K349" s="13"/>
      <c r="L349" s="13"/>
      <c r="M349" s="13"/>
      <c r="N349" s="37"/>
      <c r="O349" s="37"/>
      <c r="R349" s="7"/>
    </row>
    <row r="350" spans="1:18">
      <c r="A350" s="52"/>
      <c r="B350" s="59"/>
      <c r="C350" s="27" t="s">
        <v>2</v>
      </c>
      <c r="D350" s="13">
        <f>ROUNDDOWN(F350+H350+J350+L350,1)</f>
        <v>4924.1000000000004</v>
      </c>
      <c r="E350" s="13">
        <f t="shared" si="179"/>
        <v>0</v>
      </c>
      <c r="F350" s="13">
        <v>984.83400000000006</v>
      </c>
      <c r="G350" s="13"/>
      <c r="H350" s="13"/>
      <c r="I350" s="13"/>
      <c r="J350" s="13">
        <f>3939.336</f>
        <v>3939.3359999999998</v>
      </c>
      <c r="K350" s="13"/>
      <c r="L350" s="13"/>
      <c r="M350" s="13"/>
      <c r="N350" s="37"/>
      <c r="O350" s="37"/>
      <c r="R350" s="7"/>
    </row>
    <row r="351" spans="1:18" s="10" customFormat="1">
      <c r="A351" s="53" t="s">
        <v>129</v>
      </c>
      <c r="B351" s="56" t="s">
        <v>204</v>
      </c>
      <c r="C351" s="27" t="s">
        <v>14</v>
      </c>
      <c r="D351" s="8">
        <f>D355+D359+D363+D367+D371+D375+D379+D383+D387+D391</f>
        <v>8109.98</v>
      </c>
      <c r="E351" s="8">
        <f t="shared" ref="E351:M351" si="187">E355+E359+E363+E367+E371+E375+E379+E383+E387+E391</f>
        <v>0</v>
      </c>
      <c r="F351" s="8">
        <f t="shared" si="187"/>
        <v>3714.8620000000001</v>
      </c>
      <c r="G351" s="8">
        <f t="shared" si="187"/>
        <v>0</v>
      </c>
      <c r="H351" s="8">
        <f t="shared" si="187"/>
        <v>0</v>
      </c>
      <c r="I351" s="8">
        <f t="shared" si="187"/>
        <v>0</v>
      </c>
      <c r="J351" s="8">
        <f t="shared" si="187"/>
        <v>4395.1679999999997</v>
      </c>
      <c r="K351" s="8">
        <f t="shared" si="187"/>
        <v>0</v>
      </c>
      <c r="L351" s="8">
        <f t="shared" si="187"/>
        <v>0</v>
      </c>
      <c r="M351" s="8">
        <f t="shared" si="187"/>
        <v>0</v>
      </c>
      <c r="N351" s="37" t="s">
        <v>19</v>
      </c>
      <c r="O351" s="37"/>
    </row>
    <row r="352" spans="1:18" s="10" customFormat="1">
      <c r="A352" s="54"/>
      <c r="B352" s="57"/>
      <c r="C352" s="27" t="s">
        <v>0</v>
      </c>
      <c r="D352" s="8">
        <f t="shared" ref="D352:M352" si="188">D356+D360+D364+D368+D372+D376+D380+D384+D388+D392</f>
        <v>2616.0699999999997</v>
      </c>
      <c r="E352" s="8">
        <f t="shared" si="188"/>
        <v>0</v>
      </c>
      <c r="F352" s="8">
        <f>F356+F360+F364+F368+F372+F376+F380+F384+F388+F392</f>
        <v>2616.0699999999997</v>
      </c>
      <c r="G352" s="8">
        <f t="shared" si="188"/>
        <v>0</v>
      </c>
      <c r="H352" s="8">
        <f t="shared" si="188"/>
        <v>0</v>
      </c>
      <c r="I352" s="8">
        <f t="shared" si="188"/>
        <v>0</v>
      </c>
      <c r="J352" s="8">
        <f t="shared" si="188"/>
        <v>0</v>
      </c>
      <c r="K352" s="8">
        <f t="shared" si="188"/>
        <v>0</v>
      </c>
      <c r="L352" s="8">
        <f t="shared" si="188"/>
        <v>0</v>
      </c>
      <c r="M352" s="8">
        <f t="shared" si="188"/>
        <v>0</v>
      </c>
      <c r="N352" s="37"/>
      <c r="O352" s="37"/>
    </row>
    <row r="353" spans="1:18" s="10" customFormat="1">
      <c r="A353" s="54"/>
      <c r="B353" s="57"/>
      <c r="C353" s="27" t="s">
        <v>1</v>
      </c>
      <c r="D353" s="8">
        <f t="shared" ref="D353:M353" si="189">D357+D361+D365+D369+D373+D377+D381+D385+D389+D393</f>
        <v>2350.12</v>
      </c>
      <c r="E353" s="8">
        <f t="shared" si="189"/>
        <v>0</v>
      </c>
      <c r="F353" s="8">
        <f t="shared" si="189"/>
        <v>470.03399999999999</v>
      </c>
      <c r="G353" s="8">
        <f t="shared" si="189"/>
        <v>0</v>
      </c>
      <c r="H353" s="8">
        <f t="shared" si="189"/>
        <v>0</v>
      </c>
      <c r="I353" s="8">
        <f t="shared" si="189"/>
        <v>0</v>
      </c>
      <c r="J353" s="8">
        <f t="shared" si="189"/>
        <v>1880.136</v>
      </c>
      <c r="K353" s="8">
        <f t="shared" si="189"/>
        <v>0</v>
      </c>
      <c r="L353" s="8">
        <f t="shared" si="189"/>
        <v>0</v>
      </c>
      <c r="M353" s="8">
        <f t="shared" si="189"/>
        <v>0</v>
      </c>
      <c r="N353" s="37"/>
      <c r="O353" s="37"/>
    </row>
    <row r="354" spans="1:18" s="10" customFormat="1">
      <c r="A354" s="55"/>
      <c r="B354" s="58"/>
      <c r="C354" s="27" t="s">
        <v>2</v>
      </c>
      <c r="D354" s="8">
        <f t="shared" ref="D354:M354" si="190">D358+D362+D366+D370+D374+D378+D382+D386+D390+D394</f>
        <v>3143.79</v>
      </c>
      <c r="E354" s="8">
        <f t="shared" si="190"/>
        <v>0</v>
      </c>
      <c r="F354" s="8">
        <f t="shared" si="190"/>
        <v>628.75800000000004</v>
      </c>
      <c r="G354" s="8">
        <f t="shared" si="190"/>
        <v>0</v>
      </c>
      <c r="H354" s="8">
        <f t="shared" si="190"/>
        <v>0</v>
      </c>
      <c r="I354" s="8">
        <f t="shared" si="190"/>
        <v>0</v>
      </c>
      <c r="J354" s="8">
        <v>2515.1</v>
      </c>
      <c r="K354" s="8">
        <f t="shared" si="190"/>
        <v>0</v>
      </c>
      <c r="L354" s="8">
        <f t="shared" si="190"/>
        <v>0</v>
      </c>
      <c r="M354" s="8">
        <f t="shared" si="190"/>
        <v>0</v>
      </c>
      <c r="N354" s="37"/>
      <c r="O354" s="37"/>
    </row>
    <row r="355" spans="1:18" ht="15" customHeight="1">
      <c r="A355" s="52" t="s">
        <v>223</v>
      </c>
      <c r="B355" s="59" t="s">
        <v>28</v>
      </c>
      <c r="C355" s="27" t="s">
        <v>14</v>
      </c>
      <c r="D355" s="13">
        <f t="shared" ref="D355:E362" si="191">F355+H355+J355+L355</f>
        <v>938.97</v>
      </c>
      <c r="E355" s="13">
        <f t="shared" si="191"/>
        <v>0</v>
      </c>
      <c r="F355" s="13">
        <f t="shared" ref="F355:M355" si="192">SUM(F356:F358)</f>
        <v>938.97</v>
      </c>
      <c r="G355" s="13">
        <f t="shared" si="192"/>
        <v>0</v>
      </c>
      <c r="H355" s="13">
        <f t="shared" si="192"/>
        <v>0</v>
      </c>
      <c r="I355" s="13">
        <f t="shared" si="192"/>
        <v>0</v>
      </c>
      <c r="J355" s="13">
        <f t="shared" si="192"/>
        <v>0</v>
      </c>
      <c r="K355" s="13">
        <f t="shared" si="192"/>
        <v>0</v>
      </c>
      <c r="L355" s="13">
        <f t="shared" si="192"/>
        <v>0</v>
      </c>
      <c r="M355" s="13">
        <f t="shared" si="192"/>
        <v>0</v>
      </c>
      <c r="N355" s="37" t="s">
        <v>19</v>
      </c>
      <c r="O355" s="37"/>
      <c r="R355" s="7"/>
    </row>
    <row r="356" spans="1:18" ht="15" customHeight="1">
      <c r="A356" s="52"/>
      <c r="B356" s="59"/>
      <c r="C356" s="27" t="s">
        <v>0</v>
      </c>
      <c r="D356" s="13">
        <f t="shared" si="191"/>
        <v>938.97</v>
      </c>
      <c r="E356" s="13">
        <f t="shared" si="191"/>
        <v>0</v>
      </c>
      <c r="F356" s="13">
        <v>938.97</v>
      </c>
      <c r="G356" s="13"/>
      <c r="H356" s="13"/>
      <c r="I356" s="13"/>
      <c r="J356" s="13"/>
      <c r="K356" s="13"/>
      <c r="L356" s="13"/>
      <c r="M356" s="13"/>
      <c r="N356" s="37"/>
      <c r="O356" s="37"/>
      <c r="R356" s="7"/>
    </row>
    <row r="357" spans="1:18">
      <c r="A357" s="52"/>
      <c r="B357" s="59"/>
      <c r="C357" s="27" t="s">
        <v>1</v>
      </c>
      <c r="D357" s="13">
        <f t="shared" si="191"/>
        <v>0</v>
      </c>
      <c r="E357" s="13">
        <f t="shared" si="191"/>
        <v>0</v>
      </c>
      <c r="F357" s="13"/>
      <c r="G357" s="13"/>
      <c r="H357" s="13"/>
      <c r="I357" s="13"/>
      <c r="J357" s="13"/>
      <c r="K357" s="13"/>
      <c r="L357" s="13"/>
      <c r="M357" s="13"/>
      <c r="N357" s="37"/>
      <c r="O357" s="37"/>
      <c r="R357" s="7"/>
    </row>
    <row r="358" spans="1:18" ht="23.25" customHeight="1">
      <c r="A358" s="52"/>
      <c r="B358" s="59"/>
      <c r="C358" s="27" t="s">
        <v>2</v>
      </c>
      <c r="D358" s="13">
        <f t="shared" si="191"/>
        <v>0</v>
      </c>
      <c r="E358" s="13">
        <f t="shared" si="191"/>
        <v>0</v>
      </c>
      <c r="F358" s="13"/>
      <c r="G358" s="13"/>
      <c r="H358" s="13"/>
      <c r="I358" s="13"/>
      <c r="J358" s="13"/>
      <c r="K358" s="13"/>
      <c r="L358" s="13"/>
      <c r="M358" s="13"/>
      <c r="N358" s="37"/>
      <c r="O358" s="37"/>
      <c r="R358" s="7"/>
    </row>
    <row r="359" spans="1:18" ht="15" customHeight="1">
      <c r="A359" s="52" t="s">
        <v>224</v>
      </c>
      <c r="B359" s="59" t="s">
        <v>29</v>
      </c>
      <c r="C359" s="27" t="s">
        <v>14</v>
      </c>
      <c r="D359" s="13">
        <f t="shared" si="191"/>
        <v>978.4</v>
      </c>
      <c r="E359" s="13">
        <f t="shared" si="191"/>
        <v>0</v>
      </c>
      <c r="F359" s="13">
        <f t="shared" ref="F359:M359" si="193">SUM(F360:F362)</f>
        <v>978.4</v>
      </c>
      <c r="G359" s="13">
        <f t="shared" si="193"/>
        <v>0</v>
      </c>
      <c r="H359" s="13">
        <f t="shared" si="193"/>
        <v>0</v>
      </c>
      <c r="I359" s="13">
        <f t="shared" si="193"/>
        <v>0</v>
      </c>
      <c r="J359" s="13">
        <f t="shared" si="193"/>
        <v>0</v>
      </c>
      <c r="K359" s="13">
        <f t="shared" si="193"/>
        <v>0</v>
      </c>
      <c r="L359" s="13">
        <f t="shared" si="193"/>
        <v>0</v>
      </c>
      <c r="M359" s="13">
        <f t="shared" si="193"/>
        <v>0</v>
      </c>
      <c r="N359" s="37" t="s">
        <v>19</v>
      </c>
      <c r="O359" s="37"/>
      <c r="R359" s="7"/>
    </row>
    <row r="360" spans="1:18" ht="15" customHeight="1">
      <c r="A360" s="52"/>
      <c r="B360" s="59"/>
      <c r="C360" s="27" t="s">
        <v>0</v>
      </c>
      <c r="D360" s="13">
        <f t="shared" si="191"/>
        <v>978.4</v>
      </c>
      <c r="E360" s="13">
        <f t="shared" si="191"/>
        <v>0</v>
      </c>
      <c r="F360" s="13">
        <v>978.4</v>
      </c>
      <c r="G360" s="13"/>
      <c r="H360" s="13"/>
      <c r="I360" s="13"/>
      <c r="J360" s="13"/>
      <c r="K360" s="13"/>
      <c r="L360" s="13"/>
      <c r="M360" s="13"/>
      <c r="N360" s="37"/>
      <c r="O360" s="37"/>
      <c r="R360" s="7"/>
    </row>
    <row r="361" spans="1:18">
      <c r="A361" s="52"/>
      <c r="B361" s="59"/>
      <c r="C361" s="27" t="s">
        <v>1</v>
      </c>
      <c r="D361" s="13">
        <f t="shared" si="191"/>
        <v>0</v>
      </c>
      <c r="E361" s="13">
        <f t="shared" si="191"/>
        <v>0</v>
      </c>
      <c r="F361" s="13"/>
      <c r="G361" s="13"/>
      <c r="H361" s="13"/>
      <c r="I361" s="13"/>
      <c r="J361" s="13"/>
      <c r="K361" s="13"/>
      <c r="L361" s="13"/>
      <c r="M361" s="13"/>
      <c r="N361" s="37"/>
      <c r="O361" s="37"/>
      <c r="R361" s="7"/>
    </row>
    <row r="362" spans="1:18">
      <c r="A362" s="52"/>
      <c r="B362" s="59"/>
      <c r="C362" s="27" t="s">
        <v>2</v>
      </c>
      <c r="D362" s="13">
        <f t="shared" si="191"/>
        <v>0</v>
      </c>
      <c r="E362" s="13">
        <f t="shared" si="191"/>
        <v>0</v>
      </c>
      <c r="F362" s="13"/>
      <c r="G362" s="13"/>
      <c r="H362" s="13"/>
      <c r="I362" s="13"/>
      <c r="J362" s="13"/>
      <c r="K362" s="13"/>
      <c r="L362" s="13"/>
      <c r="M362" s="13"/>
      <c r="N362" s="37"/>
      <c r="O362" s="37"/>
      <c r="R362" s="7"/>
    </row>
    <row r="363" spans="1:18" ht="15" customHeight="1">
      <c r="A363" s="52" t="s">
        <v>225</v>
      </c>
      <c r="B363" s="59" t="s">
        <v>30</v>
      </c>
      <c r="C363" s="27" t="s">
        <v>14</v>
      </c>
      <c r="D363" s="13">
        <f>ROUNDDOWN(F363+H363+J363+L363,1)</f>
        <v>698.7</v>
      </c>
      <c r="E363" s="13">
        <f>G363+I363+K363+M363</f>
        <v>0</v>
      </c>
      <c r="F363" s="13">
        <f t="shared" ref="F363:M363" si="194">SUM(F364:F366)</f>
        <v>698.7</v>
      </c>
      <c r="G363" s="13">
        <f t="shared" si="194"/>
        <v>0</v>
      </c>
      <c r="H363" s="13">
        <f t="shared" si="194"/>
        <v>0</v>
      </c>
      <c r="I363" s="13">
        <f t="shared" si="194"/>
        <v>0</v>
      </c>
      <c r="J363" s="13">
        <f t="shared" si="194"/>
        <v>0</v>
      </c>
      <c r="K363" s="13">
        <f t="shared" si="194"/>
        <v>0</v>
      </c>
      <c r="L363" s="13">
        <f t="shared" si="194"/>
        <v>0</v>
      </c>
      <c r="M363" s="13">
        <f t="shared" si="194"/>
        <v>0</v>
      </c>
      <c r="N363" s="37" t="s">
        <v>19</v>
      </c>
      <c r="O363" s="37"/>
      <c r="R363" s="7"/>
    </row>
    <row r="364" spans="1:18" ht="15" customHeight="1">
      <c r="A364" s="52"/>
      <c r="B364" s="59"/>
      <c r="C364" s="27" t="s">
        <v>0</v>
      </c>
      <c r="D364" s="13">
        <f>ROUNDDOWN(F364+H364+J364+L364,1)</f>
        <v>698.7</v>
      </c>
      <c r="E364" s="13">
        <f>G364+I364+K364+M364</f>
        <v>0</v>
      </c>
      <c r="F364" s="13">
        <v>698.7</v>
      </c>
      <c r="G364" s="13"/>
      <c r="H364" s="13"/>
      <c r="I364" s="13"/>
      <c r="J364" s="13"/>
      <c r="K364" s="13"/>
      <c r="L364" s="13"/>
      <c r="M364" s="13"/>
      <c r="N364" s="37"/>
      <c r="O364" s="37"/>
      <c r="R364" s="7"/>
    </row>
    <row r="365" spans="1:18">
      <c r="A365" s="52"/>
      <c r="B365" s="59"/>
      <c r="C365" s="27" t="s">
        <v>1</v>
      </c>
      <c r="D365" s="13">
        <f>F365+H365+J365+L365</f>
        <v>0</v>
      </c>
      <c r="E365" s="13">
        <f>G365+I365+K365+M365</f>
        <v>0</v>
      </c>
      <c r="F365" s="13"/>
      <c r="G365" s="13"/>
      <c r="H365" s="13"/>
      <c r="I365" s="13"/>
      <c r="J365" s="13"/>
      <c r="K365" s="13"/>
      <c r="L365" s="13"/>
      <c r="M365" s="13"/>
      <c r="N365" s="37"/>
      <c r="O365" s="37"/>
      <c r="R365" s="7"/>
    </row>
    <row r="366" spans="1:18">
      <c r="A366" s="52"/>
      <c r="B366" s="59"/>
      <c r="C366" s="27" t="s">
        <v>2</v>
      </c>
      <c r="D366" s="13">
        <f>F366+H366+J366+L366</f>
        <v>0</v>
      </c>
      <c r="E366" s="13">
        <f>G366+I366+K366+M366</f>
        <v>0</v>
      </c>
      <c r="F366" s="13"/>
      <c r="G366" s="13"/>
      <c r="H366" s="13"/>
      <c r="I366" s="13"/>
      <c r="J366" s="13"/>
      <c r="K366" s="13"/>
      <c r="L366" s="13"/>
      <c r="M366" s="13"/>
      <c r="N366" s="37"/>
      <c r="O366" s="37"/>
      <c r="R366" s="7"/>
    </row>
    <row r="367" spans="1:18" ht="15" customHeight="1">
      <c r="A367" s="52" t="s">
        <v>226</v>
      </c>
      <c r="B367" s="59" t="s">
        <v>40</v>
      </c>
      <c r="C367" s="27" t="s">
        <v>14</v>
      </c>
      <c r="D367" s="13">
        <f t="shared" ref="D367:E374" si="195">F367+H367+J367+L367</f>
        <v>746.64</v>
      </c>
      <c r="E367" s="13">
        <f t="shared" si="195"/>
        <v>0</v>
      </c>
      <c r="F367" s="13">
        <f t="shared" ref="F367:M367" si="196">SUM(F368:F370)</f>
        <v>149.328</v>
      </c>
      <c r="G367" s="13">
        <f t="shared" si="196"/>
        <v>0</v>
      </c>
      <c r="H367" s="13">
        <f t="shared" si="196"/>
        <v>0</v>
      </c>
      <c r="I367" s="13">
        <f t="shared" si="196"/>
        <v>0</v>
      </c>
      <c r="J367" s="13">
        <f t="shared" si="196"/>
        <v>597.31200000000001</v>
      </c>
      <c r="K367" s="13">
        <f t="shared" si="196"/>
        <v>0</v>
      </c>
      <c r="L367" s="13">
        <f t="shared" si="196"/>
        <v>0</v>
      </c>
      <c r="M367" s="13">
        <f t="shared" si="196"/>
        <v>0</v>
      </c>
      <c r="N367" s="37" t="s">
        <v>19</v>
      </c>
      <c r="O367" s="37"/>
      <c r="R367" s="7"/>
    </row>
    <row r="368" spans="1:18" ht="15" customHeight="1">
      <c r="A368" s="52"/>
      <c r="B368" s="59"/>
      <c r="C368" s="27" t="s">
        <v>0</v>
      </c>
      <c r="D368" s="13">
        <f t="shared" si="195"/>
        <v>0</v>
      </c>
      <c r="E368" s="13">
        <f t="shared" si="195"/>
        <v>0</v>
      </c>
      <c r="F368" s="13"/>
      <c r="G368" s="13"/>
      <c r="H368" s="13"/>
      <c r="I368" s="13"/>
      <c r="J368" s="13"/>
      <c r="K368" s="13"/>
      <c r="L368" s="13"/>
      <c r="M368" s="13"/>
      <c r="N368" s="37"/>
      <c r="O368" s="37"/>
      <c r="R368" s="7"/>
    </row>
    <row r="369" spans="1:18">
      <c r="A369" s="52"/>
      <c r="B369" s="59"/>
      <c r="C369" s="27" t="s">
        <v>1</v>
      </c>
      <c r="D369" s="13">
        <f t="shared" si="195"/>
        <v>746.64</v>
      </c>
      <c r="E369" s="13">
        <f t="shared" si="195"/>
        <v>0</v>
      </c>
      <c r="F369" s="13">
        <v>149.328</v>
      </c>
      <c r="G369" s="13"/>
      <c r="H369" s="13"/>
      <c r="I369" s="13"/>
      <c r="J369" s="13">
        <v>597.31200000000001</v>
      </c>
      <c r="K369" s="13"/>
      <c r="L369" s="13"/>
      <c r="M369" s="13"/>
      <c r="N369" s="37"/>
      <c r="O369" s="37"/>
      <c r="R369" s="7"/>
    </row>
    <row r="370" spans="1:18">
      <c r="A370" s="52"/>
      <c r="B370" s="59"/>
      <c r="C370" s="27" t="s">
        <v>2</v>
      </c>
      <c r="D370" s="13">
        <f t="shared" si="195"/>
        <v>0</v>
      </c>
      <c r="E370" s="13">
        <f t="shared" si="195"/>
        <v>0</v>
      </c>
      <c r="F370" s="13"/>
      <c r="G370" s="13"/>
      <c r="H370" s="13"/>
      <c r="I370" s="13"/>
      <c r="J370" s="13"/>
      <c r="K370" s="13"/>
      <c r="L370" s="13"/>
      <c r="M370" s="13"/>
      <c r="N370" s="37"/>
      <c r="O370" s="37"/>
      <c r="R370" s="7"/>
    </row>
    <row r="371" spans="1:18" ht="15" customHeight="1">
      <c r="A371" s="52" t="s">
        <v>227</v>
      </c>
      <c r="B371" s="59" t="s">
        <v>41</v>
      </c>
      <c r="C371" s="27" t="s">
        <v>14</v>
      </c>
      <c r="D371" s="13">
        <f t="shared" si="195"/>
        <v>1000.9800000000001</v>
      </c>
      <c r="E371" s="13">
        <f t="shared" si="195"/>
        <v>0</v>
      </c>
      <c r="F371" s="13">
        <f t="shared" ref="F371:M371" si="197">SUM(F372:F374)</f>
        <v>200.19600000000003</v>
      </c>
      <c r="G371" s="13">
        <f t="shared" si="197"/>
        <v>0</v>
      </c>
      <c r="H371" s="13">
        <f t="shared" si="197"/>
        <v>0</v>
      </c>
      <c r="I371" s="13">
        <f t="shared" si="197"/>
        <v>0</v>
      </c>
      <c r="J371" s="13">
        <f t="shared" si="197"/>
        <v>800.78400000000011</v>
      </c>
      <c r="K371" s="13">
        <f t="shared" si="197"/>
        <v>0</v>
      </c>
      <c r="L371" s="13">
        <f t="shared" si="197"/>
        <v>0</v>
      </c>
      <c r="M371" s="13">
        <f t="shared" si="197"/>
        <v>0</v>
      </c>
      <c r="N371" s="37" t="s">
        <v>19</v>
      </c>
      <c r="O371" s="37"/>
      <c r="R371" s="7"/>
    </row>
    <row r="372" spans="1:18" ht="15" customHeight="1">
      <c r="A372" s="52"/>
      <c r="B372" s="59"/>
      <c r="C372" s="27" t="s">
        <v>0</v>
      </c>
      <c r="D372" s="13">
        <f t="shared" si="195"/>
        <v>0</v>
      </c>
      <c r="E372" s="13">
        <f t="shared" si="195"/>
        <v>0</v>
      </c>
      <c r="F372" s="13"/>
      <c r="G372" s="13"/>
      <c r="H372" s="13"/>
      <c r="I372" s="13"/>
      <c r="J372" s="13"/>
      <c r="K372" s="13"/>
      <c r="L372" s="13"/>
      <c r="M372" s="13"/>
      <c r="N372" s="37"/>
      <c r="O372" s="37"/>
      <c r="R372" s="7"/>
    </row>
    <row r="373" spans="1:18">
      <c r="A373" s="52"/>
      <c r="B373" s="59"/>
      <c r="C373" s="27" t="s">
        <v>1</v>
      </c>
      <c r="D373" s="13">
        <f t="shared" si="195"/>
        <v>1000.9800000000001</v>
      </c>
      <c r="E373" s="13">
        <f t="shared" si="195"/>
        <v>0</v>
      </c>
      <c r="F373" s="13">
        <v>200.19600000000003</v>
      </c>
      <c r="G373" s="13"/>
      <c r="H373" s="13"/>
      <c r="I373" s="13"/>
      <c r="J373" s="13">
        <v>800.78400000000011</v>
      </c>
      <c r="K373" s="13"/>
      <c r="L373" s="13"/>
      <c r="M373" s="13"/>
      <c r="N373" s="37"/>
      <c r="O373" s="37"/>
      <c r="R373" s="7"/>
    </row>
    <row r="374" spans="1:18">
      <c r="A374" s="52"/>
      <c r="B374" s="59"/>
      <c r="C374" s="27" t="s">
        <v>2</v>
      </c>
      <c r="D374" s="13">
        <f t="shared" si="195"/>
        <v>0</v>
      </c>
      <c r="E374" s="13">
        <f t="shared" si="195"/>
        <v>0</v>
      </c>
      <c r="F374" s="13"/>
      <c r="G374" s="13"/>
      <c r="H374" s="13"/>
      <c r="I374" s="13"/>
      <c r="J374" s="13"/>
      <c r="K374" s="13"/>
      <c r="L374" s="13"/>
      <c r="M374" s="13"/>
      <c r="N374" s="37"/>
      <c r="O374" s="37"/>
      <c r="R374" s="7"/>
    </row>
    <row r="375" spans="1:18" ht="15" customHeight="1">
      <c r="A375" s="52" t="s">
        <v>228</v>
      </c>
      <c r="B375" s="59" t="s">
        <v>42</v>
      </c>
      <c r="C375" s="27" t="s">
        <v>14</v>
      </c>
      <c r="D375" s="13">
        <f>ROUNDDOWN(F375+H375+J375+L375,1)</f>
        <v>602.5</v>
      </c>
      <c r="E375" s="13">
        <f>G375+I375+K375+M375</f>
        <v>0</v>
      </c>
      <c r="F375" s="13">
        <f t="shared" ref="F375:M375" si="198">SUM(F376:F378)</f>
        <v>120.51</v>
      </c>
      <c r="G375" s="13">
        <f t="shared" si="198"/>
        <v>0</v>
      </c>
      <c r="H375" s="13">
        <f t="shared" si="198"/>
        <v>0</v>
      </c>
      <c r="I375" s="13">
        <f t="shared" si="198"/>
        <v>0</v>
      </c>
      <c r="J375" s="13">
        <f t="shared" si="198"/>
        <v>482.04</v>
      </c>
      <c r="K375" s="13">
        <f t="shared" si="198"/>
        <v>0</v>
      </c>
      <c r="L375" s="13">
        <f t="shared" si="198"/>
        <v>0</v>
      </c>
      <c r="M375" s="13">
        <f t="shared" si="198"/>
        <v>0</v>
      </c>
      <c r="N375" s="37" t="s">
        <v>19</v>
      </c>
      <c r="O375" s="37"/>
      <c r="R375" s="7"/>
    </row>
    <row r="376" spans="1:18" ht="15" customHeight="1">
      <c r="A376" s="52"/>
      <c r="B376" s="59"/>
      <c r="C376" s="27" t="s">
        <v>0</v>
      </c>
      <c r="D376" s="13">
        <f>F376+H376+J376+L376</f>
        <v>0</v>
      </c>
      <c r="E376" s="13">
        <f>G376+I376+K376+M376</f>
        <v>0</v>
      </c>
      <c r="F376" s="13"/>
      <c r="G376" s="13"/>
      <c r="H376" s="13"/>
      <c r="I376" s="13"/>
      <c r="J376" s="13"/>
      <c r="K376" s="13"/>
      <c r="L376" s="13"/>
      <c r="M376" s="13"/>
      <c r="N376" s="37"/>
      <c r="O376" s="37"/>
      <c r="R376" s="7"/>
    </row>
    <row r="377" spans="1:18">
      <c r="A377" s="52"/>
      <c r="B377" s="59"/>
      <c r="C377" s="27" t="s">
        <v>1</v>
      </c>
      <c r="D377" s="13">
        <f>ROUNDDOWN(F377+H377+J377+L377,1)</f>
        <v>602.5</v>
      </c>
      <c r="E377" s="13">
        <f>G377+I377+K377+M377</f>
        <v>0</v>
      </c>
      <c r="F377" s="13">
        <v>120.51</v>
      </c>
      <c r="G377" s="13"/>
      <c r="H377" s="13"/>
      <c r="I377" s="13"/>
      <c r="J377" s="13">
        <f>482.04</f>
        <v>482.04</v>
      </c>
      <c r="K377" s="13"/>
      <c r="L377" s="13"/>
      <c r="M377" s="13"/>
      <c r="N377" s="37"/>
      <c r="O377" s="37"/>
      <c r="R377" s="7"/>
    </row>
    <row r="378" spans="1:18">
      <c r="A378" s="52"/>
      <c r="B378" s="59"/>
      <c r="C378" s="27" t="s">
        <v>2</v>
      </c>
      <c r="D378" s="13">
        <f>F378+H378+J378+L378</f>
        <v>0</v>
      </c>
      <c r="E378" s="13">
        <f>G378+I378+K378+M378</f>
        <v>0</v>
      </c>
      <c r="F378" s="13"/>
      <c r="G378" s="13"/>
      <c r="H378" s="13"/>
      <c r="I378" s="13"/>
      <c r="J378" s="13"/>
      <c r="K378" s="13"/>
      <c r="L378" s="13"/>
      <c r="M378" s="13"/>
      <c r="N378" s="37"/>
      <c r="O378" s="37"/>
      <c r="R378" s="7"/>
    </row>
    <row r="379" spans="1:18" ht="15" customHeight="1">
      <c r="A379" s="52" t="s">
        <v>229</v>
      </c>
      <c r="B379" s="59" t="s">
        <v>55</v>
      </c>
      <c r="C379" s="27" t="s">
        <v>14</v>
      </c>
      <c r="D379" s="13">
        <f t="shared" ref="D379:E386" si="199">F379+H379+J379+L379</f>
        <v>796.94999999999993</v>
      </c>
      <c r="E379" s="13">
        <f t="shared" si="199"/>
        <v>0</v>
      </c>
      <c r="F379" s="13">
        <f t="shared" ref="F379:M379" si="200">SUM(F380:F382)</f>
        <v>159.38999999999999</v>
      </c>
      <c r="G379" s="13">
        <f t="shared" si="200"/>
        <v>0</v>
      </c>
      <c r="H379" s="13">
        <f t="shared" si="200"/>
        <v>0</v>
      </c>
      <c r="I379" s="13">
        <f t="shared" si="200"/>
        <v>0</v>
      </c>
      <c r="J379" s="13">
        <f t="shared" si="200"/>
        <v>637.55999999999995</v>
      </c>
      <c r="K379" s="13">
        <f t="shared" si="200"/>
        <v>0</v>
      </c>
      <c r="L379" s="13">
        <f t="shared" si="200"/>
        <v>0</v>
      </c>
      <c r="M379" s="13">
        <f t="shared" si="200"/>
        <v>0</v>
      </c>
      <c r="N379" s="37" t="s">
        <v>19</v>
      </c>
      <c r="O379" s="37"/>
      <c r="R379" s="7"/>
    </row>
    <row r="380" spans="1:18" ht="15" customHeight="1">
      <c r="A380" s="52"/>
      <c r="B380" s="59"/>
      <c r="C380" s="27" t="s">
        <v>0</v>
      </c>
      <c r="D380" s="13">
        <f t="shared" si="199"/>
        <v>0</v>
      </c>
      <c r="E380" s="13">
        <f t="shared" si="199"/>
        <v>0</v>
      </c>
      <c r="F380" s="13"/>
      <c r="G380" s="13"/>
      <c r="H380" s="13"/>
      <c r="I380" s="13"/>
      <c r="J380" s="13"/>
      <c r="K380" s="13"/>
      <c r="L380" s="13"/>
      <c r="M380" s="13"/>
      <c r="N380" s="37"/>
      <c r="O380" s="37"/>
      <c r="R380" s="7"/>
    </row>
    <row r="381" spans="1:18">
      <c r="A381" s="52"/>
      <c r="B381" s="59"/>
      <c r="C381" s="27" t="s">
        <v>1</v>
      </c>
      <c r="D381" s="13">
        <f t="shared" si="199"/>
        <v>0</v>
      </c>
      <c r="E381" s="13">
        <f t="shared" si="199"/>
        <v>0</v>
      </c>
      <c r="F381" s="13"/>
      <c r="G381" s="13"/>
      <c r="H381" s="13"/>
      <c r="I381" s="13"/>
      <c r="J381" s="13"/>
      <c r="K381" s="13"/>
      <c r="L381" s="13"/>
      <c r="M381" s="13"/>
      <c r="N381" s="37"/>
      <c r="O381" s="37"/>
      <c r="R381" s="7"/>
    </row>
    <row r="382" spans="1:18">
      <c r="A382" s="52"/>
      <c r="B382" s="59"/>
      <c r="C382" s="27" t="s">
        <v>2</v>
      </c>
      <c r="D382" s="13">
        <f t="shared" si="199"/>
        <v>796.94999999999993</v>
      </c>
      <c r="E382" s="13">
        <f t="shared" si="199"/>
        <v>0</v>
      </c>
      <c r="F382" s="13">
        <v>159.38999999999999</v>
      </c>
      <c r="G382" s="13"/>
      <c r="H382" s="13"/>
      <c r="I382" s="13"/>
      <c r="J382" s="13">
        <v>637.55999999999995</v>
      </c>
      <c r="K382" s="13"/>
      <c r="L382" s="13"/>
      <c r="M382" s="13"/>
      <c r="N382" s="37"/>
      <c r="O382" s="37"/>
      <c r="R382" s="7"/>
    </row>
    <row r="383" spans="1:18" ht="15" customHeight="1">
      <c r="A383" s="52" t="s">
        <v>230</v>
      </c>
      <c r="B383" s="59" t="s">
        <v>56</v>
      </c>
      <c r="C383" s="27" t="s">
        <v>14</v>
      </c>
      <c r="D383" s="13">
        <f t="shared" si="199"/>
        <v>642.69000000000005</v>
      </c>
      <c r="E383" s="13">
        <f t="shared" si="199"/>
        <v>0</v>
      </c>
      <c r="F383" s="13">
        <f t="shared" ref="F383:M383" si="201">SUM(F384:F386)</f>
        <v>128.53800000000001</v>
      </c>
      <c r="G383" s="13">
        <f t="shared" si="201"/>
        <v>0</v>
      </c>
      <c r="H383" s="13">
        <f t="shared" si="201"/>
        <v>0</v>
      </c>
      <c r="I383" s="13">
        <f t="shared" si="201"/>
        <v>0</v>
      </c>
      <c r="J383" s="13">
        <f t="shared" si="201"/>
        <v>514.15200000000004</v>
      </c>
      <c r="K383" s="13">
        <f t="shared" si="201"/>
        <v>0</v>
      </c>
      <c r="L383" s="13">
        <f t="shared" si="201"/>
        <v>0</v>
      </c>
      <c r="M383" s="13">
        <f t="shared" si="201"/>
        <v>0</v>
      </c>
      <c r="N383" s="37" t="s">
        <v>19</v>
      </c>
      <c r="O383" s="37"/>
      <c r="R383" s="7"/>
    </row>
    <row r="384" spans="1:18" ht="15" customHeight="1">
      <c r="A384" s="52"/>
      <c r="B384" s="59"/>
      <c r="C384" s="27" t="s">
        <v>0</v>
      </c>
      <c r="D384" s="13">
        <f t="shared" si="199"/>
        <v>0</v>
      </c>
      <c r="E384" s="13">
        <f t="shared" si="199"/>
        <v>0</v>
      </c>
      <c r="F384" s="13"/>
      <c r="G384" s="13"/>
      <c r="H384" s="13"/>
      <c r="I384" s="13"/>
      <c r="J384" s="13"/>
      <c r="K384" s="13"/>
      <c r="L384" s="13"/>
      <c r="M384" s="13"/>
      <c r="N384" s="37"/>
      <c r="O384" s="37"/>
      <c r="R384" s="7"/>
    </row>
    <row r="385" spans="1:18">
      <c r="A385" s="52"/>
      <c r="B385" s="59"/>
      <c r="C385" s="27" t="s">
        <v>1</v>
      </c>
      <c r="D385" s="13">
        <f t="shared" si="199"/>
        <v>0</v>
      </c>
      <c r="E385" s="13">
        <f t="shared" si="199"/>
        <v>0</v>
      </c>
      <c r="F385" s="13"/>
      <c r="G385" s="13"/>
      <c r="H385" s="13"/>
      <c r="I385" s="13"/>
      <c r="J385" s="13"/>
      <c r="K385" s="13"/>
      <c r="L385" s="13"/>
      <c r="M385" s="13"/>
      <c r="N385" s="37"/>
      <c r="O385" s="37"/>
      <c r="R385" s="7"/>
    </row>
    <row r="386" spans="1:18">
      <c r="A386" s="52"/>
      <c r="B386" s="59"/>
      <c r="C386" s="27" t="s">
        <v>2</v>
      </c>
      <c r="D386" s="13">
        <f t="shared" si="199"/>
        <v>642.69000000000005</v>
      </c>
      <c r="E386" s="13">
        <f t="shared" si="199"/>
        <v>0</v>
      </c>
      <c r="F386" s="13">
        <v>128.53800000000001</v>
      </c>
      <c r="G386" s="13"/>
      <c r="H386" s="13"/>
      <c r="I386" s="13"/>
      <c r="J386" s="13">
        <v>514.15200000000004</v>
      </c>
      <c r="K386" s="13"/>
      <c r="L386" s="13"/>
      <c r="M386" s="13"/>
      <c r="N386" s="37"/>
      <c r="O386" s="37"/>
      <c r="R386" s="7"/>
    </row>
    <row r="387" spans="1:18" ht="15" customHeight="1">
      <c r="A387" s="52" t="s">
        <v>231</v>
      </c>
      <c r="B387" s="59" t="s">
        <v>57</v>
      </c>
      <c r="C387" s="27" t="s">
        <v>14</v>
      </c>
      <c r="D387" s="13">
        <f t="shared" ref="D387:E394" si="202">F387+H387+J387+L387</f>
        <v>963.9</v>
      </c>
      <c r="E387" s="13">
        <f t="shared" si="202"/>
        <v>0</v>
      </c>
      <c r="F387" s="13">
        <f t="shared" ref="F387:M387" si="203">SUM(F388:F390)</f>
        <v>192.78</v>
      </c>
      <c r="G387" s="13">
        <f t="shared" si="203"/>
        <v>0</v>
      </c>
      <c r="H387" s="13">
        <f t="shared" si="203"/>
        <v>0</v>
      </c>
      <c r="I387" s="13">
        <f t="shared" si="203"/>
        <v>0</v>
      </c>
      <c r="J387" s="13">
        <f t="shared" si="203"/>
        <v>771.12</v>
      </c>
      <c r="K387" s="13">
        <f t="shared" si="203"/>
        <v>0</v>
      </c>
      <c r="L387" s="13">
        <f t="shared" si="203"/>
        <v>0</v>
      </c>
      <c r="M387" s="13">
        <f t="shared" si="203"/>
        <v>0</v>
      </c>
      <c r="N387" s="37" t="s">
        <v>19</v>
      </c>
      <c r="O387" s="37"/>
      <c r="R387" s="7"/>
    </row>
    <row r="388" spans="1:18" ht="15" customHeight="1">
      <c r="A388" s="52"/>
      <c r="B388" s="59"/>
      <c r="C388" s="27" t="s">
        <v>0</v>
      </c>
      <c r="D388" s="13">
        <f t="shared" si="202"/>
        <v>0</v>
      </c>
      <c r="E388" s="13">
        <f t="shared" si="202"/>
        <v>0</v>
      </c>
      <c r="F388" s="13"/>
      <c r="G388" s="13"/>
      <c r="H388" s="13"/>
      <c r="I388" s="13"/>
      <c r="J388" s="13"/>
      <c r="K388" s="13"/>
      <c r="L388" s="13"/>
      <c r="M388" s="13"/>
      <c r="N388" s="37"/>
      <c r="O388" s="37"/>
      <c r="R388" s="7"/>
    </row>
    <row r="389" spans="1:18">
      <c r="A389" s="52"/>
      <c r="B389" s="59"/>
      <c r="C389" s="27" t="s">
        <v>1</v>
      </c>
      <c r="D389" s="13">
        <f t="shared" si="202"/>
        <v>0</v>
      </c>
      <c r="E389" s="13">
        <f t="shared" si="202"/>
        <v>0</v>
      </c>
      <c r="F389" s="13"/>
      <c r="G389" s="13"/>
      <c r="H389" s="13"/>
      <c r="I389" s="13"/>
      <c r="J389" s="13"/>
      <c r="K389" s="13"/>
      <c r="L389" s="13"/>
      <c r="M389" s="13"/>
      <c r="N389" s="37"/>
      <c r="O389" s="37"/>
      <c r="R389" s="7"/>
    </row>
    <row r="390" spans="1:18">
      <c r="A390" s="52"/>
      <c r="B390" s="59"/>
      <c r="C390" s="27" t="s">
        <v>2</v>
      </c>
      <c r="D390" s="13">
        <f t="shared" si="202"/>
        <v>963.9</v>
      </c>
      <c r="E390" s="13">
        <f t="shared" si="202"/>
        <v>0</v>
      </c>
      <c r="F390" s="13">
        <v>192.78</v>
      </c>
      <c r="G390" s="13"/>
      <c r="H390" s="13"/>
      <c r="I390" s="13"/>
      <c r="J390" s="13">
        <v>771.12</v>
      </c>
      <c r="K390" s="13"/>
      <c r="L390" s="13"/>
      <c r="M390" s="13"/>
      <c r="N390" s="37"/>
      <c r="O390" s="37"/>
      <c r="R390" s="7"/>
    </row>
    <row r="391" spans="1:18" ht="15" customHeight="1">
      <c r="A391" s="52" t="s">
        <v>232</v>
      </c>
      <c r="B391" s="59" t="s">
        <v>58</v>
      </c>
      <c r="C391" s="27" t="s">
        <v>14</v>
      </c>
      <c r="D391" s="13">
        <f t="shared" si="202"/>
        <v>740.25</v>
      </c>
      <c r="E391" s="13">
        <f t="shared" si="202"/>
        <v>0</v>
      </c>
      <c r="F391" s="13">
        <f t="shared" ref="F391:M391" si="204">SUM(F392:F394)</f>
        <v>148.05000000000001</v>
      </c>
      <c r="G391" s="13">
        <f t="shared" si="204"/>
        <v>0</v>
      </c>
      <c r="H391" s="13">
        <f t="shared" si="204"/>
        <v>0</v>
      </c>
      <c r="I391" s="13">
        <f t="shared" si="204"/>
        <v>0</v>
      </c>
      <c r="J391" s="13">
        <f t="shared" si="204"/>
        <v>592.20000000000005</v>
      </c>
      <c r="K391" s="13">
        <f t="shared" si="204"/>
        <v>0</v>
      </c>
      <c r="L391" s="13">
        <f t="shared" si="204"/>
        <v>0</v>
      </c>
      <c r="M391" s="13">
        <f t="shared" si="204"/>
        <v>0</v>
      </c>
      <c r="N391" s="37" t="s">
        <v>19</v>
      </c>
      <c r="O391" s="37"/>
      <c r="R391" s="7"/>
    </row>
    <row r="392" spans="1:18" ht="15" customHeight="1">
      <c r="A392" s="52"/>
      <c r="B392" s="59"/>
      <c r="C392" s="27" t="s">
        <v>0</v>
      </c>
      <c r="D392" s="13">
        <f t="shared" si="202"/>
        <v>0</v>
      </c>
      <c r="E392" s="13">
        <f t="shared" si="202"/>
        <v>0</v>
      </c>
      <c r="F392" s="13"/>
      <c r="G392" s="13"/>
      <c r="H392" s="13"/>
      <c r="I392" s="13"/>
      <c r="J392" s="13"/>
      <c r="K392" s="13"/>
      <c r="L392" s="13"/>
      <c r="M392" s="13"/>
      <c r="N392" s="37"/>
      <c r="O392" s="37"/>
      <c r="R392" s="7"/>
    </row>
    <row r="393" spans="1:18">
      <c r="A393" s="52"/>
      <c r="B393" s="59"/>
      <c r="C393" s="27" t="s">
        <v>1</v>
      </c>
      <c r="D393" s="13">
        <f t="shared" si="202"/>
        <v>0</v>
      </c>
      <c r="E393" s="13">
        <f t="shared" si="202"/>
        <v>0</v>
      </c>
      <c r="F393" s="13"/>
      <c r="G393" s="13"/>
      <c r="H393" s="13"/>
      <c r="I393" s="13"/>
      <c r="J393" s="13"/>
      <c r="K393" s="13"/>
      <c r="L393" s="13"/>
      <c r="M393" s="13"/>
      <c r="N393" s="37"/>
      <c r="O393" s="37"/>
      <c r="R393" s="7"/>
    </row>
    <row r="394" spans="1:18">
      <c r="A394" s="52"/>
      <c r="B394" s="59"/>
      <c r="C394" s="27" t="s">
        <v>2</v>
      </c>
      <c r="D394" s="13">
        <f t="shared" si="202"/>
        <v>740.25</v>
      </c>
      <c r="E394" s="13">
        <f t="shared" si="202"/>
        <v>0</v>
      </c>
      <c r="F394" s="13">
        <v>148.05000000000001</v>
      </c>
      <c r="G394" s="13"/>
      <c r="H394" s="13"/>
      <c r="I394" s="13"/>
      <c r="J394" s="13">
        <v>592.20000000000005</v>
      </c>
      <c r="K394" s="13"/>
      <c r="L394" s="13"/>
      <c r="M394" s="13"/>
      <c r="N394" s="37"/>
      <c r="O394" s="37"/>
      <c r="R394" s="7"/>
    </row>
    <row r="395" spans="1:18" s="10" customFormat="1">
      <c r="A395" s="53" t="s">
        <v>85</v>
      </c>
      <c r="B395" s="79" t="s">
        <v>205</v>
      </c>
      <c r="C395" s="26" t="s">
        <v>14</v>
      </c>
      <c r="D395" s="8">
        <f>D399+D403+D407+D411+D415+D419</f>
        <v>2997.7000000000003</v>
      </c>
      <c r="E395" s="8">
        <f t="shared" ref="E395:M395" si="205">E399+E403+E407+E411+E415+E419</f>
        <v>0</v>
      </c>
      <c r="F395" s="8">
        <f>F399+F403+F407+F411+F415+F419</f>
        <v>1771.3120000000001</v>
      </c>
      <c r="G395" s="8">
        <f t="shared" si="205"/>
        <v>0</v>
      </c>
      <c r="H395" s="8">
        <f t="shared" si="205"/>
        <v>0</v>
      </c>
      <c r="I395" s="8">
        <f t="shared" si="205"/>
        <v>0</v>
      </c>
      <c r="J395" s="8">
        <f t="shared" si="205"/>
        <v>1226.4480000000001</v>
      </c>
      <c r="K395" s="8">
        <f t="shared" si="205"/>
        <v>0</v>
      </c>
      <c r="L395" s="8">
        <f t="shared" si="205"/>
        <v>0</v>
      </c>
      <c r="M395" s="8">
        <f t="shared" si="205"/>
        <v>0</v>
      </c>
      <c r="N395" s="37" t="s">
        <v>19</v>
      </c>
      <c r="O395" s="37"/>
    </row>
    <row r="396" spans="1:18" s="10" customFormat="1">
      <c r="A396" s="54"/>
      <c r="B396" s="79"/>
      <c r="C396" s="26" t="s">
        <v>0</v>
      </c>
      <c r="D396" s="8">
        <f t="shared" ref="D396:M396" si="206">D400+D404+D408+D412+D416+D420</f>
        <v>1464.7</v>
      </c>
      <c r="E396" s="8">
        <f t="shared" si="206"/>
        <v>0</v>
      </c>
      <c r="F396" s="8">
        <f t="shared" si="206"/>
        <v>1464.7</v>
      </c>
      <c r="G396" s="8">
        <f t="shared" si="206"/>
        <v>0</v>
      </c>
      <c r="H396" s="8">
        <f t="shared" si="206"/>
        <v>0</v>
      </c>
      <c r="I396" s="8">
        <f t="shared" si="206"/>
        <v>0</v>
      </c>
      <c r="J396" s="8">
        <f t="shared" si="206"/>
        <v>0</v>
      </c>
      <c r="K396" s="8">
        <f t="shared" si="206"/>
        <v>0</v>
      </c>
      <c r="L396" s="8">
        <f t="shared" si="206"/>
        <v>0</v>
      </c>
      <c r="M396" s="8">
        <f t="shared" si="206"/>
        <v>0</v>
      </c>
      <c r="N396" s="37"/>
      <c r="O396" s="37"/>
    </row>
    <row r="397" spans="1:18" s="10" customFormat="1" ht="20.25" customHeight="1">
      <c r="A397" s="54"/>
      <c r="B397" s="79"/>
      <c r="C397" s="26" t="s">
        <v>1</v>
      </c>
      <c r="D397" s="8">
        <f t="shared" ref="D397:M397" si="207">D401+D405+D409+D413+D417+D421</f>
        <v>980.91000000000008</v>
      </c>
      <c r="E397" s="8">
        <f t="shared" si="207"/>
        <v>0</v>
      </c>
      <c r="F397" s="8">
        <f t="shared" si="207"/>
        <v>196.18200000000002</v>
      </c>
      <c r="G397" s="8">
        <f t="shared" si="207"/>
        <v>0</v>
      </c>
      <c r="H397" s="8">
        <f t="shared" si="207"/>
        <v>0</v>
      </c>
      <c r="I397" s="8">
        <f t="shared" si="207"/>
        <v>0</v>
      </c>
      <c r="J397" s="8">
        <f t="shared" si="207"/>
        <v>784.72800000000007</v>
      </c>
      <c r="K397" s="8">
        <f t="shared" si="207"/>
        <v>0</v>
      </c>
      <c r="L397" s="8">
        <f t="shared" si="207"/>
        <v>0</v>
      </c>
      <c r="M397" s="8">
        <f t="shared" si="207"/>
        <v>0</v>
      </c>
      <c r="N397" s="37"/>
      <c r="O397" s="37"/>
    </row>
    <row r="398" spans="1:18" s="10" customFormat="1" ht="23.25" customHeight="1">
      <c r="A398" s="55"/>
      <c r="B398" s="79"/>
      <c r="C398" s="26" t="s">
        <v>2</v>
      </c>
      <c r="D398" s="8">
        <f t="shared" ref="D398:M398" si="208">D402+D406+D410+D414+D418+D422</f>
        <v>552.09</v>
      </c>
      <c r="E398" s="8">
        <f t="shared" si="208"/>
        <v>0</v>
      </c>
      <c r="F398" s="8">
        <f t="shared" si="208"/>
        <v>110.43</v>
      </c>
      <c r="G398" s="8">
        <f t="shared" si="208"/>
        <v>0</v>
      </c>
      <c r="H398" s="8">
        <f t="shared" si="208"/>
        <v>0</v>
      </c>
      <c r="I398" s="8">
        <f t="shared" si="208"/>
        <v>0</v>
      </c>
      <c r="J398" s="8">
        <f>J402+J406+J410+J414+J418+J422</f>
        <v>441.72</v>
      </c>
      <c r="K398" s="8">
        <f t="shared" si="208"/>
        <v>0</v>
      </c>
      <c r="L398" s="8">
        <f t="shared" si="208"/>
        <v>0</v>
      </c>
      <c r="M398" s="8">
        <f t="shared" si="208"/>
        <v>0</v>
      </c>
      <c r="N398" s="37"/>
      <c r="O398" s="37"/>
    </row>
    <row r="399" spans="1:18" ht="15" customHeight="1">
      <c r="A399" s="52" t="s">
        <v>206</v>
      </c>
      <c r="B399" s="59" t="s">
        <v>80</v>
      </c>
      <c r="C399" s="27" t="s">
        <v>14</v>
      </c>
      <c r="D399" s="13">
        <f t="shared" ref="D399:D414" si="209">F399+H399+J399+L399</f>
        <v>1036.9000000000001</v>
      </c>
      <c r="E399" s="13">
        <f t="shared" ref="E399:E414" si="210">G399+I399+K399+M399</f>
        <v>0</v>
      </c>
      <c r="F399" s="13">
        <f t="shared" ref="F399:M399" si="211">SUM(F400:F402)</f>
        <v>1036.9000000000001</v>
      </c>
      <c r="G399" s="13">
        <f t="shared" si="211"/>
        <v>0</v>
      </c>
      <c r="H399" s="13">
        <f t="shared" si="211"/>
        <v>0</v>
      </c>
      <c r="I399" s="13">
        <f t="shared" si="211"/>
        <v>0</v>
      </c>
      <c r="J399" s="13">
        <f t="shared" si="211"/>
        <v>0</v>
      </c>
      <c r="K399" s="13">
        <f t="shared" si="211"/>
        <v>0</v>
      </c>
      <c r="L399" s="13">
        <f t="shared" si="211"/>
        <v>0</v>
      </c>
      <c r="M399" s="13">
        <f t="shared" si="211"/>
        <v>0</v>
      </c>
      <c r="N399" s="37" t="s">
        <v>19</v>
      </c>
      <c r="O399" s="37"/>
      <c r="R399" s="7"/>
    </row>
    <row r="400" spans="1:18" ht="15" customHeight="1">
      <c r="A400" s="52"/>
      <c r="B400" s="59"/>
      <c r="C400" s="27" t="s">
        <v>0</v>
      </c>
      <c r="D400" s="13">
        <f t="shared" si="209"/>
        <v>1036.9000000000001</v>
      </c>
      <c r="E400" s="13">
        <f t="shared" si="210"/>
        <v>0</v>
      </c>
      <c r="F400" s="13">
        <v>1036.9000000000001</v>
      </c>
      <c r="G400" s="13"/>
      <c r="H400" s="13"/>
      <c r="I400" s="13"/>
      <c r="J400" s="13"/>
      <c r="K400" s="13"/>
      <c r="L400" s="13"/>
      <c r="M400" s="13"/>
      <c r="N400" s="37"/>
      <c r="O400" s="37"/>
      <c r="R400" s="7"/>
    </row>
    <row r="401" spans="1:18">
      <c r="A401" s="52"/>
      <c r="B401" s="59"/>
      <c r="C401" s="27" t="s">
        <v>1</v>
      </c>
      <c r="D401" s="13">
        <f t="shared" si="209"/>
        <v>0</v>
      </c>
      <c r="E401" s="13">
        <f t="shared" si="210"/>
        <v>0</v>
      </c>
      <c r="F401" s="13"/>
      <c r="G401" s="13"/>
      <c r="H401" s="13"/>
      <c r="I401" s="13"/>
      <c r="J401" s="13"/>
      <c r="K401" s="13"/>
      <c r="L401" s="13"/>
      <c r="M401" s="13"/>
      <c r="N401" s="37"/>
      <c r="O401" s="37"/>
      <c r="R401" s="7"/>
    </row>
    <row r="402" spans="1:18">
      <c r="A402" s="52"/>
      <c r="B402" s="59"/>
      <c r="C402" s="27" t="s">
        <v>2</v>
      </c>
      <c r="D402" s="13">
        <f t="shared" si="209"/>
        <v>0</v>
      </c>
      <c r="E402" s="13">
        <f t="shared" si="210"/>
        <v>0</v>
      </c>
      <c r="F402" s="13"/>
      <c r="G402" s="13"/>
      <c r="H402" s="13"/>
      <c r="I402" s="13"/>
      <c r="J402" s="13"/>
      <c r="K402" s="13"/>
      <c r="L402" s="13"/>
      <c r="M402" s="13"/>
      <c r="N402" s="37"/>
      <c r="O402" s="37"/>
      <c r="R402" s="7"/>
    </row>
    <row r="403" spans="1:18" ht="15" customHeight="1">
      <c r="A403" s="52" t="s">
        <v>207</v>
      </c>
      <c r="B403" s="59" t="s">
        <v>31</v>
      </c>
      <c r="C403" s="27" t="s">
        <v>14</v>
      </c>
      <c r="D403" s="13">
        <f t="shared" si="209"/>
        <v>427.8</v>
      </c>
      <c r="E403" s="13">
        <f t="shared" si="210"/>
        <v>0</v>
      </c>
      <c r="F403" s="13">
        <f t="shared" ref="F403:M403" si="212">SUM(F404:F406)</f>
        <v>427.8</v>
      </c>
      <c r="G403" s="13">
        <f t="shared" si="212"/>
        <v>0</v>
      </c>
      <c r="H403" s="13">
        <f t="shared" si="212"/>
        <v>0</v>
      </c>
      <c r="I403" s="13">
        <f t="shared" si="212"/>
        <v>0</v>
      </c>
      <c r="J403" s="13">
        <f t="shared" si="212"/>
        <v>0</v>
      </c>
      <c r="K403" s="13">
        <f t="shared" si="212"/>
        <v>0</v>
      </c>
      <c r="L403" s="13">
        <f t="shared" si="212"/>
        <v>0</v>
      </c>
      <c r="M403" s="13">
        <f t="shared" si="212"/>
        <v>0</v>
      </c>
      <c r="N403" s="37" t="s">
        <v>19</v>
      </c>
      <c r="O403" s="37"/>
      <c r="R403" s="7"/>
    </row>
    <row r="404" spans="1:18" ht="15" customHeight="1">
      <c r="A404" s="52"/>
      <c r="B404" s="59"/>
      <c r="C404" s="27" t="s">
        <v>0</v>
      </c>
      <c r="D404" s="13">
        <f t="shared" si="209"/>
        <v>427.8</v>
      </c>
      <c r="E404" s="13">
        <f t="shared" si="210"/>
        <v>0</v>
      </c>
      <c r="F404" s="13">
        <v>427.8</v>
      </c>
      <c r="G404" s="13"/>
      <c r="H404" s="13"/>
      <c r="I404" s="13"/>
      <c r="J404" s="13"/>
      <c r="K404" s="13"/>
      <c r="L404" s="13"/>
      <c r="M404" s="13"/>
      <c r="N404" s="37"/>
      <c r="O404" s="37"/>
      <c r="R404" s="7"/>
    </row>
    <row r="405" spans="1:18">
      <c r="A405" s="52"/>
      <c r="B405" s="59"/>
      <c r="C405" s="27" t="s">
        <v>1</v>
      </c>
      <c r="D405" s="13">
        <f t="shared" si="209"/>
        <v>0</v>
      </c>
      <c r="E405" s="13">
        <f t="shared" si="210"/>
        <v>0</v>
      </c>
      <c r="F405" s="13"/>
      <c r="G405" s="13"/>
      <c r="H405" s="13"/>
      <c r="I405" s="13"/>
      <c r="J405" s="13"/>
      <c r="K405" s="13"/>
      <c r="L405" s="13"/>
      <c r="M405" s="13"/>
      <c r="N405" s="37"/>
      <c r="O405" s="37"/>
      <c r="R405" s="7"/>
    </row>
    <row r="406" spans="1:18">
      <c r="A406" s="52"/>
      <c r="B406" s="59"/>
      <c r="C406" s="27" t="s">
        <v>2</v>
      </c>
      <c r="D406" s="13">
        <f t="shared" si="209"/>
        <v>0</v>
      </c>
      <c r="E406" s="13">
        <f t="shared" si="210"/>
        <v>0</v>
      </c>
      <c r="F406" s="13"/>
      <c r="G406" s="13"/>
      <c r="H406" s="13"/>
      <c r="I406" s="13"/>
      <c r="J406" s="13"/>
      <c r="K406" s="13"/>
      <c r="L406" s="13"/>
      <c r="M406" s="13"/>
      <c r="N406" s="37"/>
      <c r="O406" s="37"/>
      <c r="R406" s="7"/>
    </row>
    <row r="407" spans="1:18" ht="15" customHeight="1">
      <c r="A407" s="52" t="s">
        <v>233</v>
      </c>
      <c r="B407" s="59" t="s">
        <v>43</v>
      </c>
      <c r="C407" s="27" t="s">
        <v>14</v>
      </c>
      <c r="D407" s="13">
        <f t="shared" si="209"/>
        <v>794.61000000000013</v>
      </c>
      <c r="E407" s="13">
        <f t="shared" si="210"/>
        <v>0</v>
      </c>
      <c r="F407" s="13">
        <f t="shared" ref="F407:M407" si="213">SUM(F408:F410)</f>
        <v>158.92200000000003</v>
      </c>
      <c r="G407" s="13">
        <f t="shared" si="213"/>
        <v>0</v>
      </c>
      <c r="H407" s="13">
        <f t="shared" si="213"/>
        <v>0</v>
      </c>
      <c r="I407" s="13">
        <f t="shared" si="213"/>
        <v>0</v>
      </c>
      <c r="J407" s="13">
        <f t="shared" si="213"/>
        <v>635.6880000000001</v>
      </c>
      <c r="K407" s="13">
        <f t="shared" si="213"/>
        <v>0</v>
      </c>
      <c r="L407" s="13">
        <f t="shared" si="213"/>
        <v>0</v>
      </c>
      <c r="M407" s="13">
        <f t="shared" si="213"/>
        <v>0</v>
      </c>
      <c r="N407" s="37" t="s">
        <v>19</v>
      </c>
      <c r="O407" s="37"/>
      <c r="R407" s="7"/>
    </row>
    <row r="408" spans="1:18" ht="15" customHeight="1">
      <c r="A408" s="52"/>
      <c r="B408" s="59"/>
      <c r="C408" s="27" t="s">
        <v>0</v>
      </c>
      <c r="D408" s="13">
        <f t="shared" si="209"/>
        <v>0</v>
      </c>
      <c r="E408" s="13">
        <f t="shared" si="210"/>
        <v>0</v>
      </c>
      <c r="F408" s="13"/>
      <c r="G408" s="13"/>
      <c r="H408" s="13"/>
      <c r="I408" s="13"/>
      <c r="J408" s="13"/>
      <c r="K408" s="13"/>
      <c r="L408" s="13"/>
      <c r="M408" s="13"/>
      <c r="N408" s="37"/>
      <c r="O408" s="37"/>
      <c r="R408" s="7"/>
    </row>
    <row r="409" spans="1:18">
      <c r="A409" s="52"/>
      <c r="B409" s="59"/>
      <c r="C409" s="27" t="s">
        <v>1</v>
      </c>
      <c r="D409" s="13">
        <f t="shared" si="209"/>
        <v>794.61000000000013</v>
      </c>
      <c r="E409" s="13">
        <f t="shared" si="210"/>
        <v>0</v>
      </c>
      <c r="F409" s="13">
        <v>158.92200000000003</v>
      </c>
      <c r="G409" s="13"/>
      <c r="H409" s="13"/>
      <c r="I409" s="13"/>
      <c r="J409" s="13">
        <v>635.6880000000001</v>
      </c>
      <c r="K409" s="13"/>
      <c r="L409" s="13"/>
      <c r="M409" s="13"/>
      <c r="N409" s="37"/>
      <c r="O409" s="37"/>
      <c r="R409" s="7"/>
    </row>
    <row r="410" spans="1:18">
      <c r="A410" s="52"/>
      <c r="B410" s="59"/>
      <c r="C410" s="27" t="s">
        <v>2</v>
      </c>
      <c r="D410" s="13">
        <f t="shared" si="209"/>
        <v>0</v>
      </c>
      <c r="E410" s="13">
        <f t="shared" si="210"/>
        <v>0</v>
      </c>
      <c r="F410" s="13"/>
      <c r="G410" s="13"/>
      <c r="H410" s="13"/>
      <c r="I410" s="13"/>
      <c r="J410" s="13"/>
      <c r="K410" s="13"/>
      <c r="L410" s="13"/>
      <c r="M410" s="13"/>
      <c r="N410" s="37"/>
      <c r="O410" s="37"/>
      <c r="R410" s="7"/>
    </row>
    <row r="411" spans="1:18" ht="15" customHeight="1">
      <c r="A411" s="52" t="s">
        <v>234</v>
      </c>
      <c r="B411" s="59" t="s">
        <v>44</v>
      </c>
      <c r="C411" s="27" t="s">
        <v>14</v>
      </c>
      <c r="D411" s="13">
        <f t="shared" si="209"/>
        <v>186.29999999999998</v>
      </c>
      <c r="E411" s="13">
        <f t="shared" si="210"/>
        <v>0</v>
      </c>
      <c r="F411" s="13">
        <f t="shared" ref="F411:M411" si="214">SUM(F412:F414)</f>
        <v>37.26</v>
      </c>
      <c r="G411" s="13">
        <f t="shared" si="214"/>
        <v>0</v>
      </c>
      <c r="H411" s="13">
        <f t="shared" si="214"/>
        <v>0</v>
      </c>
      <c r="I411" s="13">
        <f t="shared" si="214"/>
        <v>0</v>
      </c>
      <c r="J411" s="13">
        <f t="shared" si="214"/>
        <v>149.04</v>
      </c>
      <c r="K411" s="13">
        <f t="shared" si="214"/>
        <v>0</v>
      </c>
      <c r="L411" s="13">
        <f t="shared" si="214"/>
        <v>0</v>
      </c>
      <c r="M411" s="13">
        <f t="shared" si="214"/>
        <v>0</v>
      </c>
      <c r="N411" s="37" t="s">
        <v>19</v>
      </c>
      <c r="O411" s="37"/>
      <c r="R411" s="7"/>
    </row>
    <row r="412" spans="1:18" ht="15" customHeight="1">
      <c r="A412" s="52"/>
      <c r="B412" s="59"/>
      <c r="C412" s="27" t="s">
        <v>0</v>
      </c>
      <c r="D412" s="13">
        <f t="shared" si="209"/>
        <v>0</v>
      </c>
      <c r="E412" s="13">
        <f t="shared" si="210"/>
        <v>0</v>
      </c>
      <c r="F412" s="13"/>
      <c r="G412" s="13"/>
      <c r="H412" s="13"/>
      <c r="I412" s="13"/>
      <c r="J412" s="13"/>
      <c r="K412" s="13"/>
      <c r="L412" s="13"/>
      <c r="M412" s="13"/>
      <c r="N412" s="37"/>
      <c r="O412" s="37"/>
      <c r="R412" s="7"/>
    </row>
    <row r="413" spans="1:18">
      <c r="A413" s="52"/>
      <c r="B413" s="59"/>
      <c r="C413" s="27" t="s">
        <v>1</v>
      </c>
      <c r="D413" s="13">
        <f t="shared" si="209"/>
        <v>186.29999999999998</v>
      </c>
      <c r="E413" s="13">
        <f t="shared" si="210"/>
        <v>0</v>
      </c>
      <c r="F413" s="13">
        <v>37.26</v>
      </c>
      <c r="G413" s="13"/>
      <c r="H413" s="13"/>
      <c r="I413" s="13"/>
      <c r="J413" s="13">
        <v>149.04</v>
      </c>
      <c r="K413" s="13"/>
      <c r="L413" s="13"/>
      <c r="M413" s="13"/>
      <c r="N413" s="37"/>
      <c r="O413" s="37"/>
      <c r="R413" s="7"/>
    </row>
    <row r="414" spans="1:18">
      <c r="A414" s="52"/>
      <c r="B414" s="59"/>
      <c r="C414" s="27" t="s">
        <v>2</v>
      </c>
      <c r="D414" s="13">
        <f t="shared" si="209"/>
        <v>0</v>
      </c>
      <c r="E414" s="13">
        <f t="shared" si="210"/>
        <v>0</v>
      </c>
      <c r="F414" s="13"/>
      <c r="G414" s="13"/>
      <c r="H414" s="13"/>
      <c r="I414" s="13"/>
      <c r="J414" s="13"/>
      <c r="K414" s="13"/>
      <c r="L414" s="13"/>
      <c r="M414" s="13"/>
      <c r="N414" s="37"/>
      <c r="O414" s="37"/>
      <c r="R414" s="7"/>
    </row>
    <row r="415" spans="1:18" ht="15" customHeight="1">
      <c r="A415" s="52" t="s">
        <v>235</v>
      </c>
      <c r="B415" s="59" t="s">
        <v>59</v>
      </c>
      <c r="C415" s="27" t="s">
        <v>14</v>
      </c>
      <c r="D415" s="13">
        <f t="shared" ref="D415:E422" si="215">F415+H415+J415+L415</f>
        <v>167.49</v>
      </c>
      <c r="E415" s="13">
        <f t="shared" si="215"/>
        <v>0</v>
      </c>
      <c r="F415" s="13">
        <f t="shared" ref="F415:M415" si="216">SUM(F416:F418)</f>
        <v>33.498000000000005</v>
      </c>
      <c r="G415" s="13">
        <f t="shared" si="216"/>
        <v>0</v>
      </c>
      <c r="H415" s="13">
        <f t="shared" si="216"/>
        <v>0</v>
      </c>
      <c r="I415" s="13">
        <f t="shared" si="216"/>
        <v>0</v>
      </c>
      <c r="J415" s="13">
        <f t="shared" si="216"/>
        <v>133.99200000000002</v>
      </c>
      <c r="K415" s="13">
        <f t="shared" si="216"/>
        <v>0</v>
      </c>
      <c r="L415" s="13">
        <f t="shared" si="216"/>
        <v>0</v>
      </c>
      <c r="M415" s="13">
        <f t="shared" si="216"/>
        <v>0</v>
      </c>
      <c r="N415" s="37" t="s">
        <v>19</v>
      </c>
      <c r="O415" s="37"/>
      <c r="R415" s="7"/>
    </row>
    <row r="416" spans="1:18" ht="15" customHeight="1">
      <c r="A416" s="52"/>
      <c r="B416" s="59"/>
      <c r="C416" s="27" t="s">
        <v>0</v>
      </c>
      <c r="D416" s="13">
        <f t="shared" si="215"/>
        <v>0</v>
      </c>
      <c r="E416" s="13">
        <f t="shared" si="215"/>
        <v>0</v>
      </c>
      <c r="F416" s="13"/>
      <c r="G416" s="13"/>
      <c r="H416" s="13"/>
      <c r="I416" s="13"/>
      <c r="J416" s="13"/>
      <c r="K416" s="13"/>
      <c r="L416" s="13"/>
      <c r="M416" s="13"/>
      <c r="N416" s="37"/>
      <c r="O416" s="37"/>
      <c r="R416" s="7"/>
    </row>
    <row r="417" spans="1:18">
      <c r="A417" s="52"/>
      <c r="B417" s="59"/>
      <c r="C417" s="27" t="s">
        <v>1</v>
      </c>
      <c r="D417" s="13">
        <f t="shared" si="215"/>
        <v>0</v>
      </c>
      <c r="E417" s="13">
        <f t="shared" si="215"/>
        <v>0</v>
      </c>
      <c r="F417" s="13"/>
      <c r="G417" s="13"/>
      <c r="H417" s="13"/>
      <c r="I417" s="13"/>
      <c r="J417" s="13"/>
      <c r="K417" s="13"/>
      <c r="L417" s="13"/>
      <c r="M417" s="13"/>
      <c r="N417" s="37"/>
      <c r="O417" s="37"/>
      <c r="R417" s="7"/>
    </row>
    <row r="418" spans="1:18">
      <c r="A418" s="52"/>
      <c r="B418" s="59"/>
      <c r="C418" s="27" t="s">
        <v>2</v>
      </c>
      <c r="D418" s="13">
        <f t="shared" si="215"/>
        <v>167.49</v>
      </c>
      <c r="E418" s="13">
        <f t="shared" si="215"/>
        <v>0</v>
      </c>
      <c r="F418" s="13">
        <v>33.498000000000005</v>
      </c>
      <c r="G418" s="13"/>
      <c r="H418" s="13"/>
      <c r="I418" s="13"/>
      <c r="J418" s="13">
        <v>133.99200000000002</v>
      </c>
      <c r="K418" s="13"/>
      <c r="L418" s="13"/>
      <c r="M418" s="13"/>
      <c r="N418" s="37"/>
      <c r="O418" s="37"/>
      <c r="R418" s="7"/>
    </row>
    <row r="419" spans="1:18" ht="15" customHeight="1">
      <c r="A419" s="52" t="s">
        <v>236</v>
      </c>
      <c r="B419" s="59" t="s">
        <v>60</v>
      </c>
      <c r="C419" s="27" t="s">
        <v>14</v>
      </c>
      <c r="D419" s="13">
        <f>ROUNDDOWN(F419+H419+J419+L419,1)</f>
        <v>384.6</v>
      </c>
      <c r="E419" s="13">
        <f t="shared" si="215"/>
        <v>0</v>
      </c>
      <c r="F419" s="13">
        <f t="shared" ref="F419:M419" si="217">SUM(F420:F422)</f>
        <v>76.932000000000002</v>
      </c>
      <c r="G419" s="13">
        <f t="shared" si="217"/>
        <v>0</v>
      </c>
      <c r="H419" s="13">
        <f t="shared" si="217"/>
        <v>0</v>
      </c>
      <c r="I419" s="13">
        <f t="shared" si="217"/>
        <v>0</v>
      </c>
      <c r="J419" s="13">
        <f t="shared" si="217"/>
        <v>307.72800000000001</v>
      </c>
      <c r="K419" s="13">
        <f t="shared" si="217"/>
        <v>0</v>
      </c>
      <c r="L419" s="13">
        <f t="shared" si="217"/>
        <v>0</v>
      </c>
      <c r="M419" s="13">
        <f t="shared" si="217"/>
        <v>0</v>
      </c>
      <c r="N419" s="37" t="s">
        <v>19</v>
      </c>
      <c r="O419" s="37"/>
      <c r="R419" s="7"/>
    </row>
    <row r="420" spans="1:18" ht="15" customHeight="1">
      <c r="A420" s="52"/>
      <c r="B420" s="59"/>
      <c r="C420" s="27" t="s">
        <v>0</v>
      </c>
      <c r="D420" s="13">
        <f t="shared" si="215"/>
        <v>0</v>
      </c>
      <c r="E420" s="13">
        <f t="shared" si="215"/>
        <v>0</v>
      </c>
      <c r="F420" s="13"/>
      <c r="G420" s="13"/>
      <c r="H420" s="13"/>
      <c r="I420" s="13"/>
      <c r="J420" s="13"/>
      <c r="K420" s="13"/>
      <c r="L420" s="13"/>
      <c r="M420" s="13"/>
      <c r="N420" s="37"/>
      <c r="O420" s="37"/>
      <c r="R420" s="7"/>
    </row>
    <row r="421" spans="1:18">
      <c r="A421" s="52"/>
      <c r="B421" s="59"/>
      <c r="C421" s="27" t="s">
        <v>1</v>
      </c>
      <c r="D421" s="13">
        <f t="shared" si="215"/>
        <v>0</v>
      </c>
      <c r="E421" s="13">
        <f t="shared" si="215"/>
        <v>0</v>
      </c>
      <c r="F421" s="13"/>
      <c r="G421" s="13"/>
      <c r="H421" s="13"/>
      <c r="I421" s="13"/>
      <c r="J421" s="13"/>
      <c r="K421" s="13"/>
      <c r="L421" s="13"/>
      <c r="M421" s="13"/>
      <c r="N421" s="37"/>
      <c r="O421" s="37"/>
      <c r="R421" s="7"/>
    </row>
    <row r="422" spans="1:18">
      <c r="A422" s="52"/>
      <c r="B422" s="59"/>
      <c r="C422" s="27" t="s">
        <v>2</v>
      </c>
      <c r="D422" s="13">
        <f>ROUNDDOWN(F422+H422+J422+L422,1)</f>
        <v>384.6</v>
      </c>
      <c r="E422" s="13">
        <f t="shared" si="215"/>
        <v>0</v>
      </c>
      <c r="F422" s="13">
        <f>76.932</f>
        <v>76.932000000000002</v>
      </c>
      <c r="G422" s="13"/>
      <c r="H422" s="13"/>
      <c r="I422" s="13"/>
      <c r="J422" s="13">
        <v>307.72800000000001</v>
      </c>
      <c r="K422" s="13"/>
      <c r="L422" s="13"/>
      <c r="M422" s="13"/>
      <c r="N422" s="37"/>
      <c r="O422" s="37"/>
      <c r="R422" s="7"/>
    </row>
    <row r="423" spans="1:18" s="10" customFormat="1">
      <c r="A423" s="53" t="s">
        <v>86</v>
      </c>
      <c r="B423" s="56" t="s">
        <v>208</v>
      </c>
      <c r="C423" s="26" t="s">
        <v>14</v>
      </c>
      <c r="D423" s="8">
        <f t="shared" ref="D423:F426" si="218">D427+D431+D435+D439+D443+D447+D451+D455+D459+D463+D467</f>
        <v>889288.84036000003</v>
      </c>
      <c r="E423" s="8">
        <f t="shared" si="218"/>
        <v>44756.800000000003</v>
      </c>
      <c r="F423" s="8">
        <f t="shared" si="218"/>
        <v>263981.29035999998</v>
      </c>
      <c r="G423" s="8">
        <f t="shared" ref="G423:M423" si="219">G427+G431+G435+G439+G443+G447+G451+G455+G459+G463+G467</f>
        <v>44756.800000000003</v>
      </c>
      <c r="H423" s="8">
        <f t="shared" si="219"/>
        <v>0</v>
      </c>
      <c r="I423" s="8">
        <f t="shared" si="219"/>
        <v>0</v>
      </c>
      <c r="J423" s="8">
        <f t="shared" si="219"/>
        <v>625307.54999999993</v>
      </c>
      <c r="K423" s="8">
        <f t="shared" si="219"/>
        <v>0</v>
      </c>
      <c r="L423" s="8">
        <f t="shared" si="219"/>
        <v>0</v>
      </c>
      <c r="M423" s="8">
        <f t="shared" si="219"/>
        <v>0</v>
      </c>
      <c r="N423" s="74" t="s">
        <v>19</v>
      </c>
      <c r="O423" s="74"/>
    </row>
    <row r="424" spans="1:18" s="10" customFormat="1">
      <c r="A424" s="54"/>
      <c r="B424" s="57"/>
      <c r="C424" s="26" t="s">
        <v>0</v>
      </c>
      <c r="D424" s="8">
        <f t="shared" si="218"/>
        <v>455160.34036000003</v>
      </c>
      <c r="E424" s="8">
        <f t="shared" si="218"/>
        <v>6779.5</v>
      </c>
      <c r="F424" s="8">
        <f t="shared" si="218"/>
        <v>146773.75036000001</v>
      </c>
      <c r="G424" s="8">
        <f t="shared" ref="G424:M424" si="220">G428+G432+G436+G440+G444+G448+G452+G456+G460+G464+G468</f>
        <v>6779.5</v>
      </c>
      <c r="H424" s="8">
        <f t="shared" si="220"/>
        <v>0</v>
      </c>
      <c r="I424" s="8">
        <f t="shared" si="220"/>
        <v>0</v>
      </c>
      <c r="J424" s="8">
        <f t="shared" si="220"/>
        <v>308386.58999999997</v>
      </c>
      <c r="K424" s="8">
        <f t="shared" si="220"/>
        <v>0</v>
      </c>
      <c r="L424" s="8">
        <f t="shared" si="220"/>
        <v>0</v>
      </c>
      <c r="M424" s="8">
        <f t="shared" si="220"/>
        <v>0</v>
      </c>
      <c r="N424" s="74"/>
      <c r="O424" s="74"/>
    </row>
    <row r="425" spans="1:18" s="10" customFormat="1">
      <c r="A425" s="54"/>
      <c r="B425" s="57"/>
      <c r="C425" s="26" t="s">
        <v>1</v>
      </c>
      <c r="D425" s="8">
        <f t="shared" si="218"/>
        <v>249851.69999999998</v>
      </c>
      <c r="E425" s="8">
        <f t="shared" si="218"/>
        <v>37977.300000000003</v>
      </c>
      <c r="F425" s="8">
        <f t="shared" si="218"/>
        <v>80352.179999999993</v>
      </c>
      <c r="G425" s="8">
        <f t="shared" ref="G425:M425" si="221">G429+G433+G437+G441+G445+G449+G453+G457+G461+G465+G469</f>
        <v>37977.300000000003</v>
      </c>
      <c r="H425" s="8">
        <f t="shared" si="221"/>
        <v>0</v>
      </c>
      <c r="I425" s="8">
        <f t="shared" si="221"/>
        <v>0</v>
      </c>
      <c r="J425" s="8">
        <f t="shared" si="221"/>
        <v>169499.51999999999</v>
      </c>
      <c r="K425" s="8">
        <f t="shared" si="221"/>
        <v>0</v>
      </c>
      <c r="L425" s="8">
        <f t="shared" si="221"/>
        <v>0</v>
      </c>
      <c r="M425" s="8">
        <f t="shared" si="221"/>
        <v>0</v>
      </c>
      <c r="N425" s="74"/>
      <c r="O425" s="74"/>
    </row>
    <row r="426" spans="1:18" s="10" customFormat="1">
      <c r="A426" s="55"/>
      <c r="B426" s="58"/>
      <c r="C426" s="26" t="s">
        <v>2</v>
      </c>
      <c r="D426" s="8">
        <f t="shared" si="218"/>
        <v>184276.8</v>
      </c>
      <c r="E426" s="8">
        <f t="shared" si="218"/>
        <v>0</v>
      </c>
      <c r="F426" s="8">
        <f t="shared" si="218"/>
        <v>36855.360000000001</v>
      </c>
      <c r="G426" s="8">
        <f t="shared" ref="G426:M426" si="222">G430+G434+G438+G442+G446+G450+G454+G458+G462+G466+G470</f>
        <v>0</v>
      </c>
      <c r="H426" s="8">
        <f t="shared" si="222"/>
        <v>0</v>
      </c>
      <c r="I426" s="8">
        <f t="shared" si="222"/>
        <v>0</v>
      </c>
      <c r="J426" s="8">
        <f t="shared" si="222"/>
        <v>147421.44</v>
      </c>
      <c r="K426" s="8">
        <f t="shared" si="222"/>
        <v>0</v>
      </c>
      <c r="L426" s="8">
        <f t="shared" si="222"/>
        <v>0</v>
      </c>
      <c r="M426" s="8">
        <f t="shared" si="222"/>
        <v>0</v>
      </c>
      <c r="N426" s="74"/>
      <c r="O426" s="74"/>
    </row>
    <row r="427" spans="1:18" ht="23.25" customHeight="1">
      <c r="A427" s="52" t="s">
        <v>237</v>
      </c>
      <c r="B427" s="48" t="s">
        <v>124</v>
      </c>
      <c r="C427" s="27" t="s">
        <v>14</v>
      </c>
      <c r="D427" s="13">
        <f t="shared" ref="D427:D434" si="223">F427+H427+J427+L427</f>
        <v>115518.6</v>
      </c>
      <c r="E427" s="13">
        <f t="shared" ref="E427:E434" si="224">G427+I427+K427+M427</f>
        <v>6779.5</v>
      </c>
      <c r="F427" s="13">
        <f t="shared" ref="F427:M427" si="225">SUM(F428:F430)</f>
        <v>115518.6</v>
      </c>
      <c r="G427" s="13">
        <f t="shared" si="225"/>
        <v>6779.5</v>
      </c>
      <c r="H427" s="13">
        <f t="shared" si="225"/>
        <v>0</v>
      </c>
      <c r="I427" s="13">
        <f t="shared" si="225"/>
        <v>0</v>
      </c>
      <c r="J427" s="13">
        <f t="shared" si="225"/>
        <v>0</v>
      </c>
      <c r="K427" s="13">
        <f t="shared" si="225"/>
        <v>0</v>
      </c>
      <c r="L427" s="13">
        <f t="shared" si="225"/>
        <v>0</v>
      </c>
      <c r="M427" s="13">
        <f t="shared" si="225"/>
        <v>0</v>
      </c>
      <c r="N427" s="37" t="s">
        <v>19</v>
      </c>
      <c r="O427" s="37"/>
      <c r="R427" s="7"/>
    </row>
    <row r="428" spans="1:18" ht="23.25" customHeight="1">
      <c r="A428" s="52"/>
      <c r="B428" s="48"/>
      <c r="C428" s="27" t="s">
        <v>0</v>
      </c>
      <c r="D428" s="13">
        <f t="shared" si="223"/>
        <v>115518.6</v>
      </c>
      <c r="E428" s="13">
        <f t="shared" si="224"/>
        <v>6779.5</v>
      </c>
      <c r="F428" s="13">
        <f>10303.8+105214.8</f>
        <v>115518.6</v>
      </c>
      <c r="G428" s="13">
        <v>6779.5</v>
      </c>
      <c r="H428" s="13"/>
      <c r="I428" s="13"/>
      <c r="J428" s="13"/>
      <c r="K428" s="13"/>
      <c r="L428" s="13"/>
      <c r="M428" s="13"/>
      <c r="N428" s="37"/>
      <c r="O428" s="37"/>
      <c r="R428" s="7"/>
    </row>
    <row r="429" spans="1:18" ht="23.25" customHeight="1">
      <c r="A429" s="52"/>
      <c r="B429" s="48"/>
      <c r="C429" s="27" t="s">
        <v>1</v>
      </c>
      <c r="D429" s="13">
        <f t="shared" si="223"/>
        <v>0</v>
      </c>
      <c r="E429" s="13">
        <f t="shared" si="224"/>
        <v>0</v>
      </c>
      <c r="F429" s="13"/>
      <c r="G429" s="20"/>
      <c r="H429" s="13"/>
      <c r="I429" s="13"/>
      <c r="J429" s="13"/>
      <c r="K429" s="13"/>
      <c r="L429" s="13"/>
      <c r="M429" s="13"/>
      <c r="N429" s="37"/>
      <c r="O429" s="37"/>
      <c r="R429" s="7"/>
    </row>
    <row r="430" spans="1:18" ht="23.25" customHeight="1">
      <c r="A430" s="52"/>
      <c r="B430" s="48"/>
      <c r="C430" s="27" t="s">
        <v>2</v>
      </c>
      <c r="D430" s="13">
        <f t="shared" si="223"/>
        <v>0</v>
      </c>
      <c r="E430" s="13">
        <f t="shared" si="224"/>
        <v>0</v>
      </c>
      <c r="F430" s="13"/>
      <c r="G430" s="13"/>
      <c r="H430" s="13"/>
      <c r="I430" s="13"/>
      <c r="J430" s="13"/>
      <c r="K430" s="13"/>
      <c r="L430" s="13"/>
      <c r="M430" s="13"/>
      <c r="N430" s="37"/>
      <c r="O430" s="37"/>
      <c r="R430" s="7"/>
    </row>
    <row r="431" spans="1:18">
      <c r="A431" s="52" t="s">
        <v>238</v>
      </c>
      <c r="B431" s="48" t="s">
        <v>89</v>
      </c>
      <c r="C431" s="27" t="s">
        <v>14</v>
      </c>
      <c r="D431" s="13">
        <f t="shared" si="223"/>
        <v>5785.9503599999998</v>
      </c>
      <c r="E431" s="13">
        <f t="shared" si="224"/>
        <v>0</v>
      </c>
      <c r="F431" s="13">
        <f t="shared" ref="F431:M431" si="226">SUM(F432:F434)</f>
        <v>5785.9503599999998</v>
      </c>
      <c r="G431" s="13">
        <f t="shared" si="226"/>
        <v>0</v>
      </c>
      <c r="H431" s="13">
        <f t="shared" si="226"/>
        <v>0</v>
      </c>
      <c r="I431" s="13">
        <f t="shared" si="226"/>
        <v>0</v>
      </c>
      <c r="J431" s="13">
        <f t="shared" si="226"/>
        <v>0</v>
      </c>
      <c r="K431" s="13">
        <f t="shared" si="226"/>
        <v>0</v>
      </c>
      <c r="L431" s="13">
        <f t="shared" si="226"/>
        <v>0</v>
      </c>
      <c r="M431" s="13">
        <f t="shared" si="226"/>
        <v>0</v>
      </c>
      <c r="N431" s="37" t="s">
        <v>19</v>
      </c>
      <c r="O431" s="37"/>
      <c r="R431" s="7"/>
    </row>
    <row r="432" spans="1:18">
      <c r="A432" s="52"/>
      <c r="B432" s="48"/>
      <c r="C432" s="27" t="s">
        <v>0</v>
      </c>
      <c r="D432" s="13">
        <f t="shared" si="223"/>
        <v>5785.9503599999998</v>
      </c>
      <c r="E432" s="13">
        <f t="shared" si="224"/>
        <v>0</v>
      </c>
      <c r="F432" s="13">
        <v>5785.9503599999998</v>
      </c>
      <c r="G432" s="13"/>
      <c r="H432" s="13"/>
      <c r="I432" s="13"/>
      <c r="J432" s="13"/>
      <c r="K432" s="13"/>
      <c r="L432" s="13"/>
      <c r="M432" s="13"/>
      <c r="N432" s="37"/>
      <c r="O432" s="37"/>
      <c r="R432" s="7"/>
    </row>
    <row r="433" spans="1:18">
      <c r="A433" s="52"/>
      <c r="B433" s="48"/>
      <c r="C433" s="27" t="s">
        <v>1</v>
      </c>
      <c r="D433" s="13">
        <f t="shared" si="223"/>
        <v>0</v>
      </c>
      <c r="E433" s="13">
        <f t="shared" si="224"/>
        <v>0</v>
      </c>
      <c r="F433" s="13"/>
      <c r="G433" s="20"/>
      <c r="H433" s="13"/>
      <c r="I433" s="13"/>
      <c r="J433" s="13"/>
      <c r="K433" s="13"/>
      <c r="L433" s="13"/>
      <c r="M433" s="13"/>
      <c r="N433" s="37"/>
      <c r="O433" s="37"/>
      <c r="R433" s="7"/>
    </row>
    <row r="434" spans="1:18">
      <c r="A434" s="52"/>
      <c r="B434" s="48"/>
      <c r="C434" s="27" t="s">
        <v>2</v>
      </c>
      <c r="D434" s="13">
        <f t="shared" si="223"/>
        <v>0</v>
      </c>
      <c r="E434" s="13">
        <f t="shared" si="224"/>
        <v>0</v>
      </c>
      <c r="F434" s="13"/>
      <c r="G434" s="13"/>
      <c r="H434" s="13"/>
      <c r="I434" s="13"/>
      <c r="J434" s="13"/>
      <c r="K434" s="13"/>
      <c r="L434" s="13"/>
      <c r="M434" s="13"/>
      <c r="N434" s="37"/>
      <c r="O434" s="37"/>
      <c r="R434" s="7"/>
    </row>
    <row r="435" spans="1:18" ht="15" customHeight="1">
      <c r="A435" s="52" t="s">
        <v>239</v>
      </c>
      <c r="B435" s="48" t="s">
        <v>23</v>
      </c>
      <c r="C435" s="27" t="s">
        <v>14</v>
      </c>
      <c r="D435" s="13">
        <f t="shared" ref="D435:E446" si="227">F435+H435+J435+L435</f>
        <v>157691.70000000001</v>
      </c>
      <c r="E435" s="13">
        <f t="shared" si="227"/>
        <v>0</v>
      </c>
      <c r="F435" s="13">
        <f t="shared" ref="F435:M435" si="228">SUM(F436:F438)</f>
        <v>15769.2</v>
      </c>
      <c r="G435" s="13">
        <f t="shared" si="228"/>
        <v>0</v>
      </c>
      <c r="H435" s="13">
        <f t="shared" si="228"/>
        <v>0</v>
      </c>
      <c r="I435" s="13">
        <f t="shared" si="228"/>
        <v>0</v>
      </c>
      <c r="J435" s="13">
        <f t="shared" si="228"/>
        <v>141922.5</v>
      </c>
      <c r="K435" s="13">
        <f t="shared" si="228"/>
        <v>0</v>
      </c>
      <c r="L435" s="13">
        <f t="shared" si="228"/>
        <v>0</v>
      </c>
      <c r="M435" s="13">
        <f t="shared" si="228"/>
        <v>0</v>
      </c>
      <c r="N435" s="37" t="s">
        <v>19</v>
      </c>
      <c r="O435" s="37"/>
      <c r="R435" s="7"/>
    </row>
    <row r="436" spans="1:18" ht="15" customHeight="1">
      <c r="A436" s="52"/>
      <c r="B436" s="48"/>
      <c r="C436" s="27" t="s">
        <v>0</v>
      </c>
      <c r="D436" s="13">
        <f t="shared" si="227"/>
        <v>157691.70000000001</v>
      </c>
      <c r="E436" s="13">
        <f t="shared" si="227"/>
        <v>0</v>
      </c>
      <c r="F436" s="13">
        <v>15769.2</v>
      </c>
      <c r="G436" s="13"/>
      <c r="H436" s="13"/>
      <c r="I436" s="13"/>
      <c r="J436" s="13">
        <v>141922.5</v>
      </c>
      <c r="K436" s="13"/>
      <c r="L436" s="13"/>
      <c r="M436" s="13"/>
      <c r="N436" s="37"/>
      <c r="O436" s="37"/>
      <c r="R436" s="7"/>
    </row>
    <row r="437" spans="1:18">
      <c r="A437" s="52"/>
      <c r="B437" s="48"/>
      <c r="C437" s="27" t="s">
        <v>1</v>
      </c>
      <c r="D437" s="13">
        <f t="shared" si="227"/>
        <v>0</v>
      </c>
      <c r="E437" s="13">
        <f t="shared" si="227"/>
        <v>0</v>
      </c>
      <c r="F437" s="13"/>
      <c r="G437" s="13"/>
      <c r="H437" s="13"/>
      <c r="I437" s="13"/>
      <c r="J437" s="13"/>
      <c r="K437" s="13"/>
      <c r="L437" s="13"/>
      <c r="M437" s="13"/>
      <c r="N437" s="37"/>
      <c r="O437" s="37"/>
      <c r="R437" s="7"/>
    </row>
    <row r="438" spans="1:18">
      <c r="A438" s="52"/>
      <c r="B438" s="48"/>
      <c r="C438" s="27" t="s">
        <v>2</v>
      </c>
      <c r="D438" s="13">
        <f t="shared" si="227"/>
        <v>0</v>
      </c>
      <c r="E438" s="13">
        <f t="shared" si="227"/>
        <v>0</v>
      </c>
      <c r="F438" s="13"/>
      <c r="G438" s="13"/>
      <c r="H438" s="13"/>
      <c r="I438" s="13"/>
      <c r="J438" s="13"/>
      <c r="K438" s="13"/>
      <c r="L438" s="13"/>
      <c r="M438" s="13"/>
      <c r="N438" s="37"/>
      <c r="O438" s="37"/>
      <c r="R438" s="7"/>
    </row>
    <row r="439" spans="1:18" ht="15" customHeight="1">
      <c r="A439" s="52" t="s">
        <v>240</v>
      </c>
      <c r="B439" s="59" t="s">
        <v>24</v>
      </c>
      <c r="C439" s="27" t="s">
        <v>14</v>
      </c>
      <c r="D439" s="13">
        <f t="shared" si="227"/>
        <v>117141.39</v>
      </c>
      <c r="E439" s="13">
        <f t="shared" si="227"/>
        <v>37977.300000000003</v>
      </c>
      <c r="F439" s="13">
        <f t="shared" ref="F439:M439" si="229">SUM(F440:F442)</f>
        <v>37977.300000000003</v>
      </c>
      <c r="G439" s="13">
        <f t="shared" si="229"/>
        <v>37977.300000000003</v>
      </c>
      <c r="H439" s="13">
        <f t="shared" si="229"/>
        <v>0</v>
      </c>
      <c r="I439" s="13">
        <f t="shared" si="229"/>
        <v>0</v>
      </c>
      <c r="J439" s="13">
        <f t="shared" si="229"/>
        <v>79164.09</v>
      </c>
      <c r="K439" s="13">
        <f t="shared" si="229"/>
        <v>0</v>
      </c>
      <c r="L439" s="13">
        <f t="shared" si="229"/>
        <v>0</v>
      </c>
      <c r="M439" s="13">
        <f t="shared" si="229"/>
        <v>0</v>
      </c>
      <c r="N439" s="37" t="s">
        <v>19</v>
      </c>
      <c r="O439" s="37"/>
      <c r="R439" s="7"/>
    </row>
    <row r="440" spans="1:18" ht="15" customHeight="1">
      <c r="A440" s="52"/>
      <c r="B440" s="59"/>
      <c r="C440" s="27" t="s">
        <v>0</v>
      </c>
      <c r="D440" s="13">
        <f t="shared" si="227"/>
        <v>79164.09</v>
      </c>
      <c r="E440" s="13">
        <f t="shared" si="227"/>
        <v>0</v>
      </c>
      <c r="F440" s="13">
        <v>0</v>
      </c>
      <c r="G440" s="13"/>
      <c r="H440" s="13"/>
      <c r="I440" s="13"/>
      <c r="J440" s="13">
        <v>79164.09</v>
      </c>
      <c r="K440" s="13">
        <v>0</v>
      </c>
      <c r="L440" s="13"/>
      <c r="M440" s="13"/>
      <c r="N440" s="37"/>
      <c r="O440" s="37"/>
      <c r="R440" s="7"/>
    </row>
    <row r="441" spans="1:18">
      <c r="A441" s="52"/>
      <c r="B441" s="59"/>
      <c r="C441" s="27" t="s">
        <v>1</v>
      </c>
      <c r="D441" s="13">
        <f t="shared" si="227"/>
        <v>37977.300000000003</v>
      </c>
      <c r="E441" s="13">
        <f t="shared" si="227"/>
        <v>37977.300000000003</v>
      </c>
      <c r="F441" s="13">
        <v>37977.300000000003</v>
      </c>
      <c r="G441" s="13">
        <v>37977.300000000003</v>
      </c>
      <c r="H441" s="13"/>
      <c r="I441" s="13"/>
      <c r="J441" s="13"/>
      <c r="K441" s="13"/>
      <c r="L441" s="13"/>
      <c r="M441" s="13"/>
      <c r="N441" s="37"/>
      <c r="O441" s="37"/>
      <c r="R441" s="7"/>
    </row>
    <row r="442" spans="1:18">
      <c r="A442" s="52"/>
      <c r="B442" s="59"/>
      <c r="C442" s="27" t="s">
        <v>2</v>
      </c>
      <c r="D442" s="13">
        <f t="shared" si="227"/>
        <v>0</v>
      </c>
      <c r="E442" s="13">
        <f t="shared" si="227"/>
        <v>0</v>
      </c>
      <c r="F442" s="13"/>
      <c r="G442" s="13"/>
      <c r="H442" s="13"/>
      <c r="I442" s="13"/>
      <c r="J442" s="13"/>
      <c r="K442" s="13"/>
      <c r="L442" s="13"/>
      <c r="M442" s="13"/>
      <c r="N442" s="37"/>
      <c r="O442" s="37"/>
      <c r="R442" s="7"/>
    </row>
    <row r="443" spans="1:18" ht="15" customHeight="1">
      <c r="A443" s="52" t="s">
        <v>241</v>
      </c>
      <c r="B443" s="59" t="s">
        <v>25</v>
      </c>
      <c r="C443" s="27" t="s">
        <v>14</v>
      </c>
      <c r="D443" s="13">
        <f t="shared" si="227"/>
        <v>97000</v>
      </c>
      <c r="E443" s="13">
        <f t="shared" si="227"/>
        <v>0</v>
      </c>
      <c r="F443" s="13">
        <f t="shared" ref="F443:M443" si="230">SUM(F444:F446)</f>
        <v>9700</v>
      </c>
      <c r="G443" s="13">
        <f t="shared" si="230"/>
        <v>0</v>
      </c>
      <c r="H443" s="13">
        <f t="shared" si="230"/>
        <v>0</v>
      </c>
      <c r="I443" s="13">
        <f t="shared" si="230"/>
        <v>0</v>
      </c>
      <c r="J443" s="13">
        <f t="shared" si="230"/>
        <v>87300</v>
      </c>
      <c r="K443" s="13">
        <f t="shared" si="230"/>
        <v>0</v>
      </c>
      <c r="L443" s="13">
        <f t="shared" si="230"/>
        <v>0</v>
      </c>
      <c r="M443" s="13">
        <f t="shared" si="230"/>
        <v>0</v>
      </c>
      <c r="N443" s="37" t="s">
        <v>19</v>
      </c>
      <c r="O443" s="37"/>
      <c r="R443" s="7"/>
    </row>
    <row r="444" spans="1:18" ht="15" customHeight="1">
      <c r="A444" s="52"/>
      <c r="B444" s="59"/>
      <c r="C444" s="27" t="s">
        <v>0</v>
      </c>
      <c r="D444" s="13">
        <f t="shared" si="227"/>
        <v>97000</v>
      </c>
      <c r="E444" s="13">
        <f t="shared" si="227"/>
        <v>0</v>
      </c>
      <c r="F444" s="13">
        <v>9700</v>
      </c>
      <c r="G444" s="13"/>
      <c r="H444" s="13"/>
      <c r="I444" s="13"/>
      <c r="J444" s="13">
        <v>87300</v>
      </c>
      <c r="K444" s="13"/>
      <c r="L444" s="13"/>
      <c r="M444" s="13"/>
      <c r="N444" s="37"/>
      <c r="O444" s="37"/>
      <c r="R444" s="7"/>
    </row>
    <row r="445" spans="1:18">
      <c r="A445" s="52"/>
      <c r="B445" s="59"/>
      <c r="C445" s="27" t="s">
        <v>1</v>
      </c>
      <c r="D445" s="13">
        <f t="shared" si="227"/>
        <v>0</v>
      </c>
      <c r="E445" s="13">
        <f t="shared" si="227"/>
        <v>0</v>
      </c>
      <c r="F445" s="13"/>
      <c r="G445" s="13"/>
      <c r="H445" s="13"/>
      <c r="I445" s="13"/>
      <c r="J445" s="13"/>
      <c r="K445" s="13"/>
      <c r="L445" s="13"/>
      <c r="M445" s="13"/>
      <c r="N445" s="37"/>
      <c r="O445" s="37"/>
      <c r="R445" s="7"/>
    </row>
    <row r="446" spans="1:18">
      <c r="A446" s="52"/>
      <c r="B446" s="59"/>
      <c r="C446" s="27" t="s">
        <v>2</v>
      </c>
      <c r="D446" s="13">
        <f t="shared" si="227"/>
        <v>0</v>
      </c>
      <c r="E446" s="13">
        <f t="shared" si="227"/>
        <v>0</v>
      </c>
      <c r="F446" s="13"/>
      <c r="G446" s="13"/>
      <c r="H446" s="13"/>
      <c r="I446" s="13"/>
      <c r="J446" s="13"/>
      <c r="K446" s="13"/>
      <c r="L446" s="13"/>
      <c r="M446" s="13"/>
      <c r="N446" s="37"/>
      <c r="O446" s="37"/>
      <c r="R446" s="7"/>
    </row>
    <row r="447" spans="1:18" ht="15" customHeight="1">
      <c r="A447" s="52" t="s">
        <v>282</v>
      </c>
      <c r="B447" s="48" t="s">
        <v>32</v>
      </c>
      <c r="C447" s="27" t="s">
        <v>14</v>
      </c>
      <c r="D447" s="13">
        <f t="shared" ref="D447:D470" si="231">F447+H447+J447+L447</f>
        <v>76474.799999999988</v>
      </c>
      <c r="E447" s="13">
        <f t="shared" ref="E447:E470" si="232">G447+I447+K447+M447</f>
        <v>0</v>
      </c>
      <c r="F447" s="13">
        <f t="shared" ref="F447:M447" si="233">SUM(F448:F450)</f>
        <v>15294.96</v>
      </c>
      <c r="G447" s="13">
        <f t="shared" si="233"/>
        <v>0</v>
      </c>
      <c r="H447" s="13">
        <f t="shared" si="233"/>
        <v>0</v>
      </c>
      <c r="I447" s="13">
        <f t="shared" si="233"/>
        <v>0</v>
      </c>
      <c r="J447" s="13">
        <f t="shared" si="233"/>
        <v>61179.839999999997</v>
      </c>
      <c r="K447" s="13">
        <f t="shared" si="233"/>
        <v>0</v>
      </c>
      <c r="L447" s="13">
        <f t="shared" si="233"/>
        <v>0</v>
      </c>
      <c r="M447" s="13">
        <f t="shared" si="233"/>
        <v>0</v>
      </c>
      <c r="N447" s="37" t="s">
        <v>19</v>
      </c>
      <c r="O447" s="37"/>
      <c r="R447" s="7"/>
    </row>
    <row r="448" spans="1:18" ht="15" customHeight="1">
      <c r="A448" s="52"/>
      <c r="B448" s="48"/>
      <c r="C448" s="27" t="s">
        <v>0</v>
      </c>
      <c r="D448" s="13">
        <f t="shared" si="231"/>
        <v>0</v>
      </c>
      <c r="E448" s="13">
        <f t="shared" si="232"/>
        <v>0</v>
      </c>
      <c r="F448" s="13"/>
      <c r="G448" s="13"/>
      <c r="H448" s="13"/>
      <c r="I448" s="13"/>
      <c r="J448" s="13"/>
      <c r="K448" s="13"/>
      <c r="L448" s="13"/>
      <c r="M448" s="13"/>
      <c r="N448" s="37"/>
      <c r="O448" s="37"/>
      <c r="R448" s="7"/>
    </row>
    <row r="449" spans="1:18">
      <c r="A449" s="52"/>
      <c r="B449" s="48"/>
      <c r="C449" s="27" t="s">
        <v>1</v>
      </c>
      <c r="D449" s="13">
        <f t="shared" si="231"/>
        <v>76474.799999999988</v>
      </c>
      <c r="E449" s="13">
        <f t="shared" si="232"/>
        <v>0</v>
      </c>
      <c r="F449" s="13">
        <v>15294.96</v>
      </c>
      <c r="G449" s="13"/>
      <c r="H449" s="13"/>
      <c r="I449" s="13"/>
      <c r="J449" s="13">
        <v>61179.839999999997</v>
      </c>
      <c r="K449" s="13"/>
      <c r="L449" s="13"/>
      <c r="M449" s="13"/>
      <c r="N449" s="37"/>
      <c r="O449" s="37"/>
      <c r="R449" s="7"/>
    </row>
    <row r="450" spans="1:18">
      <c r="A450" s="52"/>
      <c r="B450" s="48"/>
      <c r="C450" s="27" t="s">
        <v>2</v>
      </c>
      <c r="D450" s="13">
        <f t="shared" si="231"/>
        <v>0</v>
      </c>
      <c r="E450" s="13">
        <f t="shared" si="232"/>
        <v>0</v>
      </c>
      <c r="F450" s="13"/>
      <c r="G450" s="13"/>
      <c r="H450" s="13"/>
      <c r="I450" s="13"/>
      <c r="J450" s="13"/>
      <c r="K450" s="13"/>
      <c r="L450" s="13"/>
      <c r="M450" s="13"/>
      <c r="N450" s="37"/>
      <c r="O450" s="37"/>
      <c r="R450" s="7"/>
    </row>
    <row r="451" spans="1:18" ht="15" customHeight="1">
      <c r="A451" s="52" t="s">
        <v>242</v>
      </c>
      <c r="B451" s="59" t="s">
        <v>33</v>
      </c>
      <c r="C451" s="27" t="s">
        <v>14</v>
      </c>
      <c r="D451" s="13">
        <f t="shared" si="231"/>
        <v>77778</v>
      </c>
      <c r="E451" s="13">
        <f t="shared" si="232"/>
        <v>0</v>
      </c>
      <c r="F451" s="13">
        <f t="shared" ref="F451:M451" si="234">SUM(F452:F454)</f>
        <v>15555.6</v>
      </c>
      <c r="G451" s="13">
        <f t="shared" si="234"/>
        <v>0</v>
      </c>
      <c r="H451" s="13">
        <f t="shared" si="234"/>
        <v>0</v>
      </c>
      <c r="I451" s="13">
        <f t="shared" si="234"/>
        <v>0</v>
      </c>
      <c r="J451" s="13">
        <f t="shared" si="234"/>
        <v>62222.400000000001</v>
      </c>
      <c r="K451" s="13">
        <f t="shared" si="234"/>
        <v>0</v>
      </c>
      <c r="L451" s="13">
        <f t="shared" si="234"/>
        <v>0</v>
      </c>
      <c r="M451" s="13">
        <f t="shared" si="234"/>
        <v>0</v>
      </c>
      <c r="N451" s="37" t="s">
        <v>19</v>
      </c>
      <c r="O451" s="37"/>
      <c r="R451" s="7"/>
    </row>
    <row r="452" spans="1:18" ht="15" customHeight="1">
      <c r="A452" s="52"/>
      <c r="B452" s="59"/>
      <c r="C452" s="27" t="s">
        <v>0</v>
      </c>
      <c r="D452" s="13">
        <f t="shared" si="231"/>
        <v>0</v>
      </c>
      <c r="E452" s="13">
        <f t="shared" si="232"/>
        <v>0</v>
      </c>
      <c r="F452" s="13"/>
      <c r="G452" s="13"/>
      <c r="H452" s="13"/>
      <c r="I452" s="13"/>
      <c r="J452" s="13"/>
      <c r="K452" s="13"/>
      <c r="L452" s="13"/>
      <c r="M452" s="13"/>
      <c r="N452" s="37"/>
      <c r="O452" s="37"/>
      <c r="R452" s="7"/>
    </row>
    <row r="453" spans="1:18">
      <c r="A453" s="52"/>
      <c r="B453" s="59"/>
      <c r="C453" s="27" t="s">
        <v>1</v>
      </c>
      <c r="D453" s="13">
        <f t="shared" si="231"/>
        <v>77778</v>
      </c>
      <c r="E453" s="13">
        <f t="shared" si="232"/>
        <v>0</v>
      </c>
      <c r="F453" s="13">
        <v>15555.6</v>
      </c>
      <c r="G453" s="13"/>
      <c r="H453" s="13"/>
      <c r="I453" s="13"/>
      <c r="J453" s="13">
        <v>62222.400000000001</v>
      </c>
      <c r="K453" s="13"/>
      <c r="L453" s="13"/>
      <c r="M453" s="13"/>
      <c r="N453" s="37"/>
      <c r="O453" s="37"/>
      <c r="R453" s="7"/>
    </row>
    <row r="454" spans="1:18">
      <c r="A454" s="52"/>
      <c r="B454" s="59"/>
      <c r="C454" s="27" t="s">
        <v>2</v>
      </c>
      <c r="D454" s="13">
        <f t="shared" si="231"/>
        <v>0</v>
      </c>
      <c r="E454" s="13">
        <f t="shared" si="232"/>
        <v>0</v>
      </c>
      <c r="F454" s="13"/>
      <c r="G454" s="13"/>
      <c r="H454" s="13"/>
      <c r="I454" s="13"/>
      <c r="J454" s="13"/>
      <c r="K454" s="13"/>
      <c r="L454" s="13"/>
      <c r="M454" s="13"/>
      <c r="N454" s="37"/>
      <c r="O454" s="37"/>
      <c r="R454" s="7"/>
    </row>
    <row r="455" spans="1:18" ht="15" customHeight="1">
      <c r="A455" s="52" t="s">
        <v>243</v>
      </c>
      <c r="B455" s="59" t="s">
        <v>81</v>
      </c>
      <c r="C455" s="27" t="s">
        <v>14</v>
      </c>
      <c r="D455" s="13">
        <f t="shared" si="231"/>
        <v>51928.2</v>
      </c>
      <c r="E455" s="13">
        <f t="shared" si="232"/>
        <v>0</v>
      </c>
      <c r="F455" s="13">
        <f t="shared" ref="F455:M455" si="235">SUM(F456:F458)</f>
        <v>10385.64</v>
      </c>
      <c r="G455" s="13">
        <f t="shared" si="235"/>
        <v>0</v>
      </c>
      <c r="H455" s="13">
        <f t="shared" si="235"/>
        <v>0</v>
      </c>
      <c r="I455" s="13">
        <f t="shared" si="235"/>
        <v>0</v>
      </c>
      <c r="J455" s="13">
        <f t="shared" si="235"/>
        <v>41542.559999999998</v>
      </c>
      <c r="K455" s="13">
        <f t="shared" si="235"/>
        <v>0</v>
      </c>
      <c r="L455" s="13">
        <f t="shared" si="235"/>
        <v>0</v>
      </c>
      <c r="M455" s="13">
        <f t="shared" si="235"/>
        <v>0</v>
      </c>
      <c r="N455" s="37" t="s">
        <v>19</v>
      </c>
      <c r="O455" s="37"/>
      <c r="R455" s="7"/>
    </row>
    <row r="456" spans="1:18" ht="15" customHeight="1">
      <c r="A456" s="52"/>
      <c r="B456" s="59"/>
      <c r="C456" s="27" t="s">
        <v>0</v>
      </c>
      <c r="D456" s="13">
        <f t="shared" si="231"/>
        <v>0</v>
      </c>
      <c r="E456" s="13">
        <f t="shared" si="232"/>
        <v>0</v>
      </c>
      <c r="F456" s="13"/>
      <c r="G456" s="13"/>
      <c r="H456" s="13"/>
      <c r="I456" s="13"/>
      <c r="J456" s="13"/>
      <c r="K456" s="13"/>
      <c r="L456" s="13"/>
      <c r="M456" s="13"/>
      <c r="N456" s="37"/>
      <c r="O456" s="37"/>
      <c r="R456" s="7"/>
    </row>
    <row r="457" spans="1:18">
      <c r="A457" s="52"/>
      <c r="B457" s="59"/>
      <c r="C457" s="27" t="s">
        <v>1</v>
      </c>
      <c r="D457" s="13">
        <f t="shared" si="231"/>
        <v>51928.2</v>
      </c>
      <c r="E457" s="13">
        <f t="shared" si="232"/>
        <v>0</v>
      </c>
      <c r="F457" s="13">
        <v>10385.64</v>
      </c>
      <c r="G457" s="13"/>
      <c r="H457" s="13"/>
      <c r="I457" s="13"/>
      <c r="J457" s="13">
        <v>41542.559999999998</v>
      </c>
      <c r="K457" s="13"/>
      <c r="L457" s="13"/>
      <c r="M457" s="13"/>
      <c r="N457" s="37"/>
      <c r="O457" s="37"/>
      <c r="R457" s="7"/>
    </row>
    <row r="458" spans="1:18">
      <c r="A458" s="52"/>
      <c r="B458" s="59"/>
      <c r="C458" s="27" t="s">
        <v>2</v>
      </c>
      <c r="D458" s="13">
        <f t="shared" si="231"/>
        <v>0</v>
      </c>
      <c r="E458" s="13">
        <f t="shared" si="232"/>
        <v>0</v>
      </c>
      <c r="F458" s="13"/>
      <c r="G458" s="13"/>
      <c r="H458" s="13"/>
      <c r="I458" s="13"/>
      <c r="J458" s="13"/>
      <c r="K458" s="13"/>
      <c r="L458" s="13"/>
      <c r="M458" s="13"/>
      <c r="N458" s="37"/>
      <c r="O458" s="37"/>
      <c r="R458" s="7"/>
    </row>
    <row r="459" spans="1:18" ht="15" customHeight="1">
      <c r="A459" s="52" t="s">
        <v>244</v>
      </c>
      <c r="B459" s="48" t="s">
        <v>45</v>
      </c>
      <c r="C459" s="27" t="s">
        <v>14</v>
      </c>
      <c r="D459" s="13">
        <f t="shared" si="231"/>
        <v>5693.4000000000005</v>
      </c>
      <c r="E459" s="13">
        <f t="shared" si="232"/>
        <v>0</v>
      </c>
      <c r="F459" s="13">
        <f t="shared" ref="F459:M459" si="236">SUM(F460:F462)</f>
        <v>1138.68</v>
      </c>
      <c r="G459" s="13">
        <f t="shared" si="236"/>
        <v>0</v>
      </c>
      <c r="H459" s="13">
        <f t="shared" si="236"/>
        <v>0</v>
      </c>
      <c r="I459" s="13">
        <f t="shared" si="236"/>
        <v>0</v>
      </c>
      <c r="J459" s="13">
        <f t="shared" si="236"/>
        <v>4554.72</v>
      </c>
      <c r="K459" s="13">
        <f t="shared" si="236"/>
        <v>0</v>
      </c>
      <c r="L459" s="13">
        <f t="shared" si="236"/>
        <v>0</v>
      </c>
      <c r="M459" s="13">
        <f t="shared" si="236"/>
        <v>0</v>
      </c>
      <c r="N459" s="37" t="s">
        <v>19</v>
      </c>
      <c r="O459" s="37"/>
      <c r="R459" s="7"/>
    </row>
    <row r="460" spans="1:18" ht="15" customHeight="1">
      <c r="A460" s="52"/>
      <c r="B460" s="48"/>
      <c r="C460" s="27" t="s">
        <v>0</v>
      </c>
      <c r="D460" s="13">
        <f t="shared" si="231"/>
        <v>0</v>
      </c>
      <c r="E460" s="13">
        <f t="shared" si="232"/>
        <v>0</v>
      </c>
      <c r="F460" s="13"/>
      <c r="G460" s="13"/>
      <c r="H460" s="13"/>
      <c r="I460" s="13"/>
      <c r="J460" s="13"/>
      <c r="K460" s="13"/>
      <c r="L460" s="13"/>
      <c r="M460" s="13"/>
      <c r="N460" s="37"/>
      <c r="O460" s="37"/>
      <c r="R460" s="7"/>
    </row>
    <row r="461" spans="1:18">
      <c r="A461" s="52"/>
      <c r="B461" s="48"/>
      <c r="C461" s="27" t="s">
        <v>1</v>
      </c>
      <c r="D461" s="13">
        <f t="shared" si="231"/>
        <v>5693.4000000000005</v>
      </c>
      <c r="E461" s="13">
        <f t="shared" si="232"/>
        <v>0</v>
      </c>
      <c r="F461" s="13">
        <v>1138.68</v>
      </c>
      <c r="G461" s="13"/>
      <c r="H461" s="13"/>
      <c r="I461" s="13"/>
      <c r="J461" s="13">
        <v>4554.72</v>
      </c>
      <c r="K461" s="13"/>
      <c r="L461" s="13"/>
      <c r="M461" s="13"/>
      <c r="N461" s="37"/>
      <c r="O461" s="37"/>
      <c r="R461" s="7"/>
    </row>
    <row r="462" spans="1:18">
      <c r="A462" s="52"/>
      <c r="B462" s="48"/>
      <c r="C462" s="27" t="s">
        <v>2</v>
      </c>
      <c r="D462" s="13">
        <f t="shared" si="231"/>
        <v>0</v>
      </c>
      <c r="E462" s="13">
        <f t="shared" si="232"/>
        <v>0</v>
      </c>
      <c r="F462" s="13">
        <v>0</v>
      </c>
      <c r="G462" s="13"/>
      <c r="H462" s="13"/>
      <c r="I462" s="13"/>
      <c r="J462" s="13">
        <v>0</v>
      </c>
      <c r="K462" s="13"/>
      <c r="L462" s="13"/>
      <c r="M462" s="13"/>
      <c r="N462" s="37"/>
      <c r="O462" s="37"/>
      <c r="R462" s="7"/>
    </row>
    <row r="463" spans="1:18" ht="15" customHeight="1">
      <c r="A463" s="52" t="s">
        <v>245</v>
      </c>
      <c r="B463" s="59" t="s">
        <v>46</v>
      </c>
      <c r="C463" s="27" t="s">
        <v>14</v>
      </c>
      <c r="D463" s="13">
        <f t="shared" si="231"/>
        <v>74129.399999999994</v>
      </c>
      <c r="E463" s="13">
        <f t="shared" si="232"/>
        <v>0</v>
      </c>
      <c r="F463" s="13">
        <f t="shared" ref="F463:M463" si="237">SUM(F464:F466)</f>
        <v>14825.88</v>
      </c>
      <c r="G463" s="13">
        <f t="shared" si="237"/>
        <v>0</v>
      </c>
      <c r="H463" s="13">
        <f t="shared" si="237"/>
        <v>0</v>
      </c>
      <c r="I463" s="13">
        <f t="shared" si="237"/>
        <v>0</v>
      </c>
      <c r="J463" s="13">
        <f t="shared" si="237"/>
        <v>59303.519999999997</v>
      </c>
      <c r="K463" s="13">
        <f t="shared" si="237"/>
        <v>0</v>
      </c>
      <c r="L463" s="13">
        <f t="shared" si="237"/>
        <v>0</v>
      </c>
      <c r="M463" s="13">
        <f t="shared" si="237"/>
        <v>0</v>
      </c>
      <c r="N463" s="37" t="s">
        <v>19</v>
      </c>
      <c r="O463" s="37"/>
      <c r="R463" s="7"/>
    </row>
    <row r="464" spans="1:18" ht="15" customHeight="1">
      <c r="A464" s="52"/>
      <c r="B464" s="59"/>
      <c r="C464" s="27" t="s">
        <v>0</v>
      </c>
      <c r="D464" s="13">
        <f t="shared" si="231"/>
        <v>0</v>
      </c>
      <c r="E464" s="13">
        <f t="shared" si="232"/>
        <v>0</v>
      </c>
      <c r="F464" s="13"/>
      <c r="G464" s="13"/>
      <c r="H464" s="13"/>
      <c r="I464" s="13"/>
      <c r="J464" s="13"/>
      <c r="K464" s="13"/>
      <c r="L464" s="13"/>
      <c r="M464" s="13"/>
      <c r="N464" s="37"/>
      <c r="O464" s="37"/>
      <c r="R464" s="7"/>
    </row>
    <row r="465" spans="1:18">
      <c r="A465" s="52"/>
      <c r="B465" s="59"/>
      <c r="C465" s="27" t="s">
        <v>1</v>
      </c>
      <c r="D465" s="13">
        <f t="shared" si="231"/>
        <v>0</v>
      </c>
      <c r="E465" s="13">
        <f t="shared" si="232"/>
        <v>0</v>
      </c>
      <c r="F465" s="13"/>
      <c r="G465" s="13"/>
      <c r="H465" s="13"/>
      <c r="I465" s="13"/>
      <c r="J465" s="13"/>
      <c r="K465" s="13"/>
      <c r="L465" s="13"/>
      <c r="M465" s="13"/>
      <c r="N465" s="37"/>
      <c r="O465" s="37"/>
      <c r="R465" s="7"/>
    </row>
    <row r="466" spans="1:18">
      <c r="A466" s="52"/>
      <c r="B466" s="59"/>
      <c r="C466" s="27" t="s">
        <v>2</v>
      </c>
      <c r="D466" s="13">
        <f t="shared" si="231"/>
        <v>74129.399999999994</v>
      </c>
      <c r="E466" s="13">
        <f t="shared" si="232"/>
        <v>0</v>
      </c>
      <c r="F466" s="13">
        <v>14825.88</v>
      </c>
      <c r="G466" s="13"/>
      <c r="H466" s="13"/>
      <c r="I466" s="13"/>
      <c r="J466" s="13">
        <v>59303.519999999997</v>
      </c>
      <c r="K466" s="13"/>
      <c r="L466" s="13"/>
      <c r="M466" s="13"/>
      <c r="N466" s="37"/>
      <c r="O466" s="37"/>
      <c r="R466" s="7"/>
    </row>
    <row r="467" spans="1:18" ht="15" customHeight="1">
      <c r="A467" s="52" t="s">
        <v>246</v>
      </c>
      <c r="B467" s="59" t="s">
        <v>84</v>
      </c>
      <c r="C467" s="27" t="s">
        <v>14</v>
      </c>
      <c r="D467" s="13">
        <f t="shared" si="231"/>
        <v>110147.4</v>
      </c>
      <c r="E467" s="13">
        <f t="shared" si="232"/>
        <v>0</v>
      </c>
      <c r="F467" s="13">
        <f t="shared" ref="F467:M467" si="238">SUM(F468:F470)</f>
        <v>22029.48</v>
      </c>
      <c r="G467" s="13">
        <f t="shared" si="238"/>
        <v>0</v>
      </c>
      <c r="H467" s="13">
        <f t="shared" si="238"/>
        <v>0</v>
      </c>
      <c r="I467" s="13">
        <f t="shared" si="238"/>
        <v>0</v>
      </c>
      <c r="J467" s="13">
        <f t="shared" si="238"/>
        <v>88117.92</v>
      </c>
      <c r="K467" s="13">
        <f t="shared" si="238"/>
        <v>0</v>
      </c>
      <c r="L467" s="13">
        <f t="shared" si="238"/>
        <v>0</v>
      </c>
      <c r="M467" s="13">
        <f t="shared" si="238"/>
        <v>0</v>
      </c>
      <c r="N467" s="37" t="s">
        <v>19</v>
      </c>
      <c r="O467" s="37"/>
      <c r="R467" s="7"/>
    </row>
    <row r="468" spans="1:18" ht="15" customHeight="1">
      <c r="A468" s="52"/>
      <c r="B468" s="59"/>
      <c r="C468" s="27" t="s">
        <v>0</v>
      </c>
      <c r="D468" s="13">
        <f t="shared" si="231"/>
        <v>0</v>
      </c>
      <c r="E468" s="13">
        <f t="shared" si="232"/>
        <v>0</v>
      </c>
      <c r="F468" s="13"/>
      <c r="G468" s="13"/>
      <c r="H468" s="13"/>
      <c r="I468" s="13"/>
      <c r="J468" s="13"/>
      <c r="K468" s="13"/>
      <c r="L468" s="13"/>
      <c r="M468" s="13"/>
      <c r="N468" s="37"/>
      <c r="O468" s="37"/>
      <c r="R468" s="7"/>
    </row>
    <row r="469" spans="1:18">
      <c r="A469" s="52"/>
      <c r="B469" s="59"/>
      <c r="C469" s="27" t="s">
        <v>1</v>
      </c>
      <c r="D469" s="13">
        <f t="shared" si="231"/>
        <v>0</v>
      </c>
      <c r="E469" s="13">
        <f t="shared" si="232"/>
        <v>0</v>
      </c>
      <c r="F469" s="13"/>
      <c r="G469" s="13"/>
      <c r="H469" s="13"/>
      <c r="I469" s="13"/>
      <c r="J469" s="13"/>
      <c r="K469" s="13"/>
      <c r="L469" s="13"/>
      <c r="M469" s="13"/>
      <c r="N469" s="37"/>
      <c r="O469" s="37"/>
      <c r="R469" s="7"/>
    </row>
    <row r="470" spans="1:18">
      <c r="A470" s="52"/>
      <c r="B470" s="59"/>
      <c r="C470" s="27" t="s">
        <v>2</v>
      </c>
      <c r="D470" s="13">
        <f t="shared" si="231"/>
        <v>110147.4</v>
      </c>
      <c r="E470" s="13">
        <f t="shared" si="232"/>
        <v>0</v>
      </c>
      <c r="F470" s="13">
        <v>22029.48</v>
      </c>
      <c r="G470" s="13"/>
      <c r="H470" s="13"/>
      <c r="I470" s="13"/>
      <c r="J470" s="13">
        <v>88117.92</v>
      </c>
      <c r="K470" s="13"/>
      <c r="L470" s="13"/>
      <c r="M470" s="13"/>
      <c r="N470" s="37"/>
      <c r="O470" s="37"/>
      <c r="R470" s="7"/>
    </row>
    <row r="471" spans="1:18" s="10" customFormat="1">
      <c r="A471" s="53" t="s">
        <v>87</v>
      </c>
      <c r="B471" s="56" t="s">
        <v>209</v>
      </c>
      <c r="C471" s="26" t="s">
        <v>14</v>
      </c>
      <c r="D471" s="8">
        <f>D475+D479+D483+D487+D491+D495</f>
        <v>99324</v>
      </c>
      <c r="E471" s="8">
        <f t="shared" ref="E471:M471" si="239">E475+E479+E483+E487+E491+E495</f>
        <v>0</v>
      </c>
      <c r="F471" s="8">
        <f t="shared" si="239"/>
        <v>19864.8</v>
      </c>
      <c r="G471" s="8">
        <f t="shared" si="239"/>
        <v>0</v>
      </c>
      <c r="H471" s="8">
        <f t="shared" si="239"/>
        <v>0</v>
      </c>
      <c r="I471" s="8">
        <f t="shared" si="239"/>
        <v>0</v>
      </c>
      <c r="J471" s="8">
        <f t="shared" si="239"/>
        <v>79459.199999999997</v>
      </c>
      <c r="K471" s="8">
        <f t="shared" si="239"/>
        <v>0</v>
      </c>
      <c r="L471" s="8">
        <f t="shared" si="239"/>
        <v>0</v>
      </c>
      <c r="M471" s="8">
        <f t="shared" si="239"/>
        <v>0</v>
      </c>
      <c r="N471" s="74" t="s">
        <v>19</v>
      </c>
      <c r="O471" s="74"/>
    </row>
    <row r="472" spans="1:18" s="10" customFormat="1">
      <c r="A472" s="54"/>
      <c r="B472" s="57"/>
      <c r="C472" s="26" t="s">
        <v>0</v>
      </c>
      <c r="D472" s="8">
        <f t="shared" ref="D472:M472" si="240">D476+D480+D484+D488+D492+D496</f>
        <v>0</v>
      </c>
      <c r="E472" s="8">
        <f t="shared" si="240"/>
        <v>0</v>
      </c>
      <c r="F472" s="8">
        <f t="shared" si="240"/>
        <v>0</v>
      </c>
      <c r="G472" s="8">
        <f t="shared" si="240"/>
        <v>0</v>
      </c>
      <c r="H472" s="8">
        <f t="shared" si="240"/>
        <v>0</v>
      </c>
      <c r="I472" s="8">
        <f t="shared" si="240"/>
        <v>0</v>
      </c>
      <c r="J472" s="8">
        <f t="shared" si="240"/>
        <v>0</v>
      </c>
      <c r="K472" s="8">
        <f t="shared" si="240"/>
        <v>0</v>
      </c>
      <c r="L472" s="8">
        <f t="shared" si="240"/>
        <v>0</v>
      </c>
      <c r="M472" s="8">
        <f t="shared" si="240"/>
        <v>0</v>
      </c>
      <c r="N472" s="74"/>
      <c r="O472" s="74"/>
    </row>
    <row r="473" spans="1:18" s="10" customFormat="1">
      <c r="A473" s="54"/>
      <c r="B473" s="57"/>
      <c r="C473" s="26" t="s">
        <v>1</v>
      </c>
      <c r="D473" s="8">
        <f t="shared" ref="D473:M473" si="241">D477+D481+D485+D489+D493+D497</f>
        <v>52320.6</v>
      </c>
      <c r="E473" s="8">
        <f t="shared" si="241"/>
        <v>0</v>
      </c>
      <c r="F473" s="8">
        <f>F477+F481+F485+F489+F493+F497</f>
        <v>10464.120000000001</v>
      </c>
      <c r="G473" s="8">
        <f t="shared" si="241"/>
        <v>0</v>
      </c>
      <c r="H473" s="8">
        <f t="shared" si="241"/>
        <v>0</v>
      </c>
      <c r="I473" s="8">
        <f t="shared" si="241"/>
        <v>0</v>
      </c>
      <c r="J473" s="8">
        <f t="shared" si="241"/>
        <v>41856.480000000003</v>
      </c>
      <c r="K473" s="8">
        <f t="shared" si="241"/>
        <v>0</v>
      </c>
      <c r="L473" s="8">
        <f t="shared" si="241"/>
        <v>0</v>
      </c>
      <c r="M473" s="8">
        <f t="shared" si="241"/>
        <v>0</v>
      </c>
      <c r="N473" s="74"/>
      <c r="O473" s="74"/>
    </row>
    <row r="474" spans="1:18" s="10" customFormat="1">
      <c r="A474" s="55"/>
      <c r="B474" s="58"/>
      <c r="C474" s="26" t="s">
        <v>2</v>
      </c>
      <c r="D474" s="8">
        <f t="shared" ref="D474:M474" si="242">D478+D482+D486+D490+D494+D498</f>
        <v>47003.399999999994</v>
      </c>
      <c r="E474" s="8">
        <f t="shared" si="242"/>
        <v>0</v>
      </c>
      <c r="F474" s="8">
        <f t="shared" si="242"/>
        <v>9400.68</v>
      </c>
      <c r="G474" s="8">
        <f t="shared" si="242"/>
        <v>0</v>
      </c>
      <c r="H474" s="8">
        <f t="shared" si="242"/>
        <v>0</v>
      </c>
      <c r="I474" s="8">
        <f t="shared" si="242"/>
        <v>0</v>
      </c>
      <c r="J474" s="8">
        <f t="shared" si="242"/>
        <v>37602.720000000001</v>
      </c>
      <c r="K474" s="8">
        <f t="shared" si="242"/>
        <v>0</v>
      </c>
      <c r="L474" s="8">
        <f t="shared" si="242"/>
        <v>0</v>
      </c>
      <c r="M474" s="8">
        <f t="shared" si="242"/>
        <v>0</v>
      </c>
      <c r="N474" s="74"/>
      <c r="O474" s="74"/>
    </row>
    <row r="475" spans="1:18" ht="15" customHeight="1">
      <c r="A475" s="52" t="s">
        <v>247</v>
      </c>
      <c r="B475" s="59" t="s">
        <v>34</v>
      </c>
      <c r="C475" s="27" t="s">
        <v>14</v>
      </c>
      <c r="D475" s="13">
        <f t="shared" ref="D475:D486" si="243">F475+H475+J475+L475</f>
        <v>18779.400000000001</v>
      </c>
      <c r="E475" s="13">
        <f t="shared" ref="E475:E486" si="244">G475+I475+K475+M475</f>
        <v>0</v>
      </c>
      <c r="F475" s="13">
        <f t="shared" ref="F475:M475" si="245">SUM(F476:F478)</f>
        <v>3755.88</v>
      </c>
      <c r="G475" s="13">
        <f t="shared" si="245"/>
        <v>0</v>
      </c>
      <c r="H475" s="13">
        <f t="shared" si="245"/>
        <v>0</v>
      </c>
      <c r="I475" s="13">
        <f t="shared" si="245"/>
        <v>0</v>
      </c>
      <c r="J475" s="13">
        <f t="shared" si="245"/>
        <v>15023.52</v>
      </c>
      <c r="K475" s="13">
        <f t="shared" si="245"/>
        <v>0</v>
      </c>
      <c r="L475" s="13">
        <f t="shared" si="245"/>
        <v>0</v>
      </c>
      <c r="M475" s="13">
        <f t="shared" si="245"/>
        <v>0</v>
      </c>
      <c r="N475" s="37" t="s">
        <v>19</v>
      </c>
      <c r="O475" s="37"/>
      <c r="R475" s="7"/>
    </row>
    <row r="476" spans="1:18" ht="15" customHeight="1">
      <c r="A476" s="52"/>
      <c r="B476" s="59"/>
      <c r="C476" s="27" t="s">
        <v>0</v>
      </c>
      <c r="D476" s="13">
        <f t="shared" si="243"/>
        <v>0</v>
      </c>
      <c r="E476" s="13">
        <f t="shared" si="244"/>
        <v>0</v>
      </c>
      <c r="F476" s="13"/>
      <c r="G476" s="13"/>
      <c r="H476" s="13"/>
      <c r="I476" s="13"/>
      <c r="J476" s="13"/>
      <c r="K476" s="13"/>
      <c r="L476" s="13"/>
      <c r="M476" s="13"/>
      <c r="N476" s="37"/>
      <c r="O476" s="37"/>
      <c r="R476" s="7"/>
    </row>
    <row r="477" spans="1:18">
      <c r="A477" s="52"/>
      <c r="B477" s="59"/>
      <c r="C477" s="27" t="s">
        <v>1</v>
      </c>
      <c r="D477" s="13">
        <f t="shared" si="243"/>
        <v>18779.400000000001</v>
      </c>
      <c r="E477" s="13">
        <f t="shared" si="244"/>
        <v>0</v>
      </c>
      <c r="F477" s="13">
        <v>3755.88</v>
      </c>
      <c r="G477" s="13"/>
      <c r="H477" s="13"/>
      <c r="I477" s="13"/>
      <c r="J477" s="13">
        <v>15023.52</v>
      </c>
      <c r="K477" s="13"/>
      <c r="L477" s="13"/>
      <c r="M477" s="13"/>
      <c r="N477" s="37"/>
      <c r="O477" s="37"/>
      <c r="R477" s="7"/>
    </row>
    <row r="478" spans="1:18">
      <c r="A478" s="52"/>
      <c r="B478" s="59"/>
      <c r="C478" s="27" t="s">
        <v>2</v>
      </c>
      <c r="D478" s="13">
        <f t="shared" si="243"/>
        <v>0</v>
      </c>
      <c r="E478" s="13">
        <f t="shared" si="244"/>
        <v>0</v>
      </c>
      <c r="F478" s="13"/>
      <c r="G478" s="13"/>
      <c r="H478" s="13"/>
      <c r="I478" s="13"/>
      <c r="J478" s="13"/>
      <c r="K478" s="13"/>
      <c r="L478" s="13"/>
      <c r="M478" s="13"/>
      <c r="N478" s="37"/>
      <c r="O478" s="37"/>
      <c r="R478" s="7"/>
    </row>
    <row r="479" spans="1:18" ht="15" customHeight="1">
      <c r="A479" s="52" t="s">
        <v>248</v>
      </c>
      <c r="B479" s="59" t="s">
        <v>35</v>
      </c>
      <c r="C479" s="27" t="s">
        <v>14</v>
      </c>
      <c r="D479" s="13">
        <f t="shared" si="243"/>
        <v>19567.8</v>
      </c>
      <c r="E479" s="13">
        <f t="shared" si="244"/>
        <v>0</v>
      </c>
      <c r="F479" s="13">
        <f t="shared" ref="F479:M479" si="246">SUM(F480:F482)</f>
        <v>3913.56</v>
      </c>
      <c r="G479" s="13">
        <f t="shared" si="246"/>
        <v>0</v>
      </c>
      <c r="H479" s="13">
        <f t="shared" si="246"/>
        <v>0</v>
      </c>
      <c r="I479" s="13">
        <f t="shared" si="246"/>
        <v>0</v>
      </c>
      <c r="J479" s="13">
        <f t="shared" si="246"/>
        <v>15654.24</v>
      </c>
      <c r="K479" s="13">
        <f t="shared" si="246"/>
        <v>0</v>
      </c>
      <c r="L479" s="13">
        <f t="shared" si="246"/>
        <v>0</v>
      </c>
      <c r="M479" s="13">
        <f t="shared" si="246"/>
        <v>0</v>
      </c>
      <c r="N479" s="37" t="s">
        <v>19</v>
      </c>
      <c r="O479" s="37"/>
      <c r="R479" s="7"/>
    </row>
    <row r="480" spans="1:18" ht="15" customHeight="1">
      <c r="A480" s="52"/>
      <c r="B480" s="59"/>
      <c r="C480" s="27" t="s">
        <v>0</v>
      </c>
      <c r="D480" s="13">
        <f t="shared" si="243"/>
        <v>0</v>
      </c>
      <c r="E480" s="13">
        <f t="shared" si="244"/>
        <v>0</v>
      </c>
      <c r="F480" s="13"/>
      <c r="G480" s="13"/>
      <c r="H480" s="13"/>
      <c r="I480" s="13"/>
      <c r="J480" s="13"/>
      <c r="K480" s="13"/>
      <c r="L480" s="13"/>
      <c r="M480" s="13"/>
      <c r="N480" s="37"/>
      <c r="O480" s="37"/>
      <c r="R480" s="7"/>
    </row>
    <row r="481" spans="1:18">
      <c r="A481" s="52"/>
      <c r="B481" s="59"/>
      <c r="C481" s="27" t="s">
        <v>1</v>
      </c>
      <c r="D481" s="13">
        <f t="shared" si="243"/>
        <v>19567.8</v>
      </c>
      <c r="E481" s="13">
        <f t="shared" si="244"/>
        <v>0</v>
      </c>
      <c r="F481" s="13">
        <v>3913.56</v>
      </c>
      <c r="G481" s="13"/>
      <c r="H481" s="13"/>
      <c r="I481" s="13"/>
      <c r="J481" s="13">
        <v>15654.24</v>
      </c>
      <c r="K481" s="13"/>
      <c r="L481" s="13"/>
      <c r="M481" s="13"/>
      <c r="N481" s="37"/>
      <c r="O481" s="37"/>
      <c r="R481" s="7"/>
    </row>
    <row r="482" spans="1:18">
      <c r="A482" s="52"/>
      <c r="B482" s="59"/>
      <c r="C482" s="27" t="s">
        <v>2</v>
      </c>
      <c r="D482" s="13">
        <f t="shared" si="243"/>
        <v>0</v>
      </c>
      <c r="E482" s="13">
        <f t="shared" si="244"/>
        <v>0</v>
      </c>
      <c r="F482" s="13"/>
      <c r="G482" s="13"/>
      <c r="H482" s="13"/>
      <c r="I482" s="13"/>
      <c r="J482" s="13"/>
      <c r="K482" s="13"/>
      <c r="L482" s="13"/>
      <c r="M482" s="13"/>
      <c r="N482" s="37"/>
      <c r="O482" s="37"/>
      <c r="R482" s="7"/>
    </row>
    <row r="483" spans="1:18" ht="15" customHeight="1">
      <c r="A483" s="52" t="s">
        <v>249</v>
      </c>
      <c r="B483" s="59" t="s">
        <v>36</v>
      </c>
      <c r="C483" s="27" t="s">
        <v>14</v>
      </c>
      <c r="D483" s="13">
        <f t="shared" si="243"/>
        <v>13973.4</v>
      </c>
      <c r="E483" s="13">
        <f t="shared" si="244"/>
        <v>0</v>
      </c>
      <c r="F483" s="13">
        <f t="shared" ref="F483:M483" si="247">SUM(F484:F486)</f>
        <v>2794.68</v>
      </c>
      <c r="G483" s="13">
        <f t="shared" si="247"/>
        <v>0</v>
      </c>
      <c r="H483" s="13">
        <f t="shared" si="247"/>
        <v>0</v>
      </c>
      <c r="I483" s="13">
        <f t="shared" si="247"/>
        <v>0</v>
      </c>
      <c r="J483" s="13">
        <f t="shared" si="247"/>
        <v>11178.72</v>
      </c>
      <c r="K483" s="13">
        <f t="shared" si="247"/>
        <v>0</v>
      </c>
      <c r="L483" s="13">
        <f t="shared" si="247"/>
        <v>0</v>
      </c>
      <c r="M483" s="13">
        <f t="shared" si="247"/>
        <v>0</v>
      </c>
      <c r="N483" s="37" t="s">
        <v>19</v>
      </c>
      <c r="O483" s="37"/>
      <c r="R483" s="7"/>
    </row>
    <row r="484" spans="1:18" ht="15" customHeight="1">
      <c r="A484" s="52"/>
      <c r="B484" s="59"/>
      <c r="C484" s="27" t="s">
        <v>0</v>
      </c>
      <c r="D484" s="13">
        <f t="shared" si="243"/>
        <v>0</v>
      </c>
      <c r="E484" s="13">
        <f t="shared" si="244"/>
        <v>0</v>
      </c>
      <c r="F484" s="13"/>
      <c r="G484" s="13"/>
      <c r="H484" s="13"/>
      <c r="I484" s="13"/>
      <c r="J484" s="13"/>
      <c r="K484" s="13"/>
      <c r="L484" s="13"/>
      <c r="M484" s="13"/>
      <c r="N484" s="37"/>
      <c r="O484" s="37"/>
      <c r="R484" s="7"/>
    </row>
    <row r="485" spans="1:18">
      <c r="A485" s="52"/>
      <c r="B485" s="59"/>
      <c r="C485" s="27" t="s">
        <v>1</v>
      </c>
      <c r="D485" s="13">
        <f t="shared" si="243"/>
        <v>13973.4</v>
      </c>
      <c r="E485" s="13">
        <f t="shared" si="244"/>
        <v>0</v>
      </c>
      <c r="F485" s="13">
        <v>2794.68</v>
      </c>
      <c r="G485" s="13"/>
      <c r="H485" s="13"/>
      <c r="I485" s="13"/>
      <c r="J485" s="13">
        <v>11178.72</v>
      </c>
      <c r="K485" s="13"/>
      <c r="L485" s="13"/>
      <c r="M485" s="13"/>
      <c r="N485" s="37"/>
      <c r="O485" s="37"/>
      <c r="R485" s="7"/>
    </row>
    <row r="486" spans="1:18">
      <c r="A486" s="52"/>
      <c r="B486" s="59"/>
      <c r="C486" s="27" t="s">
        <v>2</v>
      </c>
      <c r="D486" s="13">
        <f t="shared" si="243"/>
        <v>0</v>
      </c>
      <c r="E486" s="13">
        <f t="shared" si="244"/>
        <v>0</v>
      </c>
      <c r="F486" s="13"/>
      <c r="G486" s="13"/>
      <c r="H486" s="13"/>
      <c r="I486" s="13"/>
      <c r="J486" s="13"/>
      <c r="K486" s="13"/>
      <c r="L486" s="13"/>
      <c r="M486" s="13"/>
      <c r="N486" s="37"/>
      <c r="O486" s="37"/>
      <c r="R486" s="7"/>
    </row>
    <row r="487" spans="1:18" ht="15" customHeight="1">
      <c r="A487" s="52" t="s">
        <v>250</v>
      </c>
      <c r="B487" s="59" t="s">
        <v>47</v>
      </c>
      <c r="C487" s="27" t="s">
        <v>14</v>
      </c>
      <c r="D487" s="13">
        <f t="shared" ref="D487:E494" si="248">F487+H487+J487+L487</f>
        <v>14932.8</v>
      </c>
      <c r="E487" s="13">
        <f t="shared" si="248"/>
        <v>0</v>
      </c>
      <c r="F487" s="13">
        <f t="shared" ref="F487:M487" si="249">SUM(F488:F490)</f>
        <v>2986.56</v>
      </c>
      <c r="G487" s="13">
        <f t="shared" si="249"/>
        <v>0</v>
      </c>
      <c r="H487" s="13">
        <f t="shared" si="249"/>
        <v>0</v>
      </c>
      <c r="I487" s="13">
        <f t="shared" si="249"/>
        <v>0</v>
      </c>
      <c r="J487" s="13">
        <f t="shared" si="249"/>
        <v>11946.24</v>
      </c>
      <c r="K487" s="13">
        <f t="shared" si="249"/>
        <v>0</v>
      </c>
      <c r="L487" s="13">
        <f t="shared" si="249"/>
        <v>0</v>
      </c>
      <c r="M487" s="13">
        <f t="shared" si="249"/>
        <v>0</v>
      </c>
      <c r="N487" s="37" t="s">
        <v>19</v>
      </c>
      <c r="O487" s="37"/>
      <c r="R487" s="7"/>
    </row>
    <row r="488" spans="1:18" ht="15" customHeight="1">
      <c r="A488" s="52"/>
      <c r="B488" s="59"/>
      <c r="C488" s="27" t="s">
        <v>0</v>
      </c>
      <c r="D488" s="13">
        <f t="shared" si="248"/>
        <v>0</v>
      </c>
      <c r="E488" s="13">
        <f t="shared" si="248"/>
        <v>0</v>
      </c>
      <c r="F488" s="13"/>
      <c r="G488" s="13"/>
      <c r="H488" s="13"/>
      <c r="I488" s="13"/>
      <c r="J488" s="13"/>
      <c r="K488" s="13"/>
      <c r="L488" s="13"/>
      <c r="M488" s="13"/>
      <c r="N488" s="37"/>
      <c r="O488" s="37"/>
      <c r="R488" s="7"/>
    </row>
    <row r="489" spans="1:18">
      <c r="A489" s="52"/>
      <c r="B489" s="59"/>
      <c r="C489" s="27" t="s">
        <v>1</v>
      </c>
      <c r="D489" s="13">
        <f t="shared" si="248"/>
        <v>0</v>
      </c>
      <c r="E489" s="13">
        <f t="shared" si="248"/>
        <v>0</v>
      </c>
      <c r="F489" s="13"/>
      <c r="G489" s="13"/>
      <c r="H489" s="13"/>
      <c r="I489" s="13"/>
      <c r="J489" s="13"/>
      <c r="K489" s="13"/>
      <c r="L489" s="13"/>
      <c r="M489" s="13"/>
      <c r="N489" s="37"/>
      <c r="O489" s="37"/>
      <c r="R489" s="7"/>
    </row>
    <row r="490" spans="1:18">
      <c r="A490" s="52"/>
      <c r="B490" s="59"/>
      <c r="C490" s="27" t="s">
        <v>2</v>
      </c>
      <c r="D490" s="13">
        <f t="shared" si="248"/>
        <v>14932.8</v>
      </c>
      <c r="E490" s="13">
        <f t="shared" si="248"/>
        <v>0</v>
      </c>
      <c r="F490" s="13">
        <v>2986.56</v>
      </c>
      <c r="G490" s="13"/>
      <c r="H490" s="13"/>
      <c r="I490" s="13"/>
      <c r="J490" s="13">
        <v>11946.24</v>
      </c>
      <c r="K490" s="13"/>
      <c r="L490" s="13"/>
      <c r="M490" s="13"/>
      <c r="N490" s="37"/>
      <c r="O490" s="37"/>
      <c r="R490" s="7"/>
    </row>
    <row r="491" spans="1:18" ht="15" customHeight="1">
      <c r="A491" s="52" t="s">
        <v>251</v>
      </c>
      <c r="B491" s="59" t="s">
        <v>48</v>
      </c>
      <c r="C491" s="27" t="s">
        <v>14</v>
      </c>
      <c r="D491" s="13">
        <f t="shared" si="248"/>
        <v>20019.599999999999</v>
      </c>
      <c r="E491" s="13">
        <f t="shared" si="248"/>
        <v>0</v>
      </c>
      <c r="F491" s="13">
        <f t="shared" ref="F491:M491" si="250">SUM(F492:F494)</f>
        <v>4003.92</v>
      </c>
      <c r="G491" s="13">
        <f t="shared" si="250"/>
        <v>0</v>
      </c>
      <c r="H491" s="13">
        <f t="shared" si="250"/>
        <v>0</v>
      </c>
      <c r="I491" s="13">
        <f t="shared" si="250"/>
        <v>0</v>
      </c>
      <c r="J491" s="13">
        <f t="shared" si="250"/>
        <v>16015.68</v>
      </c>
      <c r="K491" s="13">
        <f t="shared" si="250"/>
        <v>0</v>
      </c>
      <c r="L491" s="13">
        <f t="shared" si="250"/>
        <v>0</v>
      </c>
      <c r="M491" s="13">
        <f t="shared" si="250"/>
        <v>0</v>
      </c>
      <c r="N491" s="37" t="s">
        <v>19</v>
      </c>
      <c r="O491" s="37"/>
      <c r="R491" s="7"/>
    </row>
    <row r="492" spans="1:18" ht="15" customHeight="1">
      <c r="A492" s="52"/>
      <c r="B492" s="59"/>
      <c r="C492" s="27" t="s">
        <v>0</v>
      </c>
      <c r="D492" s="13">
        <f t="shared" si="248"/>
        <v>0</v>
      </c>
      <c r="E492" s="13">
        <f t="shared" si="248"/>
        <v>0</v>
      </c>
      <c r="F492" s="13"/>
      <c r="G492" s="13"/>
      <c r="H492" s="13"/>
      <c r="I492" s="13"/>
      <c r="J492" s="13"/>
      <c r="K492" s="13"/>
      <c r="L492" s="13"/>
      <c r="M492" s="13"/>
      <c r="N492" s="37"/>
      <c r="O492" s="37"/>
      <c r="R492" s="7"/>
    </row>
    <row r="493" spans="1:18">
      <c r="A493" s="52"/>
      <c r="B493" s="59"/>
      <c r="C493" s="27" t="s">
        <v>1</v>
      </c>
      <c r="D493" s="13">
        <f t="shared" si="248"/>
        <v>0</v>
      </c>
      <c r="E493" s="13">
        <f t="shared" si="248"/>
        <v>0</v>
      </c>
      <c r="F493" s="13"/>
      <c r="G493" s="13"/>
      <c r="H493" s="13"/>
      <c r="I493" s="13"/>
      <c r="J493" s="13"/>
      <c r="K493" s="13"/>
      <c r="L493" s="13"/>
      <c r="M493" s="13"/>
      <c r="N493" s="37"/>
      <c r="O493" s="37"/>
      <c r="R493" s="7"/>
    </row>
    <row r="494" spans="1:18">
      <c r="A494" s="52"/>
      <c r="B494" s="59"/>
      <c r="C494" s="27" t="s">
        <v>2</v>
      </c>
      <c r="D494" s="13">
        <f t="shared" si="248"/>
        <v>20019.599999999999</v>
      </c>
      <c r="E494" s="13">
        <f t="shared" si="248"/>
        <v>0</v>
      </c>
      <c r="F494" s="13">
        <v>4003.92</v>
      </c>
      <c r="G494" s="13"/>
      <c r="H494" s="13"/>
      <c r="I494" s="13"/>
      <c r="J494" s="13">
        <v>16015.68</v>
      </c>
      <c r="K494" s="13"/>
      <c r="L494" s="13"/>
      <c r="M494" s="13"/>
      <c r="N494" s="37"/>
      <c r="O494" s="37"/>
      <c r="R494" s="7"/>
    </row>
    <row r="495" spans="1:18" ht="15" customHeight="1">
      <c r="A495" s="52" t="s">
        <v>252</v>
      </c>
      <c r="B495" s="59" t="s">
        <v>49</v>
      </c>
      <c r="C495" s="27" t="s">
        <v>14</v>
      </c>
      <c r="D495" s="13">
        <f t="shared" ref="D495:E498" si="251">F495+H495+J495+L495</f>
        <v>12051</v>
      </c>
      <c r="E495" s="13">
        <f t="shared" si="251"/>
        <v>0</v>
      </c>
      <c r="F495" s="13">
        <f t="shared" ref="F495:M495" si="252">SUM(F496:F498)</f>
        <v>2410.1999999999998</v>
      </c>
      <c r="G495" s="13">
        <f t="shared" si="252"/>
        <v>0</v>
      </c>
      <c r="H495" s="13">
        <f t="shared" si="252"/>
        <v>0</v>
      </c>
      <c r="I495" s="13">
        <f t="shared" si="252"/>
        <v>0</v>
      </c>
      <c r="J495" s="13">
        <f t="shared" si="252"/>
        <v>9640.7999999999993</v>
      </c>
      <c r="K495" s="13">
        <f t="shared" si="252"/>
        <v>0</v>
      </c>
      <c r="L495" s="13">
        <f t="shared" si="252"/>
        <v>0</v>
      </c>
      <c r="M495" s="13">
        <f t="shared" si="252"/>
        <v>0</v>
      </c>
      <c r="N495" s="37" t="s">
        <v>19</v>
      </c>
      <c r="O495" s="37"/>
      <c r="R495" s="7"/>
    </row>
    <row r="496" spans="1:18" ht="15" customHeight="1">
      <c r="A496" s="52"/>
      <c r="B496" s="59"/>
      <c r="C496" s="27" t="s">
        <v>0</v>
      </c>
      <c r="D496" s="13">
        <f t="shared" si="251"/>
        <v>0</v>
      </c>
      <c r="E496" s="13">
        <f t="shared" si="251"/>
        <v>0</v>
      </c>
      <c r="F496" s="13"/>
      <c r="G496" s="13"/>
      <c r="H496" s="13"/>
      <c r="I496" s="13"/>
      <c r="J496" s="13"/>
      <c r="K496" s="13"/>
      <c r="L496" s="13"/>
      <c r="M496" s="13"/>
      <c r="N496" s="37"/>
      <c r="O496" s="37"/>
      <c r="R496" s="7"/>
    </row>
    <row r="497" spans="1:18">
      <c r="A497" s="52"/>
      <c r="B497" s="59"/>
      <c r="C497" s="27" t="s">
        <v>1</v>
      </c>
      <c r="D497" s="13">
        <f t="shared" si="251"/>
        <v>0</v>
      </c>
      <c r="E497" s="13">
        <f t="shared" si="251"/>
        <v>0</v>
      </c>
      <c r="F497" s="13"/>
      <c r="G497" s="13"/>
      <c r="H497" s="13"/>
      <c r="I497" s="13"/>
      <c r="J497" s="13"/>
      <c r="K497" s="13"/>
      <c r="L497" s="13"/>
      <c r="M497" s="13"/>
      <c r="N497" s="37"/>
      <c r="O497" s="37"/>
      <c r="R497" s="7"/>
    </row>
    <row r="498" spans="1:18">
      <c r="A498" s="52"/>
      <c r="B498" s="59"/>
      <c r="C498" s="27" t="s">
        <v>2</v>
      </c>
      <c r="D498" s="13">
        <f t="shared" si="251"/>
        <v>12051</v>
      </c>
      <c r="E498" s="13">
        <f t="shared" si="251"/>
        <v>0</v>
      </c>
      <c r="F498" s="13">
        <v>2410.1999999999998</v>
      </c>
      <c r="G498" s="13"/>
      <c r="H498" s="13"/>
      <c r="I498" s="13"/>
      <c r="J498" s="13">
        <v>9640.7999999999993</v>
      </c>
      <c r="K498" s="13"/>
      <c r="L498" s="13"/>
      <c r="M498" s="13"/>
      <c r="N498" s="37"/>
      <c r="O498" s="37"/>
      <c r="R498" s="7"/>
    </row>
    <row r="499" spans="1:18" s="10" customFormat="1">
      <c r="A499" s="53" t="s">
        <v>88</v>
      </c>
      <c r="B499" s="56" t="s">
        <v>210</v>
      </c>
      <c r="C499" s="26" t="s">
        <v>14</v>
      </c>
      <c r="D499" s="8">
        <f>D503+D507+D511+D515</f>
        <v>48911.400000000009</v>
      </c>
      <c r="E499" s="8">
        <f t="shared" ref="E499:M499" si="253">E503+E507+E511+E515</f>
        <v>0</v>
      </c>
      <c r="F499" s="8">
        <f t="shared" si="253"/>
        <v>9782.2800000000007</v>
      </c>
      <c r="G499" s="8">
        <f t="shared" si="253"/>
        <v>0</v>
      </c>
      <c r="H499" s="8">
        <f t="shared" si="253"/>
        <v>0</v>
      </c>
      <c r="I499" s="8">
        <f t="shared" si="253"/>
        <v>0</v>
      </c>
      <c r="J499" s="8">
        <f t="shared" si="253"/>
        <v>39129.120000000003</v>
      </c>
      <c r="K499" s="8">
        <f t="shared" si="253"/>
        <v>0</v>
      </c>
      <c r="L499" s="8">
        <f t="shared" si="253"/>
        <v>0</v>
      </c>
      <c r="M499" s="8">
        <f t="shared" si="253"/>
        <v>0</v>
      </c>
      <c r="N499" s="74" t="s">
        <v>19</v>
      </c>
      <c r="O499" s="74"/>
    </row>
    <row r="500" spans="1:18" s="10" customFormat="1">
      <c r="A500" s="54"/>
      <c r="B500" s="57"/>
      <c r="C500" s="26" t="s">
        <v>0</v>
      </c>
      <c r="D500" s="8">
        <f t="shared" ref="D500:M500" si="254">D504+D508+D512+D516</f>
        <v>0</v>
      </c>
      <c r="E500" s="8">
        <f t="shared" si="254"/>
        <v>0</v>
      </c>
      <c r="F500" s="8">
        <f t="shared" si="254"/>
        <v>0</v>
      </c>
      <c r="G500" s="8">
        <f t="shared" si="254"/>
        <v>0</v>
      </c>
      <c r="H500" s="8">
        <f t="shared" si="254"/>
        <v>0</v>
      </c>
      <c r="I500" s="8">
        <f t="shared" si="254"/>
        <v>0</v>
      </c>
      <c r="J500" s="8">
        <f t="shared" si="254"/>
        <v>0</v>
      </c>
      <c r="K500" s="8">
        <f t="shared" si="254"/>
        <v>0</v>
      </c>
      <c r="L500" s="8">
        <f t="shared" si="254"/>
        <v>0</v>
      </c>
      <c r="M500" s="8">
        <f t="shared" si="254"/>
        <v>0</v>
      </c>
      <c r="N500" s="74"/>
      <c r="O500" s="74"/>
    </row>
    <row r="501" spans="1:18" s="10" customFormat="1">
      <c r="A501" s="54"/>
      <c r="B501" s="57"/>
      <c r="C501" s="26" t="s">
        <v>1</v>
      </c>
      <c r="D501" s="8">
        <f t="shared" ref="D501:M501" si="255">D505+D509+D513+D517</f>
        <v>29293.200000000004</v>
      </c>
      <c r="E501" s="8">
        <f t="shared" si="255"/>
        <v>0</v>
      </c>
      <c r="F501" s="8">
        <f t="shared" si="255"/>
        <v>5858.64</v>
      </c>
      <c r="G501" s="8">
        <f t="shared" si="255"/>
        <v>0</v>
      </c>
      <c r="H501" s="8">
        <f t="shared" si="255"/>
        <v>0</v>
      </c>
      <c r="I501" s="8">
        <f t="shared" si="255"/>
        <v>0</v>
      </c>
      <c r="J501" s="8">
        <f t="shared" si="255"/>
        <v>23434.560000000001</v>
      </c>
      <c r="K501" s="8">
        <f t="shared" si="255"/>
        <v>0</v>
      </c>
      <c r="L501" s="8">
        <f t="shared" si="255"/>
        <v>0</v>
      </c>
      <c r="M501" s="8">
        <f t="shared" si="255"/>
        <v>0</v>
      </c>
      <c r="N501" s="74"/>
      <c r="O501" s="74"/>
    </row>
    <row r="502" spans="1:18" s="10" customFormat="1">
      <c r="A502" s="55"/>
      <c r="B502" s="58"/>
      <c r="C502" s="26" t="s">
        <v>2</v>
      </c>
      <c r="D502" s="8">
        <f t="shared" ref="D502:M502" si="256">D506+D510+D514+D518</f>
        <v>19618.2</v>
      </c>
      <c r="E502" s="8">
        <f t="shared" si="256"/>
        <v>0</v>
      </c>
      <c r="F502" s="8">
        <f t="shared" si="256"/>
        <v>3923.6400000000003</v>
      </c>
      <c r="G502" s="8">
        <f t="shared" si="256"/>
        <v>0</v>
      </c>
      <c r="H502" s="8">
        <f t="shared" si="256"/>
        <v>0</v>
      </c>
      <c r="I502" s="8">
        <f t="shared" si="256"/>
        <v>0</v>
      </c>
      <c r="J502" s="8">
        <f t="shared" si="256"/>
        <v>15694.560000000001</v>
      </c>
      <c r="K502" s="8">
        <f t="shared" si="256"/>
        <v>0</v>
      </c>
      <c r="L502" s="8">
        <f t="shared" si="256"/>
        <v>0</v>
      </c>
      <c r="M502" s="8">
        <f t="shared" si="256"/>
        <v>0</v>
      </c>
      <c r="N502" s="74"/>
      <c r="O502" s="74"/>
    </row>
    <row r="503" spans="1:18" ht="15" customHeight="1">
      <c r="A503" s="52" t="s">
        <v>253</v>
      </c>
      <c r="B503" s="59" t="s">
        <v>82</v>
      </c>
      <c r="C503" s="27" t="s">
        <v>14</v>
      </c>
      <c r="D503" s="13">
        <f t="shared" ref="D503:D518" si="257">F503+H503+J503+L503</f>
        <v>20737.800000000003</v>
      </c>
      <c r="E503" s="13">
        <f t="shared" ref="E503:E518" si="258">G503+I503+K503+M503</f>
        <v>0</v>
      </c>
      <c r="F503" s="13">
        <f t="shared" ref="F503:M503" si="259">SUM(F504:F506)</f>
        <v>4147.5600000000004</v>
      </c>
      <c r="G503" s="13">
        <f t="shared" si="259"/>
        <v>0</v>
      </c>
      <c r="H503" s="13">
        <f t="shared" si="259"/>
        <v>0</v>
      </c>
      <c r="I503" s="13">
        <f t="shared" si="259"/>
        <v>0</v>
      </c>
      <c r="J503" s="13">
        <f t="shared" si="259"/>
        <v>16590.240000000002</v>
      </c>
      <c r="K503" s="13">
        <f t="shared" si="259"/>
        <v>0</v>
      </c>
      <c r="L503" s="13">
        <f t="shared" si="259"/>
        <v>0</v>
      </c>
      <c r="M503" s="13">
        <f t="shared" si="259"/>
        <v>0</v>
      </c>
      <c r="N503" s="37" t="s">
        <v>19</v>
      </c>
      <c r="O503" s="37"/>
      <c r="R503" s="7"/>
    </row>
    <row r="504" spans="1:18" ht="15" customHeight="1">
      <c r="A504" s="52"/>
      <c r="B504" s="59"/>
      <c r="C504" s="27" t="s">
        <v>0</v>
      </c>
      <c r="D504" s="13">
        <f t="shared" si="257"/>
        <v>0</v>
      </c>
      <c r="E504" s="13">
        <f t="shared" si="258"/>
        <v>0</v>
      </c>
      <c r="F504" s="13"/>
      <c r="G504" s="13"/>
      <c r="H504" s="13"/>
      <c r="I504" s="13"/>
      <c r="J504" s="13"/>
      <c r="K504" s="13"/>
      <c r="L504" s="13"/>
      <c r="M504" s="13"/>
      <c r="N504" s="37"/>
      <c r="O504" s="37"/>
      <c r="R504" s="7"/>
    </row>
    <row r="505" spans="1:18">
      <c r="A505" s="52"/>
      <c r="B505" s="59"/>
      <c r="C505" s="27" t="s">
        <v>1</v>
      </c>
      <c r="D505" s="13">
        <f t="shared" si="257"/>
        <v>20737.800000000003</v>
      </c>
      <c r="E505" s="13">
        <f t="shared" si="258"/>
        <v>0</v>
      </c>
      <c r="F505" s="13">
        <v>4147.5600000000004</v>
      </c>
      <c r="G505" s="13"/>
      <c r="H505" s="13"/>
      <c r="I505" s="13"/>
      <c r="J505" s="13">
        <v>16590.240000000002</v>
      </c>
      <c r="K505" s="13"/>
      <c r="L505" s="13"/>
      <c r="M505" s="13"/>
      <c r="N505" s="37"/>
      <c r="O505" s="37"/>
      <c r="R505" s="7"/>
    </row>
    <row r="506" spans="1:18">
      <c r="A506" s="52"/>
      <c r="B506" s="59"/>
      <c r="C506" s="27" t="s">
        <v>2</v>
      </c>
      <c r="D506" s="13">
        <f t="shared" si="257"/>
        <v>0</v>
      </c>
      <c r="E506" s="13">
        <f t="shared" si="258"/>
        <v>0</v>
      </c>
      <c r="F506" s="13"/>
      <c r="G506" s="13"/>
      <c r="H506" s="13"/>
      <c r="I506" s="13"/>
      <c r="J506" s="13"/>
      <c r="K506" s="13"/>
      <c r="L506" s="13"/>
      <c r="M506" s="13"/>
      <c r="N506" s="37"/>
      <c r="O506" s="37"/>
      <c r="R506" s="7"/>
    </row>
    <row r="507" spans="1:18" ht="15" customHeight="1">
      <c r="A507" s="52" t="s">
        <v>254</v>
      </c>
      <c r="B507" s="59" t="s">
        <v>37</v>
      </c>
      <c r="C507" s="27" t="s">
        <v>14</v>
      </c>
      <c r="D507" s="13">
        <f t="shared" si="257"/>
        <v>8555.4</v>
      </c>
      <c r="E507" s="13">
        <f t="shared" si="258"/>
        <v>0</v>
      </c>
      <c r="F507" s="13">
        <f t="shared" ref="F507:M507" si="260">SUM(F508:F510)</f>
        <v>1711.08</v>
      </c>
      <c r="G507" s="13">
        <f t="shared" si="260"/>
        <v>0</v>
      </c>
      <c r="H507" s="13">
        <f t="shared" si="260"/>
        <v>0</v>
      </c>
      <c r="I507" s="13">
        <f t="shared" si="260"/>
        <v>0</v>
      </c>
      <c r="J507" s="13">
        <f t="shared" si="260"/>
        <v>6844.32</v>
      </c>
      <c r="K507" s="13">
        <f t="shared" si="260"/>
        <v>0</v>
      </c>
      <c r="L507" s="13">
        <f t="shared" si="260"/>
        <v>0</v>
      </c>
      <c r="M507" s="13">
        <f t="shared" si="260"/>
        <v>0</v>
      </c>
      <c r="N507" s="37" t="s">
        <v>19</v>
      </c>
      <c r="O507" s="37"/>
      <c r="R507" s="7"/>
    </row>
    <row r="508" spans="1:18" ht="15" customHeight="1">
      <c r="A508" s="52"/>
      <c r="B508" s="59"/>
      <c r="C508" s="27" t="s">
        <v>0</v>
      </c>
      <c r="D508" s="13">
        <f t="shared" si="257"/>
        <v>0</v>
      </c>
      <c r="E508" s="13">
        <f t="shared" si="258"/>
        <v>0</v>
      </c>
      <c r="F508" s="13"/>
      <c r="G508" s="13"/>
      <c r="H508" s="13"/>
      <c r="I508" s="13"/>
      <c r="J508" s="13"/>
      <c r="K508" s="13"/>
      <c r="L508" s="13"/>
      <c r="M508" s="13"/>
      <c r="N508" s="37"/>
      <c r="O508" s="37"/>
      <c r="R508" s="7"/>
    </row>
    <row r="509" spans="1:18">
      <c r="A509" s="52"/>
      <c r="B509" s="59"/>
      <c r="C509" s="27" t="s">
        <v>1</v>
      </c>
      <c r="D509" s="13">
        <f t="shared" si="257"/>
        <v>8555.4</v>
      </c>
      <c r="E509" s="13">
        <f t="shared" si="258"/>
        <v>0</v>
      </c>
      <c r="F509" s="13">
        <v>1711.08</v>
      </c>
      <c r="G509" s="13"/>
      <c r="H509" s="13"/>
      <c r="I509" s="13"/>
      <c r="J509" s="13">
        <v>6844.32</v>
      </c>
      <c r="K509" s="13"/>
      <c r="L509" s="13"/>
      <c r="M509" s="13"/>
      <c r="N509" s="37"/>
      <c r="O509" s="37"/>
      <c r="R509" s="7"/>
    </row>
    <row r="510" spans="1:18">
      <c r="A510" s="52"/>
      <c r="B510" s="59"/>
      <c r="C510" s="27" t="s">
        <v>2</v>
      </c>
      <c r="D510" s="13">
        <f t="shared" si="257"/>
        <v>0</v>
      </c>
      <c r="E510" s="13">
        <f t="shared" si="258"/>
        <v>0</v>
      </c>
      <c r="F510" s="13"/>
      <c r="G510" s="13"/>
      <c r="H510" s="13"/>
      <c r="I510" s="13"/>
      <c r="J510" s="13"/>
      <c r="K510" s="13"/>
      <c r="L510" s="13"/>
      <c r="M510" s="13"/>
      <c r="N510" s="37"/>
      <c r="O510" s="37"/>
      <c r="R510" s="7"/>
    </row>
    <row r="511" spans="1:18" ht="15" customHeight="1">
      <c r="A511" s="52" t="s">
        <v>255</v>
      </c>
      <c r="B511" s="59" t="s">
        <v>50</v>
      </c>
      <c r="C511" s="27" t="s">
        <v>14</v>
      </c>
      <c r="D511" s="13">
        <f t="shared" si="257"/>
        <v>15892.2</v>
      </c>
      <c r="E511" s="13">
        <f t="shared" si="258"/>
        <v>0</v>
      </c>
      <c r="F511" s="13">
        <f t="shared" ref="F511:M511" si="261">SUM(F512:F514)</f>
        <v>3178.44</v>
      </c>
      <c r="G511" s="13">
        <f t="shared" si="261"/>
        <v>0</v>
      </c>
      <c r="H511" s="13">
        <f t="shared" si="261"/>
        <v>0</v>
      </c>
      <c r="I511" s="13">
        <f t="shared" si="261"/>
        <v>0</v>
      </c>
      <c r="J511" s="13">
        <f t="shared" si="261"/>
        <v>12713.76</v>
      </c>
      <c r="K511" s="13">
        <f t="shared" si="261"/>
        <v>0</v>
      </c>
      <c r="L511" s="13">
        <f t="shared" si="261"/>
        <v>0</v>
      </c>
      <c r="M511" s="13">
        <f t="shared" si="261"/>
        <v>0</v>
      </c>
      <c r="N511" s="37" t="s">
        <v>19</v>
      </c>
      <c r="O511" s="37"/>
      <c r="R511" s="7"/>
    </row>
    <row r="512" spans="1:18" ht="15" customHeight="1">
      <c r="A512" s="52"/>
      <c r="B512" s="59"/>
      <c r="C512" s="27" t="s">
        <v>0</v>
      </c>
      <c r="D512" s="13">
        <f t="shared" si="257"/>
        <v>0</v>
      </c>
      <c r="E512" s="13">
        <f t="shared" si="258"/>
        <v>0</v>
      </c>
      <c r="F512" s="13"/>
      <c r="G512" s="13"/>
      <c r="H512" s="13"/>
      <c r="I512" s="13"/>
      <c r="J512" s="13"/>
      <c r="K512" s="13"/>
      <c r="L512" s="13"/>
      <c r="M512" s="13"/>
      <c r="N512" s="37"/>
      <c r="O512" s="37"/>
      <c r="R512" s="7"/>
    </row>
    <row r="513" spans="1:18">
      <c r="A513" s="52"/>
      <c r="B513" s="59"/>
      <c r="C513" s="27" t="s">
        <v>1</v>
      </c>
      <c r="D513" s="13">
        <f t="shared" si="257"/>
        <v>0</v>
      </c>
      <c r="E513" s="13">
        <f t="shared" si="258"/>
        <v>0</v>
      </c>
      <c r="F513" s="13"/>
      <c r="G513" s="13"/>
      <c r="H513" s="13"/>
      <c r="I513" s="13"/>
      <c r="J513" s="13"/>
      <c r="K513" s="13"/>
      <c r="L513" s="13"/>
      <c r="M513" s="13"/>
      <c r="N513" s="37"/>
      <c r="O513" s="37"/>
      <c r="R513" s="7"/>
    </row>
    <row r="514" spans="1:18">
      <c r="A514" s="52"/>
      <c r="B514" s="59"/>
      <c r="C514" s="27" t="s">
        <v>2</v>
      </c>
      <c r="D514" s="13">
        <f t="shared" si="257"/>
        <v>15892.2</v>
      </c>
      <c r="E514" s="13">
        <f t="shared" si="258"/>
        <v>0</v>
      </c>
      <c r="F514" s="13">
        <v>3178.44</v>
      </c>
      <c r="G514" s="13"/>
      <c r="H514" s="13"/>
      <c r="I514" s="13"/>
      <c r="J514" s="13">
        <v>12713.76</v>
      </c>
      <c r="K514" s="13"/>
      <c r="L514" s="13"/>
      <c r="M514" s="13"/>
      <c r="N514" s="37"/>
      <c r="O514" s="37"/>
      <c r="R514" s="7"/>
    </row>
    <row r="515" spans="1:18" ht="15" customHeight="1">
      <c r="A515" s="52" t="s">
        <v>256</v>
      </c>
      <c r="B515" s="59" t="s">
        <v>51</v>
      </c>
      <c r="C515" s="27" t="s">
        <v>14</v>
      </c>
      <c r="D515" s="13">
        <f t="shared" si="257"/>
        <v>3726</v>
      </c>
      <c r="E515" s="13">
        <f t="shared" si="258"/>
        <v>0</v>
      </c>
      <c r="F515" s="13">
        <f t="shared" ref="F515:M515" si="262">SUM(F516:F518)</f>
        <v>745.2</v>
      </c>
      <c r="G515" s="13">
        <f t="shared" si="262"/>
        <v>0</v>
      </c>
      <c r="H515" s="13">
        <f t="shared" si="262"/>
        <v>0</v>
      </c>
      <c r="I515" s="13">
        <f t="shared" si="262"/>
        <v>0</v>
      </c>
      <c r="J515" s="13">
        <f t="shared" si="262"/>
        <v>2980.8</v>
      </c>
      <c r="K515" s="13">
        <f t="shared" si="262"/>
        <v>0</v>
      </c>
      <c r="L515" s="13">
        <f t="shared" si="262"/>
        <v>0</v>
      </c>
      <c r="M515" s="13">
        <f t="shared" si="262"/>
        <v>0</v>
      </c>
      <c r="N515" s="37" t="s">
        <v>19</v>
      </c>
      <c r="O515" s="37"/>
      <c r="R515" s="7"/>
    </row>
    <row r="516" spans="1:18" ht="15" customHeight="1">
      <c r="A516" s="52"/>
      <c r="B516" s="59"/>
      <c r="C516" s="27" t="s">
        <v>0</v>
      </c>
      <c r="D516" s="13">
        <f t="shared" si="257"/>
        <v>0</v>
      </c>
      <c r="E516" s="13">
        <f t="shared" si="258"/>
        <v>0</v>
      </c>
      <c r="F516" s="13"/>
      <c r="G516" s="13"/>
      <c r="H516" s="13"/>
      <c r="I516" s="13"/>
      <c r="J516" s="13"/>
      <c r="K516" s="13"/>
      <c r="L516" s="13"/>
      <c r="M516" s="13"/>
      <c r="N516" s="37"/>
      <c r="O516" s="37"/>
      <c r="R516" s="7"/>
    </row>
    <row r="517" spans="1:18">
      <c r="A517" s="52"/>
      <c r="B517" s="59"/>
      <c r="C517" s="27" t="s">
        <v>1</v>
      </c>
      <c r="D517" s="13">
        <f t="shared" si="257"/>
        <v>0</v>
      </c>
      <c r="E517" s="13">
        <f t="shared" si="258"/>
        <v>0</v>
      </c>
      <c r="F517" s="13"/>
      <c r="G517" s="13"/>
      <c r="H517" s="13"/>
      <c r="I517" s="13"/>
      <c r="J517" s="13"/>
      <c r="K517" s="13"/>
      <c r="L517" s="13"/>
      <c r="M517" s="13"/>
      <c r="N517" s="37"/>
      <c r="O517" s="37"/>
      <c r="R517" s="7"/>
    </row>
    <row r="518" spans="1:18">
      <c r="A518" s="52"/>
      <c r="B518" s="59"/>
      <c r="C518" s="27" t="s">
        <v>2</v>
      </c>
      <c r="D518" s="13">
        <f t="shared" si="257"/>
        <v>3726</v>
      </c>
      <c r="E518" s="13">
        <f t="shared" si="258"/>
        <v>0</v>
      </c>
      <c r="F518" s="13">
        <v>745.2</v>
      </c>
      <c r="G518" s="13"/>
      <c r="H518" s="13"/>
      <c r="I518" s="13"/>
      <c r="J518" s="13">
        <v>2980.8</v>
      </c>
      <c r="K518" s="13"/>
      <c r="L518" s="13"/>
      <c r="M518" s="13"/>
      <c r="N518" s="37"/>
      <c r="O518" s="37"/>
      <c r="R518" s="7"/>
    </row>
    <row r="519" spans="1:18" s="10" customFormat="1">
      <c r="A519" s="53" t="s">
        <v>130</v>
      </c>
      <c r="B519" s="56" t="s">
        <v>211</v>
      </c>
      <c r="C519" s="26" t="s">
        <v>14</v>
      </c>
      <c r="D519" s="8">
        <f>D523+D527</f>
        <v>4500</v>
      </c>
      <c r="E519" s="8">
        <f t="shared" ref="E519:M519" si="263">E523+E527</f>
        <v>4500</v>
      </c>
      <c r="F519" s="8">
        <f t="shared" si="263"/>
        <v>4500</v>
      </c>
      <c r="G519" s="8">
        <f t="shared" si="263"/>
        <v>4500</v>
      </c>
      <c r="H519" s="8">
        <f t="shared" si="263"/>
        <v>0</v>
      </c>
      <c r="I519" s="8">
        <f t="shared" si="263"/>
        <v>0</v>
      </c>
      <c r="J519" s="8">
        <f t="shared" si="263"/>
        <v>0</v>
      </c>
      <c r="K519" s="8">
        <f t="shared" si="263"/>
        <v>0</v>
      </c>
      <c r="L519" s="8">
        <f t="shared" si="263"/>
        <v>0</v>
      </c>
      <c r="M519" s="8">
        <f t="shared" si="263"/>
        <v>0</v>
      </c>
      <c r="N519" s="74" t="s">
        <v>19</v>
      </c>
      <c r="O519" s="74"/>
    </row>
    <row r="520" spans="1:18" s="10" customFormat="1">
      <c r="A520" s="54"/>
      <c r="B520" s="57"/>
      <c r="C520" s="26" t="s">
        <v>0</v>
      </c>
      <c r="D520" s="8">
        <f t="shared" ref="D520:M520" si="264">D524+D528</f>
        <v>4500</v>
      </c>
      <c r="E520" s="8">
        <f t="shared" si="264"/>
        <v>4500</v>
      </c>
      <c r="F520" s="8">
        <f t="shared" si="264"/>
        <v>4500</v>
      </c>
      <c r="G520" s="8">
        <f t="shared" si="264"/>
        <v>4500</v>
      </c>
      <c r="H520" s="8">
        <f t="shared" si="264"/>
        <v>0</v>
      </c>
      <c r="I520" s="8">
        <f t="shared" si="264"/>
        <v>0</v>
      </c>
      <c r="J520" s="8">
        <f t="shared" si="264"/>
        <v>0</v>
      </c>
      <c r="K520" s="8">
        <f t="shared" si="264"/>
        <v>0</v>
      </c>
      <c r="L520" s="8">
        <f t="shared" si="264"/>
        <v>0</v>
      </c>
      <c r="M520" s="8">
        <f t="shared" si="264"/>
        <v>0</v>
      </c>
      <c r="N520" s="74"/>
      <c r="O520" s="74"/>
    </row>
    <row r="521" spans="1:18" s="10" customFormat="1" ht="27" customHeight="1">
      <c r="A521" s="54"/>
      <c r="B521" s="57"/>
      <c r="C521" s="26" t="s">
        <v>1</v>
      </c>
      <c r="D521" s="8">
        <f t="shared" ref="D521:M521" si="265">D525+D529</f>
        <v>0</v>
      </c>
      <c r="E521" s="8">
        <f t="shared" si="265"/>
        <v>0</v>
      </c>
      <c r="F521" s="8">
        <f t="shared" si="265"/>
        <v>0</v>
      </c>
      <c r="G521" s="8">
        <f t="shared" si="265"/>
        <v>0</v>
      </c>
      <c r="H521" s="8">
        <f t="shared" si="265"/>
        <v>0</v>
      </c>
      <c r="I521" s="8">
        <f t="shared" si="265"/>
        <v>0</v>
      </c>
      <c r="J521" s="8">
        <f t="shared" si="265"/>
        <v>0</v>
      </c>
      <c r="K521" s="8">
        <f t="shared" si="265"/>
        <v>0</v>
      </c>
      <c r="L521" s="8">
        <f t="shared" si="265"/>
        <v>0</v>
      </c>
      <c r="M521" s="8">
        <f t="shared" si="265"/>
        <v>0</v>
      </c>
      <c r="N521" s="74"/>
      <c r="O521" s="74"/>
    </row>
    <row r="522" spans="1:18" s="10" customFormat="1" ht="27" customHeight="1">
      <c r="A522" s="55"/>
      <c r="B522" s="58"/>
      <c r="C522" s="26" t="s">
        <v>2</v>
      </c>
      <c r="D522" s="8">
        <f t="shared" ref="D522:M522" si="266">D526+D530</f>
        <v>0</v>
      </c>
      <c r="E522" s="8">
        <f t="shared" si="266"/>
        <v>0</v>
      </c>
      <c r="F522" s="8">
        <f t="shared" si="266"/>
        <v>0</v>
      </c>
      <c r="G522" s="8">
        <f t="shared" si="266"/>
        <v>0</v>
      </c>
      <c r="H522" s="8">
        <f t="shared" si="266"/>
        <v>0</v>
      </c>
      <c r="I522" s="8">
        <f t="shared" si="266"/>
        <v>0</v>
      </c>
      <c r="J522" s="8">
        <f t="shared" si="266"/>
        <v>0</v>
      </c>
      <c r="K522" s="8">
        <f t="shared" si="266"/>
        <v>0</v>
      </c>
      <c r="L522" s="8">
        <f t="shared" si="266"/>
        <v>0</v>
      </c>
      <c r="M522" s="8">
        <f t="shared" si="266"/>
        <v>0</v>
      </c>
      <c r="N522" s="74"/>
      <c r="O522" s="74"/>
    </row>
    <row r="523" spans="1:18" ht="20.25" customHeight="1">
      <c r="A523" s="52" t="s">
        <v>212</v>
      </c>
      <c r="B523" s="48" t="s">
        <v>112</v>
      </c>
      <c r="C523" s="27" t="s">
        <v>14</v>
      </c>
      <c r="D523" s="13">
        <f t="shared" ref="D523:E530" si="267">F523+H523+J523+L523</f>
        <v>4365</v>
      </c>
      <c r="E523" s="13">
        <f t="shared" si="267"/>
        <v>4365</v>
      </c>
      <c r="F523" s="13">
        <f t="shared" ref="F523:M523" si="268">SUM(F524:F526)</f>
        <v>4365</v>
      </c>
      <c r="G523" s="13">
        <f t="shared" si="268"/>
        <v>4365</v>
      </c>
      <c r="H523" s="13">
        <f t="shared" si="268"/>
        <v>0</v>
      </c>
      <c r="I523" s="13">
        <f t="shared" si="268"/>
        <v>0</v>
      </c>
      <c r="J523" s="13">
        <f t="shared" si="268"/>
        <v>0</v>
      </c>
      <c r="K523" s="13">
        <f t="shared" si="268"/>
        <v>0</v>
      </c>
      <c r="L523" s="13">
        <f t="shared" si="268"/>
        <v>0</v>
      </c>
      <c r="M523" s="13">
        <f t="shared" si="268"/>
        <v>0</v>
      </c>
      <c r="N523" s="37" t="s">
        <v>19</v>
      </c>
      <c r="O523" s="37"/>
      <c r="R523" s="7"/>
    </row>
    <row r="524" spans="1:18" ht="20.25" customHeight="1">
      <c r="A524" s="52"/>
      <c r="B524" s="48"/>
      <c r="C524" s="27" t="s">
        <v>0</v>
      </c>
      <c r="D524" s="13">
        <f t="shared" si="267"/>
        <v>4365</v>
      </c>
      <c r="E524" s="13">
        <f t="shared" si="267"/>
        <v>4365</v>
      </c>
      <c r="F524" s="13">
        <v>4365</v>
      </c>
      <c r="G524" s="13">
        <v>4365</v>
      </c>
      <c r="H524" s="13"/>
      <c r="I524" s="13"/>
      <c r="J524" s="13"/>
      <c r="K524" s="13"/>
      <c r="L524" s="13"/>
      <c r="M524" s="13"/>
      <c r="N524" s="37"/>
      <c r="O524" s="37"/>
      <c r="R524" s="7"/>
    </row>
    <row r="525" spans="1:18" ht="20.25" customHeight="1">
      <c r="A525" s="52"/>
      <c r="B525" s="48"/>
      <c r="C525" s="27" t="s">
        <v>1</v>
      </c>
      <c r="D525" s="13">
        <f t="shared" si="267"/>
        <v>0</v>
      </c>
      <c r="E525" s="13">
        <f t="shared" si="267"/>
        <v>0</v>
      </c>
      <c r="F525" s="13"/>
      <c r="G525" s="13"/>
      <c r="H525" s="13"/>
      <c r="I525" s="13"/>
      <c r="J525" s="13"/>
      <c r="K525" s="13"/>
      <c r="L525" s="13"/>
      <c r="M525" s="13"/>
      <c r="N525" s="37"/>
      <c r="O525" s="37"/>
      <c r="R525" s="7"/>
    </row>
    <row r="526" spans="1:18" ht="20.25" customHeight="1">
      <c r="A526" s="52"/>
      <c r="B526" s="48"/>
      <c r="C526" s="27" t="s">
        <v>2</v>
      </c>
      <c r="D526" s="13">
        <f t="shared" si="267"/>
        <v>0</v>
      </c>
      <c r="E526" s="13">
        <f t="shared" si="267"/>
        <v>0</v>
      </c>
      <c r="F526" s="13"/>
      <c r="G526" s="13"/>
      <c r="H526" s="13"/>
      <c r="I526" s="13"/>
      <c r="J526" s="13"/>
      <c r="K526" s="13"/>
      <c r="L526" s="13"/>
      <c r="M526" s="13"/>
      <c r="N526" s="37"/>
      <c r="O526" s="37"/>
      <c r="R526" s="7"/>
    </row>
    <row r="527" spans="1:18" ht="20.25" customHeight="1">
      <c r="A527" s="52" t="s">
        <v>213</v>
      </c>
      <c r="B527" s="48" t="s">
        <v>113</v>
      </c>
      <c r="C527" s="27" t="s">
        <v>14</v>
      </c>
      <c r="D527" s="13">
        <f t="shared" si="267"/>
        <v>135</v>
      </c>
      <c r="E527" s="13">
        <f t="shared" si="267"/>
        <v>135</v>
      </c>
      <c r="F527" s="13">
        <f t="shared" ref="F527:M527" si="269">SUM(F528:F530)</f>
        <v>135</v>
      </c>
      <c r="G527" s="13">
        <f t="shared" si="269"/>
        <v>135</v>
      </c>
      <c r="H527" s="13">
        <f t="shared" si="269"/>
        <v>0</v>
      </c>
      <c r="I527" s="13">
        <f t="shared" si="269"/>
        <v>0</v>
      </c>
      <c r="J527" s="13">
        <f t="shared" si="269"/>
        <v>0</v>
      </c>
      <c r="K527" s="13">
        <f t="shared" si="269"/>
        <v>0</v>
      </c>
      <c r="L527" s="13">
        <f t="shared" si="269"/>
        <v>0</v>
      </c>
      <c r="M527" s="13">
        <f t="shared" si="269"/>
        <v>0</v>
      </c>
      <c r="N527" s="37" t="s">
        <v>19</v>
      </c>
      <c r="O527" s="37"/>
      <c r="R527" s="7"/>
    </row>
    <row r="528" spans="1:18" ht="20.25" customHeight="1">
      <c r="A528" s="52"/>
      <c r="B528" s="48"/>
      <c r="C528" s="27" t="s">
        <v>0</v>
      </c>
      <c r="D528" s="13">
        <f t="shared" si="267"/>
        <v>135</v>
      </c>
      <c r="E528" s="13">
        <f t="shared" si="267"/>
        <v>135</v>
      </c>
      <c r="F528" s="13">
        <v>135</v>
      </c>
      <c r="G528" s="13">
        <v>135</v>
      </c>
      <c r="H528" s="13"/>
      <c r="I528" s="13"/>
      <c r="J528" s="13"/>
      <c r="K528" s="13"/>
      <c r="L528" s="13"/>
      <c r="M528" s="13"/>
      <c r="N528" s="37"/>
      <c r="O528" s="37"/>
      <c r="R528" s="7"/>
    </row>
    <row r="529" spans="1:18" ht="20.25" customHeight="1">
      <c r="A529" s="52"/>
      <c r="B529" s="48"/>
      <c r="C529" s="27" t="s">
        <v>1</v>
      </c>
      <c r="D529" s="13">
        <f t="shared" si="267"/>
        <v>0</v>
      </c>
      <c r="E529" s="13">
        <f t="shared" si="267"/>
        <v>0</v>
      </c>
      <c r="F529" s="13"/>
      <c r="G529" s="13"/>
      <c r="H529" s="13"/>
      <c r="I529" s="13"/>
      <c r="J529" s="13"/>
      <c r="K529" s="13"/>
      <c r="L529" s="13"/>
      <c r="M529" s="13"/>
      <c r="N529" s="37"/>
      <c r="O529" s="37"/>
      <c r="R529" s="7"/>
    </row>
    <row r="530" spans="1:18" ht="20.25" customHeight="1">
      <c r="A530" s="52"/>
      <c r="B530" s="48"/>
      <c r="C530" s="27" t="s">
        <v>2</v>
      </c>
      <c r="D530" s="13">
        <f t="shared" si="267"/>
        <v>0</v>
      </c>
      <c r="E530" s="13">
        <f t="shared" si="267"/>
        <v>0</v>
      </c>
      <c r="F530" s="13"/>
      <c r="G530" s="13"/>
      <c r="H530" s="13"/>
      <c r="I530" s="13"/>
      <c r="J530" s="13"/>
      <c r="K530" s="13"/>
      <c r="L530" s="13"/>
      <c r="M530" s="13"/>
      <c r="N530" s="37"/>
      <c r="O530" s="37"/>
      <c r="R530" s="7"/>
    </row>
    <row r="531" spans="1:18" s="10" customFormat="1" ht="15" customHeight="1">
      <c r="A531" s="75"/>
      <c r="B531" s="74" t="s">
        <v>17</v>
      </c>
      <c r="C531" s="26" t="s">
        <v>14</v>
      </c>
      <c r="D531" s="8">
        <f t="shared" ref="D531:M531" si="270">D311+D351+D395+D423+D471+D499+D519</f>
        <v>1085177.53036</v>
      </c>
      <c r="E531" s="8">
        <f t="shared" si="270"/>
        <v>49256.800000000003</v>
      </c>
      <c r="F531" s="8">
        <f t="shared" si="270"/>
        <v>318271.14236</v>
      </c>
      <c r="G531" s="8">
        <f t="shared" si="270"/>
        <v>49256.800000000003</v>
      </c>
      <c r="H531" s="8">
        <f t="shared" si="270"/>
        <v>0</v>
      </c>
      <c r="I531" s="8">
        <f t="shared" si="270"/>
        <v>0</v>
      </c>
      <c r="J531" s="8">
        <f t="shared" si="270"/>
        <v>766906.63799999992</v>
      </c>
      <c r="K531" s="8">
        <f t="shared" si="270"/>
        <v>0</v>
      </c>
      <c r="L531" s="8">
        <f t="shared" si="270"/>
        <v>0</v>
      </c>
      <c r="M531" s="8">
        <f t="shared" si="270"/>
        <v>0</v>
      </c>
      <c r="N531" s="74"/>
      <c r="O531" s="74"/>
      <c r="R531" s="25"/>
    </row>
    <row r="532" spans="1:18" s="10" customFormat="1">
      <c r="A532" s="75"/>
      <c r="B532" s="74"/>
      <c r="C532" s="26" t="s">
        <v>0</v>
      </c>
      <c r="D532" s="8">
        <f t="shared" ref="D532:M532" si="271">D312+D352+D396+D424+D472+D500+D520</f>
        <v>474050.42036000005</v>
      </c>
      <c r="E532" s="8">
        <f t="shared" si="271"/>
        <v>11279.5</v>
      </c>
      <c r="F532" s="8">
        <f t="shared" si="271"/>
        <v>165663.83035999999</v>
      </c>
      <c r="G532" s="8">
        <f t="shared" si="271"/>
        <v>11279.5</v>
      </c>
      <c r="H532" s="8">
        <f t="shared" si="271"/>
        <v>0</v>
      </c>
      <c r="I532" s="8">
        <f t="shared" si="271"/>
        <v>0</v>
      </c>
      <c r="J532" s="8">
        <f t="shared" si="271"/>
        <v>308386.58999999997</v>
      </c>
      <c r="K532" s="8">
        <f t="shared" si="271"/>
        <v>0</v>
      </c>
      <c r="L532" s="8">
        <f t="shared" si="271"/>
        <v>0</v>
      </c>
      <c r="M532" s="8">
        <f t="shared" si="271"/>
        <v>0</v>
      </c>
      <c r="N532" s="74"/>
      <c r="O532" s="74"/>
      <c r="R532" s="25"/>
    </row>
    <row r="533" spans="1:18" s="10" customFormat="1">
      <c r="A533" s="75"/>
      <c r="B533" s="74"/>
      <c r="C533" s="26" t="s">
        <v>1</v>
      </c>
      <c r="D533" s="8">
        <f t="shared" ref="D533:M533" si="272">D313+D353+D397+D425+D473+D501+D521</f>
        <v>344294.97</v>
      </c>
      <c r="E533" s="8">
        <f t="shared" si="272"/>
        <v>37977.300000000003</v>
      </c>
      <c r="F533" s="8">
        <f t="shared" si="272"/>
        <v>99240.857999999993</v>
      </c>
      <c r="G533" s="8">
        <f t="shared" si="272"/>
        <v>37977.300000000003</v>
      </c>
      <c r="H533" s="8">
        <f t="shared" si="272"/>
        <v>0</v>
      </c>
      <c r="I533" s="8">
        <f t="shared" si="272"/>
        <v>0</v>
      </c>
      <c r="J533" s="8">
        <f t="shared" si="272"/>
        <v>245054.23199999999</v>
      </c>
      <c r="K533" s="8">
        <f t="shared" si="272"/>
        <v>0</v>
      </c>
      <c r="L533" s="8">
        <f t="shared" si="272"/>
        <v>0</v>
      </c>
      <c r="M533" s="8">
        <f t="shared" si="272"/>
        <v>0</v>
      </c>
      <c r="N533" s="74"/>
      <c r="O533" s="74"/>
      <c r="R533" s="25"/>
    </row>
    <row r="534" spans="1:18" s="10" customFormat="1">
      <c r="A534" s="75"/>
      <c r="B534" s="74"/>
      <c r="C534" s="26" t="s">
        <v>2</v>
      </c>
      <c r="D534" s="8">
        <f t="shared" ref="D534:M534" si="273">D314+D354+D398+D426+D474+D502+D522</f>
        <v>266832.13999999996</v>
      </c>
      <c r="E534" s="8">
        <f t="shared" si="273"/>
        <v>0</v>
      </c>
      <c r="F534" s="8">
        <f t="shared" si="273"/>
        <v>53366.453999999998</v>
      </c>
      <c r="G534" s="8">
        <f t="shared" si="273"/>
        <v>0</v>
      </c>
      <c r="H534" s="8">
        <f t="shared" si="273"/>
        <v>0</v>
      </c>
      <c r="I534" s="8">
        <f t="shared" si="273"/>
        <v>0</v>
      </c>
      <c r="J534" s="8">
        <f t="shared" si="273"/>
        <v>213465.88399999999</v>
      </c>
      <c r="K534" s="8">
        <f t="shared" si="273"/>
        <v>0</v>
      </c>
      <c r="L534" s="8">
        <f t="shared" si="273"/>
        <v>0</v>
      </c>
      <c r="M534" s="8">
        <f t="shared" si="273"/>
        <v>0</v>
      </c>
      <c r="N534" s="74"/>
      <c r="O534" s="74"/>
      <c r="R534" s="25"/>
    </row>
    <row r="535" spans="1:18">
      <c r="A535" s="37"/>
      <c r="B535" s="37" t="s">
        <v>66</v>
      </c>
      <c r="C535" s="27" t="s">
        <v>14</v>
      </c>
      <c r="D535" s="13">
        <f t="shared" ref="D535:M535" si="274">D196+D237+D306+D531</f>
        <v>5324942.5263600005</v>
      </c>
      <c r="E535" s="13">
        <f t="shared" si="274"/>
        <v>2196431.2999999998</v>
      </c>
      <c r="F535" s="13">
        <f t="shared" si="274"/>
        <v>1377982.63836</v>
      </c>
      <c r="G535" s="13">
        <f t="shared" si="274"/>
        <v>394833.99999999994</v>
      </c>
      <c r="H535" s="13">
        <f t="shared" si="274"/>
        <v>0</v>
      </c>
      <c r="I535" s="13">
        <f t="shared" si="274"/>
        <v>0</v>
      </c>
      <c r="J535" s="13">
        <f t="shared" si="274"/>
        <v>3946960.1379999998</v>
      </c>
      <c r="K535" s="13">
        <f t="shared" si="274"/>
        <v>1801597.3</v>
      </c>
      <c r="L535" s="13">
        <f t="shared" si="274"/>
        <v>0</v>
      </c>
      <c r="M535" s="13">
        <f t="shared" si="274"/>
        <v>0</v>
      </c>
      <c r="N535" s="37"/>
      <c r="O535" s="37"/>
    </row>
    <row r="536" spans="1:18">
      <c r="A536" s="37"/>
      <c r="B536" s="37"/>
      <c r="C536" s="27" t="s">
        <v>0</v>
      </c>
      <c r="D536" s="13">
        <f t="shared" ref="D536:M536" si="275">D197+D238+D307+D532</f>
        <v>1259263.52036</v>
      </c>
      <c r="E536" s="13">
        <f t="shared" si="275"/>
        <v>557144</v>
      </c>
      <c r="F536" s="13">
        <f t="shared" si="275"/>
        <v>464685.13035999995</v>
      </c>
      <c r="G536" s="13">
        <f t="shared" si="275"/>
        <v>178908.4</v>
      </c>
      <c r="H536" s="13">
        <f t="shared" si="275"/>
        <v>0</v>
      </c>
      <c r="I536" s="13">
        <f t="shared" si="275"/>
        <v>0</v>
      </c>
      <c r="J536" s="13">
        <f t="shared" si="275"/>
        <v>794578.3899999999</v>
      </c>
      <c r="K536" s="13">
        <f t="shared" si="275"/>
        <v>378235.6</v>
      </c>
      <c r="L536" s="13">
        <f t="shared" si="275"/>
        <v>0</v>
      </c>
      <c r="M536" s="13">
        <f t="shared" si="275"/>
        <v>0</v>
      </c>
      <c r="N536" s="37"/>
      <c r="O536" s="37"/>
    </row>
    <row r="537" spans="1:18">
      <c r="A537" s="37"/>
      <c r="B537" s="37"/>
      <c r="C537" s="27" t="s">
        <v>1</v>
      </c>
      <c r="D537" s="13">
        <f t="shared" ref="D537:M537" si="276">D198+D239+D308+D533</f>
        <v>1807729.3360000001</v>
      </c>
      <c r="E537" s="13">
        <f t="shared" si="276"/>
        <v>955286.3</v>
      </c>
      <c r="F537" s="13">
        <f t="shared" si="276"/>
        <v>476814.52399999998</v>
      </c>
      <c r="G537" s="13">
        <f t="shared" si="276"/>
        <v>215925.59999999998</v>
      </c>
      <c r="H537" s="13">
        <f t="shared" si="276"/>
        <v>0</v>
      </c>
      <c r="I537" s="13">
        <f t="shared" si="276"/>
        <v>0</v>
      </c>
      <c r="J537" s="13">
        <f t="shared" si="276"/>
        <v>1330914.932</v>
      </c>
      <c r="K537" s="13">
        <f t="shared" si="276"/>
        <v>739360.7</v>
      </c>
      <c r="L537" s="13">
        <f t="shared" si="276"/>
        <v>0</v>
      </c>
      <c r="M537" s="13">
        <f t="shared" si="276"/>
        <v>0</v>
      </c>
      <c r="N537" s="37"/>
      <c r="O537" s="37"/>
    </row>
    <row r="538" spans="1:18">
      <c r="A538" s="37"/>
      <c r="B538" s="37"/>
      <c r="C538" s="27" t="s">
        <v>2</v>
      </c>
      <c r="D538" s="13">
        <f t="shared" ref="D538:M538" si="277">D199+D240+D309+D534</f>
        <v>2257949.67</v>
      </c>
      <c r="E538" s="13">
        <f t="shared" si="277"/>
        <v>684001</v>
      </c>
      <c r="F538" s="13">
        <f t="shared" si="277"/>
        <v>436482.98400000005</v>
      </c>
      <c r="G538" s="13">
        <f t="shared" si="277"/>
        <v>0</v>
      </c>
      <c r="H538" s="13">
        <f t="shared" si="277"/>
        <v>0</v>
      </c>
      <c r="I538" s="13">
        <f t="shared" si="277"/>
        <v>0</v>
      </c>
      <c r="J538" s="13">
        <f t="shared" si="277"/>
        <v>1821466.8840000001</v>
      </c>
      <c r="K538" s="13">
        <f t="shared" si="277"/>
        <v>684001</v>
      </c>
      <c r="L538" s="13">
        <f t="shared" si="277"/>
        <v>0</v>
      </c>
      <c r="M538" s="13">
        <f t="shared" si="277"/>
        <v>0</v>
      </c>
      <c r="N538" s="37"/>
      <c r="O538" s="37"/>
    </row>
    <row r="539" spans="1:18"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8"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2"/>
    </row>
    <row r="541" spans="1:18"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2"/>
    </row>
    <row r="542" spans="1:18"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2"/>
    </row>
    <row r="543" spans="1:18"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2"/>
    </row>
    <row r="544" spans="1:18"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2"/>
    </row>
    <row r="545" spans="4:14"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2"/>
    </row>
    <row r="546" spans="4:14"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2"/>
    </row>
    <row r="547" spans="4:14"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2"/>
    </row>
    <row r="548" spans="4:14"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2"/>
    </row>
    <row r="549" spans="4:14"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4:14"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4:14"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4:14"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4:14"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4:14"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4:14"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4:14"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4:14"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4:14"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4:14"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4:14"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4:13"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4:13"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4:13"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4:13"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4:13"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4:13"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4:13"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4:13"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4:13"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4:13"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4:13"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4:13"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4:13"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4:13"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4:13"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4:13"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4:13"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4:13"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4:13"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4:13"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4:13"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4:13">
      <c r="D582" s="7"/>
      <c r="E582" s="7"/>
      <c r="F582" s="7"/>
      <c r="G582" s="7"/>
      <c r="H582" s="7"/>
      <c r="I582" s="7"/>
      <c r="J582" s="7"/>
      <c r="K582" s="7"/>
      <c r="L582" s="7"/>
      <c r="M582" s="7"/>
    </row>
  </sheetData>
  <mergeCells count="431">
    <mergeCell ref="A395:A398"/>
    <mergeCell ref="A188:A191"/>
    <mergeCell ref="A205:A208"/>
    <mergeCell ref="N205:O208"/>
    <mergeCell ref="B205:B208"/>
    <mergeCell ref="N196:O199"/>
    <mergeCell ref="N188:O191"/>
    <mergeCell ref="N209:O212"/>
    <mergeCell ref="N200:O200"/>
    <mergeCell ref="A60:A63"/>
    <mergeCell ref="A68:A71"/>
    <mergeCell ref="N423:O426"/>
    <mergeCell ref="B217:B220"/>
    <mergeCell ref="A196:A199"/>
    <mergeCell ref="B266:B269"/>
    <mergeCell ref="A254:A257"/>
    <mergeCell ref="A351:A354"/>
    <mergeCell ref="N351:O354"/>
    <mergeCell ref="N327:O330"/>
    <mergeCell ref="N56:O59"/>
    <mergeCell ref="B56:B59"/>
    <mergeCell ref="N168:O171"/>
    <mergeCell ref="B254:B257"/>
    <mergeCell ref="N254:O257"/>
    <mergeCell ref="N229:O232"/>
    <mergeCell ref="N213:O216"/>
    <mergeCell ref="N217:O220"/>
    <mergeCell ref="B233:B236"/>
    <mergeCell ref="B237:B240"/>
    <mergeCell ref="A246:A249"/>
    <mergeCell ref="N278:O281"/>
    <mergeCell ref="N290:O293"/>
    <mergeCell ref="N311:O314"/>
    <mergeCell ref="L7:M7"/>
    <mergeCell ref="B11:C11"/>
    <mergeCell ref="J7:K7"/>
    <mergeCell ref="N395:O398"/>
    <mergeCell ref="A286:A289"/>
    <mergeCell ref="B310:C310"/>
    <mergeCell ref="A184:A187"/>
    <mergeCell ref="B184:B187"/>
    <mergeCell ref="B246:B249"/>
    <mergeCell ref="A233:A236"/>
    <mergeCell ref="R16:S19"/>
    <mergeCell ref="A20:A23"/>
    <mergeCell ref="B20:B23"/>
    <mergeCell ref="N20:O23"/>
    <mergeCell ref="R20:S23"/>
    <mergeCell ref="A16:A19"/>
    <mergeCell ref="B16:B19"/>
    <mergeCell ref="N16:O19"/>
    <mergeCell ref="A229:A232"/>
    <mergeCell ref="A237:A240"/>
    <mergeCell ref="N270:O273"/>
    <mergeCell ref="N286:O289"/>
    <mergeCell ref="N274:O277"/>
    <mergeCell ref="A274:A277"/>
    <mergeCell ref="B270:B273"/>
    <mergeCell ref="A270:A273"/>
    <mergeCell ref="B278:B281"/>
    <mergeCell ref="N237:O240"/>
    <mergeCell ref="A56:A59"/>
    <mergeCell ref="A40:A43"/>
    <mergeCell ref="K1:O1"/>
    <mergeCell ref="A3:O3"/>
    <mergeCell ref="A6:A8"/>
    <mergeCell ref="B6:B8"/>
    <mergeCell ref="C6:C8"/>
    <mergeCell ref="D6:E7"/>
    <mergeCell ref="F6:M6"/>
    <mergeCell ref="F7:G7"/>
    <mergeCell ref="L2:O2"/>
    <mergeCell ref="H7:I7"/>
    <mergeCell ref="B44:B47"/>
    <mergeCell ref="B28:B31"/>
    <mergeCell ref="B36:B39"/>
    <mergeCell ref="N32:O35"/>
    <mergeCell ref="N10:O10"/>
    <mergeCell ref="N11:O11"/>
    <mergeCell ref="N6:O8"/>
    <mergeCell ref="A4:O4"/>
    <mergeCell ref="A28:A31"/>
    <mergeCell ref="A12:A15"/>
    <mergeCell ref="B12:B15"/>
    <mergeCell ref="N12:O15"/>
    <mergeCell ref="A36:A39"/>
    <mergeCell ref="A32:A35"/>
    <mergeCell ref="A88:A91"/>
    <mergeCell ref="A44:A47"/>
    <mergeCell ref="A24:A27"/>
    <mergeCell ref="N9:O9"/>
    <mergeCell ref="B10:C10"/>
    <mergeCell ref="B24:B27"/>
    <mergeCell ref="N24:O27"/>
    <mergeCell ref="N44:O47"/>
    <mergeCell ref="B40:B43"/>
    <mergeCell ref="N28:O31"/>
    <mergeCell ref="A221:A224"/>
    <mergeCell ref="A72:A75"/>
    <mergeCell ref="B72:B75"/>
    <mergeCell ref="B209:B212"/>
    <mergeCell ref="B221:B224"/>
    <mergeCell ref="A96:A99"/>
    <mergeCell ref="A80:A83"/>
    <mergeCell ref="B80:B83"/>
    <mergeCell ref="A84:A87"/>
    <mergeCell ref="B84:B87"/>
    <mergeCell ref="N176:O179"/>
    <mergeCell ref="A180:A183"/>
    <mergeCell ref="B180:B183"/>
    <mergeCell ref="N180:O183"/>
    <mergeCell ref="A176:A179"/>
    <mergeCell ref="B229:B232"/>
    <mergeCell ref="B188:B191"/>
    <mergeCell ref="A225:A228"/>
    <mergeCell ref="B225:B228"/>
    <mergeCell ref="A217:A220"/>
    <mergeCell ref="N184:O187"/>
    <mergeCell ref="A76:A79"/>
    <mergeCell ref="B241:C241"/>
    <mergeCell ref="N241:O241"/>
    <mergeCell ref="A201:A204"/>
    <mergeCell ref="B201:B204"/>
    <mergeCell ref="N201:O204"/>
    <mergeCell ref="A213:A216"/>
    <mergeCell ref="B196:B199"/>
    <mergeCell ref="B213:B216"/>
    <mergeCell ref="N88:O91"/>
    <mergeCell ref="N92:O95"/>
    <mergeCell ref="N144:O147"/>
    <mergeCell ref="B192:B195"/>
    <mergeCell ref="N136:O139"/>
    <mergeCell ref="B144:B147"/>
    <mergeCell ref="N156:O159"/>
    <mergeCell ref="B176:B179"/>
    <mergeCell ref="N152:O155"/>
    <mergeCell ref="B96:B99"/>
    <mergeCell ref="N221:O224"/>
    <mergeCell ref="A192:A195"/>
    <mergeCell ref="A152:A155"/>
    <mergeCell ref="N435:O438"/>
    <mergeCell ref="N306:O309"/>
    <mergeCell ref="N302:O305"/>
    <mergeCell ref="N294:O297"/>
    <mergeCell ref="B298:B301"/>
    <mergeCell ref="N298:O301"/>
    <mergeCell ref="B359:B362"/>
    <mergeCell ref="N431:O434"/>
    <mergeCell ref="B399:B402"/>
    <mergeCell ref="N339:O342"/>
    <mergeCell ref="N343:O346"/>
    <mergeCell ref="B423:B426"/>
    <mergeCell ref="N375:O378"/>
    <mergeCell ref="B351:B354"/>
    <mergeCell ref="N403:O406"/>
    <mergeCell ref="N411:O414"/>
    <mergeCell ref="N383:O386"/>
    <mergeCell ref="A290:A293"/>
    <mergeCell ref="A294:A297"/>
    <mergeCell ref="B294:B297"/>
    <mergeCell ref="B290:B293"/>
    <mergeCell ref="A302:A305"/>
    <mergeCell ref="A355:A358"/>
    <mergeCell ref="B355:B358"/>
    <mergeCell ref="B306:B309"/>
    <mergeCell ref="B302:B305"/>
    <mergeCell ref="B315:B318"/>
    <mergeCell ref="B443:B446"/>
    <mergeCell ref="A427:A430"/>
    <mergeCell ref="A435:A438"/>
    <mergeCell ref="B487:B490"/>
    <mergeCell ref="A367:A370"/>
    <mergeCell ref="B367:B370"/>
    <mergeCell ref="B371:B374"/>
    <mergeCell ref="B431:B434"/>
    <mergeCell ref="B403:B406"/>
    <mergeCell ref="B395:B398"/>
    <mergeCell ref="A306:A309"/>
    <mergeCell ref="B435:B438"/>
    <mergeCell ref="B339:B342"/>
    <mergeCell ref="A347:A350"/>
    <mergeCell ref="B347:B350"/>
    <mergeCell ref="A387:A390"/>
    <mergeCell ref="B387:B390"/>
    <mergeCell ref="B391:B394"/>
    <mergeCell ref="A375:A378"/>
    <mergeCell ref="B375:B378"/>
    <mergeCell ref="A339:A342"/>
    <mergeCell ref="A383:A386"/>
    <mergeCell ref="B383:B386"/>
    <mergeCell ref="B343:B346"/>
    <mergeCell ref="A379:A382"/>
    <mergeCell ref="A343:A346"/>
    <mergeCell ref="A371:A374"/>
    <mergeCell ref="A363:A366"/>
    <mergeCell ref="B363:B366"/>
    <mergeCell ref="N535:O538"/>
    <mergeCell ref="N391:O394"/>
    <mergeCell ref="N415:O418"/>
    <mergeCell ref="N419:O422"/>
    <mergeCell ref="N427:O430"/>
    <mergeCell ref="N439:O442"/>
    <mergeCell ref="N443:O446"/>
    <mergeCell ref="N519:O522"/>
    <mergeCell ref="N399:O402"/>
    <mergeCell ref="N499:O502"/>
    <mergeCell ref="A535:A538"/>
    <mergeCell ref="B535:B538"/>
    <mergeCell ref="B511:B514"/>
    <mergeCell ref="A495:A498"/>
    <mergeCell ref="B495:B498"/>
    <mergeCell ref="A511:A514"/>
    <mergeCell ref="B407:B410"/>
    <mergeCell ref="A479:A482"/>
    <mergeCell ref="B479:B482"/>
    <mergeCell ref="A423:A426"/>
    <mergeCell ref="B415:B418"/>
    <mergeCell ref="A415:A418"/>
    <mergeCell ref="A411:A414"/>
    <mergeCell ref="B411:B414"/>
    <mergeCell ref="B463:B466"/>
    <mergeCell ref="A443:A446"/>
    <mergeCell ref="A515:A518"/>
    <mergeCell ref="B515:B518"/>
    <mergeCell ref="A467:A470"/>
    <mergeCell ref="B467:B470"/>
    <mergeCell ref="A487:A490"/>
    <mergeCell ref="B483:B486"/>
    <mergeCell ref="A503:A506"/>
    <mergeCell ref="A483:A486"/>
    <mergeCell ref="B503:B506"/>
    <mergeCell ref="A507:A510"/>
    <mergeCell ref="A451:A454"/>
    <mergeCell ref="B451:B454"/>
    <mergeCell ref="A463:A466"/>
    <mergeCell ref="A455:A458"/>
    <mergeCell ref="B455:B458"/>
    <mergeCell ref="A475:A478"/>
    <mergeCell ref="B475:B478"/>
    <mergeCell ref="B499:B502"/>
    <mergeCell ref="B447:B450"/>
    <mergeCell ref="A499:A502"/>
    <mergeCell ref="A447:A450"/>
    <mergeCell ref="A531:A534"/>
    <mergeCell ref="B419:B422"/>
    <mergeCell ref="B531:B534"/>
    <mergeCell ref="A527:A530"/>
    <mergeCell ref="A519:A522"/>
    <mergeCell ref="A471:A474"/>
    <mergeCell ref="B471:B474"/>
    <mergeCell ref="N491:O494"/>
    <mergeCell ref="N495:O498"/>
    <mergeCell ref="B459:B462"/>
    <mergeCell ref="A491:A494"/>
    <mergeCell ref="B491:B494"/>
    <mergeCell ref="A459:A462"/>
    <mergeCell ref="N471:O474"/>
    <mergeCell ref="N523:O526"/>
    <mergeCell ref="N531:O534"/>
    <mergeCell ref="N527:O530"/>
    <mergeCell ref="B507:B510"/>
    <mergeCell ref="B527:B530"/>
    <mergeCell ref="B519:B522"/>
    <mergeCell ref="N507:O510"/>
    <mergeCell ref="N515:O518"/>
    <mergeCell ref="N511:O514"/>
    <mergeCell ref="A92:A95"/>
    <mergeCell ref="B92:B95"/>
    <mergeCell ref="A108:A111"/>
    <mergeCell ref="B108:B111"/>
    <mergeCell ref="A100:A103"/>
    <mergeCell ref="B100:B103"/>
    <mergeCell ref="A104:A107"/>
    <mergeCell ref="B104:B107"/>
    <mergeCell ref="N104:O107"/>
    <mergeCell ref="N108:O111"/>
    <mergeCell ref="A112:A115"/>
    <mergeCell ref="B112:B115"/>
    <mergeCell ref="N112:O115"/>
    <mergeCell ref="A116:A119"/>
    <mergeCell ref="B116:B119"/>
    <mergeCell ref="N116:O119"/>
    <mergeCell ref="A120:A123"/>
    <mergeCell ref="B120:B123"/>
    <mergeCell ref="N120:O123"/>
    <mergeCell ref="A136:A139"/>
    <mergeCell ref="B136:B139"/>
    <mergeCell ref="A298:A301"/>
    <mergeCell ref="B250:B253"/>
    <mergeCell ref="B282:B285"/>
    <mergeCell ref="A282:A285"/>
    <mergeCell ref="A250:A253"/>
    <mergeCell ref="A209:A212"/>
    <mergeCell ref="B200:C200"/>
    <mergeCell ref="B156:B159"/>
    <mergeCell ref="A431:A434"/>
    <mergeCell ref="N371:O374"/>
    <mergeCell ref="N258:O261"/>
    <mergeCell ref="N282:O285"/>
    <mergeCell ref="B274:B277"/>
    <mergeCell ref="B286:B289"/>
    <mergeCell ref="A419:A422"/>
    <mergeCell ref="A403:A406"/>
    <mergeCell ref="A399:A402"/>
    <mergeCell ref="A407:A410"/>
    <mergeCell ref="N463:O466"/>
    <mergeCell ref="N467:O470"/>
    <mergeCell ref="N225:O228"/>
    <mergeCell ref="N192:O195"/>
    <mergeCell ref="N233:O236"/>
    <mergeCell ref="A523:A526"/>
    <mergeCell ref="B523:B526"/>
    <mergeCell ref="B427:B430"/>
    <mergeCell ref="A439:A442"/>
    <mergeCell ref="B439:B442"/>
    <mergeCell ref="N367:O370"/>
    <mergeCell ref="N387:O390"/>
    <mergeCell ref="N447:O450"/>
    <mergeCell ref="N487:O490"/>
    <mergeCell ref="N451:O454"/>
    <mergeCell ref="N455:O458"/>
    <mergeCell ref="N475:O478"/>
    <mergeCell ref="N479:O482"/>
    <mergeCell ref="N483:O486"/>
    <mergeCell ref="N459:O462"/>
    <mergeCell ref="N319:O322"/>
    <mergeCell ref="B319:B322"/>
    <mergeCell ref="A359:A362"/>
    <mergeCell ref="N379:O382"/>
    <mergeCell ref="N407:O410"/>
    <mergeCell ref="N266:O269"/>
    <mergeCell ref="N363:O366"/>
    <mergeCell ref="N331:O334"/>
    <mergeCell ref="N335:O338"/>
    <mergeCell ref="N347:O350"/>
    <mergeCell ref="N355:O358"/>
    <mergeCell ref="N359:O362"/>
    <mergeCell ref="A391:A394"/>
    <mergeCell ref="B379:B382"/>
    <mergeCell ref="N503:O506"/>
    <mergeCell ref="A278:A281"/>
    <mergeCell ref="N310:O310"/>
    <mergeCell ref="N323:O326"/>
    <mergeCell ref="A323:A326"/>
    <mergeCell ref="B323:B326"/>
    <mergeCell ref="N172:O175"/>
    <mergeCell ref="A172:A175"/>
    <mergeCell ref="B172:B175"/>
    <mergeCell ref="A164:A167"/>
    <mergeCell ref="B164:B167"/>
    <mergeCell ref="N164:O167"/>
    <mergeCell ref="A168:A171"/>
    <mergeCell ref="B168:B171"/>
    <mergeCell ref="A335:A338"/>
    <mergeCell ref="A311:A314"/>
    <mergeCell ref="B311:B314"/>
    <mergeCell ref="B335:B338"/>
    <mergeCell ref="A327:A330"/>
    <mergeCell ref="B327:B330"/>
    <mergeCell ref="A331:A334"/>
    <mergeCell ref="B331:B334"/>
    <mergeCell ref="A319:A322"/>
    <mergeCell ref="A315:A318"/>
    <mergeCell ref="N246:O249"/>
    <mergeCell ref="N262:O265"/>
    <mergeCell ref="A262:A265"/>
    <mergeCell ref="A266:A269"/>
    <mergeCell ref="B262:B265"/>
    <mergeCell ref="B258:B261"/>
    <mergeCell ref="N250:O253"/>
    <mergeCell ref="N315:O318"/>
    <mergeCell ref="A258:A261"/>
    <mergeCell ref="A242:A245"/>
    <mergeCell ref="B242:B245"/>
    <mergeCell ref="N60:O63"/>
    <mergeCell ref="A64:A67"/>
    <mergeCell ref="B64:B67"/>
    <mergeCell ref="N64:O67"/>
    <mergeCell ref="A128:A131"/>
    <mergeCell ref="B128:B131"/>
    <mergeCell ref="N128:O131"/>
    <mergeCell ref="N242:O245"/>
    <mergeCell ref="A124:A127"/>
    <mergeCell ref="B124:B127"/>
    <mergeCell ref="N124:O127"/>
    <mergeCell ref="A132:A135"/>
    <mergeCell ref="B132:B135"/>
    <mergeCell ref="N132:O135"/>
    <mergeCell ref="N160:O163"/>
    <mergeCell ref="A160:A163"/>
    <mergeCell ref="A144:A147"/>
    <mergeCell ref="A156:A159"/>
    <mergeCell ref="A140:A143"/>
    <mergeCell ref="A148:A151"/>
    <mergeCell ref="B148:B151"/>
    <mergeCell ref="N148:O151"/>
    <mergeCell ref="B152:B155"/>
    <mergeCell ref="B160:B163"/>
    <mergeCell ref="B140:B143"/>
    <mergeCell ref="N140:O143"/>
    <mergeCell ref="R64:S67"/>
    <mergeCell ref="N72:O75"/>
    <mergeCell ref="N76:O79"/>
    <mergeCell ref="B76:B79"/>
    <mergeCell ref="N96:O99"/>
    <mergeCell ref="N80:O83"/>
    <mergeCell ref="N100:O103"/>
    <mergeCell ref="B88:B91"/>
    <mergeCell ref="B32:B35"/>
    <mergeCell ref="B68:B71"/>
    <mergeCell ref="B60:B63"/>
    <mergeCell ref="N68:O71"/>
    <mergeCell ref="B48:B51"/>
    <mergeCell ref="R24:S27"/>
    <mergeCell ref="R60:S63"/>
    <mergeCell ref="R44:S47"/>
    <mergeCell ref="R36:S39"/>
    <mergeCell ref="R32:S35"/>
    <mergeCell ref="R56:S59"/>
    <mergeCell ref="R52:S55"/>
    <mergeCell ref="N84:O87"/>
    <mergeCell ref="A52:A55"/>
    <mergeCell ref="B52:B55"/>
    <mergeCell ref="N52:O55"/>
    <mergeCell ref="R28:S31"/>
    <mergeCell ref="N40:O43"/>
    <mergeCell ref="N36:O39"/>
    <mergeCell ref="A48:A51"/>
    <mergeCell ref="R40:S43"/>
    <mergeCell ref="N48:O51"/>
    <mergeCell ref="R48:S51"/>
  </mergeCells>
  <phoneticPr fontId="3" type="noConversion"/>
  <pageMargins left="0.19685039370078741" right="0.19685039370078741" top="0.19685039370078741" bottom="0.19685039370078741" header="0.19685039370078741" footer="0.19685039370078741"/>
  <pageSetup paperSize="9" scale="70" fitToHeight="10" orientation="landscape" r:id="rId1"/>
  <headerFooter alignWithMargins="0"/>
  <rowBreaks count="18" manualBreakCount="18">
    <brk id="31" max="14" man="1"/>
    <brk id="67" max="14" man="1"/>
    <brk id="95" max="14" man="1"/>
    <brk id="123" max="14" man="1"/>
    <brk id="143" max="14" man="1"/>
    <brk id="171" max="14" man="1"/>
    <brk id="187" max="14" man="1"/>
    <brk id="208" max="14" man="1"/>
    <brk id="236" max="14" man="1"/>
    <brk id="261" max="14" man="1"/>
    <brk id="289" max="14" man="1"/>
    <brk id="318" max="14" man="1"/>
    <brk id="350" max="14" man="1"/>
    <brk id="386" max="14" man="1"/>
    <brk id="426" max="14" man="1"/>
    <brk id="450" max="14" man="1"/>
    <brk id="494" max="14" man="1"/>
    <brk id="53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прил.4</vt:lpstr>
      <vt:lpstr>прил.4!Заголовки_для_печати</vt:lpstr>
      <vt:lpstr>прил.4!Область_печати</vt:lpstr>
    </vt:vector>
  </TitlesOfParts>
  <Company>OPA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Бутаков Артём  Александрович</dc:creator>
  <cp:lastModifiedBy>vitkovskaya</cp:lastModifiedBy>
  <cp:lastPrinted>2015-08-04T11:35:39Z</cp:lastPrinted>
  <dcterms:created xsi:type="dcterms:W3CDTF">2013-09-25T10:58:55Z</dcterms:created>
  <dcterms:modified xsi:type="dcterms:W3CDTF">2015-08-06T10:37:30Z</dcterms:modified>
</cp:coreProperties>
</file>