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'Лист1'!$A$1:$Q$168</definedName>
  </definedNames>
  <calcPr fullCalcOnLoad="1"/>
</workbook>
</file>

<file path=xl/sharedStrings.xml><?xml version="1.0" encoding="utf-8"?>
<sst xmlns="http://schemas.openxmlformats.org/spreadsheetml/2006/main" count="281" uniqueCount="83">
  <si>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</si>
  <si>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</si>
  <si>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</si>
  <si>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</si>
  <si>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</si>
  <si>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</si>
  <si>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</si>
  <si>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</si>
  <si>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</si>
  <si>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</si>
  <si>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</si>
  <si>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</si>
  <si>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</si>
  <si>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</si>
  <si>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</si>
  <si>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</si>
  <si>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</si>
  <si>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</si>
  <si>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</si>
  <si>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</si>
  <si>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</si>
  <si>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</si>
  <si>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</si>
  <si>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</si>
  <si>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</si>
  <si>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</si>
  <si>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</si>
  <si>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</si>
  <si>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</si>
  <si>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</si>
  <si>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</si>
  <si>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</si>
  <si>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</si>
  <si>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</si>
  <si>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</si>
  <si>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</si>
  <si>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</si>
  <si>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</si>
  <si>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</si>
  <si>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</si>
  <si>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</si>
  <si>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</si>
  <si>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</si>
  <si>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</si>
  <si>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</si>
  <si>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</si>
  <si>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</si>
  <si>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</si>
  <si>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</si>
  <si>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</si>
  <si>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</si>
  <si>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</si>
  <si>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</si>
  <si>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</si>
  <si>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</si>
  <si>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</si>
  <si>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</si>
  <si>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</si>
  <si>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</si>
  <si>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</si>
  <si>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</si>
  <si>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</si>
  <si>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</si>
  <si>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</si>
  <si>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</si>
  <si>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</si>
  <si>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</si>
  <si>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</si>
  <si>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</si>
  <si>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</si>
  <si>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</si>
  <si>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</si>
  <si>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</si>
  <si>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</si>
  <si>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</si>
  <si>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</si>
  <si>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</si>
  <si>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</si>
  <si>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</si>
  <si>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</si>
  <si>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Департамент городского хозяйства администрации Города Томска, управление дорожной деятельности, благоустройства и транспорта администрации Города  Томска</t>
  </si>
  <si>
    <t>Управление дорожной деятельности, благоустройства и транспорта администрации Города  Томска</t>
  </si>
  <si>
    <t>Основное мероприятие – Содержание и обеспечение безопасной эксплуатации объектов инженерной инфраструктуры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</si>
</sst>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169" fontId="6" fillId="0" borderId="12" xfId="0" applyNumberFormat="1" applyFont="1" applyFill="1" applyBorder="1" applyAlignment="1">
      <alignment vertical="center" wrapText="1"/>
    </xf>
    <xf numFmtId="169" fontId="1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="89" zoomScaleNormal="75" zoomScaleSheetLayoutView="89" zoomScalePageLayoutView="0" workbookViewId="0" topLeftCell="A1">
      <pane ySplit="6" topLeftCell="A133" activePane="bottomLeft" state="frozen"/>
      <selection pane="topLeft" activeCell="A1" sqref="A1"/>
      <selection pane="bottomLeft" activeCell="D15" sqref="D15"/>
    </sheetView>
  </sheetViews>
  <sheetFormatPr defaultColWidth="12.00390625" defaultRowHeight="12.75"/>
  <cols>
    <col min="1" max="1" width="12.00390625" style="6" customWidth="1"/>
    <col min="2" max="2" width="14.375" style="5" customWidth="1"/>
    <col min="3" max="8" width="12.00390625" style="5" customWidth="1"/>
    <col min="9" max="9" width="13.875" style="5" bestFit="1" customWidth="1"/>
    <col min="10" max="16384" width="12.00390625" style="5" customWidth="1"/>
  </cols>
  <sheetData>
    <row r="1" spans="12:17" ht="12.75">
      <c r="L1" s="60" t="s">
        <v>67</v>
      </c>
      <c r="M1" s="60"/>
      <c r="N1" s="60"/>
      <c r="O1" s="60"/>
      <c r="P1" s="60"/>
      <c r="Q1" s="60"/>
    </row>
    <row r="2" spans="1:17" ht="75" customHeight="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0"/>
      <c r="M2" s="60"/>
      <c r="N2" s="60"/>
      <c r="O2" s="60"/>
      <c r="P2" s="60"/>
      <c r="Q2" s="60"/>
    </row>
    <row r="3" ht="0.75" customHeight="1">
      <c r="L3" s="1"/>
    </row>
    <row r="4" spans="1:17" ht="24.75" customHeight="1">
      <c r="A4" s="29" t="s">
        <v>0</v>
      </c>
      <c r="B4" s="46" t="s">
        <v>74</v>
      </c>
      <c r="C4" s="40" t="s">
        <v>51</v>
      </c>
      <c r="D4" s="40" t="s">
        <v>18</v>
      </c>
      <c r="E4" s="46" t="s">
        <v>1</v>
      </c>
      <c r="F4" s="52" t="s">
        <v>2</v>
      </c>
      <c r="G4" s="53"/>
      <c r="H4" s="43" t="s">
        <v>3</v>
      </c>
      <c r="I4" s="44"/>
      <c r="J4" s="44"/>
      <c r="K4" s="44"/>
      <c r="L4" s="44"/>
      <c r="M4" s="44"/>
      <c r="N4" s="44"/>
      <c r="O4" s="45"/>
      <c r="P4" s="52" t="s">
        <v>14</v>
      </c>
      <c r="Q4" s="53"/>
    </row>
    <row r="5" spans="1:17" ht="24.75" customHeight="1">
      <c r="A5" s="30"/>
      <c r="B5" s="46"/>
      <c r="C5" s="41"/>
      <c r="D5" s="41"/>
      <c r="E5" s="46"/>
      <c r="F5" s="58"/>
      <c r="G5" s="59"/>
      <c r="H5" s="46" t="s">
        <v>4</v>
      </c>
      <c r="I5" s="46"/>
      <c r="J5" s="46" t="s">
        <v>5</v>
      </c>
      <c r="K5" s="46"/>
      <c r="L5" s="46" t="s">
        <v>6</v>
      </c>
      <c r="M5" s="46"/>
      <c r="N5" s="46" t="s">
        <v>7</v>
      </c>
      <c r="O5" s="46"/>
      <c r="P5" s="54"/>
      <c r="Q5" s="55"/>
    </row>
    <row r="6" spans="1:17" ht="24.75" customHeight="1">
      <c r="A6" s="31"/>
      <c r="B6" s="46"/>
      <c r="C6" s="42"/>
      <c r="D6" s="42"/>
      <c r="E6" s="46"/>
      <c r="F6" s="2" t="s">
        <v>69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56"/>
      <c r="Q6" s="57"/>
    </row>
    <row r="7" spans="1:17" ht="27.75" customHeight="1">
      <c r="A7" s="3"/>
      <c r="B7" s="49" t="s">
        <v>72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28.5" customHeight="1">
      <c r="A8" s="3"/>
      <c r="B8" s="49" t="s">
        <v>82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28.5" customHeight="1">
      <c r="A9" s="3"/>
      <c r="B9" s="49" t="s">
        <v>71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8" ht="18" customHeight="1">
      <c r="A10" s="29">
        <v>1</v>
      </c>
      <c r="B10" s="36" t="s">
        <v>19</v>
      </c>
      <c r="C10" s="32" t="s">
        <v>20</v>
      </c>
      <c r="D10" s="10"/>
      <c r="E10" s="11" t="s">
        <v>10</v>
      </c>
      <c r="F10" s="13">
        <f>SUM(F11:F15)</f>
        <v>8244</v>
      </c>
      <c r="G10" s="13">
        <f aca="true" t="shared" si="0" ref="G10:O10">SUM(G11:G15)</f>
        <v>4320</v>
      </c>
      <c r="H10" s="13">
        <f t="shared" si="0"/>
        <v>8244</v>
      </c>
      <c r="I10" s="13">
        <f t="shared" si="0"/>
        <v>4320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22" t="s">
        <v>70</v>
      </c>
      <c r="Q10" s="23"/>
      <c r="R10" s="8"/>
    </row>
    <row r="11" spans="1:18" ht="18" customHeight="1">
      <c r="A11" s="30"/>
      <c r="B11" s="37"/>
      <c r="C11" s="32"/>
      <c r="D11" s="10" t="s">
        <v>23</v>
      </c>
      <c r="E11" s="12" t="s">
        <v>15</v>
      </c>
      <c r="F11" s="14">
        <f aca="true" t="shared" si="1" ref="F11:G15">H11+J11+L11+N11</f>
        <v>360</v>
      </c>
      <c r="G11" s="14">
        <f t="shared" si="1"/>
        <v>360</v>
      </c>
      <c r="H11" s="17">
        <v>360</v>
      </c>
      <c r="I11" s="17">
        <v>360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/>
      <c r="Q11" s="25"/>
      <c r="R11" s="8"/>
    </row>
    <row r="12" spans="1:18" ht="18" customHeight="1">
      <c r="A12" s="30"/>
      <c r="B12" s="37"/>
      <c r="C12" s="32"/>
      <c r="D12" s="10"/>
      <c r="E12" s="12" t="s">
        <v>12</v>
      </c>
      <c r="F12" s="14">
        <f t="shared" si="1"/>
        <v>1800</v>
      </c>
      <c r="G12" s="14">
        <f t="shared" si="1"/>
        <v>1800</v>
      </c>
      <c r="H12" s="14">
        <v>1800</v>
      </c>
      <c r="I12" s="14">
        <v>1800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/>
      <c r="Q12" s="25"/>
      <c r="R12" s="8"/>
    </row>
    <row r="13" spans="1:18" ht="18" customHeight="1">
      <c r="A13" s="30"/>
      <c r="B13" s="37"/>
      <c r="C13" s="32"/>
      <c r="D13" s="10"/>
      <c r="E13" s="12" t="s">
        <v>13</v>
      </c>
      <c r="F13" s="14">
        <f t="shared" si="1"/>
        <v>1917.5</v>
      </c>
      <c r="G13" s="14">
        <f t="shared" si="1"/>
        <v>1800</v>
      </c>
      <c r="H13" s="14">
        <v>1917.5</v>
      </c>
      <c r="I13" s="14">
        <v>1800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24"/>
      <c r="Q13" s="25"/>
      <c r="R13" s="8"/>
    </row>
    <row r="14" spans="1:18" ht="18" customHeight="1">
      <c r="A14" s="30"/>
      <c r="B14" s="37"/>
      <c r="C14" s="32"/>
      <c r="D14" s="10"/>
      <c r="E14" s="12" t="s">
        <v>16</v>
      </c>
      <c r="F14" s="14">
        <f t="shared" si="1"/>
        <v>2022.6</v>
      </c>
      <c r="G14" s="14">
        <f t="shared" si="1"/>
        <v>360</v>
      </c>
      <c r="H14" s="14">
        <v>2022.6</v>
      </c>
      <c r="I14" s="14">
        <v>360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4"/>
      <c r="Q14" s="25"/>
      <c r="R14" s="8"/>
    </row>
    <row r="15" spans="1:18" ht="18" customHeight="1">
      <c r="A15" s="31"/>
      <c r="B15" s="38"/>
      <c r="C15" s="32"/>
      <c r="D15" s="10"/>
      <c r="E15" s="12" t="s">
        <v>17</v>
      </c>
      <c r="F15" s="14">
        <f t="shared" si="1"/>
        <v>2143.9</v>
      </c>
      <c r="G15" s="14">
        <f t="shared" si="1"/>
        <v>0</v>
      </c>
      <c r="H15" s="14">
        <v>2143.9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6"/>
      <c r="Q15" s="27"/>
      <c r="R15" s="8"/>
    </row>
    <row r="16" spans="1:18" ht="18" customHeight="1">
      <c r="A16" s="29">
        <f>A10+1</f>
        <v>2</v>
      </c>
      <c r="B16" s="36" t="s">
        <v>21</v>
      </c>
      <c r="C16" s="32" t="s">
        <v>22</v>
      </c>
      <c r="D16" s="10"/>
      <c r="E16" s="11" t="s">
        <v>10</v>
      </c>
      <c r="F16" s="13">
        <f>SUM(F17:F21)</f>
        <v>200108.19999999998</v>
      </c>
      <c r="G16" s="13">
        <f aca="true" t="shared" si="2" ref="G16:O16">SUM(G17:G21)</f>
        <v>14211.900000000001</v>
      </c>
      <c r="H16" s="13">
        <f t="shared" si="2"/>
        <v>200108.19999999998</v>
      </c>
      <c r="I16" s="13">
        <f t="shared" si="2"/>
        <v>14211.900000000001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22" t="s">
        <v>61</v>
      </c>
      <c r="Q16" s="23"/>
      <c r="R16" s="8"/>
    </row>
    <row r="17" spans="1:18" ht="18" customHeight="1">
      <c r="A17" s="30"/>
      <c r="B17" s="37"/>
      <c r="C17" s="32"/>
      <c r="D17" s="10" t="s">
        <v>23</v>
      </c>
      <c r="E17" s="12" t="s">
        <v>15</v>
      </c>
      <c r="F17" s="14">
        <f aca="true" t="shared" si="3" ref="F17:G21">H17+J17+L17+N17</f>
        <v>36058</v>
      </c>
      <c r="G17" s="14">
        <f t="shared" si="3"/>
        <v>74.2</v>
      </c>
      <c r="H17" s="17">
        <v>36058</v>
      </c>
      <c r="I17" s="17">
        <v>74.2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4"/>
      <c r="Q17" s="25"/>
      <c r="R17" s="8"/>
    </row>
    <row r="18" spans="1:18" ht="18" customHeight="1">
      <c r="A18" s="30"/>
      <c r="B18" s="37"/>
      <c r="C18" s="32"/>
      <c r="D18" s="10"/>
      <c r="E18" s="12" t="s">
        <v>12</v>
      </c>
      <c r="F18" s="14">
        <f t="shared" si="3"/>
        <v>37969</v>
      </c>
      <c r="G18" s="14">
        <f t="shared" si="3"/>
        <v>14137.7</v>
      </c>
      <c r="H18" s="14">
        <v>37969</v>
      </c>
      <c r="I18" s="14">
        <v>14137.7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/>
      <c r="Q18" s="25"/>
      <c r="R18" s="8"/>
    </row>
    <row r="19" spans="1:18" ht="18" customHeight="1">
      <c r="A19" s="30"/>
      <c r="B19" s="37"/>
      <c r="C19" s="32"/>
      <c r="D19" s="10"/>
      <c r="E19" s="12" t="s">
        <v>13</v>
      </c>
      <c r="F19" s="14">
        <f t="shared" si="3"/>
        <v>39981.4</v>
      </c>
      <c r="G19" s="14">
        <f t="shared" si="3"/>
        <v>0</v>
      </c>
      <c r="H19" s="14">
        <v>39981.4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/>
      <c r="Q19" s="25"/>
      <c r="R19" s="8"/>
    </row>
    <row r="20" spans="1:18" ht="18" customHeight="1">
      <c r="A20" s="30"/>
      <c r="B20" s="37"/>
      <c r="C20" s="32"/>
      <c r="D20" s="10"/>
      <c r="E20" s="12" t="s">
        <v>16</v>
      </c>
      <c r="F20" s="14">
        <f t="shared" si="3"/>
        <v>42020.4</v>
      </c>
      <c r="G20" s="14">
        <f t="shared" si="3"/>
        <v>0</v>
      </c>
      <c r="H20" s="14">
        <v>42020.4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4"/>
      <c r="Q20" s="25"/>
      <c r="R20" s="8"/>
    </row>
    <row r="21" spans="1:18" ht="21.75" customHeight="1">
      <c r="A21" s="31"/>
      <c r="B21" s="38"/>
      <c r="C21" s="32"/>
      <c r="D21" s="10"/>
      <c r="E21" s="12" t="s">
        <v>17</v>
      </c>
      <c r="F21" s="14">
        <f t="shared" si="3"/>
        <v>44079.4</v>
      </c>
      <c r="G21" s="14">
        <f t="shared" si="3"/>
        <v>0</v>
      </c>
      <c r="H21" s="14">
        <v>44079.4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6"/>
      <c r="Q21" s="27"/>
      <c r="R21" s="8"/>
    </row>
    <row r="22" spans="1:18" ht="18" customHeight="1">
      <c r="A22" s="29">
        <f>A16+1</f>
        <v>3</v>
      </c>
      <c r="B22" s="36" t="s">
        <v>24</v>
      </c>
      <c r="C22" s="32" t="s">
        <v>25</v>
      </c>
      <c r="D22" s="10"/>
      <c r="E22" s="11" t="s">
        <v>10</v>
      </c>
      <c r="F22" s="13">
        <f>SUM(F23:F27)</f>
        <v>1076.2</v>
      </c>
      <c r="G22" s="13">
        <f>SUM(G23:G27)</f>
        <v>724.4</v>
      </c>
      <c r="H22" s="13">
        <f>SUM(H23:H27)</f>
        <v>1076.2</v>
      </c>
      <c r="I22" s="13">
        <f aca="true" t="shared" si="4" ref="I22:O22">SUM(I23:I27)</f>
        <v>724.4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22" t="s">
        <v>81</v>
      </c>
      <c r="Q22" s="23"/>
      <c r="R22" s="8"/>
    </row>
    <row r="23" spans="1:18" ht="18" customHeight="1">
      <c r="A23" s="30"/>
      <c r="B23" s="37"/>
      <c r="C23" s="32"/>
      <c r="D23" s="10" t="s">
        <v>23</v>
      </c>
      <c r="E23" s="12" t="s">
        <v>15</v>
      </c>
      <c r="F23" s="14">
        <f aca="true" t="shared" si="5" ref="F23:G27">H23+J23+L23+N23</f>
        <v>193.9</v>
      </c>
      <c r="G23" s="14">
        <f t="shared" si="5"/>
        <v>181.1</v>
      </c>
      <c r="H23" s="14">
        <v>193.9</v>
      </c>
      <c r="I23" s="14">
        <v>181.1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4"/>
      <c r="Q23" s="25"/>
      <c r="R23" s="8"/>
    </row>
    <row r="24" spans="1:18" ht="18" customHeight="1">
      <c r="A24" s="30"/>
      <c r="B24" s="37"/>
      <c r="C24" s="32"/>
      <c r="D24" s="10"/>
      <c r="E24" s="12" t="s">
        <v>12</v>
      </c>
      <c r="F24" s="14">
        <f t="shared" si="5"/>
        <v>204.2</v>
      </c>
      <c r="G24" s="14">
        <f t="shared" si="5"/>
        <v>181.1</v>
      </c>
      <c r="H24" s="14">
        <v>204.2</v>
      </c>
      <c r="I24" s="14">
        <v>181.1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/>
      <c r="Q24" s="25"/>
      <c r="R24" s="8"/>
    </row>
    <row r="25" spans="1:18" ht="18" customHeight="1">
      <c r="A25" s="30"/>
      <c r="B25" s="37"/>
      <c r="C25" s="32"/>
      <c r="D25" s="10"/>
      <c r="E25" s="12" t="s">
        <v>13</v>
      </c>
      <c r="F25" s="14">
        <f t="shared" si="5"/>
        <v>215</v>
      </c>
      <c r="G25" s="14">
        <f t="shared" si="5"/>
        <v>181.1</v>
      </c>
      <c r="H25" s="14">
        <v>215</v>
      </c>
      <c r="I25" s="14">
        <v>181.1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/>
      <c r="Q25" s="25"/>
      <c r="R25" s="8"/>
    </row>
    <row r="26" spans="1:18" ht="18" customHeight="1">
      <c r="A26" s="30"/>
      <c r="B26" s="37"/>
      <c r="C26" s="32"/>
      <c r="D26" s="10"/>
      <c r="E26" s="12" t="s">
        <v>16</v>
      </c>
      <c r="F26" s="14">
        <f t="shared" si="5"/>
        <v>226</v>
      </c>
      <c r="G26" s="14">
        <f t="shared" si="5"/>
        <v>181.1</v>
      </c>
      <c r="H26" s="14">
        <v>226</v>
      </c>
      <c r="I26" s="14">
        <v>181.1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/>
      <c r="Q26" s="25"/>
      <c r="R26" s="8"/>
    </row>
    <row r="27" spans="1:18" ht="18" customHeight="1">
      <c r="A27" s="31"/>
      <c r="B27" s="38"/>
      <c r="C27" s="32"/>
      <c r="D27" s="10"/>
      <c r="E27" s="12" t="s">
        <v>17</v>
      </c>
      <c r="F27" s="14">
        <f t="shared" si="5"/>
        <v>237.1</v>
      </c>
      <c r="G27" s="14">
        <f t="shared" si="5"/>
        <v>0</v>
      </c>
      <c r="H27" s="14">
        <v>237.1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6"/>
      <c r="Q27" s="27"/>
      <c r="R27" s="8"/>
    </row>
    <row r="28" spans="1:18" ht="18" customHeight="1">
      <c r="A28" s="29">
        <f>A22+1</f>
        <v>4</v>
      </c>
      <c r="B28" s="36" t="s">
        <v>26</v>
      </c>
      <c r="C28" s="32" t="s">
        <v>38</v>
      </c>
      <c r="D28" s="10"/>
      <c r="E28" s="11" t="s">
        <v>10</v>
      </c>
      <c r="F28" s="13">
        <f>SUM(F29:F33)</f>
        <v>24205.300000000003</v>
      </c>
      <c r="G28" s="13">
        <f>SUM(G29:G33)</f>
        <v>16343.8</v>
      </c>
      <c r="H28" s="13">
        <f>SUM(H29:H33)</f>
        <v>24205.300000000003</v>
      </c>
      <c r="I28" s="13">
        <f aca="true" t="shared" si="6" ref="I28:O28">SUM(I29:I33)</f>
        <v>16343.8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22" t="s">
        <v>81</v>
      </c>
      <c r="Q28" s="23"/>
      <c r="R28" s="8"/>
    </row>
    <row r="29" spans="1:18" ht="18" customHeight="1">
      <c r="A29" s="30"/>
      <c r="B29" s="37"/>
      <c r="C29" s="32"/>
      <c r="D29" s="10" t="s">
        <v>23</v>
      </c>
      <c r="E29" s="12" t="s">
        <v>15</v>
      </c>
      <c r="F29" s="14">
        <f aca="true" t="shared" si="7" ref="F29:G33">H29+J29+L29+N29</f>
        <v>4361.6</v>
      </c>
      <c r="G29" s="14">
        <f t="shared" si="7"/>
        <v>4211.2</v>
      </c>
      <c r="H29" s="14">
        <v>4361.6</v>
      </c>
      <c r="I29" s="14">
        <v>4211.2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/>
      <c r="Q29" s="25"/>
      <c r="R29" s="8"/>
    </row>
    <row r="30" spans="1:18" ht="18" customHeight="1">
      <c r="A30" s="30"/>
      <c r="B30" s="37"/>
      <c r="C30" s="32"/>
      <c r="D30" s="10"/>
      <c r="E30" s="12" t="s">
        <v>12</v>
      </c>
      <c r="F30" s="14">
        <f t="shared" si="7"/>
        <v>4592.8</v>
      </c>
      <c r="G30" s="14">
        <f>I30+K30+M30+O30</f>
        <v>4036.6</v>
      </c>
      <c r="H30" s="14">
        <v>4592.8</v>
      </c>
      <c r="I30" s="14">
        <v>4036.6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24"/>
      <c r="Q30" s="25"/>
      <c r="R30" s="8"/>
    </row>
    <row r="31" spans="1:18" ht="18" customHeight="1">
      <c r="A31" s="30"/>
      <c r="B31" s="37"/>
      <c r="C31" s="32"/>
      <c r="D31" s="10"/>
      <c r="E31" s="12" t="s">
        <v>13</v>
      </c>
      <c r="F31" s="14">
        <f t="shared" si="7"/>
        <v>4836.2</v>
      </c>
      <c r="G31" s="14">
        <f t="shared" si="7"/>
        <v>4048</v>
      </c>
      <c r="H31" s="14">
        <v>4836.2</v>
      </c>
      <c r="I31" s="14">
        <v>4048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/>
      <c r="Q31" s="25"/>
      <c r="R31" s="8"/>
    </row>
    <row r="32" spans="1:18" ht="18" customHeight="1">
      <c r="A32" s="30"/>
      <c r="B32" s="37"/>
      <c r="C32" s="32"/>
      <c r="D32" s="10"/>
      <c r="E32" s="12" t="s">
        <v>16</v>
      </c>
      <c r="F32" s="14">
        <f t="shared" si="7"/>
        <v>5082.8</v>
      </c>
      <c r="G32" s="14">
        <f t="shared" si="7"/>
        <v>4048</v>
      </c>
      <c r="H32" s="14">
        <v>5082.8</v>
      </c>
      <c r="I32" s="14">
        <v>4048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/>
      <c r="Q32" s="25"/>
      <c r="R32" s="8"/>
    </row>
    <row r="33" spans="1:18" ht="18" customHeight="1">
      <c r="A33" s="31"/>
      <c r="B33" s="38"/>
      <c r="C33" s="32"/>
      <c r="D33" s="10"/>
      <c r="E33" s="12" t="s">
        <v>17</v>
      </c>
      <c r="F33" s="14">
        <f t="shared" si="7"/>
        <v>5331.9</v>
      </c>
      <c r="G33" s="14">
        <f t="shared" si="7"/>
        <v>0</v>
      </c>
      <c r="H33" s="14">
        <v>5331.9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6"/>
      <c r="Q33" s="27"/>
      <c r="R33" s="8"/>
    </row>
    <row r="34" spans="1:18" ht="18" customHeight="1">
      <c r="A34" s="29">
        <f>A28+1</f>
        <v>5</v>
      </c>
      <c r="B34" s="36" t="s">
        <v>54</v>
      </c>
      <c r="C34" s="32" t="s">
        <v>55</v>
      </c>
      <c r="D34" s="10"/>
      <c r="E34" s="11" t="s">
        <v>10</v>
      </c>
      <c r="F34" s="13">
        <f>SUM(F35:F39)</f>
        <v>56336.5</v>
      </c>
      <c r="G34" s="13">
        <f>SUM(G35:G39)</f>
        <v>0</v>
      </c>
      <c r="H34" s="13">
        <f>SUM(H35:H39)</f>
        <v>56336.5</v>
      </c>
      <c r="I34" s="13">
        <f aca="true" t="shared" si="8" ref="I34:O34">SUM(I35:I39)</f>
        <v>0</v>
      </c>
      <c r="J34" s="13">
        <f t="shared" si="8"/>
        <v>0</v>
      </c>
      <c r="K34" s="13">
        <f t="shared" si="8"/>
        <v>0</v>
      </c>
      <c r="L34" s="13"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22" t="s">
        <v>70</v>
      </c>
      <c r="Q34" s="23"/>
      <c r="R34" s="8"/>
    </row>
    <row r="35" spans="1:18" ht="18" customHeight="1">
      <c r="A35" s="30"/>
      <c r="B35" s="37"/>
      <c r="C35" s="32"/>
      <c r="D35" s="10" t="s">
        <v>29</v>
      </c>
      <c r="E35" s="12" t="s">
        <v>15</v>
      </c>
      <c r="F35" s="14">
        <f aca="true" t="shared" si="9" ref="F35:G39">H35+J35+L35+N35</f>
        <v>10151.4</v>
      </c>
      <c r="G35" s="14">
        <f t="shared" si="9"/>
        <v>0</v>
      </c>
      <c r="H35" s="14">
        <v>10151.4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/>
      <c r="Q35" s="25"/>
      <c r="R35" s="8"/>
    </row>
    <row r="36" spans="1:18" ht="18" customHeight="1">
      <c r="A36" s="30"/>
      <c r="B36" s="37"/>
      <c r="C36" s="32"/>
      <c r="D36" s="10"/>
      <c r="E36" s="12" t="s">
        <v>12</v>
      </c>
      <c r="F36" s="14">
        <f t="shared" si="9"/>
        <v>10689.4</v>
      </c>
      <c r="G36" s="14">
        <f t="shared" si="9"/>
        <v>0</v>
      </c>
      <c r="H36" s="14">
        <v>10689.4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/>
      <c r="Q36" s="25"/>
      <c r="R36" s="8"/>
    </row>
    <row r="37" spans="1:18" ht="18" customHeight="1">
      <c r="A37" s="30"/>
      <c r="B37" s="37"/>
      <c r="C37" s="32"/>
      <c r="D37" s="10"/>
      <c r="E37" s="12" t="s">
        <v>13</v>
      </c>
      <c r="F37" s="14">
        <f t="shared" si="9"/>
        <v>11256</v>
      </c>
      <c r="G37" s="14">
        <f t="shared" si="9"/>
        <v>0</v>
      </c>
      <c r="H37" s="14">
        <v>11256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/>
      <c r="Q37" s="25"/>
      <c r="R37" s="8"/>
    </row>
    <row r="38" spans="1:18" ht="18" customHeight="1">
      <c r="A38" s="30"/>
      <c r="B38" s="37"/>
      <c r="C38" s="32"/>
      <c r="D38" s="10"/>
      <c r="E38" s="12" t="s">
        <v>16</v>
      </c>
      <c r="F38" s="14">
        <f t="shared" si="9"/>
        <v>11830</v>
      </c>
      <c r="G38" s="14">
        <f t="shared" si="9"/>
        <v>0</v>
      </c>
      <c r="H38" s="14">
        <v>11830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/>
      <c r="Q38" s="25"/>
      <c r="R38" s="8"/>
    </row>
    <row r="39" spans="1:18" ht="18" customHeight="1">
      <c r="A39" s="31"/>
      <c r="B39" s="38"/>
      <c r="C39" s="32"/>
      <c r="D39" s="10"/>
      <c r="E39" s="12" t="s">
        <v>17</v>
      </c>
      <c r="F39" s="14">
        <f t="shared" si="9"/>
        <v>12409.7</v>
      </c>
      <c r="G39" s="14">
        <f t="shared" si="9"/>
        <v>0</v>
      </c>
      <c r="H39" s="14">
        <v>12409.7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6"/>
      <c r="Q39" s="27"/>
      <c r="R39" s="8"/>
    </row>
    <row r="40" spans="1:18" ht="18" customHeight="1">
      <c r="A40" s="29">
        <f>A34+1</f>
        <v>6</v>
      </c>
      <c r="B40" s="36" t="s">
        <v>30</v>
      </c>
      <c r="C40" s="32" t="s">
        <v>31</v>
      </c>
      <c r="D40" s="10"/>
      <c r="E40" s="11" t="s">
        <v>10</v>
      </c>
      <c r="F40" s="13">
        <f>SUM(F41:F45)</f>
        <v>10183.900000000001</v>
      </c>
      <c r="G40" s="13">
        <f>SUM(G41:G45)</f>
        <v>8009.400000000001</v>
      </c>
      <c r="H40" s="13">
        <f>SUM(H41:H45)</f>
        <v>10183.900000000001</v>
      </c>
      <c r="I40" s="13">
        <f aca="true" t="shared" si="10" ref="I40:O40">SUM(I41:I45)</f>
        <v>8009.400000000001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22" t="s">
        <v>70</v>
      </c>
      <c r="Q40" s="23"/>
      <c r="R40" s="8"/>
    </row>
    <row r="41" spans="1:18" ht="18" customHeight="1">
      <c r="A41" s="30"/>
      <c r="B41" s="37"/>
      <c r="C41" s="32"/>
      <c r="D41" s="10" t="s">
        <v>23</v>
      </c>
      <c r="E41" s="12" t="s">
        <v>15</v>
      </c>
      <c r="F41" s="14">
        <f aca="true" t="shared" si="11" ref="F41:G45">H41+J41+L41+N41</f>
        <v>1234.8</v>
      </c>
      <c r="G41" s="14">
        <f t="shared" si="11"/>
        <v>774</v>
      </c>
      <c r="H41" s="14">
        <v>1234.8</v>
      </c>
      <c r="I41" s="14">
        <v>774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/>
      <c r="Q41" s="25"/>
      <c r="R41" s="8"/>
    </row>
    <row r="42" spans="1:18" ht="18" customHeight="1">
      <c r="A42" s="30"/>
      <c r="B42" s="37"/>
      <c r="C42" s="32"/>
      <c r="D42" s="10"/>
      <c r="E42" s="12" t="s">
        <v>12</v>
      </c>
      <c r="F42" s="14">
        <f t="shared" si="11"/>
        <v>3000.3</v>
      </c>
      <c r="G42" s="14">
        <f t="shared" si="11"/>
        <v>3000.3</v>
      </c>
      <c r="H42" s="14">
        <v>3000.3</v>
      </c>
      <c r="I42" s="14">
        <v>3000.3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24"/>
      <c r="Q42" s="25"/>
      <c r="R42" s="8"/>
    </row>
    <row r="43" spans="1:18" ht="18" customHeight="1">
      <c r="A43" s="30"/>
      <c r="B43" s="37"/>
      <c r="C43" s="32"/>
      <c r="D43" s="10"/>
      <c r="E43" s="12" t="s">
        <v>13</v>
      </c>
      <c r="F43" s="14">
        <f t="shared" si="11"/>
        <v>3000.3</v>
      </c>
      <c r="G43" s="14">
        <f t="shared" si="11"/>
        <v>3000.3</v>
      </c>
      <c r="H43" s="14">
        <v>3000.3</v>
      </c>
      <c r="I43" s="14">
        <v>3000.3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/>
      <c r="Q43" s="25"/>
      <c r="R43" s="8"/>
    </row>
    <row r="44" spans="1:18" ht="18" customHeight="1">
      <c r="A44" s="30"/>
      <c r="B44" s="37"/>
      <c r="C44" s="32"/>
      <c r="D44" s="10"/>
      <c r="E44" s="12" t="s">
        <v>16</v>
      </c>
      <c r="F44" s="14">
        <f t="shared" si="11"/>
        <v>1439</v>
      </c>
      <c r="G44" s="14">
        <f t="shared" si="11"/>
        <v>1234.8</v>
      </c>
      <c r="H44" s="14">
        <v>1439</v>
      </c>
      <c r="I44" s="14">
        <v>1234.8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4"/>
      <c r="Q44" s="25"/>
      <c r="R44" s="8"/>
    </row>
    <row r="45" spans="1:18" ht="18" customHeight="1">
      <c r="A45" s="31"/>
      <c r="B45" s="38"/>
      <c r="C45" s="32"/>
      <c r="D45" s="10"/>
      <c r="E45" s="12" t="s">
        <v>17</v>
      </c>
      <c r="F45" s="14">
        <f t="shared" si="11"/>
        <v>1509.5</v>
      </c>
      <c r="G45" s="14">
        <f t="shared" si="11"/>
        <v>0</v>
      </c>
      <c r="H45" s="14">
        <v>1509.5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6"/>
      <c r="Q45" s="27"/>
      <c r="R45" s="8"/>
    </row>
    <row r="46" spans="1:18" ht="18" customHeight="1">
      <c r="A46" s="29">
        <f>A40+1</f>
        <v>7</v>
      </c>
      <c r="B46" s="36" t="s">
        <v>34</v>
      </c>
      <c r="C46" s="32" t="s">
        <v>39</v>
      </c>
      <c r="D46" s="10"/>
      <c r="E46" s="11" t="s">
        <v>10</v>
      </c>
      <c r="F46" s="13">
        <f>SUM(F47:F51)</f>
        <v>13874.099999999999</v>
      </c>
      <c r="G46" s="13">
        <f>SUM(G47:G51)</f>
        <v>6184.4</v>
      </c>
      <c r="H46" s="13">
        <f>SUM(H47:H51)</f>
        <v>13874.099999999999</v>
      </c>
      <c r="I46" s="13">
        <f aca="true" t="shared" si="12" ref="I46:O46">SUM(I47:I51)</f>
        <v>6184.4</v>
      </c>
      <c r="J46" s="13">
        <f t="shared" si="12"/>
        <v>0</v>
      </c>
      <c r="K46" s="13">
        <f t="shared" si="12"/>
        <v>0</v>
      </c>
      <c r="L46" s="13">
        <f t="shared" si="12"/>
        <v>0</v>
      </c>
      <c r="M46" s="13">
        <f t="shared" si="12"/>
        <v>0</v>
      </c>
      <c r="N46" s="13">
        <f t="shared" si="12"/>
        <v>0</v>
      </c>
      <c r="O46" s="13">
        <f t="shared" si="12"/>
        <v>0</v>
      </c>
      <c r="P46" s="22" t="s">
        <v>70</v>
      </c>
      <c r="Q46" s="23"/>
      <c r="R46" s="8"/>
    </row>
    <row r="47" spans="1:18" ht="18" customHeight="1">
      <c r="A47" s="30"/>
      <c r="B47" s="37"/>
      <c r="C47" s="32"/>
      <c r="D47" s="10" t="s">
        <v>35</v>
      </c>
      <c r="E47" s="12" t="s">
        <v>15</v>
      </c>
      <c r="F47" s="14">
        <f aca="true" t="shared" si="13" ref="F47:G51">H47+J47+L47+N47</f>
        <v>2500</v>
      </c>
      <c r="G47" s="14">
        <f t="shared" si="13"/>
        <v>1284.4</v>
      </c>
      <c r="H47" s="14">
        <v>2500</v>
      </c>
      <c r="I47" s="14">
        <v>1284.4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/>
      <c r="Q47" s="25"/>
      <c r="R47" s="8"/>
    </row>
    <row r="48" spans="1:18" ht="18" customHeight="1">
      <c r="A48" s="30"/>
      <c r="B48" s="37"/>
      <c r="C48" s="32"/>
      <c r="D48" s="10"/>
      <c r="E48" s="12" t="s">
        <v>12</v>
      </c>
      <c r="F48" s="14">
        <f t="shared" si="13"/>
        <v>2632.5</v>
      </c>
      <c r="G48" s="14">
        <f t="shared" si="13"/>
        <v>2300</v>
      </c>
      <c r="H48" s="14">
        <v>2632.5</v>
      </c>
      <c r="I48" s="14">
        <v>2300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/>
      <c r="Q48" s="25"/>
      <c r="R48" s="8"/>
    </row>
    <row r="49" spans="1:18" ht="18" customHeight="1">
      <c r="A49" s="30"/>
      <c r="B49" s="37"/>
      <c r="C49" s="32"/>
      <c r="D49" s="10"/>
      <c r="E49" s="12" t="s">
        <v>13</v>
      </c>
      <c r="F49" s="14">
        <f t="shared" si="13"/>
        <v>2772</v>
      </c>
      <c r="G49" s="14">
        <f t="shared" si="13"/>
        <v>1300</v>
      </c>
      <c r="H49" s="14">
        <v>2772</v>
      </c>
      <c r="I49" s="14">
        <v>1300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/>
      <c r="Q49" s="25"/>
      <c r="R49" s="8"/>
    </row>
    <row r="50" spans="1:18" ht="18" customHeight="1">
      <c r="A50" s="30"/>
      <c r="B50" s="37"/>
      <c r="C50" s="32"/>
      <c r="D50" s="10"/>
      <c r="E50" s="12" t="s">
        <v>16</v>
      </c>
      <c r="F50" s="14">
        <f t="shared" si="13"/>
        <v>2913.4</v>
      </c>
      <c r="G50" s="14">
        <f t="shared" si="13"/>
        <v>1300</v>
      </c>
      <c r="H50" s="14">
        <v>2913.4</v>
      </c>
      <c r="I50" s="14">
        <v>1300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24"/>
      <c r="Q50" s="25"/>
      <c r="R50" s="8"/>
    </row>
    <row r="51" spans="1:18" ht="18" customHeight="1">
      <c r="A51" s="31"/>
      <c r="B51" s="38"/>
      <c r="C51" s="32"/>
      <c r="D51" s="10"/>
      <c r="E51" s="12" t="s">
        <v>17</v>
      </c>
      <c r="F51" s="14">
        <f t="shared" si="13"/>
        <v>3056.2</v>
      </c>
      <c r="G51" s="14">
        <f t="shared" si="13"/>
        <v>0</v>
      </c>
      <c r="H51" s="14">
        <v>3056.2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6"/>
      <c r="Q51" s="27"/>
      <c r="R51" s="8"/>
    </row>
    <row r="52" spans="1:18" ht="18" customHeight="1">
      <c r="A52" s="29">
        <f>A46+1</f>
        <v>8</v>
      </c>
      <c r="B52" s="36" t="s">
        <v>36</v>
      </c>
      <c r="C52" s="32" t="s">
        <v>40</v>
      </c>
      <c r="D52" s="10"/>
      <c r="E52" s="11" t="s">
        <v>10</v>
      </c>
      <c r="F52" s="13">
        <f>SUM(F53:F57)</f>
        <v>1110</v>
      </c>
      <c r="G52" s="13">
        <f>SUM(G53:G57)</f>
        <v>0</v>
      </c>
      <c r="H52" s="13">
        <f>SUM(H53:H57)</f>
        <v>1110</v>
      </c>
      <c r="I52" s="13">
        <f aca="true" t="shared" si="14" ref="I52:O52">SUM(I53:I57)</f>
        <v>0</v>
      </c>
      <c r="J52" s="13">
        <f t="shared" si="14"/>
        <v>0</v>
      </c>
      <c r="K52" s="13">
        <f t="shared" si="14"/>
        <v>0</v>
      </c>
      <c r="L52" s="13">
        <f t="shared" si="14"/>
        <v>0</v>
      </c>
      <c r="M52" s="13">
        <f t="shared" si="14"/>
        <v>0</v>
      </c>
      <c r="N52" s="13">
        <f t="shared" si="14"/>
        <v>0</v>
      </c>
      <c r="O52" s="13">
        <f t="shared" si="14"/>
        <v>0</v>
      </c>
      <c r="P52" s="22" t="s">
        <v>61</v>
      </c>
      <c r="Q52" s="23"/>
      <c r="R52" s="8"/>
    </row>
    <row r="53" spans="1:18" ht="18" customHeight="1">
      <c r="A53" s="30"/>
      <c r="B53" s="37"/>
      <c r="C53" s="32"/>
      <c r="D53" s="10" t="s">
        <v>35</v>
      </c>
      <c r="E53" s="12" t="s">
        <v>15</v>
      </c>
      <c r="F53" s="14">
        <f aca="true" t="shared" si="15" ref="F53:G57">H53+J53+L53+N53</f>
        <v>200</v>
      </c>
      <c r="G53" s="14">
        <f t="shared" si="15"/>
        <v>0</v>
      </c>
      <c r="H53" s="14">
        <v>200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4"/>
      <c r="Q53" s="25"/>
      <c r="R53" s="8"/>
    </row>
    <row r="54" spans="1:18" ht="18" customHeight="1">
      <c r="A54" s="30"/>
      <c r="B54" s="37"/>
      <c r="C54" s="32"/>
      <c r="D54" s="10"/>
      <c r="E54" s="12" t="s">
        <v>12</v>
      </c>
      <c r="F54" s="14">
        <f t="shared" si="15"/>
        <v>210.6</v>
      </c>
      <c r="G54" s="14">
        <f t="shared" si="15"/>
        <v>0</v>
      </c>
      <c r="H54" s="14">
        <v>210.6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4"/>
      <c r="Q54" s="25"/>
      <c r="R54" s="8"/>
    </row>
    <row r="55" spans="1:18" ht="18" customHeight="1">
      <c r="A55" s="30"/>
      <c r="B55" s="37"/>
      <c r="C55" s="32"/>
      <c r="D55" s="10"/>
      <c r="E55" s="12" t="s">
        <v>13</v>
      </c>
      <c r="F55" s="14">
        <f t="shared" si="15"/>
        <v>221.8</v>
      </c>
      <c r="G55" s="14">
        <f t="shared" si="15"/>
        <v>0</v>
      </c>
      <c r="H55" s="14">
        <v>221.8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/>
      <c r="Q55" s="25"/>
      <c r="R55" s="8"/>
    </row>
    <row r="56" spans="1:18" ht="18" customHeight="1">
      <c r="A56" s="30"/>
      <c r="B56" s="37"/>
      <c r="C56" s="32"/>
      <c r="D56" s="10"/>
      <c r="E56" s="12" t="s">
        <v>16</v>
      </c>
      <c r="F56" s="14">
        <f t="shared" si="15"/>
        <v>233.1</v>
      </c>
      <c r="G56" s="14">
        <f t="shared" si="15"/>
        <v>0</v>
      </c>
      <c r="H56" s="14">
        <v>233.1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/>
      <c r="Q56" s="25"/>
      <c r="R56" s="8"/>
    </row>
    <row r="57" spans="1:18" ht="18" customHeight="1">
      <c r="A57" s="31"/>
      <c r="B57" s="38"/>
      <c r="C57" s="32"/>
      <c r="D57" s="10"/>
      <c r="E57" s="12" t="s">
        <v>17</v>
      </c>
      <c r="F57" s="14">
        <f t="shared" si="15"/>
        <v>244.5</v>
      </c>
      <c r="G57" s="14">
        <f t="shared" si="15"/>
        <v>0</v>
      </c>
      <c r="H57" s="14">
        <v>244.5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6"/>
      <c r="Q57" s="27"/>
      <c r="R57" s="8"/>
    </row>
    <row r="58" spans="1:18" ht="18" customHeight="1">
      <c r="A58" s="29">
        <f>A52+1</f>
        <v>9</v>
      </c>
      <c r="B58" s="36" t="s">
        <v>41</v>
      </c>
      <c r="C58" s="32" t="s">
        <v>42</v>
      </c>
      <c r="D58" s="10"/>
      <c r="E58" s="11" t="s">
        <v>10</v>
      </c>
      <c r="F58" s="13">
        <f>SUM(F59:F63)</f>
        <v>2774.3999999999996</v>
      </c>
      <c r="G58" s="13">
        <f>SUM(G59:G63)</f>
        <v>0</v>
      </c>
      <c r="H58" s="13">
        <f>SUM(H59:H63)</f>
        <v>2774.3999999999996</v>
      </c>
      <c r="I58" s="13">
        <f aca="true" t="shared" si="16" ref="I58:O58">SUM(I59:I63)</f>
        <v>0</v>
      </c>
      <c r="J58" s="13">
        <f t="shared" si="16"/>
        <v>0</v>
      </c>
      <c r="K58" s="13">
        <f t="shared" si="16"/>
        <v>0</v>
      </c>
      <c r="L58" s="13">
        <f t="shared" si="16"/>
        <v>0</v>
      </c>
      <c r="M58" s="13">
        <f t="shared" si="16"/>
        <v>0</v>
      </c>
      <c r="N58" s="13">
        <f t="shared" si="16"/>
        <v>0</v>
      </c>
      <c r="O58" s="13">
        <f t="shared" si="16"/>
        <v>0</v>
      </c>
      <c r="P58" s="22" t="s">
        <v>61</v>
      </c>
      <c r="Q58" s="23"/>
      <c r="R58" s="8"/>
    </row>
    <row r="59" spans="1:18" ht="18" customHeight="1">
      <c r="A59" s="30"/>
      <c r="B59" s="37"/>
      <c r="C59" s="32"/>
      <c r="D59" s="10" t="s">
        <v>23</v>
      </c>
      <c r="E59" s="12" t="s">
        <v>15</v>
      </c>
      <c r="F59" s="14">
        <f aca="true" t="shared" si="17" ref="F59:G63">H59+J59+L59+N59</f>
        <v>500</v>
      </c>
      <c r="G59" s="14">
        <f t="shared" si="17"/>
        <v>0</v>
      </c>
      <c r="H59" s="14">
        <v>500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/>
      <c r="Q59" s="25"/>
      <c r="R59" s="8"/>
    </row>
    <row r="60" spans="1:18" ht="18" customHeight="1">
      <c r="A60" s="30"/>
      <c r="B60" s="37"/>
      <c r="C60" s="32"/>
      <c r="D60" s="10"/>
      <c r="E60" s="12" t="s">
        <v>12</v>
      </c>
      <c r="F60" s="14">
        <f t="shared" si="17"/>
        <v>526.5</v>
      </c>
      <c r="G60" s="14">
        <f t="shared" si="17"/>
        <v>0</v>
      </c>
      <c r="H60" s="14">
        <v>526.5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/>
      <c r="Q60" s="25"/>
      <c r="R60" s="8"/>
    </row>
    <row r="61" spans="1:18" ht="18" customHeight="1">
      <c r="A61" s="30"/>
      <c r="B61" s="37"/>
      <c r="C61" s="32"/>
      <c r="D61" s="10"/>
      <c r="E61" s="12" t="s">
        <v>13</v>
      </c>
      <c r="F61" s="14">
        <f t="shared" si="17"/>
        <v>554</v>
      </c>
      <c r="G61" s="14">
        <f t="shared" si="17"/>
        <v>0</v>
      </c>
      <c r="H61" s="14">
        <v>554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/>
      <c r="Q61" s="25"/>
      <c r="R61" s="8"/>
    </row>
    <row r="62" spans="1:18" ht="18" customHeight="1">
      <c r="A62" s="30"/>
      <c r="B62" s="37"/>
      <c r="C62" s="32"/>
      <c r="D62" s="10"/>
      <c r="E62" s="12" t="s">
        <v>16</v>
      </c>
      <c r="F62" s="14">
        <f t="shared" si="17"/>
        <v>582.7</v>
      </c>
      <c r="G62" s="14">
        <f t="shared" si="17"/>
        <v>0</v>
      </c>
      <c r="H62" s="14">
        <v>582.7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/>
      <c r="Q62" s="25"/>
      <c r="R62" s="8"/>
    </row>
    <row r="63" spans="1:18" ht="18" customHeight="1">
      <c r="A63" s="31"/>
      <c r="B63" s="38"/>
      <c r="C63" s="32"/>
      <c r="D63" s="10"/>
      <c r="E63" s="12" t="s">
        <v>17</v>
      </c>
      <c r="F63" s="14">
        <f t="shared" si="17"/>
        <v>611.2</v>
      </c>
      <c r="G63" s="14">
        <f t="shared" si="17"/>
        <v>0</v>
      </c>
      <c r="H63" s="14">
        <v>611.2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6"/>
      <c r="Q63" s="27"/>
      <c r="R63" s="8"/>
    </row>
    <row r="64" spans="1:18" ht="18" customHeight="1">
      <c r="A64" s="29">
        <f>A58+1</f>
        <v>10</v>
      </c>
      <c r="B64" s="36" t="s">
        <v>43</v>
      </c>
      <c r="C64" s="32" t="s">
        <v>56</v>
      </c>
      <c r="D64" s="10"/>
      <c r="E64" s="11" t="s">
        <v>10</v>
      </c>
      <c r="F64" s="13">
        <f>SUM(F65:F69)</f>
        <v>8242.300000000001</v>
      </c>
      <c r="G64" s="13">
        <f>SUM(G65:G69)</f>
        <v>2426.7</v>
      </c>
      <c r="H64" s="13">
        <f>SUM(H65:H69)</f>
        <v>8242.300000000001</v>
      </c>
      <c r="I64" s="13">
        <f aca="true" t="shared" si="18" ref="I64:O64">SUM(I65:I69)</f>
        <v>2426.7</v>
      </c>
      <c r="J64" s="13">
        <f t="shared" si="18"/>
        <v>0</v>
      </c>
      <c r="K64" s="13">
        <f t="shared" si="18"/>
        <v>0</v>
      </c>
      <c r="L64" s="13">
        <f t="shared" si="18"/>
        <v>0</v>
      </c>
      <c r="M64" s="13">
        <f t="shared" si="18"/>
        <v>0</v>
      </c>
      <c r="N64" s="13">
        <f t="shared" si="18"/>
        <v>0</v>
      </c>
      <c r="O64" s="13">
        <f t="shared" si="18"/>
        <v>0</v>
      </c>
      <c r="P64" s="22" t="s">
        <v>61</v>
      </c>
      <c r="Q64" s="23"/>
      <c r="R64" s="8"/>
    </row>
    <row r="65" spans="1:18" ht="18" customHeight="1">
      <c r="A65" s="30"/>
      <c r="B65" s="37"/>
      <c r="C65" s="32"/>
      <c r="D65" s="10" t="s">
        <v>44</v>
      </c>
      <c r="E65" s="12" t="s">
        <v>15</v>
      </c>
      <c r="F65" s="14">
        <f aca="true" t="shared" si="19" ref="F65:G69">H65+J65+L65+N65</f>
        <v>1485.2</v>
      </c>
      <c r="G65" s="14">
        <f t="shared" si="19"/>
        <v>0</v>
      </c>
      <c r="H65" s="14">
        <v>1485.2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/>
      <c r="Q65" s="25"/>
      <c r="R65" s="8"/>
    </row>
    <row r="66" spans="1:18" ht="18" customHeight="1">
      <c r="A66" s="30"/>
      <c r="B66" s="37"/>
      <c r="C66" s="32"/>
      <c r="D66" s="10"/>
      <c r="E66" s="12" t="s">
        <v>12</v>
      </c>
      <c r="F66" s="14">
        <f t="shared" si="19"/>
        <v>1563.9</v>
      </c>
      <c r="G66" s="14">
        <f t="shared" si="19"/>
        <v>808.9</v>
      </c>
      <c r="H66" s="14">
        <v>1563.9</v>
      </c>
      <c r="I66" s="14">
        <v>808.9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/>
      <c r="Q66" s="25"/>
      <c r="R66" s="8"/>
    </row>
    <row r="67" spans="1:18" ht="18" customHeight="1">
      <c r="A67" s="30"/>
      <c r="B67" s="37"/>
      <c r="C67" s="32"/>
      <c r="D67" s="10"/>
      <c r="E67" s="12" t="s">
        <v>13</v>
      </c>
      <c r="F67" s="14">
        <f t="shared" si="19"/>
        <v>1646.8</v>
      </c>
      <c r="G67" s="14">
        <f t="shared" si="19"/>
        <v>808.9</v>
      </c>
      <c r="H67" s="14">
        <v>1646.8</v>
      </c>
      <c r="I67" s="14">
        <v>808.9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/>
      <c r="Q67" s="25"/>
      <c r="R67" s="8"/>
    </row>
    <row r="68" spans="1:18" ht="18" customHeight="1">
      <c r="A68" s="30"/>
      <c r="B68" s="37"/>
      <c r="C68" s="32"/>
      <c r="D68" s="10"/>
      <c r="E68" s="12" t="s">
        <v>16</v>
      </c>
      <c r="F68" s="14">
        <f t="shared" si="19"/>
        <v>1730.8</v>
      </c>
      <c r="G68" s="14">
        <f t="shared" si="19"/>
        <v>808.9</v>
      </c>
      <c r="H68" s="14">
        <v>1730.8</v>
      </c>
      <c r="I68" s="14">
        <v>808.9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/>
      <c r="Q68" s="25"/>
      <c r="R68" s="8"/>
    </row>
    <row r="69" spans="1:18" ht="18" customHeight="1">
      <c r="A69" s="31"/>
      <c r="B69" s="38"/>
      <c r="C69" s="32"/>
      <c r="D69" s="10"/>
      <c r="E69" s="12" t="s">
        <v>17</v>
      </c>
      <c r="F69" s="14">
        <f t="shared" si="19"/>
        <v>1815.6</v>
      </c>
      <c r="G69" s="14">
        <f t="shared" si="19"/>
        <v>0</v>
      </c>
      <c r="H69" s="14">
        <v>1815.6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6"/>
      <c r="Q69" s="27"/>
      <c r="R69" s="8"/>
    </row>
    <row r="70" spans="1:18" ht="18" customHeight="1">
      <c r="A70" s="29">
        <f>A64+1</f>
        <v>11</v>
      </c>
      <c r="B70" s="32" t="s">
        <v>57</v>
      </c>
      <c r="C70" s="32" t="s">
        <v>58</v>
      </c>
      <c r="D70" s="18"/>
      <c r="E70" s="11" t="s">
        <v>10</v>
      </c>
      <c r="F70" s="13">
        <f>SUM(F71:F75)</f>
        <v>5275.2</v>
      </c>
      <c r="G70" s="13">
        <f>SUM(G71:G75)</f>
        <v>2942.7</v>
      </c>
      <c r="H70" s="13">
        <f>SUM(H71:H75)</f>
        <v>5275.2</v>
      </c>
      <c r="I70" s="13">
        <f aca="true" t="shared" si="20" ref="I70:O70">SUM(I71:I75)</f>
        <v>2942.7</v>
      </c>
      <c r="J70" s="13">
        <f t="shared" si="20"/>
        <v>0</v>
      </c>
      <c r="K70" s="13">
        <f t="shared" si="20"/>
        <v>0</v>
      </c>
      <c r="L70" s="13">
        <f t="shared" si="20"/>
        <v>0</v>
      </c>
      <c r="M70" s="13">
        <f t="shared" si="20"/>
        <v>0</v>
      </c>
      <c r="N70" s="13">
        <f t="shared" si="20"/>
        <v>0</v>
      </c>
      <c r="O70" s="13">
        <f t="shared" si="20"/>
        <v>0</v>
      </c>
      <c r="P70" s="22" t="s">
        <v>80</v>
      </c>
      <c r="Q70" s="23"/>
      <c r="R70" s="8"/>
    </row>
    <row r="71" spans="1:18" ht="18" customHeight="1">
      <c r="A71" s="30"/>
      <c r="B71" s="32"/>
      <c r="C71" s="62"/>
      <c r="D71" s="10" t="s">
        <v>23</v>
      </c>
      <c r="E71" s="12" t="s">
        <v>15</v>
      </c>
      <c r="F71" s="14">
        <f aca="true" t="shared" si="21" ref="F71:G75">H71+J71+L71+N71</f>
        <v>950</v>
      </c>
      <c r="G71" s="14">
        <f t="shared" si="21"/>
        <v>392.7</v>
      </c>
      <c r="H71" s="14">
        <v>950</v>
      </c>
      <c r="I71" s="14">
        <v>392.7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/>
      <c r="Q71" s="25"/>
      <c r="R71" s="8"/>
    </row>
    <row r="72" spans="1:18" ht="18" customHeight="1">
      <c r="A72" s="30"/>
      <c r="B72" s="32"/>
      <c r="C72" s="62"/>
      <c r="D72" s="10"/>
      <c r="E72" s="12" t="s">
        <v>12</v>
      </c>
      <c r="F72" s="14">
        <f t="shared" si="21"/>
        <v>1000.4</v>
      </c>
      <c r="G72" s="14">
        <f t="shared" si="21"/>
        <v>950</v>
      </c>
      <c r="H72" s="14">
        <v>1000.4</v>
      </c>
      <c r="I72" s="14">
        <v>950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24"/>
      <c r="Q72" s="25"/>
      <c r="R72" s="8"/>
    </row>
    <row r="73" spans="1:18" ht="18" customHeight="1">
      <c r="A73" s="30"/>
      <c r="B73" s="32"/>
      <c r="C73" s="62"/>
      <c r="D73" s="10"/>
      <c r="E73" s="12" t="s">
        <v>13</v>
      </c>
      <c r="F73" s="14">
        <f t="shared" si="21"/>
        <v>1053.4</v>
      </c>
      <c r="G73" s="14">
        <f t="shared" si="21"/>
        <v>800</v>
      </c>
      <c r="H73" s="14">
        <v>1053.4</v>
      </c>
      <c r="I73" s="14">
        <v>800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/>
      <c r="Q73" s="25"/>
      <c r="R73" s="8"/>
    </row>
    <row r="74" spans="1:18" ht="18" customHeight="1">
      <c r="A74" s="30"/>
      <c r="B74" s="32"/>
      <c r="C74" s="62"/>
      <c r="D74" s="10"/>
      <c r="E74" s="12" t="s">
        <v>16</v>
      </c>
      <c r="F74" s="14">
        <f t="shared" si="21"/>
        <v>1107.1</v>
      </c>
      <c r="G74" s="14">
        <f t="shared" si="21"/>
        <v>800</v>
      </c>
      <c r="H74" s="14">
        <v>1107.1</v>
      </c>
      <c r="I74" s="14">
        <v>800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24"/>
      <c r="Q74" s="25"/>
      <c r="R74" s="8"/>
    </row>
    <row r="75" spans="1:18" ht="18" customHeight="1">
      <c r="A75" s="31"/>
      <c r="B75" s="32"/>
      <c r="C75" s="62"/>
      <c r="D75" s="10"/>
      <c r="E75" s="12" t="s">
        <v>17</v>
      </c>
      <c r="F75" s="14">
        <f t="shared" si="21"/>
        <v>1164.3</v>
      </c>
      <c r="G75" s="14">
        <f t="shared" si="21"/>
        <v>0</v>
      </c>
      <c r="H75" s="14">
        <v>1164.3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6"/>
      <c r="Q75" s="27"/>
      <c r="R75" s="8"/>
    </row>
    <row r="76" spans="1:18" ht="18" customHeight="1">
      <c r="A76" s="29">
        <f>A70+1</f>
        <v>12</v>
      </c>
      <c r="B76" s="32" t="s">
        <v>45</v>
      </c>
      <c r="C76" s="32" t="s">
        <v>47</v>
      </c>
      <c r="D76" s="10"/>
      <c r="E76" s="11" t="s">
        <v>10</v>
      </c>
      <c r="F76" s="13">
        <f>SUM(F77:F81)</f>
        <v>221.9</v>
      </c>
      <c r="G76" s="13">
        <f>SUM(G77:G81)</f>
        <v>120</v>
      </c>
      <c r="H76" s="13">
        <f>SUM(H77:H81)</f>
        <v>221.9</v>
      </c>
      <c r="I76" s="13">
        <f aca="true" t="shared" si="22" ref="I76:O76">SUM(I77:I81)</f>
        <v>120</v>
      </c>
      <c r="J76" s="13">
        <f t="shared" si="22"/>
        <v>0</v>
      </c>
      <c r="K76" s="13">
        <f t="shared" si="22"/>
        <v>0</v>
      </c>
      <c r="L76" s="13">
        <f t="shared" si="22"/>
        <v>0</v>
      </c>
      <c r="M76" s="13">
        <f t="shared" si="22"/>
        <v>0</v>
      </c>
      <c r="N76" s="13">
        <f t="shared" si="22"/>
        <v>0</v>
      </c>
      <c r="O76" s="13">
        <f t="shared" si="22"/>
        <v>0</v>
      </c>
      <c r="P76" s="22" t="s">
        <v>61</v>
      </c>
      <c r="Q76" s="23"/>
      <c r="R76" s="8"/>
    </row>
    <row r="77" spans="1:18" ht="18" customHeight="1">
      <c r="A77" s="30"/>
      <c r="B77" s="32"/>
      <c r="C77" s="32"/>
      <c r="D77" s="10" t="s">
        <v>44</v>
      </c>
      <c r="E77" s="12" t="s">
        <v>15</v>
      </c>
      <c r="F77" s="14">
        <f aca="true" t="shared" si="23" ref="F77:G81">H77+J77+L77+N77</f>
        <v>40</v>
      </c>
      <c r="G77" s="14">
        <f t="shared" si="23"/>
        <v>30</v>
      </c>
      <c r="H77" s="14">
        <v>40</v>
      </c>
      <c r="I77" s="14">
        <v>30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4"/>
      <c r="Q77" s="25"/>
      <c r="R77" s="8"/>
    </row>
    <row r="78" spans="1:18" ht="18" customHeight="1">
      <c r="A78" s="30"/>
      <c r="B78" s="32"/>
      <c r="C78" s="32"/>
      <c r="D78" s="10"/>
      <c r="E78" s="12" t="s">
        <v>12</v>
      </c>
      <c r="F78" s="14">
        <f t="shared" si="23"/>
        <v>42.1</v>
      </c>
      <c r="G78" s="14">
        <f t="shared" si="23"/>
        <v>30</v>
      </c>
      <c r="H78" s="14">
        <v>42.1</v>
      </c>
      <c r="I78" s="14">
        <v>30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/>
      <c r="Q78" s="25"/>
      <c r="R78" s="8"/>
    </row>
    <row r="79" spans="1:18" ht="18" customHeight="1">
      <c r="A79" s="30"/>
      <c r="B79" s="32"/>
      <c r="C79" s="32"/>
      <c r="D79" s="10"/>
      <c r="E79" s="12" t="s">
        <v>13</v>
      </c>
      <c r="F79" s="14">
        <f t="shared" si="23"/>
        <v>44.3</v>
      </c>
      <c r="G79" s="14">
        <f t="shared" si="23"/>
        <v>30</v>
      </c>
      <c r="H79" s="14">
        <v>44.3</v>
      </c>
      <c r="I79" s="14">
        <v>30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/>
      <c r="Q79" s="25"/>
      <c r="R79" s="8"/>
    </row>
    <row r="80" spans="1:18" ht="18" customHeight="1">
      <c r="A80" s="30"/>
      <c r="B80" s="32"/>
      <c r="C80" s="32"/>
      <c r="D80" s="10"/>
      <c r="E80" s="12" t="s">
        <v>16</v>
      </c>
      <c r="F80" s="14">
        <f t="shared" si="23"/>
        <v>46.6</v>
      </c>
      <c r="G80" s="14">
        <f t="shared" si="23"/>
        <v>30</v>
      </c>
      <c r="H80" s="14">
        <v>46.6</v>
      </c>
      <c r="I80" s="14">
        <v>30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/>
      <c r="Q80" s="25"/>
      <c r="R80" s="8"/>
    </row>
    <row r="81" spans="1:18" ht="18" customHeight="1">
      <c r="A81" s="31"/>
      <c r="B81" s="32"/>
      <c r="C81" s="32"/>
      <c r="D81" s="10"/>
      <c r="E81" s="12" t="s">
        <v>17</v>
      </c>
      <c r="F81" s="14">
        <f t="shared" si="23"/>
        <v>48.9</v>
      </c>
      <c r="G81" s="14">
        <f t="shared" si="23"/>
        <v>0</v>
      </c>
      <c r="H81" s="14">
        <v>48.9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6"/>
      <c r="Q81" s="27"/>
      <c r="R81" s="8"/>
    </row>
    <row r="82" spans="1:18" ht="18" customHeight="1">
      <c r="A82" s="29">
        <f>A76+1</f>
        <v>13</v>
      </c>
      <c r="B82" s="32" t="s">
        <v>62</v>
      </c>
      <c r="C82" s="32" t="s">
        <v>47</v>
      </c>
      <c r="D82" s="10"/>
      <c r="E82" s="11" t="s">
        <v>10</v>
      </c>
      <c r="F82" s="13">
        <f>SUM(F83:F87)</f>
        <v>11099.199999999999</v>
      </c>
      <c r="G82" s="13">
        <f>SUM(G83:G87)</f>
        <v>0</v>
      </c>
      <c r="H82" s="13">
        <f>SUM(H83:H87)</f>
        <v>11099.199999999999</v>
      </c>
      <c r="I82" s="13">
        <f aca="true" t="shared" si="24" ref="I82:O82">SUM(I83:I87)</f>
        <v>0</v>
      </c>
      <c r="J82" s="13">
        <f t="shared" si="24"/>
        <v>0</v>
      </c>
      <c r="K82" s="13">
        <f t="shared" si="24"/>
        <v>0</v>
      </c>
      <c r="L82" s="13">
        <f t="shared" si="24"/>
        <v>0</v>
      </c>
      <c r="M82" s="13">
        <f t="shared" si="24"/>
        <v>0</v>
      </c>
      <c r="N82" s="13">
        <f t="shared" si="24"/>
        <v>0</v>
      </c>
      <c r="O82" s="13">
        <f t="shared" si="24"/>
        <v>0</v>
      </c>
      <c r="P82" s="22" t="s">
        <v>61</v>
      </c>
      <c r="Q82" s="23"/>
      <c r="R82" s="8"/>
    </row>
    <row r="83" spans="1:18" ht="18" customHeight="1">
      <c r="A83" s="30"/>
      <c r="B83" s="32"/>
      <c r="C83" s="32"/>
      <c r="D83" s="10" t="s">
        <v>44</v>
      </c>
      <c r="E83" s="12" t="s">
        <v>15</v>
      </c>
      <c r="F83" s="14">
        <f aca="true" t="shared" si="25" ref="F83:G87">H83+J83+L83+N83</f>
        <v>2000</v>
      </c>
      <c r="G83" s="14">
        <f t="shared" si="25"/>
        <v>0</v>
      </c>
      <c r="H83" s="14">
        <v>2000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/>
      <c r="Q83" s="25"/>
      <c r="R83" s="8"/>
    </row>
    <row r="84" spans="1:18" ht="18" customHeight="1">
      <c r="A84" s="30"/>
      <c r="B84" s="32"/>
      <c r="C84" s="32"/>
      <c r="D84" s="10"/>
      <c r="E84" s="12" t="s">
        <v>12</v>
      </c>
      <c r="F84" s="14">
        <f t="shared" si="25"/>
        <v>2106</v>
      </c>
      <c r="G84" s="14">
        <f t="shared" si="25"/>
        <v>0</v>
      </c>
      <c r="H84" s="14">
        <v>2106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4"/>
      <c r="Q84" s="25"/>
      <c r="R84" s="8"/>
    </row>
    <row r="85" spans="1:18" ht="18" customHeight="1">
      <c r="A85" s="30"/>
      <c r="B85" s="32"/>
      <c r="C85" s="32"/>
      <c r="D85" s="10"/>
      <c r="E85" s="12" t="s">
        <v>13</v>
      </c>
      <c r="F85" s="14">
        <f t="shared" si="25"/>
        <v>2217.6</v>
      </c>
      <c r="G85" s="14">
        <f t="shared" si="25"/>
        <v>0</v>
      </c>
      <c r="H85" s="14">
        <v>2217.6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24"/>
      <c r="Q85" s="25"/>
      <c r="R85" s="8"/>
    </row>
    <row r="86" spans="1:18" ht="18" customHeight="1">
      <c r="A86" s="30"/>
      <c r="B86" s="32"/>
      <c r="C86" s="32"/>
      <c r="D86" s="10"/>
      <c r="E86" s="12" t="s">
        <v>16</v>
      </c>
      <c r="F86" s="14">
        <f t="shared" si="25"/>
        <v>2330.7</v>
      </c>
      <c r="G86" s="14">
        <f t="shared" si="25"/>
        <v>0</v>
      </c>
      <c r="H86" s="14">
        <v>2330.7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/>
      <c r="Q86" s="25"/>
      <c r="R86" s="8"/>
    </row>
    <row r="87" spans="1:18" ht="18" customHeight="1">
      <c r="A87" s="31"/>
      <c r="B87" s="32"/>
      <c r="C87" s="32"/>
      <c r="D87" s="10"/>
      <c r="E87" s="12" t="s">
        <v>17</v>
      </c>
      <c r="F87" s="14">
        <f t="shared" si="25"/>
        <v>2444.9</v>
      </c>
      <c r="G87" s="14">
        <f t="shared" si="25"/>
        <v>0</v>
      </c>
      <c r="H87" s="14">
        <v>2444.9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6"/>
      <c r="Q87" s="27"/>
      <c r="R87" s="8"/>
    </row>
    <row r="88" spans="1:18" ht="18" customHeight="1">
      <c r="A88" s="29">
        <f>A82+1</f>
        <v>14</v>
      </c>
      <c r="B88" s="32" t="s">
        <v>46</v>
      </c>
      <c r="C88" s="32" t="s">
        <v>48</v>
      </c>
      <c r="D88" s="10"/>
      <c r="E88" s="11" t="s">
        <v>10</v>
      </c>
      <c r="F88" s="13">
        <f>SUM(F89:F93)</f>
        <v>18646.75032424176</v>
      </c>
      <c r="G88" s="13">
        <f>SUM(G89:G93)</f>
        <v>9000</v>
      </c>
      <c r="H88" s="13">
        <f>SUM(H89:H93)</f>
        <v>0</v>
      </c>
      <c r="I88" s="13">
        <f aca="true" t="shared" si="26" ref="I88:O88">SUM(I89:I93)</f>
        <v>0</v>
      </c>
      <c r="J88" s="13">
        <f t="shared" si="26"/>
        <v>0</v>
      </c>
      <c r="K88" s="13">
        <f t="shared" si="26"/>
        <v>0</v>
      </c>
      <c r="L88" s="13">
        <f t="shared" si="26"/>
        <v>18646.75032424176</v>
      </c>
      <c r="M88" s="13">
        <f t="shared" si="26"/>
        <v>9000</v>
      </c>
      <c r="N88" s="13">
        <f t="shared" si="26"/>
        <v>0</v>
      </c>
      <c r="O88" s="13">
        <f t="shared" si="26"/>
        <v>0</v>
      </c>
      <c r="P88" s="22" t="s">
        <v>70</v>
      </c>
      <c r="Q88" s="23"/>
      <c r="R88" s="8"/>
    </row>
    <row r="89" spans="1:18" ht="18" customHeight="1">
      <c r="A89" s="30"/>
      <c r="B89" s="32"/>
      <c r="C89" s="32"/>
      <c r="D89" s="10" t="s">
        <v>23</v>
      </c>
      <c r="E89" s="12" t="s">
        <v>15</v>
      </c>
      <c r="F89" s="14">
        <f aca="true" t="shared" si="27" ref="F89:G93">H89+J89+L89+N89</f>
        <v>3360</v>
      </c>
      <c r="G89" s="14">
        <f t="shared" si="27"/>
        <v>3000</v>
      </c>
      <c r="H89" s="14">
        <v>0</v>
      </c>
      <c r="I89" s="14">
        <v>0</v>
      </c>
      <c r="J89" s="14">
        <v>0</v>
      </c>
      <c r="K89" s="14">
        <v>0</v>
      </c>
      <c r="L89" s="14">
        <v>3360</v>
      </c>
      <c r="M89" s="14">
        <v>3000</v>
      </c>
      <c r="N89" s="14">
        <v>0</v>
      </c>
      <c r="O89" s="14">
        <v>0</v>
      </c>
      <c r="P89" s="24"/>
      <c r="Q89" s="25"/>
      <c r="R89" s="8"/>
    </row>
    <row r="90" spans="1:18" ht="18" customHeight="1">
      <c r="A90" s="30"/>
      <c r="B90" s="32"/>
      <c r="C90" s="32"/>
      <c r="D90" s="10"/>
      <c r="E90" s="12" t="s">
        <v>12</v>
      </c>
      <c r="F90" s="14">
        <f t="shared" si="27"/>
        <v>3538.08</v>
      </c>
      <c r="G90" s="14">
        <f t="shared" si="27"/>
        <v>3000</v>
      </c>
      <c r="H90" s="14">
        <v>0</v>
      </c>
      <c r="I90" s="14">
        <v>0</v>
      </c>
      <c r="J90" s="14">
        <v>0</v>
      </c>
      <c r="K90" s="14">
        <v>0</v>
      </c>
      <c r="L90" s="14">
        <f>L89*1.053</f>
        <v>3538.08</v>
      </c>
      <c r="M90" s="14">
        <v>3000</v>
      </c>
      <c r="N90" s="14">
        <v>0</v>
      </c>
      <c r="O90" s="14">
        <v>0</v>
      </c>
      <c r="P90" s="24"/>
      <c r="Q90" s="25"/>
      <c r="R90" s="8"/>
    </row>
    <row r="91" spans="1:18" ht="18" customHeight="1">
      <c r="A91" s="30"/>
      <c r="B91" s="32"/>
      <c r="C91" s="32"/>
      <c r="D91" s="10"/>
      <c r="E91" s="12" t="s">
        <v>13</v>
      </c>
      <c r="F91" s="14">
        <f t="shared" si="27"/>
        <v>3725.59824</v>
      </c>
      <c r="G91" s="14">
        <f t="shared" si="27"/>
        <v>3000</v>
      </c>
      <c r="H91" s="14">
        <v>0</v>
      </c>
      <c r="I91" s="14">
        <v>0</v>
      </c>
      <c r="J91" s="14">
        <v>0</v>
      </c>
      <c r="K91" s="14">
        <v>0</v>
      </c>
      <c r="L91" s="14">
        <f>L90*1.053</f>
        <v>3725.59824</v>
      </c>
      <c r="M91" s="14">
        <v>3000</v>
      </c>
      <c r="N91" s="14">
        <v>0</v>
      </c>
      <c r="O91" s="14">
        <v>0</v>
      </c>
      <c r="P91" s="24"/>
      <c r="Q91" s="25"/>
      <c r="R91" s="8"/>
    </row>
    <row r="92" spans="1:18" ht="18" customHeight="1">
      <c r="A92" s="30"/>
      <c r="B92" s="32"/>
      <c r="C92" s="32"/>
      <c r="D92" s="10"/>
      <c r="E92" s="12" t="s">
        <v>16</v>
      </c>
      <c r="F92" s="14">
        <f t="shared" si="27"/>
        <v>3915.6037502399995</v>
      </c>
      <c r="G92" s="14">
        <f t="shared" si="27"/>
        <v>0</v>
      </c>
      <c r="H92" s="14">
        <v>0</v>
      </c>
      <c r="I92" s="14">
        <v>0</v>
      </c>
      <c r="J92" s="14">
        <v>0</v>
      </c>
      <c r="K92" s="14">
        <v>0</v>
      </c>
      <c r="L92" s="14">
        <f>L91*1.051</f>
        <v>3915.6037502399995</v>
      </c>
      <c r="M92" s="14">
        <v>0</v>
      </c>
      <c r="N92" s="14">
        <v>0</v>
      </c>
      <c r="O92" s="14">
        <v>0</v>
      </c>
      <c r="P92" s="24"/>
      <c r="Q92" s="25"/>
      <c r="R92" s="8"/>
    </row>
    <row r="93" spans="1:18" ht="18" customHeight="1">
      <c r="A93" s="31"/>
      <c r="B93" s="32"/>
      <c r="C93" s="32"/>
      <c r="D93" s="10"/>
      <c r="E93" s="12" t="s">
        <v>17</v>
      </c>
      <c r="F93" s="14">
        <f t="shared" si="27"/>
        <v>4107.468334001759</v>
      </c>
      <c r="G93" s="14">
        <f t="shared" si="27"/>
        <v>0</v>
      </c>
      <c r="H93" s="14">
        <v>0</v>
      </c>
      <c r="I93" s="14">
        <v>0</v>
      </c>
      <c r="J93" s="14">
        <v>0</v>
      </c>
      <c r="K93" s="14">
        <v>0</v>
      </c>
      <c r="L93" s="14">
        <f>L92*1.049</f>
        <v>4107.468334001759</v>
      </c>
      <c r="M93" s="14">
        <v>0</v>
      </c>
      <c r="N93" s="14">
        <v>0</v>
      </c>
      <c r="O93" s="14">
        <v>0</v>
      </c>
      <c r="P93" s="26"/>
      <c r="Q93" s="27"/>
      <c r="R93" s="8"/>
    </row>
    <row r="94" spans="1:18" s="4" customFormat="1" ht="18" customHeight="1">
      <c r="A94" s="29">
        <f>A88+1</f>
        <v>15</v>
      </c>
      <c r="B94" s="32" t="s">
        <v>49</v>
      </c>
      <c r="C94" s="32" t="s">
        <v>48</v>
      </c>
      <c r="D94" s="10"/>
      <c r="E94" s="11" t="s">
        <v>10</v>
      </c>
      <c r="F94" s="13">
        <f>SUM(F95:F99)</f>
        <v>11099.199999999999</v>
      </c>
      <c r="G94" s="13">
        <f>SUM(G95:G99)</f>
        <v>7968.7</v>
      </c>
      <c r="H94" s="13">
        <f>SUM(H95:H99)</f>
        <v>11099.199999999999</v>
      </c>
      <c r="I94" s="13">
        <f aca="true" t="shared" si="28" ref="I94:O94">SUM(I95:I99)</f>
        <v>7968.7</v>
      </c>
      <c r="J94" s="13">
        <f t="shared" si="28"/>
        <v>0</v>
      </c>
      <c r="K94" s="13">
        <f t="shared" si="28"/>
        <v>0</v>
      </c>
      <c r="L94" s="13">
        <f t="shared" si="28"/>
        <v>0</v>
      </c>
      <c r="M94" s="13">
        <f t="shared" si="28"/>
        <v>0</v>
      </c>
      <c r="N94" s="13">
        <f t="shared" si="28"/>
        <v>0</v>
      </c>
      <c r="O94" s="13">
        <f t="shared" si="28"/>
        <v>0</v>
      </c>
      <c r="P94" s="22" t="s">
        <v>70</v>
      </c>
      <c r="Q94" s="23"/>
      <c r="R94" s="8"/>
    </row>
    <row r="95" spans="1:18" ht="18" customHeight="1">
      <c r="A95" s="30"/>
      <c r="B95" s="32"/>
      <c r="C95" s="32"/>
      <c r="D95" s="10" t="s">
        <v>35</v>
      </c>
      <c r="E95" s="12" t="s">
        <v>15</v>
      </c>
      <c r="F95" s="14">
        <f aca="true" t="shared" si="29" ref="F95:G99">H95+J95+L95+N95</f>
        <v>2000</v>
      </c>
      <c r="G95" s="14">
        <f t="shared" si="29"/>
        <v>1968.7</v>
      </c>
      <c r="H95" s="14">
        <v>2000</v>
      </c>
      <c r="I95" s="14">
        <v>1968.7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/>
      <c r="Q95" s="25"/>
      <c r="R95" s="8"/>
    </row>
    <row r="96" spans="1:18" ht="18" customHeight="1">
      <c r="A96" s="30"/>
      <c r="B96" s="32"/>
      <c r="C96" s="32"/>
      <c r="D96" s="10"/>
      <c r="E96" s="12" t="s">
        <v>12</v>
      </c>
      <c r="F96" s="14">
        <f t="shared" si="29"/>
        <v>2106</v>
      </c>
      <c r="G96" s="14">
        <f t="shared" si="29"/>
        <v>2000</v>
      </c>
      <c r="H96" s="14">
        <v>2106</v>
      </c>
      <c r="I96" s="14">
        <v>2000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/>
      <c r="Q96" s="25"/>
      <c r="R96" s="8"/>
    </row>
    <row r="97" spans="1:18" ht="18" customHeight="1">
      <c r="A97" s="30"/>
      <c r="B97" s="32"/>
      <c r="C97" s="32"/>
      <c r="D97" s="10"/>
      <c r="E97" s="12" t="s">
        <v>13</v>
      </c>
      <c r="F97" s="14">
        <f t="shared" si="29"/>
        <v>2217.6</v>
      </c>
      <c r="G97" s="14">
        <f t="shared" si="29"/>
        <v>2000</v>
      </c>
      <c r="H97" s="14">
        <v>2217.6</v>
      </c>
      <c r="I97" s="14">
        <v>2000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24"/>
      <c r="Q97" s="25"/>
      <c r="R97" s="8"/>
    </row>
    <row r="98" spans="1:18" ht="18" customHeight="1">
      <c r="A98" s="30"/>
      <c r="B98" s="32"/>
      <c r="C98" s="32"/>
      <c r="D98" s="10"/>
      <c r="E98" s="12" t="s">
        <v>16</v>
      </c>
      <c r="F98" s="14">
        <f t="shared" si="29"/>
        <v>2330.7</v>
      </c>
      <c r="G98" s="14">
        <f t="shared" si="29"/>
        <v>2000</v>
      </c>
      <c r="H98" s="14">
        <v>2330.7</v>
      </c>
      <c r="I98" s="14">
        <v>2000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/>
      <c r="Q98" s="25"/>
      <c r="R98" s="8"/>
    </row>
    <row r="99" spans="1:18" ht="18" customHeight="1">
      <c r="A99" s="31"/>
      <c r="B99" s="32"/>
      <c r="C99" s="32"/>
      <c r="D99" s="10"/>
      <c r="E99" s="12" t="s">
        <v>17</v>
      </c>
      <c r="F99" s="14">
        <f t="shared" si="29"/>
        <v>2444.9</v>
      </c>
      <c r="G99" s="14">
        <f t="shared" si="29"/>
        <v>0</v>
      </c>
      <c r="H99" s="14">
        <v>2444.9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6"/>
      <c r="Q99" s="27"/>
      <c r="R99" s="8"/>
    </row>
    <row r="100" spans="1:18" ht="18" customHeight="1">
      <c r="A100" s="29"/>
      <c r="B100" s="32" t="s">
        <v>63</v>
      </c>
      <c r="C100" s="32"/>
      <c r="D100" s="10"/>
      <c r="E100" s="11" t="s">
        <v>10</v>
      </c>
      <c r="F100" s="13">
        <f>F10+F16+F22+F28+F34+F40+F46+F52+F58+F64+F70+F76+F82+F88+F94</f>
        <v>372497.15032424184</v>
      </c>
      <c r="G100" s="13">
        <f>G10+G16+G22+G28+G34+G40+G46+G52+G58+G64+G70+G76+G82+G88+G94</f>
        <v>72252</v>
      </c>
      <c r="H100" s="13">
        <f>H10+H16+H22+H28+H34+H40+H46+H52+H58+H64+H70+H76+H82+H88+H94</f>
        <v>353850.4000000001</v>
      </c>
      <c r="I100" s="13">
        <f aca="true" t="shared" si="30" ref="I100:O100">I10+I16+I22+I28+I34+I40+I46+I52+I58+I64+I70+I76+I82+I88+I94</f>
        <v>63252</v>
      </c>
      <c r="J100" s="13">
        <f t="shared" si="30"/>
        <v>0</v>
      </c>
      <c r="K100" s="13">
        <f t="shared" si="30"/>
        <v>0</v>
      </c>
      <c r="L100" s="13">
        <f t="shared" si="30"/>
        <v>18646.75032424176</v>
      </c>
      <c r="M100" s="13">
        <f t="shared" si="30"/>
        <v>9000</v>
      </c>
      <c r="N100" s="13">
        <f t="shared" si="30"/>
        <v>0</v>
      </c>
      <c r="O100" s="13">
        <f t="shared" si="30"/>
        <v>0</v>
      </c>
      <c r="P100" s="22" t="s">
        <v>70</v>
      </c>
      <c r="Q100" s="23"/>
      <c r="R100" s="8"/>
    </row>
    <row r="101" spans="1:18" ht="18" customHeight="1">
      <c r="A101" s="30"/>
      <c r="B101" s="32"/>
      <c r="C101" s="32"/>
      <c r="D101" s="10"/>
      <c r="E101" s="12" t="s">
        <v>15</v>
      </c>
      <c r="F101" s="14">
        <f aca="true" t="shared" si="31" ref="F101:G105">H101+J101+L101+N101</f>
        <v>65034.9</v>
      </c>
      <c r="G101" s="14">
        <f t="shared" si="31"/>
        <v>12276.3</v>
      </c>
      <c r="H101" s="14">
        <f>H11+H17+H23+H29+H35+H41+H47+H53+H59+H65+H71+H77+H83+H89+H95</f>
        <v>62034.9</v>
      </c>
      <c r="I101" s="14">
        <f>I11+I17+I23+I29+I35+I41+I47+I53+I59+I65+I71+I77+I83+I89+I95</f>
        <v>9276.3</v>
      </c>
      <c r="J101" s="14">
        <f aca="true" t="shared" si="32" ref="J101:O101">J11+J17+J23+J29+J35+J41+J47+J53+J59+J65+J71+J77+J83+J89+J95</f>
        <v>0</v>
      </c>
      <c r="K101" s="14">
        <f t="shared" si="32"/>
        <v>0</v>
      </c>
      <c r="L101" s="14">
        <v>3000</v>
      </c>
      <c r="M101" s="14">
        <f t="shared" si="32"/>
        <v>3000</v>
      </c>
      <c r="N101" s="14">
        <f t="shared" si="32"/>
        <v>0</v>
      </c>
      <c r="O101" s="14">
        <f t="shared" si="32"/>
        <v>0</v>
      </c>
      <c r="P101" s="24"/>
      <c r="Q101" s="25"/>
      <c r="R101" s="8"/>
    </row>
    <row r="102" spans="1:18" ht="18" customHeight="1">
      <c r="A102" s="30"/>
      <c r="B102" s="32"/>
      <c r="C102" s="32"/>
      <c r="D102" s="10"/>
      <c r="E102" s="12" t="s">
        <v>12</v>
      </c>
      <c r="F102" s="14">
        <f t="shared" si="31"/>
        <v>71443.70000000001</v>
      </c>
      <c r="G102" s="14">
        <f t="shared" si="31"/>
        <v>32244.600000000002</v>
      </c>
      <c r="H102" s="14">
        <f>H12+H18+H24+H30+H36+H42+H48+H54+H60+H66+H72+H78+H84+H90+H96</f>
        <v>68443.70000000001</v>
      </c>
      <c r="I102" s="14">
        <f aca="true" t="shared" si="33" ref="I102:K105">I12+I18+I24+I30+I36+I42+I48+I54+I60+I66+I72+I78+I84+I90+I96</f>
        <v>29244.600000000002</v>
      </c>
      <c r="J102" s="14">
        <f t="shared" si="33"/>
        <v>0</v>
      </c>
      <c r="K102" s="14">
        <f t="shared" si="33"/>
        <v>0</v>
      </c>
      <c r="L102" s="14">
        <v>3000</v>
      </c>
      <c r="M102" s="14">
        <f aca="true" t="shared" si="34" ref="M102:O105">M12+M18+M24+M30+M36+M42+M48+M54+M60+M66+M72+M78+M84+M90+M96</f>
        <v>3000</v>
      </c>
      <c r="N102" s="14">
        <f t="shared" si="34"/>
        <v>0</v>
      </c>
      <c r="O102" s="14">
        <f t="shared" si="34"/>
        <v>0</v>
      </c>
      <c r="P102" s="24"/>
      <c r="Q102" s="25"/>
      <c r="R102" s="8"/>
    </row>
    <row r="103" spans="1:18" ht="18" customHeight="1">
      <c r="A103" s="30"/>
      <c r="B103" s="32"/>
      <c r="C103" s="32"/>
      <c r="D103" s="10"/>
      <c r="E103" s="12" t="s">
        <v>13</v>
      </c>
      <c r="F103" s="14">
        <f t="shared" si="31"/>
        <v>74933.90000000001</v>
      </c>
      <c r="G103" s="14">
        <f t="shared" si="31"/>
        <v>16968.300000000003</v>
      </c>
      <c r="H103" s="14">
        <f>H13+H19+H25+H31+H37+H43+H49+H55+H61+H67+H73+H79+H85+H91+H97</f>
        <v>71933.90000000001</v>
      </c>
      <c r="I103" s="14">
        <f t="shared" si="33"/>
        <v>13968.300000000001</v>
      </c>
      <c r="J103" s="14">
        <f t="shared" si="33"/>
        <v>0</v>
      </c>
      <c r="K103" s="14">
        <f t="shared" si="33"/>
        <v>0</v>
      </c>
      <c r="L103" s="14">
        <v>3000</v>
      </c>
      <c r="M103" s="14">
        <f t="shared" si="34"/>
        <v>3000</v>
      </c>
      <c r="N103" s="14">
        <f t="shared" si="34"/>
        <v>0</v>
      </c>
      <c r="O103" s="14">
        <f t="shared" si="34"/>
        <v>0</v>
      </c>
      <c r="P103" s="24"/>
      <c r="Q103" s="25"/>
      <c r="R103" s="8"/>
    </row>
    <row r="104" spans="1:18" ht="18" customHeight="1">
      <c r="A104" s="30"/>
      <c r="B104" s="32"/>
      <c r="C104" s="32"/>
      <c r="D104" s="10"/>
      <c r="E104" s="12" t="s">
        <v>16</v>
      </c>
      <c r="F104" s="14">
        <f t="shared" si="31"/>
        <v>73895.90000000001</v>
      </c>
      <c r="G104" s="14">
        <f t="shared" si="31"/>
        <v>10762.8</v>
      </c>
      <c r="H104" s="14">
        <f>H14+H20+H26+H32+H38+H44+H50+H56+H62+H68+H74+H80+H86+H92+H98</f>
        <v>73895.90000000001</v>
      </c>
      <c r="I104" s="14">
        <f t="shared" si="33"/>
        <v>10762.8</v>
      </c>
      <c r="J104" s="14">
        <f t="shared" si="33"/>
        <v>0</v>
      </c>
      <c r="K104" s="14">
        <f t="shared" si="33"/>
        <v>0</v>
      </c>
      <c r="L104" s="14">
        <v>0</v>
      </c>
      <c r="M104" s="14">
        <f t="shared" si="34"/>
        <v>0</v>
      </c>
      <c r="N104" s="14">
        <f t="shared" si="34"/>
        <v>0</v>
      </c>
      <c r="O104" s="14">
        <f t="shared" si="34"/>
        <v>0</v>
      </c>
      <c r="P104" s="24"/>
      <c r="Q104" s="25"/>
      <c r="R104" s="8"/>
    </row>
    <row r="105" spans="1:18" ht="18" customHeight="1">
      <c r="A105" s="31"/>
      <c r="B105" s="32"/>
      <c r="C105" s="32"/>
      <c r="D105" s="10"/>
      <c r="E105" s="12" t="s">
        <v>17</v>
      </c>
      <c r="F105" s="14">
        <f t="shared" si="31"/>
        <v>77541.99999999999</v>
      </c>
      <c r="G105" s="14">
        <f t="shared" si="31"/>
        <v>0</v>
      </c>
      <c r="H105" s="14">
        <f>H15+H21+H27+H33+H39+H45+H51+H57+H63+H69+H75+H81+H87+H93+H99</f>
        <v>77541.99999999999</v>
      </c>
      <c r="I105" s="14">
        <f t="shared" si="33"/>
        <v>0</v>
      </c>
      <c r="J105" s="14">
        <f t="shared" si="33"/>
        <v>0</v>
      </c>
      <c r="K105" s="14">
        <f t="shared" si="33"/>
        <v>0</v>
      </c>
      <c r="L105" s="14">
        <v>0</v>
      </c>
      <c r="M105" s="14">
        <f t="shared" si="34"/>
        <v>0</v>
      </c>
      <c r="N105" s="14">
        <f t="shared" si="34"/>
        <v>0</v>
      </c>
      <c r="O105" s="14">
        <f t="shared" si="34"/>
        <v>0</v>
      </c>
      <c r="P105" s="26"/>
      <c r="Q105" s="27"/>
      <c r="R105" s="8"/>
    </row>
    <row r="106" spans="1:18" ht="28.5" customHeight="1">
      <c r="A106" s="3"/>
      <c r="B106" s="33" t="s">
        <v>64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8"/>
    </row>
    <row r="107" spans="1:18" ht="18" customHeight="1">
      <c r="A107" s="29">
        <f>A94+1</f>
        <v>16</v>
      </c>
      <c r="B107" s="36" t="s">
        <v>27</v>
      </c>
      <c r="C107" s="32" t="s">
        <v>53</v>
      </c>
      <c r="D107" s="10"/>
      <c r="E107" s="11" t="s">
        <v>10</v>
      </c>
      <c r="F107" s="13">
        <f>SUM(F108:F112)</f>
        <v>155949.8</v>
      </c>
      <c r="G107" s="13">
        <f>SUM(G108:G112)</f>
        <v>76844.29999999999</v>
      </c>
      <c r="H107" s="13">
        <f>SUM(H108:H112)</f>
        <v>155949.8</v>
      </c>
      <c r="I107" s="13">
        <f aca="true" t="shared" si="35" ref="I107:O107">SUM(I108:I112)</f>
        <v>76844.29999999999</v>
      </c>
      <c r="J107" s="13">
        <f t="shared" si="35"/>
        <v>0</v>
      </c>
      <c r="K107" s="13">
        <f t="shared" si="35"/>
        <v>0</v>
      </c>
      <c r="L107" s="13">
        <f t="shared" si="35"/>
        <v>0</v>
      </c>
      <c r="M107" s="13">
        <f t="shared" si="35"/>
        <v>0</v>
      </c>
      <c r="N107" s="13">
        <f t="shared" si="35"/>
        <v>0</v>
      </c>
      <c r="O107" s="13">
        <f t="shared" si="35"/>
        <v>0</v>
      </c>
      <c r="P107" s="22" t="s">
        <v>81</v>
      </c>
      <c r="Q107" s="23"/>
      <c r="R107" s="8"/>
    </row>
    <row r="108" spans="1:18" ht="18" customHeight="1">
      <c r="A108" s="30"/>
      <c r="B108" s="37"/>
      <c r="C108" s="32"/>
      <c r="D108" s="10" t="s">
        <v>23</v>
      </c>
      <c r="E108" s="12" t="s">
        <v>15</v>
      </c>
      <c r="F108" s="14">
        <f aca="true" t="shared" si="36" ref="F108:G112">H108+J108+L108+N108</f>
        <v>25303.9</v>
      </c>
      <c r="G108" s="14">
        <f t="shared" si="36"/>
        <v>19340</v>
      </c>
      <c r="H108" s="14">
        <v>25303.9</v>
      </c>
      <c r="I108" s="14">
        <v>19340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/>
      <c r="Q108" s="25"/>
      <c r="R108" s="8"/>
    </row>
    <row r="109" spans="1:18" ht="18" customHeight="1">
      <c r="A109" s="30"/>
      <c r="B109" s="37"/>
      <c r="C109" s="32"/>
      <c r="D109" s="10"/>
      <c r="E109" s="12" t="s">
        <v>12</v>
      </c>
      <c r="F109" s="14">
        <f t="shared" si="36"/>
        <v>27977.3</v>
      </c>
      <c r="G109" s="14">
        <f t="shared" si="36"/>
        <v>19168.1</v>
      </c>
      <c r="H109" s="14">
        <v>27977.3</v>
      </c>
      <c r="I109" s="14">
        <v>19168.1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/>
      <c r="Q109" s="25"/>
      <c r="R109" s="8"/>
    </row>
    <row r="110" spans="1:18" ht="18" customHeight="1">
      <c r="A110" s="30"/>
      <c r="B110" s="37"/>
      <c r="C110" s="32"/>
      <c r="D110" s="10"/>
      <c r="E110" s="12" t="s">
        <v>13</v>
      </c>
      <c r="F110" s="14">
        <f t="shared" si="36"/>
        <v>30933.1</v>
      </c>
      <c r="G110" s="14">
        <f t="shared" si="36"/>
        <v>19168.1</v>
      </c>
      <c r="H110" s="14">
        <v>30933.1</v>
      </c>
      <c r="I110" s="14">
        <v>19168.1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/>
      <c r="Q110" s="25"/>
      <c r="R110" s="8"/>
    </row>
    <row r="111" spans="1:18" ht="18" customHeight="1">
      <c r="A111" s="30"/>
      <c r="B111" s="37"/>
      <c r="C111" s="32"/>
      <c r="D111" s="10"/>
      <c r="E111" s="12" t="s">
        <v>16</v>
      </c>
      <c r="F111" s="14">
        <f t="shared" si="36"/>
        <v>34136.2</v>
      </c>
      <c r="G111" s="14">
        <f t="shared" si="36"/>
        <v>19168.1</v>
      </c>
      <c r="H111" s="14">
        <v>34136.2</v>
      </c>
      <c r="I111" s="14">
        <v>19168.1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4"/>
      <c r="Q111" s="25"/>
      <c r="R111" s="8"/>
    </row>
    <row r="112" spans="1:18" ht="18" customHeight="1">
      <c r="A112" s="31"/>
      <c r="B112" s="38"/>
      <c r="C112" s="32"/>
      <c r="D112" s="10"/>
      <c r="E112" s="12" t="s">
        <v>17</v>
      </c>
      <c r="F112" s="14">
        <f t="shared" si="36"/>
        <v>37599.3</v>
      </c>
      <c r="G112" s="14">
        <f t="shared" si="36"/>
        <v>0</v>
      </c>
      <c r="H112" s="14">
        <v>37599.3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6"/>
      <c r="Q112" s="27"/>
      <c r="R112" s="8"/>
    </row>
    <row r="113" spans="1:18" ht="18" customHeight="1">
      <c r="A113" s="29">
        <f>A107+1</f>
        <v>17</v>
      </c>
      <c r="B113" s="36" t="s">
        <v>28</v>
      </c>
      <c r="C113" s="32" t="s">
        <v>53</v>
      </c>
      <c r="D113" s="10"/>
      <c r="E113" s="11" t="s">
        <v>10</v>
      </c>
      <c r="F113" s="13">
        <f>SUM(F114:F118)</f>
        <v>1232.6000000000001</v>
      </c>
      <c r="G113" s="13">
        <f>SUM(G114:G118)</f>
        <v>0</v>
      </c>
      <c r="H113" s="13">
        <f>SUM(H114:H118)</f>
        <v>1232.6000000000001</v>
      </c>
      <c r="I113" s="13">
        <f aca="true" t="shared" si="37" ref="I113:O113">SUM(I114:I118)</f>
        <v>0</v>
      </c>
      <c r="J113" s="13">
        <f t="shared" si="37"/>
        <v>0</v>
      </c>
      <c r="K113" s="13">
        <f t="shared" si="37"/>
        <v>0</v>
      </c>
      <c r="L113" s="13">
        <f t="shared" si="37"/>
        <v>0</v>
      </c>
      <c r="M113" s="13">
        <f t="shared" si="37"/>
        <v>0</v>
      </c>
      <c r="N113" s="13">
        <f t="shared" si="37"/>
        <v>0</v>
      </c>
      <c r="O113" s="13">
        <f t="shared" si="37"/>
        <v>0</v>
      </c>
      <c r="P113" s="22" t="s">
        <v>81</v>
      </c>
      <c r="Q113" s="23"/>
      <c r="R113" s="8"/>
    </row>
    <row r="114" spans="1:18" ht="18" customHeight="1">
      <c r="A114" s="30"/>
      <c r="B114" s="37"/>
      <c r="C114" s="32"/>
      <c r="D114" s="10" t="s">
        <v>23</v>
      </c>
      <c r="E114" s="12" t="s">
        <v>15</v>
      </c>
      <c r="F114" s="14">
        <f aca="true" t="shared" si="38" ref="F114:G118">H114+J114+L114+N114</f>
        <v>200</v>
      </c>
      <c r="G114" s="14">
        <f t="shared" si="38"/>
        <v>0</v>
      </c>
      <c r="H114" s="14">
        <v>200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/>
      <c r="Q114" s="25"/>
      <c r="R114" s="8"/>
    </row>
    <row r="115" spans="1:18" ht="18" customHeight="1">
      <c r="A115" s="30"/>
      <c r="B115" s="37"/>
      <c r="C115" s="32"/>
      <c r="D115" s="10"/>
      <c r="E115" s="12" t="s">
        <v>12</v>
      </c>
      <c r="F115" s="14">
        <f t="shared" si="38"/>
        <v>221.1</v>
      </c>
      <c r="G115" s="14">
        <f t="shared" si="38"/>
        <v>0</v>
      </c>
      <c r="H115" s="14">
        <v>221.1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/>
      <c r="Q115" s="25"/>
      <c r="R115" s="8"/>
    </row>
    <row r="116" spans="1:18" ht="18" customHeight="1">
      <c r="A116" s="30"/>
      <c r="B116" s="37"/>
      <c r="C116" s="32"/>
      <c r="D116" s="10"/>
      <c r="E116" s="12" t="s">
        <v>13</v>
      </c>
      <c r="F116" s="14">
        <f t="shared" si="38"/>
        <v>244.5</v>
      </c>
      <c r="G116" s="14">
        <f t="shared" si="38"/>
        <v>0</v>
      </c>
      <c r="H116" s="14">
        <v>244.5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/>
      <c r="Q116" s="25"/>
      <c r="R116" s="8"/>
    </row>
    <row r="117" spans="1:18" ht="18" customHeight="1">
      <c r="A117" s="30"/>
      <c r="B117" s="37"/>
      <c r="C117" s="32"/>
      <c r="D117" s="10"/>
      <c r="E117" s="12" t="s">
        <v>16</v>
      </c>
      <c r="F117" s="14">
        <f t="shared" si="38"/>
        <v>269.8</v>
      </c>
      <c r="G117" s="14">
        <f t="shared" si="38"/>
        <v>0</v>
      </c>
      <c r="H117" s="14">
        <v>269.8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/>
      <c r="Q117" s="25"/>
      <c r="R117" s="8"/>
    </row>
    <row r="118" spans="1:18" ht="18" customHeight="1">
      <c r="A118" s="31"/>
      <c r="B118" s="38"/>
      <c r="C118" s="32"/>
      <c r="D118" s="10"/>
      <c r="E118" s="12" t="s">
        <v>17</v>
      </c>
      <c r="F118" s="14">
        <f t="shared" si="38"/>
        <v>297.2</v>
      </c>
      <c r="G118" s="14">
        <f t="shared" si="38"/>
        <v>0</v>
      </c>
      <c r="H118" s="14">
        <v>297.2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6"/>
      <c r="Q118" s="27"/>
      <c r="R118" s="8"/>
    </row>
    <row r="119" spans="1:18" ht="18" customHeight="1">
      <c r="A119" s="29">
        <f>A113+1</f>
        <v>18</v>
      </c>
      <c r="B119" s="36" t="s">
        <v>32</v>
      </c>
      <c r="C119" s="32" t="s">
        <v>75</v>
      </c>
      <c r="D119" s="10"/>
      <c r="E119" s="11" t="s">
        <v>10</v>
      </c>
      <c r="F119" s="13">
        <f>SUM(F120:F124)</f>
        <v>8786.1</v>
      </c>
      <c r="G119" s="13">
        <f>SUM(G120:G124)</f>
        <v>6332.8</v>
      </c>
      <c r="H119" s="13">
        <f>SUM(H120:H124)</f>
        <v>8786.1</v>
      </c>
      <c r="I119" s="13">
        <f aca="true" t="shared" si="39" ref="I119:O119">SUM(I120:I124)</f>
        <v>6332.8</v>
      </c>
      <c r="J119" s="13">
        <f t="shared" si="39"/>
        <v>0</v>
      </c>
      <c r="K119" s="13">
        <f t="shared" si="39"/>
        <v>0</v>
      </c>
      <c r="L119" s="13">
        <f t="shared" si="39"/>
        <v>0</v>
      </c>
      <c r="M119" s="13">
        <f t="shared" si="39"/>
        <v>0</v>
      </c>
      <c r="N119" s="13">
        <f t="shared" si="39"/>
        <v>0</v>
      </c>
      <c r="O119" s="13">
        <f t="shared" si="39"/>
        <v>0</v>
      </c>
      <c r="P119" s="22" t="s">
        <v>81</v>
      </c>
      <c r="Q119" s="23"/>
      <c r="R119" s="8"/>
    </row>
    <row r="120" spans="1:18" ht="18" customHeight="1">
      <c r="A120" s="30"/>
      <c r="B120" s="37"/>
      <c r="C120" s="32"/>
      <c r="D120" s="10" t="s">
        <v>23</v>
      </c>
      <c r="E120" s="12" t="s">
        <v>15</v>
      </c>
      <c r="F120" s="14">
        <f aca="true" t="shared" si="40" ref="F120:G124">H120+J120+L120+N120</f>
        <v>1583.2</v>
      </c>
      <c r="G120" s="14">
        <f t="shared" si="40"/>
        <v>1583.2</v>
      </c>
      <c r="H120" s="14">
        <v>1583.2</v>
      </c>
      <c r="I120" s="14">
        <v>1583.2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/>
      <c r="Q120" s="25"/>
      <c r="R120" s="8"/>
    </row>
    <row r="121" spans="1:18" ht="18" customHeight="1">
      <c r="A121" s="30"/>
      <c r="B121" s="37"/>
      <c r="C121" s="32"/>
      <c r="D121" s="10"/>
      <c r="E121" s="12" t="s">
        <v>12</v>
      </c>
      <c r="F121" s="14">
        <f t="shared" si="40"/>
        <v>1667.1</v>
      </c>
      <c r="G121" s="14">
        <f t="shared" si="40"/>
        <v>1583.2</v>
      </c>
      <c r="H121" s="14">
        <v>1667.1</v>
      </c>
      <c r="I121" s="14">
        <v>1583.2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/>
      <c r="Q121" s="25"/>
      <c r="R121" s="8"/>
    </row>
    <row r="122" spans="1:18" ht="18" customHeight="1">
      <c r="A122" s="30"/>
      <c r="B122" s="37"/>
      <c r="C122" s="32"/>
      <c r="D122" s="10"/>
      <c r="E122" s="12" t="s">
        <v>13</v>
      </c>
      <c r="F122" s="14">
        <f t="shared" si="40"/>
        <v>1755.4</v>
      </c>
      <c r="G122" s="14">
        <f t="shared" si="40"/>
        <v>1583.2</v>
      </c>
      <c r="H122" s="14">
        <v>1755.4</v>
      </c>
      <c r="I122" s="14">
        <v>1583.2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/>
      <c r="Q122" s="25"/>
      <c r="R122" s="8"/>
    </row>
    <row r="123" spans="1:18" ht="18" customHeight="1">
      <c r="A123" s="30"/>
      <c r="B123" s="37"/>
      <c r="C123" s="32"/>
      <c r="D123" s="10"/>
      <c r="E123" s="12" t="s">
        <v>16</v>
      </c>
      <c r="F123" s="14">
        <f t="shared" si="40"/>
        <v>1845</v>
      </c>
      <c r="G123" s="14">
        <f t="shared" si="40"/>
        <v>1583.2</v>
      </c>
      <c r="H123" s="14">
        <v>1845</v>
      </c>
      <c r="I123" s="14">
        <v>1583.2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/>
      <c r="Q123" s="25"/>
      <c r="R123" s="8"/>
    </row>
    <row r="124" spans="1:18" ht="18" customHeight="1">
      <c r="A124" s="31"/>
      <c r="B124" s="38"/>
      <c r="C124" s="32"/>
      <c r="D124" s="10"/>
      <c r="E124" s="12" t="s">
        <v>17</v>
      </c>
      <c r="F124" s="14">
        <f t="shared" si="40"/>
        <v>1935.4</v>
      </c>
      <c r="G124" s="14">
        <f t="shared" si="40"/>
        <v>0</v>
      </c>
      <c r="H124" s="14">
        <v>1935.4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6"/>
      <c r="Q124" s="27"/>
      <c r="R124" s="8"/>
    </row>
    <row r="125" spans="1:18" ht="18.75" customHeight="1">
      <c r="A125" s="29">
        <f>A119+1</f>
        <v>19</v>
      </c>
      <c r="B125" s="36" t="s">
        <v>33</v>
      </c>
      <c r="C125" s="32" t="s">
        <v>37</v>
      </c>
      <c r="D125" s="10"/>
      <c r="E125" s="11" t="s">
        <v>10</v>
      </c>
      <c r="F125" s="13">
        <f>SUM(F126:F130)</f>
        <v>83244.4</v>
      </c>
      <c r="G125" s="13">
        <f>SUM(G126:G130)</f>
        <v>16189.099999999999</v>
      </c>
      <c r="H125" s="13">
        <f>SUM(H126:H130)</f>
        <v>83244.4</v>
      </c>
      <c r="I125" s="13">
        <f aca="true" t="shared" si="41" ref="I125:O125">SUM(I126:I130)</f>
        <v>16189.099999999999</v>
      </c>
      <c r="J125" s="13">
        <f t="shared" si="41"/>
        <v>0</v>
      </c>
      <c r="K125" s="13">
        <f t="shared" si="41"/>
        <v>0</v>
      </c>
      <c r="L125" s="13">
        <f t="shared" si="41"/>
        <v>0</v>
      </c>
      <c r="M125" s="13">
        <f t="shared" si="41"/>
        <v>0</v>
      </c>
      <c r="N125" s="13">
        <f t="shared" si="41"/>
        <v>0</v>
      </c>
      <c r="O125" s="13">
        <f t="shared" si="41"/>
        <v>0</v>
      </c>
      <c r="P125" s="22" t="s">
        <v>81</v>
      </c>
      <c r="Q125" s="23"/>
      <c r="R125" s="8"/>
    </row>
    <row r="126" spans="1:18" ht="18" customHeight="1">
      <c r="A126" s="30"/>
      <c r="B126" s="37"/>
      <c r="C126" s="32"/>
      <c r="D126" s="10" t="s">
        <v>35</v>
      </c>
      <c r="E126" s="12" t="s">
        <v>15</v>
      </c>
      <c r="F126" s="14">
        <f aca="true" t="shared" si="42" ref="F126:G130">H126+J126+L126+N126</f>
        <v>15000</v>
      </c>
      <c r="G126" s="14">
        <f t="shared" si="42"/>
        <v>3718.1</v>
      </c>
      <c r="H126" s="14">
        <v>15000</v>
      </c>
      <c r="I126" s="14">
        <v>3718.1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/>
      <c r="Q126" s="25"/>
      <c r="R126" s="8"/>
    </row>
    <row r="127" spans="1:18" ht="18" customHeight="1">
      <c r="A127" s="30"/>
      <c r="B127" s="37"/>
      <c r="C127" s="32"/>
      <c r="D127" s="10"/>
      <c r="E127" s="12" t="s">
        <v>12</v>
      </c>
      <c r="F127" s="14">
        <f t="shared" si="42"/>
        <v>15795</v>
      </c>
      <c r="G127" s="14">
        <f t="shared" si="42"/>
        <v>4064.6</v>
      </c>
      <c r="H127" s="14">
        <v>15795</v>
      </c>
      <c r="I127" s="14">
        <v>4064.6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/>
      <c r="Q127" s="25"/>
      <c r="R127" s="8"/>
    </row>
    <row r="128" spans="1:18" ht="18" customHeight="1">
      <c r="A128" s="30"/>
      <c r="B128" s="37"/>
      <c r="C128" s="32"/>
      <c r="D128" s="10"/>
      <c r="E128" s="12" t="s">
        <v>13</v>
      </c>
      <c r="F128" s="14">
        <f t="shared" si="42"/>
        <v>16632.1</v>
      </c>
      <c r="G128" s="14">
        <f t="shared" si="42"/>
        <v>4203.2</v>
      </c>
      <c r="H128" s="14">
        <v>16632.1</v>
      </c>
      <c r="I128" s="14">
        <v>4203.2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/>
      <c r="Q128" s="25"/>
      <c r="R128" s="8"/>
    </row>
    <row r="129" spans="1:18" ht="18" customHeight="1">
      <c r="A129" s="30"/>
      <c r="B129" s="37"/>
      <c r="C129" s="32"/>
      <c r="D129" s="10"/>
      <c r="E129" s="12" t="s">
        <v>16</v>
      </c>
      <c r="F129" s="14">
        <f t="shared" si="42"/>
        <v>17480.4</v>
      </c>
      <c r="G129" s="14">
        <f t="shared" si="42"/>
        <v>4203.2</v>
      </c>
      <c r="H129" s="14">
        <v>17480.4</v>
      </c>
      <c r="I129" s="14">
        <v>4203.2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/>
      <c r="Q129" s="25"/>
      <c r="R129" s="8"/>
    </row>
    <row r="130" spans="1:18" ht="18" customHeight="1">
      <c r="A130" s="31"/>
      <c r="B130" s="38"/>
      <c r="C130" s="32"/>
      <c r="D130" s="10"/>
      <c r="E130" s="12" t="s">
        <v>17</v>
      </c>
      <c r="F130" s="14">
        <f t="shared" si="42"/>
        <v>18336.9</v>
      </c>
      <c r="G130" s="14">
        <f t="shared" si="42"/>
        <v>0</v>
      </c>
      <c r="H130" s="14">
        <v>18336.9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6"/>
      <c r="Q130" s="27"/>
      <c r="R130" s="8"/>
    </row>
    <row r="131" spans="1:18" ht="18" customHeight="1">
      <c r="A131" s="29"/>
      <c r="B131" s="32" t="s">
        <v>65</v>
      </c>
      <c r="C131" s="32"/>
      <c r="D131" s="10"/>
      <c r="E131" s="11" t="s">
        <v>10</v>
      </c>
      <c r="F131" s="13">
        <f>F125+F119+F113+F107</f>
        <v>249212.9</v>
      </c>
      <c r="G131" s="13">
        <f>G125+G119+G113+G107</f>
        <v>99366.19999999998</v>
      </c>
      <c r="H131" s="13">
        <f>H125+H119+H113+H107</f>
        <v>249212.9</v>
      </c>
      <c r="I131" s="13">
        <f aca="true" t="shared" si="43" ref="I131:O131">I125+I119+I113+I107</f>
        <v>99366.19999999998</v>
      </c>
      <c r="J131" s="13">
        <f t="shared" si="43"/>
        <v>0</v>
      </c>
      <c r="K131" s="13">
        <f t="shared" si="43"/>
        <v>0</v>
      </c>
      <c r="L131" s="13">
        <f t="shared" si="43"/>
        <v>0</v>
      </c>
      <c r="M131" s="13">
        <f t="shared" si="43"/>
        <v>0</v>
      </c>
      <c r="N131" s="13">
        <f t="shared" si="43"/>
        <v>0</v>
      </c>
      <c r="O131" s="13">
        <f t="shared" si="43"/>
        <v>0</v>
      </c>
      <c r="P131" s="22" t="s">
        <v>81</v>
      </c>
      <c r="Q131" s="23"/>
      <c r="R131" s="8"/>
    </row>
    <row r="132" spans="1:18" ht="18" customHeight="1">
      <c r="A132" s="30"/>
      <c r="B132" s="32"/>
      <c r="C132" s="32"/>
      <c r="D132" s="10"/>
      <c r="E132" s="12" t="s">
        <v>15</v>
      </c>
      <c r="F132" s="14">
        <f aca="true" t="shared" si="44" ref="F132:G136">H132+J132+L132+N132</f>
        <v>42087.100000000006</v>
      </c>
      <c r="G132" s="14">
        <f t="shared" si="44"/>
        <v>24641.3</v>
      </c>
      <c r="H132" s="14">
        <f>H126+H120+H114+H108</f>
        <v>42087.100000000006</v>
      </c>
      <c r="I132" s="14">
        <f aca="true" t="shared" si="45" ref="I132:O132">I126+I120+I114+I108</f>
        <v>24641.3</v>
      </c>
      <c r="J132" s="14">
        <f t="shared" si="45"/>
        <v>0</v>
      </c>
      <c r="K132" s="14">
        <f t="shared" si="45"/>
        <v>0</v>
      </c>
      <c r="L132" s="14">
        <f t="shared" si="45"/>
        <v>0</v>
      </c>
      <c r="M132" s="14">
        <f t="shared" si="45"/>
        <v>0</v>
      </c>
      <c r="N132" s="14">
        <f t="shared" si="45"/>
        <v>0</v>
      </c>
      <c r="O132" s="14">
        <f t="shared" si="45"/>
        <v>0</v>
      </c>
      <c r="P132" s="24"/>
      <c r="Q132" s="25"/>
      <c r="R132" s="8"/>
    </row>
    <row r="133" spans="1:18" ht="18" customHeight="1">
      <c r="A133" s="30"/>
      <c r="B133" s="32"/>
      <c r="C133" s="32"/>
      <c r="D133" s="10"/>
      <c r="E133" s="12" t="s">
        <v>12</v>
      </c>
      <c r="F133" s="14">
        <f t="shared" si="44"/>
        <v>45660.5</v>
      </c>
      <c r="G133" s="14">
        <f t="shared" si="44"/>
        <v>24815.899999999998</v>
      </c>
      <c r="H133" s="14">
        <f>H127+H121+H115+H109</f>
        <v>45660.5</v>
      </c>
      <c r="I133" s="14">
        <f aca="true" t="shared" si="46" ref="I133:O135">I127+I121+I115+I109</f>
        <v>24815.899999999998</v>
      </c>
      <c r="J133" s="14">
        <f t="shared" si="46"/>
        <v>0</v>
      </c>
      <c r="K133" s="14">
        <f t="shared" si="46"/>
        <v>0</v>
      </c>
      <c r="L133" s="14">
        <f t="shared" si="46"/>
        <v>0</v>
      </c>
      <c r="M133" s="14">
        <f t="shared" si="46"/>
        <v>0</v>
      </c>
      <c r="N133" s="14">
        <f t="shared" si="46"/>
        <v>0</v>
      </c>
      <c r="O133" s="14">
        <f t="shared" si="46"/>
        <v>0</v>
      </c>
      <c r="P133" s="24"/>
      <c r="Q133" s="25"/>
      <c r="R133" s="8"/>
    </row>
    <row r="134" spans="1:18" ht="18" customHeight="1">
      <c r="A134" s="30"/>
      <c r="B134" s="32"/>
      <c r="C134" s="32"/>
      <c r="D134" s="10"/>
      <c r="E134" s="12" t="s">
        <v>13</v>
      </c>
      <c r="F134" s="14">
        <f t="shared" si="44"/>
        <v>49565.1</v>
      </c>
      <c r="G134" s="14">
        <f t="shared" si="44"/>
        <v>24954.5</v>
      </c>
      <c r="H134" s="14">
        <f>H128+H122+H116+H110</f>
        <v>49565.1</v>
      </c>
      <c r="I134" s="14">
        <f t="shared" si="46"/>
        <v>24954.5</v>
      </c>
      <c r="J134" s="14">
        <f t="shared" si="46"/>
        <v>0</v>
      </c>
      <c r="K134" s="14">
        <f t="shared" si="46"/>
        <v>0</v>
      </c>
      <c r="L134" s="14">
        <f t="shared" si="46"/>
        <v>0</v>
      </c>
      <c r="M134" s="14">
        <f t="shared" si="46"/>
        <v>0</v>
      </c>
      <c r="N134" s="14">
        <f t="shared" si="46"/>
        <v>0</v>
      </c>
      <c r="O134" s="14">
        <f t="shared" si="46"/>
        <v>0</v>
      </c>
      <c r="P134" s="24"/>
      <c r="Q134" s="25"/>
      <c r="R134" s="8"/>
    </row>
    <row r="135" spans="1:18" ht="18" customHeight="1">
      <c r="A135" s="30"/>
      <c r="B135" s="32"/>
      <c r="C135" s="32"/>
      <c r="D135" s="10"/>
      <c r="E135" s="12" t="s">
        <v>16</v>
      </c>
      <c r="F135" s="14">
        <f t="shared" si="44"/>
        <v>53731.399999999994</v>
      </c>
      <c r="G135" s="14">
        <f t="shared" si="44"/>
        <v>24954.5</v>
      </c>
      <c r="H135" s="14">
        <f>H129+H123+H117+H111</f>
        <v>53731.399999999994</v>
      </c>
      <c r="I135" s="14">
        <f t="shared" si="46"/>
        <v>24954.5</v>
      </c>
      <c r="J135" s="14">
        <f t="shared" si="46"/>
        <v>0</v>
      </c>
      <c r="K135" s="14">
        <f t="shared" si="46"/>
        <v>0</v>
      </c>
      <c r="L135" s="14">
        <f t="shared" si="46"/>
        <v>0</v>
      </c>
      <c r="M135" s="14">
        <f t="shared" si="46"/>
        <v>0</v>
      </c>
      <c r="N135" s="14">
        <f t="shared" si="46"/>
        <v>0</v>
      </c>
      <c r="O135" s="14">
        <f t="shared" si="46"/>
        <v>0</v>
      </c>
      <c r="P135" s="24"/>
      <c r="Q135" s="25"/>
      <c r="R135" s="8"/>
    </row>
    <row r="136" spans="1:18" ht="18" customHeight="1">
      <c r="A136" s="31"/>
      <c r="B136" s="32"/>
      <c r="C136" s="32"/>
      <c r="D136" s="10"/>
      <c r="E136" s="12" t="s">
        <v>17</v>
      </c>
      <c r="F136" s="14">
        <f t="shared" si="44"/>
        <v>58168.8</v>
      </c>
      <c r="G136" s="14">
        <f t="shared" si="44"/>
        <v>0</v>
      </c>
      <c r="H136" s="14">
        <f>H130+H124+H118+H112</f>
        <v>58168.8</v>
      </c>
      <c r="I136" s="14">
        <f aca="true" t="shared" si="47" ref="I136:O136">I130+I124+I118+I112</f>
        <v>0</v>
      </c>
      <c r="J136" s="14">
        <f t="shared" si="47"/>
        <v>0</v>
      </c>
      <c r="K136" s="14">
        <f t="shared" si="47"/>
        <v>0</v>
      </c>
      <c r="L136" s="14">
        <f t="shared" si="47"/>
        <v>0</v>
      </c>
      <c r="M136" s="14">
        <f t="shared" si="47"/>
        <v>0</v>
      </c>
      <c r="N136" s="14">
        <f t="shared" si="47"/>
        <v>0</v>
      </c>
      <c r="O136" s="14">
        <f t="shared" si="47"/>
        <v>0</v>
      </c>
      <c r="P136" s="26"/>
      <c r="Q136" s="27"/>
      <c r="R136" s="8"/>
    </row>
    <row r="137" spans="1:18" ht="28.5" customHeight="1">
      <c r="A137" s="3"/>
      <c r="B137" s="33" t="s">
        <v>79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8"/>
    </row>
    <row r="138" spans="1:18" ht="18" customHeight="1">
      <c r="A138" s="29">
        <f>A125+1</f>
        <v>20</v>
      </c>
      <c r="B138" s="32" t="s">
        <v>50</v>
      </c>
      <c r="C138" s="32" t="s">
        <v>52</v>
      </c>
      <c r="D138" s="10"/>
      <c r="E138" s="15" t="s">
        <v>10</v>
      </c>
      <c r="F138" s="13">
        <f>SUM(F139:F143)</f>
        <v>45495.9</v>
      </c>
      <c r="G138" s="13">
        <f>SUM(G139:G143)</f>
        <v>19637.8</v>
      </c>
      <c r="H138" s="13">
        <f>SUM(H139:H143)</f>
        <v>45495.9</v>
      </c>
      <c r="I138" s="13">
        <f aca="true" t="shared" si="48" ref="I138:O138">SUM(I139:I143)</f>
        <v>19637.8</v>
      </c>
      <c r="J138" s="13">
        <f t="shared" si="48"/>
        <v>0</v>
      </c>
      <c r="K138" s="13">
        <f t="shared" si="48"/>
        <v>0</v>
      </c>
      <c r="L138" s="13">
        <f t="shared" si="48"/>
        <v>0</v>
      </c>
      <c r="M138" s="13">
        <f t="shared" si="48"/>
        <v>0</v>
      </c>
      <c r="N138" s="13">
        <f t="shared" si="48"/>
        <v>0</v>
      </c>
      <c r="O138" s="13">
        <f t="shared" si="48"/>
        <v>0</v>
      </c>
      <c r="P138" s="22" t="s">
        <v>61</v>
      </c>
      <c r="Q138" s="23"/>
      <c r="R138" s="8"/>
    </row>
    <row r="139" spans="1:18" ht="18" customHeight="1">
      <c r="A139" s="30"/>
      <c r="B139" s="32"/>
      <c r="C139" s="32"/>
      <c r="D139" s="10" t="s">
        <v>23</v>
      </c>
      <c r="E139" s="16" t="s">
        <v>15</v>
      </c>
      <c r="F139" s="14">
        <f aca="true" t="shared" si="49" ref="F139:G143">H139+J139+L139+N139</f>
        <v>7867.5</v>
      </c>
      <c r="G139" s="14">
        <f t="shared" si="49"/>
        <v>3026.2</v>
      </c>
      <c r="H139" s="14">
        <v>7867.5</v>
      </c>
      <c r="I139" s="14">
        <v>3026.2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/>
      <c r="Q139" s="25"/>
      <c r="R139" s="8"/>
    </row>
    <row r="140" spans="1:18" ht="18" customHeight="1">
      <c r="A140" s="30"/>
      <c r="B140" s="32"/>
      <c r="C140" s="32"/>
      <c r="D140" s="10"/>
      <c r="E140" s="16" t="s">
        <v>12</v>
      </c>
      <c r="F140" s="14">
        <f t="shared" si="49"/>
        <v>8450.2</v>
      </c>
      <c r="G140" s="14">
        <f t="shared" si="49"/>
        <v>5537.2</v>
      </c>
      <c r="H140" s="14">
        <v>8450.2</v>
      </c>
      <c r="I140" s="14">
        <v>5537.2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/>
      <c r="Q140" s="25"/>
      <c r="R140" s="8"/>
    </row>
    <row r="141" spans="1:18" ht="18" customHeight="1">
      <c r="A141" s="30"/>
      <c r="B141" s="32"/>
      <c r="C141" s="32"/>
      <c r="D141" s="10"/>
      <c r="E141" s="16" t="s">
        <v>13</v>
      </c>
      <c r="F141" s="14">
        <f t="shared" si="49"/>
        <v>9072.5</v>
      </c>
      <c r="G141" s="14">
        <f t="shared" si="49"/>
        <v>5537.2</v>
      </c>
      <c r="H141" s="14">
        <v>9072.5</v>
      </c>
      <c r="I141" s="14">
        <v>5537.2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/>
      <c r="Q141" s="25"/>
      <c r="R141" s="8"/>
    </row>
    <row r="142" spans="1:18" ht="18" customHeight="1">
      <c r="A142" s="30"/>
      <c r="B142" s="32"/>
      <c r="C142" s="32"/>
      <c r="D142" s="10"/>
      <c r="E142" s="16" t="s">
        <v>16</v>
      </c>
      <c r="F142" s="14">
        <f t="shared" si="49"/>
        <v>9718.6</v>
      </c>
      <c r="G142" s="14">
        <f t="shared" si="49"/>
        <v>5537.2</v>
      </c>
      <c r="H142" s="14">
        <v>9718.6</v>
      </c>
      <c r="I142" s="14">
        <v>5537.2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/>
      <c r="Q142" s="25"/>
      <c r="R142" s="8"/>
    </row>
    <row r="143" spans="1:18" ht="18" customHeight="1">
      <c r="A143" s="31"/>
      <c r="B143" s="32"/>
      <c r="C143" s="32"/>
      <c r="D143" s="10"/>
      <c r="E143" s="16" t="s">
        <v>17</v>
      </c>
      <c r="F143" s="14">
        <f t="shared" si="49"/>
        <v>10387.1</v>
      </c>
      <c r="G143" s="14">
        <f t="shared" si="49"/>
        <v>0</v>
      </c>
      <c r="H143" s="14">
        <v>10387.1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6"/>
      <c r="Q143" s="27"/>
      <c r="R143" s="8"/>
    </row>
    <row r="144" spans="1:18" ht="18" customHeight="1">
      <c r="A144" s="29">
        <v>21</v>
      </c>
      <c r="B144" s="32" t="s">
        <v>60</v>
      </c>
      <c r="C144" s="32" t="s">
        <v>59</v>
      </c>
      <c r="D144" s="10"/>
      <c r="E144" s="15" t="s">
        <v>10</v>
      </c>
      <c r="F144" s="13">
        <f>SUM(F145:F149)</f>
        <v>10500</v>
      </c>
      <c r="G144" s="13">
        <f>SUM(G145:G149)</f>
        <v>0</v>
      </c>
      <c r="H144" s="13">
        <f>SUM(H145:H149)</f>
        <v>10500</v>
      </c>
      <c r="I144" s="13">
        <f aca="true" t="shared" si="50" ref="I144:O144">SUM(I145:I149)</f>
        <v>0</v>
      </c>
      <c r="J144" s="13">
        <f t="shared" si="50"/>
        <v>0</v>
      </c>
      <c r="K144" s="13">
        <f t="shared" si="50"/>
        <v>0</v>
      </c>
      <c r="L144" s="13">
        <f t="shared" si="50"/>
        <v>0</v>
      </c>
      <c r="M144" s="13">
        <f t="shared" si="50"/>
        <v>0</v>
      </c>
      <c r="N144" s="13">
        <f t="shared" si="50"/>
        <v>0</v>
      </c>
      <c r="O144" s="13">
        <f t="shared" si="50"/>
        <v>0</v>
      </c>
      <c r="P144" s="22" t="s">
        <v>61</v>
      </c>
      <c r="Q144" s="23"/>
      <c r="R144" s="8"/>
    </row>
    <row r="145" spans="1:18" ht="18" customHeight="1">
      <c r="A145" s="30"/>
      <c r="B145" s="32"/>
      <c r="C145" s="32"/>
      <c r="D145" s="10" t="s">
        <v>23</v>
      </c>
      <c r="E145" s="16" t="s">
        <v>15</v>
      </c>
      <c r="F145" s="14">
        <f aca="true" t="shared" si="51" ref="F145:G149">H145+J145+L145+N145</f>
        <v>0</v>
      </c>
      <c r="G145" s="14">
        <f t="shared" si="51"/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/>
      <c r="Q145" s="25"/>
      <c r="R145" s="8"/>
    </row>
    <row r="146" spans="1:18" ht="18" customHeight="1">
      <c r="A146" s="30"/>
      <c r="B146" s="32"/>
      <c r="C146" s="32"/>
      <c r="D146" s="10"/>
      <c r="E146" s="16" t="s">
        <v>12</v>
      </c>
      <c r="F146" s="14">
        <f t="shared" si="51"/>
        <v>5000</v>
      </c>
      <c r="G146" s="14">
        <f t="shared" si="51"/>
        <v>0</v>
      </c>
      <c r="H146" s="14">
        <v>5000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/>
      <c r="Q146" s="25"/>
      <c r="R146" s="8"/>
    </row>
    <row r="147" spans="1:18" ht="18" customHeight="1">
      <c r="A147" s="30"/>
      <c r="B147" s="32"/>
      <c r="C147" s="32"/>
      <c r="D147" s="10"/>
      <c r="E147" s="16" t="s">
        <v>13</v>
      </c>
      <c r="F147" s="14">
        <f t="shared" si="51"/>
        <v>0</v>
      </c>
      <c r="G147" s="14">
        <f t="shared" si="51"/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24"/>
      <c r="Q147" s="25"/>
      <c r="R147" s="8"/>
    </row>
    <row r="148" spans="1:18" ht="18" customHeight="1">
      <c r="A148" s="30"/>
      <c r="B148" s="32"/>
      <c r="C148" s="32"/>
      <c r="D148" s="10"/>
      <c r="E148" s="16" t="s">
        <v>16</v>
      </c>
      <c r="F148" s="14">
        <f t="shared" si="51"/>
        <v>5500</v>
      </c>
      <c r="G148" s="14">
        <f t="shared" si="51"/>
        <v>0</v>
      </c>
      <c r="H148" s="14">
        <v>5500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4"/>
      <c r="Q148" s="25"/>
      <c r="R148" s="8"/>
    </row>
    <row r="149" spans="1:18" ht="18" customHeight="1">
      <c r="A149" s="31"/>
      <c r="B149" s="32"/>
      <c r="C149" s="32"/>
      <c r="D149" s="10"/>
      <c r="E149" s="16" t="s">
        <v>17</v>
      </c>
      <c r="F149" s="14">
        <f t="shared" si="51"/>
        <v>0</v>
      </c>
      <c r="G149" s="14">
        <f t="shared" si="51"/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6"/>
      <c r="Q149" s="27"/>
      <c r="R149" s="8"/>
    </row>
    <row r="150" spans="1:18" ht="38.25" customHeight="1">
      <c r="A150" s="29">
        <v>22</v>
      </c>
      <c r="B150" s="19" t="s">
        <v>78</v>
      </c>
      <c r="C150" s="19" t="s">
        <v>76</v>
      </c>
      <c r="D150" s="10"/>
      <c r="E150" s="15" t="s">
        <v>10</v>
      </c>
      <c r="F150" s="13">
        <f>SUM(F151:F155)</f>
        <v>3085.5</v>
      </c>
      <c r="G150" s="13">
        <f>SUM(G151:G155)</f>
        <v>3085.5</v>
      </c>
      <c r="H150" s="13">
        <f>SUM(H151:H155)</f>
        <v>617.1</v>
      </c>
      <c r="I150" s="13">
        <f aca="true" t="shared" si="52" ref="I150:O150">SUM(I151:I155)</f>
        <v>617.1</v>
      </c>
      <c r="J150" s="13">
        <f t="shared" si="52"/>
        <v>0</v>
      </c>
      <c r="K150" s="13">
        <f t="shared" si="52"/>
        <v>0</v>
      </c>
      <c r="L150" s="13">
        <f t="shared" si="52"/>
        <v>2468.4</v>
      </c>
      <c r="M150" s="13">
        <f t="shared" si="52"/>
        <v>2468.4</v>
      </c>
      <c r="N150" s="13">
        <f t="shared" si="52"/>
        <v>0</v>
      </c>
      <c r="O150" s="13">
        <f t="shared" si="52"/>
        <v>0</v>
      </c>
      <c r="P150" s="22" t="s">
        <v>61</v>
      </c>
      <c r="Q150" s="23"/>
      <c r="R150" s="8"/>
    </row>
    <row r="151" spans="1:18" ht="33" customHeight="1">
      <c r="A151" s="30"/>
      <c r="B151" s="20"/>
      <c r="C151" s="20"/>
      <c r="D151" s="10" t="s">
        <v>77</v>
      </c>
      <c r="E151" s="16" t="s">
        <v>15</v>
      </c>
      <c r="F151" s="14">
        <f aca="true" t="shared" si="53" ref="F151:G155">H151+J151+L151+N151</f>
        <v>3085.5</v>
      </c>
      <c r="G151" s="14">
        <f t="shared" si="53"/>
        <v>3085.5</v>
      </c>
      <c r="H151" s="14">
        <v>617.1</v>
      </c>
      <c r="I151" s="14">
        <v>617.1</v>
      </c>
      <c r="J151" s="14">
        <v>0</v>
      </c>
      <c r="K151" s="14">
        <v>0</v>
      </c>
      <c r="L151" s="14">
        <v>2468.4</v>
      </c>
      <c r="M151" s="14">
        <v>2468.4</v>
      </c>
      <c r="N151" s="14">
        <v>0</v>
      </c>
      <c r="O151" s="14">
        <v>0</v>
      </c>
      <c r="P151" s="24"/>
      <c r="Q151" s="25"/>
      <c r="R151" s="8"/>
    </row>
    <row r="152" spans="1:18" ht="40.5" customHeight="1">
      <c r="A152" s="30"/>
      <c r="B152" s="20"/>
      <c r="C152" s="20"/>
      <c r="D152" s="10"/>
      <c r="E152" s="16" t="s">
        <v>12</v>
      </c>
      <c r="F152" s="14">
        <f t="shared" si="53"/>
        <v>0</v>
      </c>
      <c r="G152" s="14">
        <f t="shared" si="53"/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/>
      <c r="Q152" s="25"/>
      <c r="R152" s="8"/>
    </row>
    <row r="153" spans="1:18" ht="34.5" customHeight="1">
      <c r="A153" s="30"/>
      <c r="B153" s="20"/>
      <c r="C153" s="20"/>
      <c r="D153" s="10"/>
      <c r="E153" s="16" t="s">
        <v>13</v>
      </c>
      <c r="F153" s="14">
        <f t="shared" si="53"/>
        <v>0</v>
      </c>
      <c r="G153" s="14">
        <f t="shared" si="53"/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/>
      <c r="Q153" s="25"/>
      <c r="R153" s="8"/>
    </row>
    <row r="154" spans="1:18" ht="36.75" customHeight="1">
      <c r="A154" s="30"/>
      <c r="B154" s="20"/>
      <c r="C154" s="20"/>
      <c r="D154" s="10"/>
      <c r="E154" s="16" t="s">
        <v>16</v>
      </c>
      <c r="F154" s="14">
        <f t="shared" si="53"/>
        <v>0</v>
      </c>
      <c r="G154" s="14">
        <f t="shared" si="53"/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4"/>
      <c r="Q154" s="25"/>
      <c r="R154" s="8"/>
    </row>
    <row r="155" spans="1:18" ht="35.25" customHeight="1">
      <c r="A155" s="31"/>
      <c r="B155" s="21"/>
      <c r="C155" s="21"/>
      <c r="D155" s="10"/>
      <c r="E155" s="16" t="s">
        <v>17</v>
      </c>
      <c r="F155" s="14">
        <f t="shared" si="53"/>
        <v>0</v>
      </c>
      <c r="G155" s="14">
        <f t="shared" si="53"/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6"/>
      <c r="Q155" s="27"/>
      <c r="R155" s="8"/>
    </row>
    <row r="156" spans="1:18" ht="18" customHeight="1">
      <c r="A156" s="29"/>
      <c r="B156" s="32" t="s">
        <v>66</v>
      </c>
      <c r="C156" s="32"/>
      <c r="D156" s="10"/>
      <c r="E156" s="15" t="s">
        <v>10</v>
      </c>
      <c r="F156" s="13">
        <f>F138+F144</f>
        <v>55995.9</v>
      </c>
      <c r="G156" s="13">
        <f aca="true" t="shared" si="54" ref="G156:O156">G138+G144</f>
        <v>19637.8</v>
      </c>
      <c r="H156" s="13">
        <f t="shared" si="54"/>
        <v>55995.9</v>
      </c>
      <c r="I156" s="13">
        <f t="shared" si="54"/>
        <v>19637.8</v>
      </c>
      <c r="J156" s="13">
        <f t="shared" si="54"/>
        <v>0</v>
      </c>
      <c r="K156" s="13">
        <f t="shared" si="54"/>
        <v>0</v>
      </c>
      <c r="L156" s="13">
        <f t="shared" si="54"/>
        <v>0</v>
      </c>
      <c r="M156" s="13">
        <f t="shared" si="54"/>
        <v>0</v>
      </c>
      <c r="N156" s="13">
        <f t="shared" si="54"/>
        <v>0</v>
      </c>
      <c r="O156" s="13">
        <f t="shared" si="54"/>
        <v>0</v>
      </c>
      <c r="P156" s="22" t="s">
        <v>61</v>
      </c>
      <c r="Q156" s="23"/>
      <c r="R156" s="8"/>
    </row>
    <row r="157" spans="1:18" ht="18" customHeight="1">
      <c r="A157" s="30"/>
      <c r="B157" s="32"/>
      <c r="C157" s="32"/>
      <c r="D157" s="10"/>
      <c r="E157" s="16" t="s">
        <v>15</v>
      </c>
      <c r="F157" s="14">
        <f aca="true" t="shared" si="55" ref="F157:G161">H157+J157+L157+N157</f>
        <v>10953</v>
      </c>
      <c r="G157" s="14">
        <f t="shared" si="55"/>
        <v>6111.7</v>
      </c>
      <c r="H157" s="14">
        <f>H139+H145+H151</f>
        <v>8484.6</v>
      </c>
      <c r="I157" s="14">
        <f>I139+I145+I151</f>
        <v>3643.2999999999997</v>
      </c>
      <c r="J157" s="14">
        <f aca="true" t="shared" si="56" ref="J157:O157">J139+J145+J151</f>
        <v>0</v>
      </c>
      <c r="K157" s="14">
        <f t="shared" si="56"/>
        <v>0</v>
      </c>
      <c r="L157" s="14">
        <f t="shared" si="56"/>
        <v>2468.4</v>
      </c>
      <c r="M157" s="14">
        <f t="shared" si="56"/>
        <v>2468.4</v>
      </c>
      <c r="N157" s="14">
        <f t="shared" si="56"/>
        <v>0</v>
      </c>
      <c r="O157" s="14">
        <f t="shared" si="56"/>
        <v>0</v>
      </c>
      <c r="P157" s="24"/>
      <c r="Q157" s="25"/>
      <c r="R157" s="8"/>
    </row>
    <row r="158" spans="1:18" ht="18" customHeight="1">
      <c r="A158" s="30"/>
      <c r="B158" s="32"/>
      <c r="C158" s="32"/>
      <c r="D158" s="10"/>
      <c r="E158" s="16" t="s">
        <v>12</v>
      </c>
      <c r="F158" s="14">
        <f t="shared" si="55"/>
        <v>13450.2</v>
      </c>
      <c r="G158" s="14">
        <f t="shared" si="55"/>
        <v>5537.2</v>
      </c>
      <c r="H158" s="14">
        <f aca="true" t="shared" si="57" ref="H158:O161">H140+H146+H152</f>
        <v>13450.2</v>
      </c>
      <c r="I158" s="14">
        <f t="shared" si="57"/>
        <v>5537.2</v>
      </c>
      <c r="J158" s="14">
        <f t="shared" si="57"/>
        <v>0</v>
      </c>
      <c r="K158" s="14">
        <f t="shared" si="57"/>
        <v>0</v>
      </c>
      <c r="L158" s="14">
        <f t="shared" si="57"/>
        <v>0</v>
      </c>
      <c r="M158" s="14">
        <f t="shared" si="57"/>
        <v>0</v>
      </c>
      <c r="N158" s="14">
        <f t="shared" si="57"/>
        <v>0</v>
      </c>
      <c r="O158" s="14">
        <f t="shared" si="57"/>
        <v>0</v>
      </c>
      <c r="P158" s="24"/>
      <c r="Q158" s="25"/>
      <c r="R158" s="8"/>
    </row>
    <row r="159" spans="1:18" ht="18" customHeight="1">
      <c r="A159" s="30"/>
      <c r="B159" s="32"/>
      <c r="C159" s="32"/>
      <c r="D159" s="10"/>
      <c r="E159" s="16" t="s">
        <v>13</v>
      </c>
      <c r="F159" s="14">
        <f t="shared" si="55"/>
        <v>9072.5</v>
      </c>
      <c r="G159" s="14">
        <f t="shared" si="55"/>
        <v>5537.2</v>
      </c>
      <c r="H159" s="14">
        <f t="shared" si="57"/>
        <v>9072.5</v>
      </c>
      <c r="I159" s="14">
        <f t="shared" si="57"/>
        <v>5537.2</v>
      </c>
      <c r="J159" s="14">
        <f t="shared" si="57"/>
        <v>0</v>
      </c>
      <c r="K159" s="14">
        <f t="shared" si="57"/>
        <v>0</v>
      </c>
      <c r="L159" s="14">
        <f t="shared" si="57"/>
        <v>0</v>
      </c>
      <c r="M159" s="14">
        <f t="shared" si="57"/>
        <v>0</v>
      </c>
      <c r="N159" s="14">
        <f t="shared" si="57"/>
        <v>0</v>
      </c>
      <c r="O159" s="14">
        <f t="shared" si="57"/>
        <v>0</v>
      </c>
      <c r="P159" s="24"/>
      <c r="Q159" s="25"/>
      <c r="R159" s="8"/>
    </row>
    <row r="160" spans="1:18" ht="18" customHeight="1">
      <c r="A160" s="30"/>
      <c r="B160" s="32"/>
      <c r="C160" s="32"/>
      <c r="D160" s="10"/>
      <c r="E160" s="16" t="s">
        <v>16</v>
      </c>
      <c r="F160" s="14">
        <f t="shared" si="55"/>
        <v>15218.6</v>
      </c>
      <c r="G160" s="14">
        <f t="shared" si="55"/>
        <v>5537.2</v>
      </c>
      <c r="H160" s="14">
        <f t="shared" si="57"/>
        <v>15218.6</v>
      </c>
      <c r="I160" s="14">
        <f t="shared" si="57"/>
        <v>5537.2</v>
      </c>
      <c r="J160" s="14">
        <f t="shared" si="57"/>
        <v>0</v>
      </c>
      <c r="K160" s="14">
        <f t="shared" si="57"/>
        <v>0</v>
      </c>
      <c r="L160" s="14">
        <f t="shared" si="57"/>
        <v>0</v>
      </c>
      <c r="M160" s="14">
        <f t="shared" si="57"/>
        <v>0</v>
      </c>
      <c r="N160" s="14">
        <f t="shared" si="57"/>
        <v>0</v>
      </c>
      <c r="O160" s="14">
        <f t="shared" si="57"/>
        <v>0</v>
      </c>
      <c r="P160" s="24"/>
      <c r="Q160" s="25"/>
      <c r="R160" s="8"/>
    </row>
    <row r="161" spans="1:18" ht="18" customHeight="1">
      <c r="A161" s="31"/>
      <c r="B161" s="32"/>
      <c r="C161" s="32"/>
      <c r="D161" s="10"/>
      <c r="E161" s="16" t="s">
        <v>17</v>
      </c>
      <c r="F161" s="14">
        <f t="shared" si="55"/>
        <v>10387.1</v>
      </c>
      <c r="G161" s="14">
        <f t="shared" si="55"/>
        <v>0</v>
      </c>
      <c r="H161" s="14">
        <f t="shared" si="57"/>
        <v>10387.1</v>
      </c>
      <c r="I161" s="14">
        <f t="shared" si="57"/>
        <v>0</v>
      </c>
      <c r="J161" s="14">
        <f t="shared" si="57"/>
        <v>0</v>
      </c>
      <c r="K161" s="14">
        <f t="shared" si="57"/>
        <v>0</v>
      </c>
      <c r="L161" s="14">
        <f t="shared" si="57"/>
        <v>0</v>
      </c>
      <c r="M161" s="14">
        <f t="shared" si="57"/>
        <v>0</v>
      </c>
      <c r="N161" s="14">
        <f t="shared" si="57"/>
        <v>0</v>
      </c>
      <c r="O161" s="14">
        <f t="shared" si="57"/>
        <v>0</v>
      </c>
      <c r="P161" s="26"/>
      <c r="Q161" s="27"/>
      <c r="R161" s="8"/>
    </row>
    <row r="162" spans="1:18" ht="18" customHeight="1">
      <c r="A162" s="47"/>
      <c r="B162" s="48" t="s">
        <v>11</v>
      </c>
      <c r="C162" s="10"/>
      <c r="D162" s="10"/>
      <c r="E162" s="13" t="s">
        <v>10</v>
      </c>
      <c r="F162" s="13">
        <f>F163+F164+F165+F166+F167</f>
        <v>671144.7000000001</v>
      </c>
      <c r="G162" s="13">
        <f aca="true" t="shared" si="58" ref="G162:O162">G163+G164+G165+G166+G167</f>
        <v>194341.5</v>
      </c>
      <c r="H162" s="13">
        <f t="shared" si="58"/>
        <v>659676.3</v>
      </c>
      <c r="I162" s="13">
        <f t="shared" si="58"/>
        <v>182873.09999999998</v>
      </c>
      <c r="J162" s="13">
        <f t="shared" si="58"/>
        <v>0</v>
      </c>
      <c r="K162" s="13">
        <f t="shared" si="58"/>
        <v>0</v>
      </c>
      <c r="L162" s="13">
        <f t="shared" si="58"/>
        <v>11468.4</v>
      </c>
      <c r="M162" s="13">
        <f t="shared" si="58"/>
        <v>11468.4</v>
      </c>
      <c r="N162" s="13">
        <f t="shared" si="58"/>
        <v>0</v>
      </c>
      <c r="O162" s="13">
        <f t="shared" si="58"/>
        <v>0</v>
      </c>
      <c r="P162" s="39"/>
      <c r="Q162" s="39"/>
      <c r="R162" s="8"/>
    </row>
    <row r="163" spans="1:18" ht="18" customHeight="1">
      <c r="A163" s="47"/>
      <c r="B163" s="48"/>
      <c r="C163" s="10"/>
      <c r="D163" s="10"/>
      <c r="E163" s="13" t="s">
        <v>15</v>
      </c>
      <c r="F163" s="13">
        <f aca="true" t="shared" si="59" ref="F163:H167">F157+F132+F101</f>
        <v>118075</v>
      </c>
      <c r="G163" s="13">
        <f t="shared" si="59"/>
        <v>43029.3</v>
      </c>
      <c r="H163" s="13">
        <f t="shared" si="59"/>
        <v>112606.6</v>
      </c>
      <c r="I163" s="13">
        <f aca="true" t="shared" si="60" ref="I163:O163">I157+I132+I101</f>
        <v>37560.899999999994</v>
      </c>
      <c r="J163" s="13">
        <f t="shared" si="60"/>
        <v>0</v>
      </c>
      <c r="K163" s="13">
        <f t="shared" si="60"/>
        <v>0</v>
      </c>
      <c r="L163" s="13">
        <f t="shared" si="60"/>
        <v>5468.4</v>
      </c>
      <c r="M163" s="13">
        <f t="shared" si="60"/>
        <v>5468.4</v>
      </c>
      <c r="N163" s="13">
        <f t="shared" si="60"/>
        <v>0</v>
      </c>
      <c r="O163" s="13">
        <f t="shared" si="60"/>
        <v>0</v>
      </c>
      <c r="P163" s="39"/>
      <c r="Q163" s="39"/>
      <c r="R163" s="8"/>
    </row>
    <row r="164" spans="1:18" ht="18" customHeight="1">
      <c r="A164" s="47"/>
      <c r="B164" s="48"/>
      <c r="C164" s="10"/>
      <c r="D164" s="10"/>
      <c r="E164" s="13" t="s">
        <v>12</v>
      </c>
      <c r="F164" s="13">
        <f t="shared" si="59"/>
        <v>130554.40000000001</v>
      </c>
      <c r="G164" s="13">
        <f t="shared" si="59"/>
        <v>62597.7</v>
      </c>
      <c r="H164" s="13">
        <f t="shared" si="59"/>
        <v>127554.40000000001</v>
      </c>
      <c r="I164" s="13">
        <f aca="true" t="shared" si="61" ref="I164:O164">I158+I133+I102</f>
        <v>59597.7</v>
      </c>
      <c r="J164" s="13">
        <f t="shared" si="61"/>
        <v>0</v>
      </c>
      <c r="K164" s="13">
        <f t="shared" si="61"/>
        <v>0</v>
      </c>
      <c r="L164" s="13">
        <f t="shared" si="61"/>
        <v>3000</v>
      </c>
      <c r="M164" s="13">
        <f t="shared" si="61"/>
        <v>3000</v>
      </c>
      <c r="N164" s="13">
        <f t="shared" si="61"/>
        <v>0</v>
      </c>
      <c r="O164" s="13">
        <f t="shared" si="61"/>
        <v>0</v>
      </c>
      <c r="P164" s="39"/>
      <c r="Q164" s="39"/>
      <c r="R164" s="8"/>
    </row>
    <row r="165" spans="1:18" ht="18" customHeight="1">
      <c r="A165" s="47"/>
      <c r="B165" s="48"/>
      <c r="C165" s="10"/>
      <c r="D165" s="10"/>
      <c r="E165" s="13" t="s">
        <v>13</v>
      </c>
      <c r="F165" s="13">
        <f t="shared" si="59"/>
        <v>133571.5</v>
      </c>
      <c r="G165" s="13">
        <f t="shared" si="59"/>
        <v>47460</v>
      </c>
      <c r="H165" s="13">
        <f t="shared" si="59"/>
        <v>130571.5</v>
      </c>
      <c r="I165" s="13">
        <f aca="true" t="shared" si="62" ref="I165:O165">I159+I134+I103</f>
        <v>44460</v>
      </c>
      <c r="J165" s="13">
        <f t="shared" si="62"/>
        <v>0</v>
      </c>
      <c r="K165" s="13">
        <f t="shared" si="62"/>
        <v>0</v>
      </c>
      <c r="L165" s="13">
        <f t="shared" si="62"/>
        <v>3000</v>
      </c>
      <c r="M165" s="13">
        <f t="shared" si="62"/>
        <v>3000</v>
      </c>
      <c r="N165" s="13">
        <f t="shared" si="62"/>
        <v>0</v>
      </c>
      <c r="O165" s="13">
        <f t="shared" si="62"/>
        <v>0</v>
      </c>
      <c r="P165" s="39"/>
      <c r="Q165" s="39"/>
      <c r="R165" s="8"/>
    </row>
    <row r="166" spans="1:18" ht="18" customHeight="1">
      <c r="A166" s="47"/>
      <c r="B166" s="48"/>
      <c r="C166" s="10"/>
      <c r="D166" s="10"/>
      <c r="E166" s="13" t="s">
        <v>16</v>
      </c>
      <c r="F166" s="13">
        <f t="shared" si="59"/>
        <v>142845.90000000002</v>
      </c>
      <c r="G166" s="13">
        <f t="shared" si="59"/>
        <v>41254.5</v>
      </c>
      <c r="H166" s="13">
        <f t="shared" si="59"/>
        <v>142845.90000000002</v>
      </c>
      <c r="I166" s="13">
        <f aca="true" t="shared" si="63" ref="I166:O166">I160+I135+I104</f>
        <v>41254.5</v>
      </c>
      <c r="J166" s="13">
        <f t="shared" si="63"/>
        <v>0</v>
      </c>
      <c r="K166" s="13">
        <f t="shared" si="63"/>
        <v>0</v>
      </c>
      <c r="L166" s="13">
        <f t="shared" si="63"/>
        <v>0</v>
      </c>
      <c r="M166" s="13">
        <f t="shared" si="63"/>
        <v>0</v>
      </c>
      <c r="N166" s="13">
        <f t="shared" si="63"/>
        <v>0</v>
      </c>
      <c r="O166" s="13">
        <f t="shared" si="63"/>
        <v>0</v>
      </c>
      <c r="P166" s="39"/>
      <c r="Q166" s="39"/>
      <c r="R166" s="8"/>
    </row>
    <row r="167" spans="1:18" ht="18" customHeight="1">
      <c r="A167" s="47"/>
      <c r="B167" s="48"/>
      <c r="C167" s="10"/>
      <c r="D167" s="10"/>
      <c r="E167" s="13" t="s">
        <v>17</v>
      </c>
      <c r="F167" s="13">
        <f t="shared" si="59"/>
        <v>146097.9</v>
      </c>
      <c r="G167" s="13">
        <f t="shared" si="59"/>
        <v>0</v>
      </c>
      <c r="H167" s="13">
        <f t="shared" si="59"/>
        <v>146097.9</v>
      </c>
      <c r="I167" s="13">
        <f aca="true" t="shared" si="64" ref="I167:O167">I161+I136+I105</f>
        <v>0</v>
      </c>
      <c r="J167" s="13">
        <f t="shared" si="64"/>
        <v>0</v>
      </c>
      <c r="K167" s="13">
        <f t="shared" si="64"/>
        <v>0</v>
      </c>
      <c r="L167" s="13">
        <f t="shared" si="64"/>
        <v>0</v>
      </c>
      <c r="M167" s="13">
        <f t="shared" si="64"/>
        <v>0</v>
      </c>
      <c r="N167" s="13">
        <f t="shared" si="64"/>
        <v>0</v>
      </c>
      <c r="O167" s="13">
        <f t="shared" si="64"/>
        <v>0</v>
      </c>
      <c r="P167" s="39"/>
      <c r="Q167" s="39"/>
      <c r="R167" s="8"/>
    </row>
    <row r="168" spans="1:17" ht="33" customHeight="1">
      <c r="A168" s="28" t="s">
        <v>68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72" ht="12.75">
      <c r="I172" s="8"/>
    </row>
    <row r="173" ht="12.75">
      <c r="I173" s="8"/>
    </row>
    <row r="175" spans="6:9" ht="12.75">
      <c r="F175" s="8"/>
      <c r="G175" s="8"/>
      <c r="H175" s="8"/>
      <c r="I175" s="8"/>
    </row>
    <row r="176" spans="5:15" ht="18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5:15" ht="18">
      <c r="E177" s="7"/>
      <c r="F177" s="7"/>
      <c r="G177" s="7"/>
      <c r="H177" s="7"/>
      <c r="I177" s="9"/>
      <c r="J177" s="7"/>
      <c r="K177" s="7"/>
      <c r="L177" s="7"/>
      <c r="M177" s="7"/>
      <c r="N177" s="7"/>
      <c r="O177" s="7"/>
    </row>
    <row r="178" spans="5:15" ht="18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5:15" ht="18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5:15" ht="18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5:15" ht="18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3" ht="12.75">
      <c r="B183" s="8"/>
    </row>
    <row r="189" spans="6:8" ht="12.75">
      <c r="F189" s="8"/>
      <c r="H189" s="8"/>
    </row>
    <row r="190" spans="6:8" ht="12.75">
      <c r="F190" s="8"/>
      <c r="H190" s="8"/>
    </row>
    <row r="191" spans="6:8" ht="12.75">
      <c r="F191" s="8"/>
      <c r="H191" s="8"/>
    </row>
    <row r="192" spans="6:8" ht="12.75">
      <c r="F192" s="8"/>
      <c r="H192" s="8"/>
    </row>
    <row r="193" spans="6:8" ht="12.75">
      <c r="F193" s="8"/>
      <c r="H193" s="8"/>
    </row>
    <row r="194" spans="6:8" ht="12.75">
      <c r="F194" s="8"/>
      <c r="H194" s="8"/>
    </row>
  </sheetData>
  <sheetProtection/>
  <mergeCells count="123">
    <mergeCell ref="B9:Q9"/>
    <mergeCell ref="B8:Q8"/>
    <mergeCell ref="L1:Q2"/>
    <mergeCell ref="A2:K2"/>
    <mergeCell ref="C70:C75"/>
    <mergeCell ref="A76:A81"/>
    <mergeCell ref="B76:B81"/>
    <mergeCell ref="C76:C81"/>
    <mergeCell ref="C46:C51"/>
    <mergeCell ref="A70:A75"/>
    <mergeCell ref="B70:B75"/>
    <mergeCell ref="A88:A93"/>
    <mergeCell ref="C125:C130"/>
    <mergeCell ref="A125:A130"/>
    <mergeCell ref="B125:B130"/>
    <mergeCell ref="C107:C112"/>
    <mergeCell ref="A113:A118"/>
    <mergeCell ref="B88:B93"/>
    <mergeCell ref="C88:C93"/>
    <mergeCell ref="C58:C63"/>
    <mergeCell ref="C64:C69"/>
    <mergeCell ref="C34:C39"/>
    <mergeCell ref="A46:A51"/>
    <mergeCell ref="B46:B51"/>
    <mergeCell ref="A40:A45"/>
    <mergeCell ref="B40:B45"/>
    <mergeCell ref="A64:A69"/>
    <mergeCell ref="B64:B69"/>
    <mergeCell ref="A119:A124"/>
    <mergeCell ref="B119:B124"/>
    <mergeCell ref="C119:C124"/>
    <mergeCell ref="A52:A57"/>
    <mergeCell ref="B52:B57"/>
    <mergeCell ref="A107:A112"/>
    <mergeCell ref="B107:B112"/>
    <mergeCell ref="C52:C57"/>
    <mergeCell ref="A58:A63"/>
    <mergeCell ref="B58:B63"/>
    <mergeCell ref="C40:C45"/>
    <mergeCell ref="B22:B27"/>
    <mergeCell ref="C22:C27"/>
    <mergeCell ref="A28:A33"/>
    <mergeCell ref="B28:B33"/>
    <mergeCell ref="C28:C33"/>
    <mergeCell ref="A34:A39"/>
    <mergeCell ref="B34:B39"/>
    <mergeCell ref="B7:Q7"/>
    <mergeCell ref="L5:M5"/>
    <mergeCell ref="N5:O5"/>
    <mergeCell ref="P4:Q6"/>
    <mergeCell ref="D4:D6"/>
    <mergeCell ref="A22:A27"/>
    <mergeCell ref="A4:A6"/>
    <mergeCell ref="B4:B6"/>
    <mergeCell ref="E4:E6"/>
    <mergeCell ref="F4:G5"/>
    <mergeCell ref="C4:C6"/>
    <mergeCell ref="H4:O4"/>
    <mergeCell ref="H5:I5"/>
    <mergeCell ref="J5:K5"/>
    <mergeCell ref="A162:A167"/>
    <mergeCell ref="B162:B167"/>
    <mergeCell ref="A94:A99"/>
    <mergeCell ref="B94:B99"/>
    <mergeCell ref="C94:C99"/>
    <mergeCell ref="A100:A105"/>
    <mergeCell ref="P162:Q167"/>
    <mergeCell ref="A138:A143"/>
    <mergeCell ref="B138:B143"/>
    <mergeCell ref="C138:C143"/>
    <mergeCell ref="P138:Q143"/>
    <mergeCell ref="A144:A149"/>
    <mergeCell ref="B144:B149"/>
    <mergeCell ref="C144:C149"/>
    <mergeCell ref="P144:Q149"/>
    <mergeCell ref="A150:A155"/>
    <mergeCell ref="P10:Q15"/>
    <mergeCell ref="P16:Q21"/>
    <mergeCell ref="A16:A21"/>
    <mergeCell ref="B16:B21"/>
    <mergeCell ref="C16:C21"/>
    <mergeCell ref="A10:A15"/>
    <mergeCell ref="B10:B15"/>
    <mergeCell ref="C10:C15"/>
    <mergeCell ref="P125:Q130"/>
    <mergeCell ref="B113:B118"/>
    <mergeCell ref="C113:C118"/>
    <mergeCell ref="B106:Q106"/>
    <mergeCell ref="P28:Q33"/>
    <mergeCell ref="P119:Q124"/>
    <mergeCell ref="P107:Q112"/>
    <mergeCell ref="P113:Q118"/>
    <mergeCell ref="P34:Q39"/>
    <mergeCell ref="P40:Q45"/>
    <mergeCell ref="P46:Q51"/>
    <mergeCell ref="P76:Q81"/>
    <mergeCell ref="P64:Q69"/>
    <mergeCell ref="P70:Q75"/>
    <mergeCell ref="B100:B105"/>
    <mergeCell ref="C100:C105"/>
    <mergeCell ref="P100:Q105"/>
    <mergeCell ref="P52:Q57"/>
    <mergeCell ref="P58:Q63"/>
    <mergeCell ref="P88:Q93"/>
    <mergeCell ref="C156:C161"/>
    <mergeCell ref="P156:Q161"/>
    <mergeCell ref="B137:Q137"/>
    <mergeCell ref="P94:Q99"/>
    <mergeCell ref="A82:A87"/>
    <mergeCell ref="B82:B87"/>
    <mergeCell ref="C82:C87"/>
    <mergeCell ref="P82:Q87"/>
    <mergeCell ref="P22:Q27"/>
    <mergeCell ref="B150:B155"/>
    <mergeCell ref="C150:C155"/>
    <mergeCell ref="P150:Q155"/>
    <mergeCell ref="A168:Q168"/>
    <mergeCell ref="A131:A136"/>
    <mergeCell ref="B131:B136"/>
    <mergeCell ref="C131:C136"/>
    <mergeCell ref="P131:Q136"/>
    <mergeCell ref="A156:A161"/>
    <mergeCell ref="B156:B161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8" r:id="rId1"/>
  <rowBreaks count="3" manualBreakCount="3">
    <brk id="45" max="16" man="1"/>
    <brk id="93" max="16" man="1"/>
    <brk id="1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2016-01-20T10:34:47Z</cp:lastPrinted>
  <dcterms:created xsi:type="dcterms:W3CDTF">2014-04-28T07:48:47Z</dcterms:created>
  <dcterms:modified xsi:type="dcterms:W3CDTF">2016-03-21T04:32:43Z</dcterms:modified>
  <cp:category/>
  <cp:version/>
  <cp:contentType/>
  <cp:contentStatus/>
</cp:coreProperties>
</file>