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Лист3" sheetId="1" r:id="rId1"/>
  </sheets>
  <definedNames>
    <definedName name="_xlnm.Print_Titles" localSheetId="0">'Лист3'!$9:$15</definedName>
    <definedName name="_xlnm.Print_Area" localSheetId="0">'Лист3'!$A$1:$AP$50</definedName>
  </definedNames>
  <calcPr fullCalcOnLoad="1"/>
</workbook>
</file>

<file path=xl/sharedStrings.xml><?xml version="1.0" encoding="utf-8"?>
<sst xmlns="http://schemas.openxmlformats.org/spreadsheetml/2006/main" count="209" uniqueCount="72">
  <si>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</si>
  <si>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</si>
  <si>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</si>
  <si>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</si>
  <si>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</si>
  <si>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</si>
  <si>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</si>
  <si>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</si>
  <si>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</si>
  <si>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</si>
  <si>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</si>
  <si>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</si>
  <si>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</si>
  <si>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</si>
  <si>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</si>
  <si>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</si>
  <si>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</si>
  <si>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</si>
  <si>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</si>
  <si>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</si>
  <si>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</si>
  <si>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</si>
  <si>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</si>
  <si>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 xml:space="preserve">Проектно-сметная документация </t>
  </si>
  <si>
    <t>строительство</t>
  </si>
  <si>
    <t>ПИР</t>
  </si>
  <si>
    <t xml:space="preserve"> -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</si>
  <si>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</si>
  <si>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</si>
  <si>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</si>
  <si>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</si>
  <si>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</si>
  <si>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</si>
  <si>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</si>
  <si>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</si>
  <si>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</si>
  <si>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</si>
  <si>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</si>
  <si>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</si>
  <si>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</si>
  <si>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</si>
  <si>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</si>
  <si>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</si>
  <si>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145 мест</t>
  </si>
  <si>
    <t>220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</si>
  <si>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</si>
  <si>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</si>
  <si>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</si>
  <si>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корректировка проектной документации</t>
  </si>
  <si>
    <t xml:space="preserve"> - </t>
  </si>
  <si>
    <t>к постановлению администрации Города Томска</t>
  </si>
  <si>
    <t>Федеральный бюджет</t>
  </si>
  <si>
    <t xml:space="preserve">Строительство отдельно стоящего здания для дошкольных групп на территории МАОУ СОШ № 30 по адресу: ТО, г. Томска, ул. Интернационалистов, 11 </t>
  </si>
  <si>
    <t xml:space="preserve">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</si>
  <si>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</si>
  <si>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>Строительство отдельно стоящего здания для дошкольных групп на территории МАДОУ № 76 по адресу: ТО, г. Томска, ул. Говорова, 24/1</t>
  </si>
  <si>
    <t xml:space="preserve">Строительство отдельно стоящего здания для дошкольных групп на территории МАДОУ № 69 по адресу: ТО, г. Томска, ул. Интернационалистов, 20 </t>
  </si>
  <si>
    <t>80 мест</t>
  </si>
  <si>
    <t>Разработка проектно-сметной документации по выносу сетей связи по пер. Ботанический, 16/6</t>
  </si>
  <si>
    <t>1100 мест</t>
  </si>
  <si>
    <t>2018 год</t>
  </si>
  <si>
    <t>2016 г.</t>
  </si>
  <si>
    <t xml:space="preserve">Приложение 3 к Подпрограмме 5
«Строительство, реконструкция, капитальный ремонт объектов образования» 
на 2015 – 2020 годы» муниципальной программы "Развитие образования" на 2015 - 2020 годы"
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</si>
  <si>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</si>
  <si>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>Строительство</t>
  </si>
  <si>
    <t>Приложение 11</t>
  </si>
  <si>
    <t>Школа на 1136 мест в микрорайоне 9 жилого района "Восточный" по ул. П. Федоровского</t>
  </si>
  <si>
    <t>Общеобразовательная организация на 1100 мест по  ул.Дизайнеров, 4 в г. Томске</t>
  </si>
  <si>
    <t>Примечание</t>
  </si>
  <si>
    <t>Бюджетные ассигнования в 2016 г. предусмотрены за счет переходящих остатков межбюджетных трансфертов</t>
  </si>
  <si>
    <t>Реконструкция стадиона МБОУ СОШ № 49 по ул. Мокрушина,10</t>
  </si>
  <si>
    <t xml:space="preserve"> от 03.08.2016 № 809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</si>
</sst>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</numFmts>
  <fonts count="2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6" xfId="0" applyNumberFormat="1" applyFont="1" applyFill="1" applyBorder="1" applyAlignment="1">
      <alignment horizontal="center" vertical="center" wrapText="1"/>
    </xf>
    <xf numFmtId="4" fontId="1" fillId="24" borderId="17" xfId="0" applyNumberFormat="1" applyFont="1" applyFill="1" applyBorder="1" applyAlignment="1">
      <alignment horizontal="center" vertical="center" wrapText="1"/>
    </xf>
    <xf numFmtId="4" fontId="1" fillId="24" borderId="18" xfId="0" applyNumberFormat="1" applyFont="1" applyFill="1" applyBorder="1" applyAlignment="1">
      <alignment horizontal="center" vertical="center" wrapText="1"/>
    </xf>
    <xf numFmtId="4" fontId="1" fillId="24" borderId="19" xfId="0" applyNumberFormat="1" applyFont="1" applyFill="1" applyBorder="1" applyAlignment="1">
      <alignment horizontal="center" vertical="center" wrapText="1"/>
    </xf>
    <xf numFmtId="4" fontId="1" fillId="24" borderId="20" xfId="0" applyNumberFormat="1" applyFont="1" applyFill="1" applyBorder="1" applyAlignment="1">
      <alignment horizontal="center" vertical="center" wrapText="1"/>
    </xf>
    <xf numFmtId="4" fontId="1" fillId="24" borderId="21" xfId="0" applyNumberFormat="1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4" fontId="1" fillId="24" borderId="23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horizontal="center" vertical="center" wrapText="1"/>
    </xf>
    <xf numFmtId="4" fontId="3" fillId="24" borderId="25" xfId="0" applyNumberFormat="1" applyFont="1" applyFill="1" applyBorder="1" applyAlignment="1">
      <alignment horizontal="center" vertical="center" wrapText="1"/>
    </xf>
    <xf numFmtId="4" fontId="3" fillId="24" borderId="26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4" fontId="3" fillId="24" borderId="27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193" fontId="1" fillId="24" borderId="0" xfId="0" applyNumberFormat="1" applyFont="1" applyFill="1" applyAlignment="1">
      <alignment horizontal="center" vertical="center" wrapText="1"/>
    </xf>
    <xf numFmtId="0" fontId="1" fillId="24" borderId="17" xfId="0" applyFont="1" applyFill="1" applyBorder="1" applyAlignment="1">
      <alignment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4" fontId="1" fillId="24" borderId="36" xfId="0" applyNumberFormat="1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4" fontId="1" fillId="24" borderId="40" xfId="0" applyNumberFormat="1" applyFont="1" applyFill="1" applyBorder="1" applyAlignment="1">
      <alignment horizontal="center" vertical="center" wrapText="1"/>
    </xf>
    <xf numFmtId="4" fontId="1" fillId="24" borderId="41" xfId="0" applyNumberFormat="1" applyFont="1" applyFill="1" applyBorder="1" applyAlignment="1">
      <alignment horizontal="center" vertical="center" wrapText="1"/>
    </xf>
    <xf numFmtId="4" fontId="1" fillId="24" borderId="42" xfId="0" applyNumberFormat="1" applyFont="1" applyFill="1" applyBorder="1" applyAlignment="1">
      <alignment horizontal="center" vertical="center" wrapText="1"/>
    </xf>
    <xf numFmtId="4" fontId="1" fillId="24" borderId="43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1" fillId="24" borderId="44" xfId="0" applyNumberFormat="1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5" fillId="24" borderId="10" xfId="52" applyFont="1" applyFill="1" applyBorder="1" applyAlignment="1">
      <alignment horizontal="left" vertical="center" wrapText="1"/>
      <protection/>
    </xf>
    <xf numFmtId="193" fontId="4" fillId="24" borderId="22" xfId="52" applyNumberFormat="1" applyFont="1" applyFill="1" applyBorder="1" applyAlignment="1">
      <alignment horizontal="right" vertical="center" wrapText="1"/>
      <protection/>
    </xf>
    <xf numFmtId="193" fontId="4" fillId="24" borderId="14" xfId="52" applyNumberFormat="1" applyFont="1" applyFill="1" applyBorder="1" applyAlignment="1">
      <alignment horizontal="right" vertical="center" wrapText="1"/>
      <protection/>
    </xf>
    <xf numFmtId="1" fontId="4" fillId="24" borderId="10" xfId="0" applyNumberFormat="1" applyFont="1" applyFill="1" applyBorder="1" applyAlignment="1" applyProtection="1">
      <alignment vertical="center" wrapText="1"/>
      <protection locked="0"/>
    </xf>
    <xf numFmtId="193" fontId="4" fillId="24" borderId="10" xfId="52" applyNumberFormat="1" applyFont="1" applyFill="1" applyBorder="1" applyAlignment="1">
      <alignment horizontal="right" vertical="center" wrapText="1"/>
      <protection/>
    </xf>
    <xf numFmtId="0" fontId="3" fillId="24" borderId="5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vertical="center" wrapText="1"/>
    </xf>
    <xf numFmtId="0" fontId="3" fillId="24" borderId="47" xfId="0" applyFont="1" applyFill="1" applyBorder="1" applyAlignment="1">
      <alignment vertical="center" wrapText="1"/>
    </xf>
    <xf numFmtId="0" fontId="3" fillId="24" borderId="5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1" fillId="24" borderId="0" xfId="0" applyFont="1" applyFill="1" applyAlignment="1">
      <alignment horizontal="left"/>
    </xf>
    <xf numFmtId="0" fontId="3" fillId="24" borderId="49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tabSelected="1" view="pageBreakPreview" zoomScale="70" zoomScaleNormal="70" zoomScaleSheetLayoutView="70" zoomScalePageLayoutView="0" workbookViewId="0" topLeftCell="T1">
      <selection activeCell="AH3" sqref="AH3"/>
    </sheetView>
  </sheetViews>
  <sheetFormatPr defaultColWidth="9.140625" defaultRowHeight="12.75"/>
  <cols>
    <col min="1" max="1" width="7.00390625" style="3" customWidth="1"/>
    <col min="2" max="2" width="38.7109375" style="4" customWidth="1"/>
    <col min="3" max="3" width="19.28125" style="3" customWidth="1"/>
    <col min="4" max="4" width="16.28125" style="3" customWidth="1"/>
    <col min="5" max="5" width="16.57421875" style="3" customWidth="1"/>
    <col min="6" max="6" width="15.8515625" style="3" customWidth="1"/>
    <col min="7" max="7" width="16.57421875" style="3" customWidth="1"/>
    <col min="8" max="8" width="15.28125" style="3" customWidth="1"/>
    <col min="9" max="12" width="13.421875" style="3" customWidth="1"/>
    <col min="13" max="16" width="14.140625" style="3" customWidth="1"/>
    <col min="17" max="17" width="14.8515625" style="3" customWidth="1"/>
    <col min="18" max="18" width="13.7109375" style="3" customWidth="1"/>
    <col min="19" max="24" width="14.00390625" style="3" customWidth="1"/>
    <col min="25" max="25" width="27.421875" style="3" customWidth="1"/>
    <col min="26" max="29" width="13.421875" style="3" customWidth="1"/>
    <col min="30" max="33" width="14.140625" style="3" customWidth="1"/>
    <col min="34" max="34" width="16.7109375" style="3" customWidth="1"/>
    <col min="35" max="35" width="13.7109375" style="3" customWidth="1"/>
    <col min="36" max="37" width="14.00390625" style="3" customWidth="1"/>
    <col min="38" max="39" width="11.28125" style="3" bestFit="1" customWidth="1"/>
    <col min="40" max="40" width="12.00390625" style="3" bestFit="1" customWidth="1"/>
    <col min="41" max="41" width="9.140625" style="3" customWidth="1"/>
    <col min="42" max="42" width="23.8515625" style="3" customWidth="1"/>
    <col min="43" max="16384" width="9.140625" style="3" customWidth="1"/>
  </cols>
  <sheetData>
    <row r="1" ht="15">
      <c r="AH1" s="5" t="s">
        <v>65</v>
      </c>
    </row>
    <row r="2" ht="15">
      <c r="AH2" s="5" t="s">
        <v>50</v>
      </c>
    </row>
    <row r="3" ht="15">
      <c r="AH3" s="5" t="s">
        <v>71</v>
      </c>
    </row>
    <row r="4" ht="15.75" customHeight="1"/>
    <row r="5" spans="3:37" ht="107.2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88" t="s">
        <v>62</v>
      </c>
      <c r="AI5" s="88"/>
      <c r="AJ5" s="88"/>
      <c r="AK5" s="66"/>
    </row>
    <row r="6" spans="1:34" ht="52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7" ht="15" customHeight="1">
      <c r="A7" s="104" t="s">
        <v>13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60"/>
    </row>
    <row r="8" spans="1:34" ht="15.75" thickBo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42" ht="15" customHeight="1">
      <c r="A9" s="73" t="s">
        <v>0</v>
      </c>
      <c r="B9" s="75" t="s">
        <v>1</v>
      </c>
      <c r="C9" s="91" t="s">
        <v>2</v>
      </c>
      <c r="D9" s="91" t="s">
        <v>3</v>
      </c>
      <c r="E9" s="91" t="s">
        <v>4</v>
      </c>
      <c r="F9" s="91" t="s">
        <v>8</v>
      </c>
      <c r="G9" s="110" t="s">
        <v>5</v>
      </c>
      <c r="H9" s="77" t="s">
        <v>7</v>
      </c>
      <c r="I9" s="79" t="s">
        <v>22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105"/>
      <c r="Y9" s="93" t="s">
        <v>20</v>
      </c>
      <c r="Z9" s="79" t="s">
        <v>21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105"/>
      <c r="AP9" s="93" t="s">
        <v>68</v>
      </c>
    </row>
    <row r="10" spans="1:42" ht="15">
      <c r="A10" s="74"/>
      <c r="B10" s="76"/>
      <c r="C10" s="92"/>
      <c r="D10" s="92"/>
      <c r="E10" s="92"/>
      <c r="F10" s="92"/>
      <c r="G10" s="111"/>
      <c r="H10" s="78"/>
      <c r="I10" s="106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95"/>
      <c r="Y10" s="94"/>
      <c r="Z10" s="106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95"/>
      <c r="AP10" s="94"/>
    </row>
    <row r="11" spans="1:42" ht="15">
      <c r="A11" s="74"/>
      <c r="B11" s="76"/>
      <c r="C11" s="92"/>
      <c r="D11" s="92"/>
      <c r="E11" s="92"/>
      <c r="F11" s="92"/>
      <c r="G11" s="111"/>
      <c r="H11" s="78"/>
      <c r="I11" s="106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95"/>
      <c r="Y11" s="94"/>
      <c r="Z11" s="106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95"/>
      <c r="AP11" s="94"/>
    </row>
    <row r="12" spans="1:42" ht="15.75" thickBot="1">
      <c r="A12" s="74"/>
      <c r="B12" s="76"/>
      <c r="C12" s="92"/>
      <c r="D12" s="92"/>
      <c r="E12" s="92"/>
      <c r="F12" s="92"/>
      <c r="G12" s="111"/>
      <c r="H12" s="78"/>
      <c r="I12" s="107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  <c r="Y12" s="94"/>
      <c r="Z12" s="107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9"/>
      <c r="AP12" s="94"/>
    </row>
    <row r="13" spans="1:42" ht="15">
      <c r="A13" s="74"/>
      <c r="B13" s="76"/>
      <c r="C13" s="92"/>
      <c r="D13" s="92"/>
      <c r="E13" s="92"/>
      <c r="F13" s="92"/>
      <c r="G13" s="111"/>
      <c r="H13" s="78"/>
      <c r="I13" s="96" t="s">
        <v>10</v>
      </c>
      <c r="J13" s="97"/>
      <c r="K13" s="97"/>
      <c r="L13" s="98"/>
      <c r="M13" s="97" t="s">
        <v>11</v>
      </c>
      <c r="N13" s="97"/>
      <c r="O13" s="97"/>
      <c r="P13" s="98"/>
      <c r="Q13" s="96" t="s">
        <v>14</v>
      </c>
      <c r="R13" s="97"/>
      <c r="S13" s="97"/>
      <c r="T13" s="98"/>
      <c r="U13" s="96" t="s">
        <v>60</v>
      </c>
      <c r="V13" s="97"/>
      <c r="W13" s="97"/>
      <c r="X13" s="98"/>
      <c r="Y13" s="95"/>
      <c r="Z13" s="96" t="s">
        <v>10</v>
      </c>
      <c r="AA13" s="97"/>
      <c r="AB13" s="97"/>
      <c r="AC13" s="98"/>
      <c r="AD13" s="96" t="s">
        <v>11</v>
      </c>
      <c r="AE13" s="97"/>
      <c r="AF13" s="97"/>
      <c r="AG13" s="98"/>
      <c r="AH13" s="96" t="s">
        <v>14</v>
      </c>
      <c r="AI13" s="97"/>
      <c r="AJ13" s="97"/>
      <c r="AK13" s="98"/>
      <c r="AL13" s="96" t="s">
        <v>60</v>
      </c>
      <c r="AM13" s="97"/>
      <c r="AN13" s="97"/>
      <c r="AO13" s="98"/>
      <c r="AP13" s="94"/>
    </row>
    <row r="14" spans="1:42" ht="86.25" thickBot="1">
      <c r="A14" s="74"/>
      <c r="B14" s="76"/>
      <c r="C14" s="92"/>
      <c r="D14" s="92"/>
      <c r="E14" s="92"/>
      <c r="F14" s="92"/>
      <c r="G14" s="111"/>
      <c r="H14" s="78"/>
      <c r="I14" s="32" t="s">
        <v>15</v>
      </c>
      <c r="J14" s="33" t="s">
        <v>16</v>
      </c>
      <c r="K14" s="33" t="s">
        <v>17</v>
      </c>
      <c r="L14" s="34" t="s">
        <v>51</v>
      </c>
      <c r="M14" s="35" t="s">
        <v>15</v>
      </c>
      <c r="N14" s="33" t="s">
        <v>16</v>
      </c>
      <c r="O14" s="33" t="s">
        <v>17</v>
      </c>
      <c r="P14" s="36" t="s">
        <v>51</v>
      </c>
      <c r="Q14" s="53" t="s">
        <v>15</v>
      </c>
      <c r="R14" s="54" t="s">
        <v>16</v>
      </c>
      <c r="S14" s="37" t="s">
        <v>17</v>
      </c>
      <c r="T14" s="59" t="s">
        <v>51</v>
      </c>
      <c r="U14" s="53" t="s">
        <v>15</v>
      </c>
      <c r="V14" s="54" t="s">
        <v>16</v>
      </c>
      <c r="W14" s="37" t="s">
        <v>17</v>
      </c>
      <c r="X14" s="59" t="s">
        <v>51</v>
      </c>
      <c r="Y14" s="95"/>
      <c r="Z14" s="32" t="s">
        <v>15</v>
      </c>
      <c r="AA14" s="33" t="s">
        <v>16</v>
      </c>
      <c r="AB14" s="38" t="s">
        <v>17</v>
      </c>
      <c r="AC14" s="39" t="s">
        <v>51</v>
      </c>
      <c r="AD14" s="35" t="s">
        <v>15</v>
      </c>
      <c r="AE14" s="33" t="s">
        <v>16</v>
      </c>
      <c r="AF14" s="33" t="s">
        <v>17</v>
      </c>
      <c r="AG14" s="36" t="s">
        <v>51</v>
      </c>
      <c r="AH14" s="32" t="s">
        <v>15</v>
      </c>
      <c r="AI14" s="33" t="s">
        <v>16</v>
      </c>
      <c r="AJ14" s="38" t="s">
        <v>17</v>
      </c>
      <c r="AK14" s="39" t="s">
        <v>51</v>
      </c>
      <c r="AL14" s="32" t="s">
        <v>15</v>
      </c>
      <c r="AM14" s="33" t="s">
        <v>16</v>
      </c>
      <c r="AN14" s="38" t="s">
        <v>17</v>
      </c>
      <c r="AO14" s="39" t="s">
        <v>51</v>
      </c>
      <c r="AP14" s="72"/>
    </row>
    <row r="15" spans="1:42" ht="19.5" customHeight="1" thickBot="1">
      <c r="A15" s="63">
        <v>1</v>
      </c>
      <c r="B15" s="41">
        <v>2</v>
      </c>
      <c r="C15" s="64">
        <v>3</v>
      </c>
      <c r="D15" s="64">
        <v>4</v>
      </c>
      <c r="E15" s="64">
        <v>5</v>
      </c>
      <c r="F15" s="64">
        <v>6</v>
      </c>
      <c r="G15" s="65">
        <v>7</v>
      </c>
      <c r="H15" s="42">
        <v>8</v>
      </c>
      <c r="I15" s="63">
        <v>10</v>
      </c>
      <c r="J15" s="64">
        <v>11</v>
      </c>
      <c r="K15" s="64">
        <v>12</v>
      </c>
      <c r="L15" s="43">
        <v>13</v>
      </c>
      <c r="M15" s="44">
        <v>14</v>
      </c>
      <c r="N15" s="64">
        <v>15</v>
      </c>
      <c r="O15" s="64">
        <v>16</v>
      </c>
      <c r="P15" s="42">
        <v>17</v>
      </c>
      <c r="Q15" s="63">
        <v>18</v>
      </c>
      <c r="R15" s="64">
        <v>19</v>
      </c>
      <c r="S15" s="6">
        <v>20</v>
      </c>
      <c r="T15" s="65">
        <v>21</v>
      </c>
      <c r="U15" s="64">
        <v>22</v>
      </c>
      <c r="V15" s="6">
        <v>23</v>
      </c>
      <c r="W15" s="65">
        <v>24</v>
      </c>
      <c r="X15" s="64">
        <v>25</v>
      </c>
      <c r="Y15" s="6">
        <v>26</v>
      </c>
      <c r="Z15" s="6">
        <v>27</v>
      </c>
      <c r="AA15" s="64">
        <v>28</v>
      </c>
      <c r="AB15" s="6">
        <v>29</v>
      </c>
      <c r="AC15" s="65">
        <v>30</v>
      </c>
      <c r="AD15" s="64">
        <v>31</v>
      </c>
      <c r="AE15" s="6">
        <v>32</v>
      </c>
      <c r="AF15" s="6">
        <v>33</v>
      </c>
      <c r="AG15" s="6">
        <v>34</v>
      </c>
      <c r="AH15" s="45">
        <v>35</v>
      </c>
      <c r="AI15" s="6">
        <v>36</v>
      </c>
      <c r="AJ15" s="64">
        <v>37</v>
      </c>
      <c r="AK15" s="65">
        <v>38</v>
      </c>
      <c r="AL15" s="42">
        <v>39</v>
      </c>
      <c r="AM15" s="64">
        <v>40</v>
      </c>
      <c r="AN15" s="6">
        <v>41</v>
      </c>
      <c r="AO15" s="65">
        <v>42</v>
      </c>
      <c r="AP15" s="52">
        <v>43</v>
      </c>
    </row>
    <row r="16" spans="1:42" ht="108" customHeight="1">
      <c r="A16" s="56">
        <v>1</v>
      </c>
      <c r="B16" s="58" t="s">
        <v>63</v>
      </c>
      <c r="C16" s="62" t="s">
        <v>25</v>
      </c>
      <c r="D16" s="62" t="s">
        <v>9</v>
      </c>
      <c r="E16" s="62" t="s">
        <v>9</v>
      </c>
      <c r="F16" s="62" t="s">
        <v>26</v>
      </c>
      <c r="G16" s="57" t="s">
        <v>12</v>
      </c>
      <c r="H16" s="18">
        <f>I16+M16+Q16</f>
        <v>56600</v>
      </c>
      <c r="I16" s="14">
        <f>J16+K16+L16</f>
        <v>56600</v>
      </c>
      <c r="J16" s="15">
        <v>0</v>
      </c>
      <c r="K16" s="15">
        <v>56600</v>
      </c>
      <c r="L16" s="21">
        <v>0</v>
      </c>
      <c r="M16" s="40">
        <f>N16+O16+P16</f>
        <v>0</v>
      </c>
      <c r="N16" s="15">
        <v>0</v>
      </c>
      <c r="O16" s="15">
        <v>0</v>
      </c>
      <c r="P16" s="18">
        <v>0</v>
      </c>
      <c r="Q16" s="14">
        <f>R16+S16+T16</f>
        <v>0</v>
      </c>
      <c r="R16" s="15">
        <v>0</v>
      </c>
      <c r="S16" s="16">
        <v>0</v>
      </c>
      <c r="T16" s="17">
        <v>0</v>
      </c>
      <c r="U16" s="14">
        <f>V16+W16+X16</f>
        <v>0</v>
      </c>
      <c r="V16" s="15">
        <v>0</v>
      </c>
      <c r="W16" s="16">
        <v>0</v>
      </c>
      <c r="X16" s="17">
        <v>0</v>
      </c>
      <c r="Y16" s="18">
        <f aca="true" t="shared" si="0" ref="Y16:Y46">Z16+AD16+AH16</f>
        <v>72517.8</v>
      </c>
      <c r="Z16" s="14">
        <f>AA16+AB16+AC16</f>
        <v>56600</v>
      </c>
      <c r="AA16" s="15">
        <v>0</v>
      </c>
      <c r="AB16" s="15">
        <v>56600</v>
      </c>
      <c r="AC16" s="21">
        <v>0</v>
      </c>
      <c r="AD16" s="40">
        <f>AE16+AF16+AG16</f>
        <v>15917.8</v>
      </c>
      <c r="AE16" s="15">
        <v>0</v>
      </c>
      <c r="AF16" s="15">
        <v>15917.8</v>
      </c>
      <c r="AG16" s="18">
        <v>0</v>
      </c>
      <c r="AH16" s="14">
        <f>AI16+AJ16+AK16</f>
        <v>0</v>
      </c>
      <c r="AI16" s="15">
        <v>0</v>
      </c>
      <c r="AJ16" s="16">
        <v>0</v>
      </c>
      <c r="AK16" s="17">
        <v>0</v>
      </c>
      <c r="AL16" s="46">
        <f>AM16+AN16+AO16</f>
        <v>0</v>
      </c>
      <c r="AM16" s="47">
        <v>0</v>
      </c>
      <c r="AN16" s="48">
        <v>0</v>
      </c>
      <c r="AO16" s="48">
        <v>0</v>
      </c>
      <c r="AP16" s="49" t="s">
        <v>69</v>
      </c>
    </row>
    <row r="17" spans="1:42" ht="92.25" customHeight="1">
      <c r="A17" s="7">
        <f>A16+1</f>
        <v>2</v>
      </c>
      <c r="B17" s="8" t="s">
        <v>32</v>
      </c>
      <c r="C17" s="9" t="s">
        <v>25</v>
      </c>
      <c r="D17" s="9" t="s">
        <v>9</v>
      </c>
      <c r="E17" s="9" t="s">
        <v>9</v>
      </c>
      <c r="F17" s="9" t="s">
        <v>26</v>
      </c>
      <c r="G17" s="10" t="s">
        <v>12</v>
      </c>
      <c r="H17" s="11">
        <f>I17+M17+Q17</f>
        <v>32001</v>
      </c>
      <c r="I17" s="12">
        <f aca="true" t="shared" si="1" ref="I17:I47">J17+K17+L17</f>
        <v>32001</v>
      </c>
      <c r="J17" s="1">
        <v>1</v>
      </c>
      <c r="K17" s="1">
        <v>32000</v>
      </c>
      <c r="L17" s="13">
        <v>0</v>
      </c>
      <c r="M17" s="2">
        <f aca="true" t="shared" si="2" ref="M17:M48">N17+O17+P17</f>
        <v>0</v>
      </c>
      <c r="N17" s="1">
        <v>0</v>
      </c>
      <c r="O17" s="1">
        <v>0</v>
      </c>
      <c r="P17" s="11">
        <v>0</v>
      </c>
      <c r="Q17" s="14">
        <f aca="true" t="shared" si="3" ref="Q17:Q48">R17+S17+T17</f>
        <v>0</v>
      </c>
      <c r="R17" s="1">
        <v>0</v>
      </c>
      <c r="S17" s="19">
        <v>0</v>
      </c>
      <c r="T17" s="20">
        <v>0</v>
      </c>
      <c r="U17" s="14">
        <f aca="true" t="shared" si="4" ref="U17:U47">V17+W17+X17</f>
        <v>0</v>
      </c>
      <c r="V17" s="1">
        <v>0</v>
      </c>
      <c r="W17" s="19">
        <v>0</v>
      </c>
      <c r="X17" s="20">
        <v>0</v>
      </c>
      <c r="Y17" s="18">
        <f t="shared" si="0"/>
        <v>64001</v>
      </c>
      <c r="Z17" s="12">
        <f aca="true" t="shared" si="5" ref="Z17:Z47">AA17+AB17+AC17</f>
        <v>32001</v>
      </c>
      <c r="AA17" s="1">
        <v>1</v>
      </c>
      <c r="AB17" s="1">
        <v>32000</v>
      </c>
      <c r="AC17" s="13">
        <v>0</v>
      </c>
      <c r="AD17" s="2">
        <f aca="true" t="shared" si="6" ref="AD17:AD48">AE17+AF17+AG17</f>
        <v>32000</v>
      </c>
      <c r="AE17" s="1">
        <v>0</v>
      </c>
      <c r="AF17" s="1">
        <v>32000</v>
      </c>
      <c r="AG17" s="11">
        <v>0</v>
      </c>
      <c r="AH17" s="14">
        <f aca="true" t="shared" si="7" ref="AH17:AH48">AI17+AJ17+AK17</f>
        <v>0</v>
      </c>
      <c r="AI17" s="1">
        <v>0</v>
      </c>
      <c r="AJ17" s="19">
        <v>0</v>
      </c>
      <c r="AK17" s="20">
        <v>0</v>
      </c>
      <c r="AL17" s="14">
        <f>AM17+AN17+AO17</f>
        <v>0</v>
      </c>
      <c r="AM17" s="15">
        <v>0</v>
      </c>
      <c r="AN17" s="16">
        <v>0</v>
      </c>
      <c r="AO17" s="16">
        <v>0</v>
      </c>
      <c r="AP17" s="51" t="s">
        <v>69</v>
      </c>
    </row>
    <row r="18" spans="1:42" ht="77.25" customHeight="1">
      <c r="A18" s="7">
        <f>A17+1</f>
        <v>3</v>
      </c>
      <c r="B18" s="67" t="s">
        <v>66</v>
      </c>
      <c r="C18" s="9" t="s">
        <v>25</v>
      </c>
      <c r="D18" s="9" t="s">
        <v>9</v>
      </c>
      <c r="E18" s="9" t="s">
        <v>9</v>
      </c>
      <c r="F18" s="9" t="s">
        <v>26</v>
      </c>
      <c r="G18" s="10" t="s">
        <v>12</v>
      </c>
      <c r="H18" s="11">
        <f>I18+M18+Q18</f>
        <v>10696.5</v>
      </c>
      <c r="I18" s="12">
        <f t="shared" si="1"/>
        <v>496.5</v>
      </c>
      <c r="J18" s="1">
        <v>496.5</v>
      </c>
      <c r="K18" s="1">
        <v>0</v>
      </c>
      <c r="L18" s="13">
        <v>0</v>
      </c>
      <c r="M18" s="2">
        <f t="shared" si="2"/>
        <v>10200</v>
      </c>
      <c r="N18" s="1">
        <v>10200</v>
      </c>
      <c r="O18" s="1">
        <v>0</v>
      </c>
      <c r="P18" s="11">
        <v>0</v>
      </c>
      <c r="Q18" s="14">
        <f t="shared" si="3"/>
        <v>0</v>
      </c>
      <c r="R18" s="1">
        <v>0</v>
      </c>
      <c r="S18" s="19">
        <v>0</v>
      </c>
      <c r="T18" s="20">
        <v>0</v>
      </c>
      <c r="U18" s="14">
        <f t="shared" si="4"/>
        <v>0</v>
      </c>
      <c r="V18" s="1">
        <v>0</v>
      </c>
      <c r="W18" s="19">
        <v>0</v>
      </c>
      <c r="X18" s="20">
        <v>0</v>
      </c>
      <c r="Y18" s="18">
        <f t="shared" si="0"/>
        <v>10696.5</v>
      </c>
      <c r="Z18" s="12">
        <f t="shared" si="5"/>
        <v>496.5</v>
      </c>
      <c r="AA18" s="1">
        <v>496.5</v>
      </c>
      <c r="AB18" s="1">
        <v>0</v>
      </c>
      <c r="AC18" s="13">
        <v>0</v>
      </c>
      <c r="AD18" s="2">
        <f t="shared" si="6"/>
        <v>10200</v>
      </c>
      <c r="AE18" s="1">
        <v>10200</v>
      </c>
      <c r="AF18" s="1">
        <v>0</v>
      </c>
      <c r="AG18" s="11">
        <v>0</v>
      </c>
      <c r="AH18" s="14">
        <f t="shared" si="7"/>
        <v>0</v>
      </c>
      <c r="AI18" s="1">
        <v>0</v>
      </c>
      <c r="AJ18" s="19">
        <v>0</v>
      </c>
      <c r="AK18" s="20">
        <v>0</v>
      </c>
      <c r="AL18" s="14">
        <f>AM18+AN18+AO18</f>
        <v>0</v>
      </c>
      <c r="AM18" s="1">
        <v>0</v>
      </c>
      <c r="AN18" s="19">
        <v>0</v>
      </c>
      <c r="AO18" s="19">
        <v>0</v>
      </c>
      <c r="AP18" s="22"/>
    </row>
    <row r="19" spans="1:42" ht="77.25" customHeight="1">
      <c r="A19" s="7">
        <f>A18+1</f>
        <v>4</v>
      </c>
      <c r="B19" s="8" t="s">
        <v>27</v>
      </c>
      <c r="C19" s="9" t="s">
        <v>28</v>
      </c>
      <c r="D19" s="9" t="s">
        <v>9</v>
      </c>
      <c r="E19" s="9" t="s">
        <v>9</v>
      </c>
      <c r="F19" s="9" t="s">
        <v>26</v>
      </c>
      <c r="G19" s="10" t="s">
        <v>12</v>
      </c>
      <c r="H19" s="11">
        <v>30000</v>
      </c>
      <c r="I19" s="12">
        <f t="shared" si="1"/>
        <v>5783.1</v>
      </c>
      <c r="J19" s="1">
        <v>5783.1</v>
      </c>
      <c r="K19" s="1">
        <v>0</v>
      </c>
      <c r="L19" s="13">
        <v>0</v>
      </c>
      <c r="M19" s="2">
        <f t="shared" si="2"/>
        <v>0</v>
      </c>
      <c r="N19" s="1">
        <v>0</v>
      </c>
      <c r="O19" s="1">
        <v>0</v>
      </c>
      <c r="P19" s="11">
        <v>0</v>
      </c>
      <c r="Q19" s="14">
        <f t="shared" si="3"/>
        <v>0</v>
      </c>
      <c r="R19" s="1">
        <v>0</v>
      </c>
      <c r="S19" s="19">
        <v>0</v>
      </c>
      <c r="T19" s="20">
        <v>0</v>
      </c>
      <c r="U19" s="14">
        <f t="shared" si="4"/>
        <v>0</v>
      </c>
      <c r="V19" s="1">
        <v>0</v>
      </c>
      <c r="W19" s="19">
        <v>0</v>
      </c>
      <c r="X19" s="20">
        <v>0</v>
      </c>
      <c r="Y19" s="18">
        <f t="shared" si="0"/>
        <v>5783.1</v>
      </c>
      <c r="Z19" s="12">
        <f t="shared" si="5"/>
        <v>5783.1</v>
      </c>
      <c r="AA19" s="1">
        <v>5783.1</v>
      </c>
      <c r="AB19" s="1">
        <v>0</v>
      </c>
      <c r="AC19" s="13">
        <v>0</v>
      </c>
      <c r="AD19" s="2">
        <f t="shared" si="6"/>
        <v>0</v>
      </c>
      <c r="AE19" s="1">
        <v>0</v>
      </c>
      <c r="AF19" s="1">
        <v>0</v>
      </c>
      <c r="AG19" s="11">
        <v>0</v>
      </c>
      <c r="AH19" s="14">
        <f t="shared" si="7"/>
        <v>0</v>
      </c>
      <c r="AI19" s="1">
        <v>0</v>
      </c>
      <c r="AJ19" s="19">
        <v>0</v>
      </c>
      <c r="AK19" s="20">
        <v>0</v>
      </c>
      <c r="AL19" s="14">
        <f>AM19+AN19+AO19</f>
        <v>0</v>
      </c>
      <c r="AM19" s="1">
        <v>0</v>
      </c>
      <c r="AN19" s="19">
        <v>0</v>
      </c>
      <c r="AO19" s="19">
        <v>0</v>
      </c>
      <c r="AP19" s="22"/>
    </row>
    <row r="20" spans="1:42" ht="77.25" customHeight="1">
      <c r="A20" s="7">
        <f>A19+1</f>
        <v>5</v>
      </c>
      <c r="B20" s="8" t="s">
        <v>31</v>
      </c>
      <c r="C20" s="9" t="s">
        <v>28</v>
      </c>
      <c r="D20" s="9" t="s">
        <v>9</v>
      </c>
      <c r="E20" s="9" t="s">
        <v>9</v>
      </c>
      <c r="F20" s="9" t="s">
        <v>26</v>
      </c>
      <c r="G20" s="10" t="s">
        <v>12</v>
      </c>
      <c r="H20" s="11">
        <v>1</v>
      </c>
      <c r="I20" s="12">
        <f t="shared" si="1"/>
        <v>1</v>
      </c>
      <c r="J20" s="1">
        <v>1</v>
      </c>
      <c r="K20" s="1">
        <v>0</v>
      </c>
      <c r="L20" s="13">
        <v>0</v>
      </c>
      <c r="M20" s="2">
        <f t="shared" si="2"/>
        <v>0</v>
      </c>
      <c r="N20" s="1">
        <v>0</v>
      </c>
      <c r="O20" s="1">
        <v>0</v>
      </c>
      <c r="P20" s="11">
        <v>0</v>
      </c>
      <c r="Q20" s="14">
        <f t="shared" si="3"/>
        <v>0</v>
      </c>
      <c r="R20" s="1">
        <v>0</v>
      </c>
      <c r="S20" s="19">
        <v>0</v>
      </c>
      <c r="T20" s="20">
        <v>0</v>
      </c>
      <c r="U20" s="14">
        <f t="shared" si="4"/>
        <v>0</v>
      </c>
      <c r="V20" s="1">
        <v>0</v>
      </c>
      <c r="W20" s="19">
        <v>0</v>
      </c>
      <c r="X20" s="20">
        <v>0</v>
      </c>
      <c r="Y20" s="18">
        <f t="shared" si="0"/>
        <v>1</v>
      </c>
      <c r="Z20" s="12">
        <f t="shared" si="5"/>
        <v>1</v>
      </c>
      <c r="AA20" s="1">
        <v>1</v>
      </c>
      <c r="AB20" s="1">
        <v>0</v>
      </c>
      <c r="AC20" s="13">
        <v>0</v>
      </c>
      <c r="AD20" s="2">
        <f t="shared" si="6"/>
        <v>0</v>
      </c>
      <c r="AE20" s="1">
        <v>0</v>
      </c>
      <c r="AF20" s="1">
        <v>0</v>
      </c>
      <c r="AG20" s="11">
        <v>0</v>
      </c>
      <c r="AH20" s="14">
        <f t="shared" si="7"/>
        <v>0</v>
      </c>
      <c r="AI20" s="1">
        <v>0</v>
      </c>
      <c r="AJ20" s="19">
        <v>0</v>
      </c>
      <c r="AK20" s="20">
        <v>0</v>
      </c>
      <c r="AL20" s="14">
        <f>AM20+AN20+AO20</f>
        <v>0</v>
      </c>
      <c r="AM20" s="1">
        <v>0</v>
      </c>
      <c r="AN20" s="19">
        <v>0</v>
      </c>
      <c r="AO20" s="19">
        <v>0</v>
      </c>
      <c r="AP20" s="22"/>
    </row>
    <row r="21" spans="1:42" ht="42" customHeight="1">
      <c r="A21" s="84">
        <f>A20+1</f>
        <v>6</v>
      </c>
      <c r="B21" s="86" t="s">
        <v>29</v>
      </c>
      <c r="C21" s="9" t="s">
        <v>23</v>
      </c>
      <c r="D21" s="82" t="s">
        <v>9</v>
      </c>
      <c r="E21" s="82" t="s">
        <v>9</v>
      </c>
      <c r="F21" s="82" t="s">
        <v>19</v>
      </c>
      <c r="G21" s="10" t="s">
        <v>12</v>
      </c>
      <c r="H21" s="11">
        <f>2604.731+269.693</f>
        <v>2874.424</v>
      </c>
      <c r="I21" s="12">
        <f t="shared" si="1"/>
        <v>2874.48</v>
      </c>
      <c r="J21" s="11">
        <v>2874.48</v>
      </c>
      <c r="K21" s="1">
        <v>0</v>
      </c>
      <c r="L21" s="13">
        <v>0</v>
      </c>
      <c r="M21" s="2">
        <v>0</v>
      </c>
      <c r="N21" s="1">
        <v>0</v>
      </c>
      <c r="O21" s="1">
        <v>0</v>
      </c>
      <c r="P21" s="11">
        <v>0</v>
      </c>
      <c r="Q21" s="14">
        <v>0</v>
      </c>
      <c r="R21" s="1">
        <v>0</v>
      </c>
      <c r="S21" s="19">
        <v>0</v>
      </c>
      <c r="T21" s="20">
        <v>0</v>
      </c>
      <c r="U21" s="14">
        <v>0</v>
      </c>
      <c r="V21" s="1">
        <v>0</v>
      </c>
      <c r="W21" s="19">
        <v>0</v>
      </c>
      <c r="X21" s="20">
        <v>0</v>
      </c>
      <c r="Y21" s="18">
        <f t="shared" si="0"/>
        <v>2874.424</v>
      </c>
      <c r="Z21" s="12">
        <f t="shared" si="5"/>
        <v>2874.424</v>
      </c>
      <c r="AA21" s="11">
        <f>2604.731+269.693</f>
        <v>2874.424</v>
      </c>
      <c r="AB21" s="1">
        <v>0</v>
      </c>
      <c r="AC21" s="13">
        <v>0</v>
      </c>
      <c r="AD21" s="2">
        <v>0</v>
      </c>
      <c r="AE21" s="1">
        <v>0</v>
      </c>
      <c r="AF21" s="1">
        <v>0</v>
      </c>
      <c r="AG21" s="11">
        <v>0</v>
      </c>
      <c r="AH21" s="14">
        <v>0</v>
      </c>
      <c r="AI21" s="1">
        <v>0</v>
      </c>
      <c r="AJ21" s="19">
        <v>0</v>
      </c>
      <c r="AK21" s="20">
        <v>0</v>
      </c>
      <c r="AL21" s="14">
        <v>0</v>
      </c>
      <c r="AM21" s="1">
        <v>0</v>
      </c>
      <c r="AN21" s="19">
        <v>0</v>
      </c>
      <c r="AO21" s="19">
        <v>0</v>
      </c>
      <c r="AP21" s="22"/>
    </row>
    <row r="22" spans="1:42" ht="25.5" customHeight="1">
      <c r="A22" s="85"/>
      <c r="B22" s="87"/>
      <c r="C22" s="9" t="s">
        <v>18</v>
      </c>
      <c r="D22" s="83"/>
      <c r="E22" s="83"/>
      <c r="F22" s="83"/>
      <c r="G22" s="10" t="s">
        <v>61</v>
      </c>
      <c r="H22" s="11">
        <f>159096.697</f>
        <v>159096.697</v>
      </c>
      <c r="I22" s="12">
        <f t="shared" si="1"/>
        <v>166749.62</v>
      </c>
      <c r="J22" s="1">
        <v>166749.62</v>
      </c>
      <c r="K22" s="1">
        <v>0</v>
      </c>
      <c r="L22" s="13">
        <v>0</v>
      </c>
      <c r="M22" s="2">
        <f t="shared" si="2"/>
        <v>734.6</v>
      </c>
      <c r="N22" s="1">
        <v>734.6</v>
      </c>
      <c r="O22" s="1">
        <v>0</v>
      </c>
      <c r="P22" s="11">
        <v>0</v>
      </c>
      <c r="Q22" s="14">
        <f t="shared" si="3"/>
        <v>0</v>
      </c>
      <c r="R22" s="1">
        <v>0</v>
      </c>
      <c r="S22" s="19">
        <v>0</v>
      </c>
      <c r="T22" s="20">
        <v>0</v>
      </c>
      <c r="U22" s="14">
        <f t="shared" si="4"/>
        <v>0</v>
      </c>
      <c r="V22" s="1">
        <v>0</v>
      </c>
      <c r="W22" s="19">
        <v>0</v>
      </c>
      <c r="X22" s="20">
        <v>0</v>
      </c>
      <c r="Y22" s="18">
        <f t="shared" si="0"/>
        <v>167484.22</v>
      </c>
      <c r="Z22" s="12">
        <f t="shared" si="5"/>
        <v>166749.62</v>
      </c>
      <c r="AA22" s="1">
        <v>166749.62</v>
      </c>
      <c r="AB22" s="1">
        <v>0</v>
      </c>
      <c r="AC22" s="13">
        <v>0</v>
      </c>
      <c r="AD22" s="2">
        <f t="shared" si="6"/>
        <v>734.6</v>
      </c>
      <c r="AE22" s="1">
        <v>734.6</v>
      </c>
      <c r="AF22" s="1">
        <v>0</v>
      </c>
      <c r="AG22" s="11">
        <v>0</v>
      </c>
      <c r="AH22" s="14">
        <f t="shared" si="7"/>
        <v>0</v>
      </c>
      <c r="AI22" s="1">
        <v>0</v>
      </c>
      <c r="AJ22" s="19">
        <v>0</v>
      </c>
      <c r="AK22" s="20">
        <v>0</v>
      </c>
      <c r="AL22" s="14">
        <f>AM22+AN22+AO22</f>
        <v>0</v>
      </c>
      <c r="AM22" s="1">
        <v>0</v>
      </c>
      <c r="AN22" s="19">
        <v>0</v>
      </c>
      <c r="AO22" s="19">
        <v>0</v>
      </c>
      <c r="AP22" s="22"/>
    </row>
    <row r="23" spans="1:42" ht="45">
      <c r="A23" s="7">
        <f>A21+1</f>
        <v>7</v>
      </c>
      <c r="B23" s="58" t="s">
        <v>58</v>
      </c>
      <c r="C23" s="9" t="s">
        <v>23</v>
      </c>
      <c r="D23" s="9" t="s">
        <v>9</v>
      </c>
      <c r="E23" s="9" t="s">
        <v>9</v>
      </c>
      <c r="F23" s="61" t="s">
        <v>19</v>
      </c>
      <c r="G23" s="57" t="s">
        <v>12</v>
      </c>
      <c r="H23" s="18">
        <v>586.758</v>
      </c>
      <c r="I23" s="12">
        <f t="shared" si="1"/>
        <v>700</v>
      </c>
      <c r="J23" s="1">
        <v>700</v>
      </c>
      <c r="K23" s="1">
        <v>0</v>
      </c>
      <c r="L23" s="21">
        <v>0</v>
      </c>
      <c r="M23" s="2">
        <f t="shared" si="2"/>
        <v>0</v>
      </c>
      <c r="N23" s="1">
        <v>0</v>
      </c>
      <c r="O23" s="1">
        <v>0</v>
      </c>
      <c r="P23" s="18">
        <v>0</v>
      </c>
      <c r="Q23" s="14">
        <f t="shared" si="3"/>
        <v>0</v>
      </c>
      <c r="R23" s="1">
        <v>0</v>
      </c>
      <c r="S23" s="19">
        <v>0</v>
      </c>
      <c r="T23" s="20">
        <v>0</v>
      </c>
      <c r="U23" s="14">
        <f t="shared" si="4"/>
        <v>0</v>
      </c>
      <c r="V23" s="1">
        <v>0</v>
      </c>
      <c r="W23" s="19">
        <v>0</v>
      </c>
      <c r="X23" s="20">
        <v>0</v>
      </c>
      <c r="Y23" s="18">
        <f t="shared" si="0"/>
        <v>700</v>
      </c>
      <c r="Z23" s="12">
        <f t="shared" si="5"/>
        <v>700</v>
      </c>
      <c r="AA23" s="1">
        <v>700</v>
      </c>
      <c r="AB23" s="1">
        <v>0</v>
      </c>
      <c r="AC23" s="21">
        <v>0</v>
      </c>
      <c r="AD23" s="2">
        <f t="shared" si="6"/>
        <v>0</v>
      </c>
      <c r="AE23" s="1">
        <v>0</v>
      </c>
      <c r="AF23" s="1">
        <v>0</v>
      </c>
      <c r="AG23" s="18">
        <v>0</v>
      </c>
      <c r="AH23" s="14">
        <f t="shared" si="7"/>
        <v>0</v>
      </c>
      <c r="AI23" s="1">
        <v>0</v>
      </c>
      <c r="AJ23" s="19">
        <v>0</v>
      </c>
      <c r="AK23" s="20">
        <v>0</v>
      </c>
      <c r="AL23" s="14">
        <f>AM23+AN23+AO23</f>
        <v>0</v>
      </c>
      <c r="AM23" s="1">
        <v>0</v>
      </c>
      <c r="AN23" s="19">
        <v>0</v>
      </c>
      <c r="AO23" s="19">
        <v>0</v>
      </c>
      <c r="AP23" s="22"/>
    </row>
    <row r="24" spans="1:42" ht="30">
      <c r="A24" s="84">
        <f>A23+1</f>
        <v>8</v>
      </c>
      <c r="B24" s="86" t="s">
        <v>70</v>
      </c>
      <c r="C24" s="9" t="s">
        <v>23</v>
      </c>
      <c r="D24" s="82" t="s">
        <v>9</v>
      </c>
      <c r="E24" s="82" t="s">
        <v>9</v>
      </c>
      <c r="F24" s="82" t="s">
        <v>19</v>
      </c>
      <c r="G24" s="89" t="s">
        <v>12</v>
      </c>
      <c r="H24" s="18">
        <f>95+250+741.031+7.52</f>
        <v>1093.551</v>
      </c>
      <c r="I24" s="12">
        <v>0</v>
      </c>
      <c r="J24" s="1">
        <v>0</v>
      </c>
      <c r="K24" s="1">
        <v>0</v>
      </c>
      <c r="L24" s="21">
        <v>0</v>
      </c>
      <c r="M24" s="2">
        <v>0</v>
      </c>
      <c r="N24" s="1">
        <v>0</v>
      </c>
      <c r="O24" s="1">
        <v>0</v>
      </c>
      <c r="P24" s="18">
        <v>0</v>
      </c>
      <c r="Q24" s="14">
        <v>0</v>
      </c>
      <c r="R24" s="1">
        <v>0</v>
      </c>
      <c r="S24" s="19">
        <v>0</v>
      </c>
      <c r="T24" s="20">
        <v>0</v>
      </c>
      <c r="U24" s="14">
        <v>0</v>
      </c>
      <c r="V24" s="1">
        <v>0</v>
      </c>
      <c r="W24" s="19">
        <v>0</v>
      </c>
      <c r="X24" s="20">
        <v>0</v>
      </c>
      <c r="Y24" s="18">
        <v>0</v>
      </c>
      <c r="Z24" s="12">
        <v>0</v>
      </c>
      <c r="AA24" s="1">
        <v>0</v>
      </c>
      <c r="AB24" s="1">
        <v>0</v>
      </c>
      <c r="AC24" s="21">
        <v>0</v>
      </c>
      <c r="AD24" s="2">
        <v>0</v>
      </c>
      <c r="AE24" s="1">
        <v>0</v>
      </c>
      <c r="AF24" s="1">
        <v>0</v>
      </c>
      <c r="AG24" s="18">
        <v>0</v>
      </c>
      <c r="AH24" s="14">
        <v>0</v>
      </c>
      <c r="AI24" s="1">
        <v>0</v>
      </c>
      <c r="AJ24" s="19">
        <v>0</v>
      </c>
      <c r="AK24" s="20">
        <v>0</v>
      </c>
      <c r="AL24" s="14">
        <v>0</v>
      </c>
      <c r="AM24" s="1">
        <v>0</v>
      </c>
      <c r="AN24" s="19">
        <v>0</v>
      </c>
      <c r="AO24" s="19">
        <v>0</v>
      </c>
      <c r="AP24" s="22"/>
    </row>
    <row r="25" spans="1:42" ht="15">
      <c r="A25" s="85"/>
      <c r="B25" s="87"/>
      <c r="C25" s="9" t="s">
        <v>18</v>
      </c>
      <c r="D25" s="83"/>
      <c r="E25" s="83"/>
      <c r="F25" s="83"/>
      <c r="G25" s="90"/>
      <c r="H25" s="18">
        <f>2905+3083+18089.981+647.923</f>
        <v>24725.904</v>
      </c>
      <c r="I25" s="12">
        <f t="shared" si="1"/>
        <v>655.4</v>
      </c>
      <c r="J25" s="1">
        <v>655.4</v>
      </c>
      <c r="K25" s="1">
        <v>0</v>
      </c>
      <c r="L25" s="21">
        <v>0</v>
      </c>
      <c r="M25" s="2">
        <f t="shared" si="2"/>
        <v>2139.3</v>
      </c>
      <c r="N25" s="1">
        <v>2139.3</v>
      </c>
      <c r="O25" s="1">
        <v>0</v>
      </c>
      <c r="P25" s="18">
        <v>0</v>
      </c>
      <c r="Q25" s="14">
        <f t="shared" si="3"/>
        <v>0</v>
      </c>
      <c r="R25" s="1">
        <v>0</v>
      </c>
      <c r="S25" s="19">
        <v>0</v>
      </c>
      <c r="T25" s="20">
        <v>0</v>
      </c>
      <c r="U25" s="14">
        <f t="shared" si="4"/>
        <v>0</v>
      </c>
      <c r="V25" s="1">
        <v>0</v>
      </c>
      <c r="W25" s="19">
        <v>0</v>
      </c>
      <c r="X25" s="20">
        <v>0</v>
      </c>
      <c r="Y25" s="18">
        <f t="shared" si="0"/>
        <v>2794.7000000000003</v>
      </c>
      <c r="Z25" s="12">
        <f t="shared" si="5"/>
        <v>655.4</v>
      </c>
      <c r="AA25" s="1">
        <v>655.4</v>
      </c>
      <c r="AB25" s="1">
        <v>0</v>
      </c>
      <c r="AC25" s="21">
        <v>0</v>
      </c>
      <c r="AD25" s="2">
        <f t="shared" si="6"/>
        <v>2139.3</v>
      </c>
      <c r="AE25" s="1">
        <v>2139.3</v>
      </c>
      <c r="AF25" s="1">
        <v>0</v>
      </c>
      <c r="AG25" s="18">
        <v>0</v>
      </c>
      <c r="AH25" s="14">
        <f t="shared" si="7"/>
        <v>0</v>
      </c>
      <c r="AI25" s="1">
        <v>0</v>
      </c>
      <c r="AJ25" s="19">
        <v>0</v>
      </c>
      <c r="AK25" s="20">
        <v>0</v>
      </c>
      <c r="AL25" s="14">
        <f>AM25+AN25+AO25</f>
        <v>0</v>
      </c>
      <c r="AM25" s="1">
        <v>0</v>
      </c>
      <c r="AN25" s="19">
        <v>0</v>
      </c>
      <c r="AO25" s="19">
        <v>0</v>
      </c>
      <c r="AP25" s="22"/>
    </row>
    <row r="26" spans="1:42" ht="68.25" customHeight="1">
      <c r="A26" s="55">
        <f>A24+1</f>
        <v>9</v>
      </c>
      <c r="B26" s="86" t="s">
        <v>33</v>
      </c>
      <c r="C26" s="9" t="s">
        <v>23</v>
      </c>
      <c r="D26" s="82" t="s">
        <v>9</v>
      </c>
      <c r="E26" s="82" t="s">
        <v>9</v>
      </c>
      <c r="F26" s="82" t="s">
        <v>26</v>
      </c>
      <c r="G26" s="89" t="s">
        <v>12</v>
      </c>
      <c r="H26" s="18">
        <f>5110.172</f>
        <v>5110.172</v>
      </c>
      <c r="I26" s="12">
        <v>0</v>
      </c>
      <c r="J26" s="1">
        <v>0</v>
      </c>
      <c r="K26" s="1">
        <v>0</v>
      </c>
      <c r="L26" s="21">
        <v>0</v>
      </c>
      <c r="M26" s="2">
        <v>0</v>
      </c>
      <c r="N26" s="1">
        <v>0</v>
      </c>
      <c r="O26" s="1">
        <v>0</v>
      </c>
      <c r="P26" s="18">
        <v>0</v>
      </c>
      <c r="Q26" s="14">
        <v>0</v>
      </c>
      <c r="R26" s="1">
        <v>0</v>
      </c>
      <c r="S26" s="19">
        <v>0</v>
      </c>
      <c r="T26" s="20">
        <v>0</v>
      </c>
      <c r="U26" s="14">
        <v>0</v>
      </c>
      <c r="V26" s="1">
        <v>0</v>
      </c>
      <c r="W26" s="19">
        <v>0</v>
      </c>
      <c r="X26" s="20">
        <v>0</v>
      </c>
      <c r="Y26" s="18">
        <v>0</v>
      </c>
      <c r="Z26" s="12">
        <v>0</v>
      </c>
      <c r="AA26" s="1">
        <v>0</v>
      </c>
      <c r="AB26" s="1">
        <v>0</v>
      </c>
      <c r="AC26" s="21">
        <v>0</v>
      </c>
      <c r="AD26" s="2">
        <v>0</v>
      </c>
      <c r="AE26" s="1">
        <v>0</v>
      </c>
      <c r="AF26" s="1">
        <v>0</v>
      </c>
      <c r="AG26" s="18">
        <v>0</v>
      </c>
      <c r="AH26" s="14">
        <v>0</v>
      </c>
      <c r="AI26" s="1">
        <v>0</v>
      </c>
      <c r="AJ26" s="19">
        <v>0</v>
      </c>
      <c r="AK26" s="20">
        <v>0</v>
      </c>
      <c r="AL26" s="14">
        <v>0</v>
      </c>
      <c r="AM26" s="1">
        <v>0</v>
      </c>
      <c r="AN26" s="19">
        <v>0</v>
      </c>
      <c r="AO26" s="19">
        <v>0</v>
      </c>
      <c r="AP26" s="22"/>
    </row>
    <row r="27" spans="1:42" ht="90.75" customHeight="1">
      <c r="A27" s="31"/>
      <c r="B27" s="87"/>
      <c r="C27" s="9" t="s">
        <v>24</v>
      </c>
      <c r="D27" s="83"/>
      <c r="E27" s="83"/>
      <c r="F27" s="83"/>
      <c r="G27" s="90"/>
      <c r="H27" s="19">
        <f>39054.827+14557.701+1093.75+7961.437</f>
        <v>62667.715</v>
      </c>
      <c r="I27" s="12">
        <f t="shared" si="1"/>
        <v>8055.3</v>
      </c>
      <c r="J27" s="1">
        <v>235.5</v>
      </c>
      <c r="K27" s="1">
        <v>7819.8</v>
      </c>
      <c r="L27" s="21">
        <v>0</v>
      </c>
      <c r="M27" s="2">
        <f t="shared" si="2"/>
        <v>0</v>
      </c>
      <c r="N27" s="1">
        <v>0</v>
      </c>
      <c r="O27" s="1">
        <v>0</v>
      </c>
      <c r="P27" s="18">
        <v>0</v>
      </c>
      <c r="Q27" s="14">
        <f t="shared" si="3"/>
        <v>0</v>
      </c>
      <c r="R27" s="1">
        <v>0</v>
      </c>
      <c r="S27" s="19">
        <v>0</v>
      </c>
      <c r="T27" s="20">
        <v>0</v>
      </c>
      <c r="U27" s="14">
        <f t="shared" si="4"/>
        <v>0</v>
      </c>
      <c r="V27" s="1">
        <v>0</v>
      </c>
      <c r="W27" s="19">
        <v>0</v>
      </c>
      <c r="X27" s="20">
        <v>0</v>
      </c>
      <c r="Y27" s="18">
        <f aca="true" t="shared" si="8" ref="Y27:Y37">Z27+AD27+AH27</f>
        <v>8055.3</v>
      </c>
      <c r="Z27" s="12">
        <f t="shared" si="5"/>
        <v>8055.3</v>
      </c>
      <c r="AA27" s="1">
        <v>235.5</v>
      </c>
      <c r="AB27" s="1">
        <v>7819.8</v>
      </c>
      <c r="AC27" s="21">
        <v>0</v>
      </c>
      <c r="AD27" s="2">
        <f t="shared" si="6"/>
        <v>0</v>
      </c>
      <c r="AE27" s="1">
        <v>0</v>
      </c>
      <c r="AF27" s="1">
        <v>0</v>
      </c>
      <c r="AG27" s="18">
        <v>0</v>
      </c>
      <c r="AH27" s="14">
        <f t="shared" si="7"/>
        <v>0</v>
      </c>
      <c r="AI27" s="1">
        <v>0</v>
      </c>
      <c r="AJ27" s="19">
        <v>0</v>
      </c>
      <c r="AK27" s="20">
        <v>0</v>
      </c>
      <c r="AL27" s="14">
        <f aca="true" t="shared" si="9" ref="AL27:AL48">AM27+AN27+AO27</f>
        <v>0</v>
      </c>
      <c r="AM27" s="1">
        <v>0</v>
      </c>
      <c r="AN27" s="19">
        <v>0</v>
      </c>
      <c r="AO27" s="19">
        <v>0</v>
      </c>
      <c r="AP27" s="22"/>
    </row>
    <row r="28" spans="1:42" ht="76.5" customHeight="1">
      <c r="A28" s="84">
        <f>A26+1</f>
        <v>10</v>
      </c>
      <c r="B28" s="80" t="s">
        <v>52</v>
      </c>
      <c r="C28" s="9" t="s">
        <v>48</v>
      </c>
      <c r="D28" s="82" t="s">
        <v>9</v>
      </c>
      <c r="E28" s="82" t="s">
        <v>9</v>
      </c>
      <c r="F28" s="82" t="s">
        <v>26</v>
      </c>
      <c r="G28" s="89" t="s">
        <v>12</v>
      </c>
      <c r="H28" s="19">
        <f>257.45+37.375+336.583+6.415+457.667+131.372</f>
        <v>1226.862</v>
      </c>
      <c r="I28" s="12">
        <f t="shared" si="1"/>
        <v>336.6</v>
      </c>
      <c r="J28" s="1">
        <v>336.6</v>
      </c>
      <c r="K28" s="1">
        <v>0</v>
      </c>
      <c r="L28" s="21">
        <v>0</v>
      </c>
      <c r="M28" s="2">
        <f t="shared" si="2"/>
        <v>0</v>
      </c>
      <c r="N28" s="1">
        <v>0</v>
      </c>
      <c r="O28" s="1">
        <v>0</v>
      </c>
      <c r="P28" s="18">
        <v>0</v>
      </c>
      <c r="Q28" s="14">
        <f t="shared" si="3"/>
        <v>0</v>
      </c>
      <c r="R28" s="1">
        <v>0</v>
      </c>
      <c r="S28" s="19">
        <v>0</v>
      </c>
      <c r="T28" s="20">
        <v>0</v>
      </c>
      <c r="U28" s="14">
        <f t="shared" si="4"/>
        <v>0</v>
      </c>
      <c r="V28" s="1">
        <v>0</v>
      </c>
      <c r="W28" s="19">
        <v>0</v>
      </c>
      <c r="X28" s="20">
        <v>0</v>
      </c>
      <c r="Y28" s="18">
        <v>800</v>
      </c>
      <c r="Z28" s="12">
        <f t="shared" si="5"/>
        <v>336.6</v>
      </c>
      <c r="AA28" s="1">
        <v>336.6</v>
      </c>
      <c r="AB28" s="1">
        <v>0</v>
      </c>
      <c r="AC28" s="21">
        <v>0</v>
      </c>
      <c r="AD28" s="2">
        <f t="shared" si="6"/>
        <v>0</v>
      </c>
      <c r="AE28" s="1">
        <v>0</v>
      </c>
      <c r="AF28" s="1">
        <v>0</v>
      </c>
      <c r="AG28" s="18">
        <v>0</v>
      </c>
      <c r="AH28" s="14">
        <f t="shared" si="7"/>
        <v>0</v>
      </c>
      <c r="AI28" s="1">
        <v>0</v>
      </c>
      <c r="AJ28" s="19">
        <v>0</v>
      </c>
      <c r="AK28" s="20">
        <v>0</v>
      </c>
      <c r="AL28" s="14">
        <f t="shared" si="9"/>
        <v>0</v>
      </c>
      <c r="AM28" s="1">
        <v>0</v>
      </c>
      <c r="AN28" s="19">
        <v>0</v>
      </c>
      <c r="AO28" s="19">
        <v>0</v>
      </c>
      <c r="AP28" s="22"/>
    </row>
    <row r="29" spans="1:42" ht="75.75" customHeight="1">
      <c r="A29" s="85"/>
      <c r="B29" s="81"/>
      <c r="C29" s="9" t="s">
        <v>24</v>
      </c>
      <c r="D29" s="83"/>
      <c r="E29" s="83"/>
      <c r="F29" s="83"/>
      <c r="G29" s="90"/>
      <c r="H29" s="19">
        <f>55939.982+2048.228+6144.684</f>
        <v>64132.89400000001</v>
      </c>
      <c r="I29" s="12">
        <f t="shared" si="1"/>
        <v>6740.2</v>
      </c>
      <c r="J29" s="1">
        <v>6.4</v>
      </c>
      <c r="K29" s="1">
        <v>6276.1</v>
      </c>
      <c r="L29" s="21">
        <v>457.7</v>
      </c>
      <c r="M29" s="2">
        <f t="shared" si="2"/>
        <v>0</v>
      </c>
      <c r="N29" s="1">
        <v>0</v>
      </c>
      <c r="O29" s="1">
        <v>0</v>
      </c>
      <c r="P29" s="18">
        <v>0</v>
      </c>
      <c r="Q29" s="14">
        <f t="shared" si="3"/>
        <v>0</v>
      </c>
      <c r="R29" s="1">
        <v>0</v>
      </c>
      <c r="S29" s="19">
        <v>0</v>
      </c>
      <c r="T29" s="20">
        <v>0</v>
      </c>
      <c r="U29" s="14">
        <f t="shared" si="4"/>
        <v>0</v>
      </c>
      <c r="V29" s="1">
        <v>0</v>
      </c>
      <c r="W29" s="19">
        <v>0</v>
      </c>
      <c r="X29" s="20">
        <v>0</v>
      </c>
      <c r="Y29" s="18">
        <f t="shared" si="8"/>
        <v>6740.2</v>
      </c>
      <c r="Z29" s="12">
        <f t="shared" si="5"/>
        <v>6740.2</v>
      </c>
      <c r="AA29" s="1">
        <v>6.4</v>
      </c>
      <c r="AB29" s="1">
        <v>6276.1</v>
      </c>
      <c r="AC29" s="21">
        <v>457.7</v>
      </c>
      <c r="AD29" s="2">
        <f t="shared" si="6"/>
        <v>0</v>
      </c>
      <c r="AE29" s="1">
        <v>0</v>
      </c>
      <c r="AF29" s="1">
        <v>0</v>
      </c>
      <c r="AG29" s="18">
        <v>0</v>
      </c>
      <c r="AH29" s="14">
        <f t="shared" si="7"/>
        <v>0</v>
      </c>
      <c r="AI29" s="1">
        <v>0</v>
      </c>
      <c r="AJ29" s="19">
        <v>0</v>
      </c>
      <c r="AK29" s="20">
        <v>0</v>
      </c>
      <c r="AL29" s="14">
        <f t="shared" si="9"/>
        <v>0</v>
      </c>
      <c r="AM29" s="1">
        <v>0</v>
      </c>
      <c r="AN29" s="19">
        <v>0</v>
      </c>
      <c r="AO29" s="19">
        <v>0</v>
      </c>
      <c r="AP29" s="22"/>
    </row>
    <row r="30" spans="1:42" ht="75.75" customHeight="1">
      <c r="A30" s="84">
        <f>A28+1</f>
        <v>11</v>
      </c>
      <c r="B30" s="80" t="s">
        <v>53</v>
      </c>
      <c r="C30" s="9" t="s">
        <v>48</v>
      </c>
      <c r="D30" s="82" t="s">
        <v>9</v>
      </c>
      <c r="E30" s="82" t="s">
        <v>9</v>
      </c>
      <c r="F30" s="82" t="s">
        <v>49</v>
      </c>
      <c r="G30" s="89" t="s">
        <v>12</v>
      </c>
      <c r="H30" s="19">
        <f>113.36+19.68+447.185+7.641+267.265+81.963</f>
        <v>937.0939999999999</v>
      </c>
      <c r="I30" s="12">
        <f t="shared" si="1"/>
        <v>447.2</v>
      </c>
      <c r="J30" s="1">
        <v>447.2</v>
      </c>
      <c r="K30" s="1">
        <v>0</v>
      </c>
      <c r="L30" s="21">
        <v>0</v>
      </c>
      <c r="M30" s="2">
        <f t="shared" si="2"/>
        <v>0</v>
      </c>
      <c r="N30" s="1">
        <v>0</v>
      </c>
      <c r="O30" s="1">
        <v>0</v>
      </c>
      <c r="P30" s="18">
        <v>0</v>
      </c>
      <c r="Q30" s="14">
        <f t="shared" si="3"/>
        <v>0</v>
      </c>
      <c r="R30" s="1">
        <v>0</v>
      </c>
      <c r="S30" s="19">
        <v>0</v>
      </c>
      <c r="T30" s="20">
        <v>0</v>
      </c>
      <c r="U30" s="14">
        <f t="shared" si="4"/>
        <v>0</v>
      </c>
      <c r="V30" s="1">
        <v>0</v>
      </c>
      <c r="W30" s="19">
        <v>0</v>
      </c>
      <c r="X30" s="20">
        <v>0</v>
      </c>
      <c r="Y30" s="18">
        <v>800</v>
      </c>
      <c r="Z30" s="12">
        <f t="shared" si="5"/>
        <v>447.2</v>
      </c>
      <c r="AA30" s="1">
        <v>447.2</v>
      </c>
      <c r="AB30" s="1">
        <v>0</v>
      </c>
      <c r="AC30" s="21">
        <v>0</v>
      </c>
      <c r="AD30" s="2">
        <f t="shared" si="6"/>
        <v>0</v>
      </c>
      <c r="AE30" s="1">
        <v>0</v>
      </c>
      <c r="AF30" s="1">
        <v>0</v>
      </c>
      <c r="AG30" s="18">
        <v>0</v>
      </c>
      <c r="AH30" s="14">
        <f t="shared" si="7"/>
        <v>0</v>
      </c>
      <c r="AI30" s="1">
        <v>0</v>
      </c>
      <c r="AJ30" s="19">
        <v>0</v>
      </c>
      <c r="AK30" s="20">
        <v>0</v>
      </c>
      <c r="AL30" s="14">
        <f t="shared" si="9"/>
        <v>0</v>
      </c>
      <c r="AM30" s="1">
        <v>0</v>
      </c>
      <c r="AN30" s="19">
        <v>0</v>
      </c>
      <c r="AO30" s="19">
        <v>0</v>
      </c>
      <c r="AP30" s="22"/>
    </row>
    <row r="31" spans="1:42" ht="72" customHeight="1">
      <c r="A31" s="85"/>
      <c r="B31" s="81"/>
      <c r="C31" s="9" t="s">
        <v>24</v>
      </c>
      <c r="D31" s="83"/>
      <c r="E31" s="83"/>
      <c r="F31" s="83"/>
      <c r="G31" s="90"/>
      <c r="H31" s="19">
        <f>56274.374+2712.559+8137.679</f>
        <v>67124.61200000001</v>
      </c>
      <c r="I31" s="12">
        <f t="shared" si="1"/>
        <v>8494.400000000001</v>
      </c>
      <c r="J31" s="1">
        <v>7.6</v>
      </c>
      <c r="K31" s="1">
        <v>8219.6</v>
      </c>
      <c r="L31" s="21">
        <v>267.2</v>
      </c>
      <c r="M31" s="2">
        <f t="shared" si="2"/>
        <v>0</v>
      </c>
      <c r="N31" s="1">
        <v>0</v>
      </c>
      <c r="O31" s="1">
        <v>0</v>
      </c>
      <c r="P31" s="18">
        <v>0</v>
      </c>
      <c r="Q31" s="14">
        <f t="shared" si="3"/>
        <v>0</v>
      </c>
      <c r="R31" s="1">
        <v>0</v>
      </c>
      <c r="S31" s="19">
        <v>0</v>
      </c>
      <c r="T31" s="20">
        <v>0</v>
      </c>
      <c r="U31" s="14">
        <f t="shared" si="4"/>
        <v>0</v>
      </c>
      <c r="V31" s="1">
        <v>0</v>
      </c>
      <c r="W31" s="19">
        <v>0</v>
      </c>
      <c r="X31" s="20">
        <v>0</v>
      </c>
      <c r="Y31" s="18">
        <f>Z31+AD31+AH31</f>
        <v>8494.400000000001</v>
      </c>
      <c r="Z31" s="12">
        <f t="shared" si="5"/>
        <v>8494.400000000001</v>
      </c>
      <c r="AA31" s="1">
        <v>7.6</v>
      </c>
      <c r="AB31" s="1">
        <v>8219.6</v>
      </c>
      <c r="AC31" s="21">
        <v>267.2</v>
      </c>
      <c r="AD31" s="2">
        <f t="shared" si="6"/>
        <v>0</v>
      </c>
      <c r="AE31" s="1">
        <v>0</v>
      </c>
      <c r="AF31" s="1">
        <v>0</v>
      </c>
      <c r="AG31" s="18">
        <v>0</v>
      </c>
      <c r="AH31" s="14">
        <f t="shared" si="7"/>
        <v>0</v>
      </c>
      <c r="AI31" s="1">
        <v>0</v>
      </c>
      <c r="AJ31" s="19">
        <v>0</v>
      </c>
      <c r="AK31" s="20">
        <v>0</v>
      </c>
      <c r="AL31" s="14">
        <f t="shared" si="9"/>
        <v>0</v>
      </c>
      <c r="AM31" s="1">
        <v>0</v>
      </c>
      <c r="AN31" s="19">
        <v>0</v>
      </c>
      <c r="AO31" s="19">
        <v>0</v>
      </c>
      <c r="AP31" s="22"/>
    </row>
    <row r="32" spans="1:42" ht="72" customHeight="1">
      <c r="A32" s="84">
        <f>A30+1</f>
        <v>12</v>
      </c>
      <c r="B32" s="80" t="s">
        <v>54</v>
      </c>
      <c r="C32" s="9" t="s">
        <v>48</v>
      </c>
      <c r="D32" s="82" t="s">
        <v>9</v>
      </c>
      <c r="E32" s="82" t="s">
        <v>9</v>
      </c>
      <c r="F32" s="82" t="s">
        <v>26</v>
      </c>
      <c r="G32" s="89" t="s">
        <v>12</v>
      </c>
      <c r="H32" s="19">
        <f>53.701+9.727+361.063+6.958+198.599+50.058</f>
        <v>680.106</v>
      </c>
      <c r="I32" s="12">
        <f t="shared" si="1"/>
        <v>361.1</v>
      </c>
      <c r="J32" s="1">
        <v>361.1</v>
      </c>
      <c r="K32" s="1">
        <v>0</v>
      </c>
      <c r="L32" s="21">
        <v>0</v>
      </c>
      <c r="M32" s="2">
        <f t="shared" si="2"/>
        <v>0</v>
      </c>
      <c r="N32" s="1">
        <v>0</v>
      </c>
      <c r="O32" s="1">
        <v>0</v>
      </c>
      <c r="P32" s="18">
        <v>0</v>
      </c>
      <c r="Q32" s="14">
        <f t="shared" si="3"/>
        <v>0</v>
      </c>
      <c r="R32" s="1">
        <v>0</v>
      </c>
      <c r="S32" s="19">
        <v>0</v>
      </c>
      <c r="T32" s="20">
        <v>0</v>
      </c>
      <c r="U32" s="14">
        <f t="shared" si="4"/>
        <v>0</v>
      </c>
      <c r="V32" s="1">
        <v>0</v>
      </c>
      <c r="W32" s="19">
        <v>0</v>
      </c>
      <c r="X32" s="20">
        <v>0</v>
      </c>
      <c r="Y32" s="18">
        <v>800</v>
      </c>
      <c r="Z32" s="12">
        <f t="shared" si="5"/>
        <v>361.1</v>
      </c>
      <c r="AA32" s="1">
        <v>361.1</v>
      </c>
      <c r="AB32" s="1">
        <v>0</v>
      </c>
      <c r="AC32" s="21">
        <v>0</v>
      </c>
      <c r="AD32" s="2">
        <f t="shared" si="6"/>
        <v>0</v>
      </c>
      <c r="AE32" s="1">
        <v>0</v>
      </c>
      <c r="AF32" s="1">
        <v>0</v>
      </c>
      <c r="AG32" s="18">
        <v>0</v>
      </c>
      <c r="AH32" s="14">
        <f t="shared" si="7"/>
        <v>0</v>
      </c>
      <c r="AI32" s="1">
        <v>0</v>
      </c>
      <c r="AJ32" s="19">
        <v>0</v>
      </c>
      <c r="AK32" s="20">
        <v>0</v>
      </c>
      <c r="AL32" s="14">
        <f t="shared" si="9"/>
        <v>0</v>
      </c>
      <c r="AM32" s="1">
        <v>0</v>
      </c>
      <c r="AN32" s="19">
        <v>0</v>
      </c>
      <c r="AO32" s="19">
        <v>0</v>
      </c>
      <c r="AP32" s="22"/>
    </row>
    <row r="33" spans="1:42" ht="127.5" customHeight="1">
      <c r="A33" s="85"/>
      <c r="B33" s="81"/>
      <c r="C33" s="9" t="s">
        <v>24</v>
      </c>
      <c r="D33" s="83"/>
      <c r="E33" s="83"/>
      <c r="F33" s="83"/>
      <c r="G33" s="90"/>
      <c r="H33" s="19">
        <f>56402.699+2267.43+6802.292</f>
        <v>65472.421</v>
      </c>
      <c r="I33" s="12">
        <f t="shared" si="1"/>
        <v>7057.900000000001</v>
      </c>
      <c r="J33" s="1">
        <v>7</v>
      </c>
      <c r="K33" s="1">
        <v>6852.3</v>
      </c>
      <c r="L33" s="21">
        <v>198.6</v>
      </c>
      <c r="M33" s="2">
        <f t="shared" si="2"/>
        <v>0</v>
      </c>
      <c r="N33" s="1">
        <v>0</v>
      </c>
      <c r="O33" s="1">
        <v>0</v>
      </c>
      <c r="P33" s="18">
        <v>0</v>
      </c>
      <c r="Q33" s="14">
        <f t="shared" si="3"/>
        <v>0</v>
      </c>
      <c r="R33" s="1">
        <v>0</v>
      </c>
      <c r="S33" s="19">
        <v>0</v>
      </c>
      <c r="T33" s="20">
        <v>0</v>
      </c>
      <c r="U33" s="14">
        <f t="shared" si="4"/>
        <v>0</v>
      </c>
      <c r="V33" s="1">
        <v>0</v>
      </c>
      <c r="W33" s="19">
        <v>0</v>
      </c>
      <c r="X33" s="20">
        <v>0</v>
      </c>
      <c r="Y33" s="18">
        <f t="shared" si="8"/>
        <v>7057.900000000001</v>
      </c>
      <c r="Z33" s="12">
        <f t="shared" si="5"/>
        <v>7057.900000000001</v>
      </c>
      <c r="AA33" s="1">
        <v>7</v>
      </c>
      <c r="AB33" s="1">
        <v>6852.3</v>
      </c>
      <c r="AC33" s="21">
        <v>198.6</v>
      </c>
      <c r="AD33" s="2">
        <f t="shared" si="6"/>
        <v>0</v>
      </c>
      <c r="AE33" s="1">
        <v>0</v>
      </c>
      <c r="AF33" s="1">
        <v>0</v>
      </c>
      <c r="AG33" s="18">
        <v>0</v>
      </c>
      <c r="AH33" s="14">
        <f t="shared" si="7"/>
        <v>0</v>
      </c>
      <c r="AI33" s="1">
        <v>0</v>
      </c>
      <c r="AJ33" s="19">
        <v>0</v>
      </c>
      <c r="AK33" s="20">
        <v>0</v>
      </c>
      <c r="AL33" s="14">
        <f t="shared" si="9"/>
        <v>0</v>
      </c>
      <c r="AM33" s="1">
        <v>0</v>
      </c>
      <c r="AN33" s="19">
        <v>0</v>
      </c>
      <c r="AO33" s="19">
        <v>0</v>
      </c>
      <c r="AP33" s="22"/>
    </row>
    <row r="34" spans="1:42" ht="53.25" customHeight="1">
      <c r="A34" s="84">
        <f>A32+1</f>
        <v>13</v>
      </c>
      <c r="B34" s="80" t="s">
        <v>55</v>
      </c>
      <c r="C34" s="9" t="s">
        <v>48</v>
      </c>
      <c r="D34" s="82" t="s">
        <v>9</v>
      </c>
      <c r="E34" s="82" t="s">
        <v>9</v>
      </c>
      <c r="F34" s="82" t="s">
        <v>26</v>
      </c>
      <c r="G34" s="89" t="s">
        <v>12</v>
      </c>
      <c r="H34" s="19">
        <f>339.983+28.657+411.683+85.973</f>
        <v>866.2959999999999</v>
      </c>
      <c r="I34" s="12">
        <f t="shared" si="1"/>
        <v>340</v>
      </c>
      <c r="J34" s="1">
        <v>340</v>
      </c>
      <c r="K34" s="1">
        <v>0</v>
      </c>
      <c r="L34" s="21">
        <v>0</v>
      </c>
      <c r="M34" s="2">
        <f t="shared" si="2"/>
        <v>0</v>
      </c>
      <c r="N34" s="1">
        <v>0</v>
      </c>
      <c r="O34" s="1">
        <v>0</v>
      </c>
      <c r="P34" s="18">
        <v>0</v>
      </c>
      <c r="Q34" s="14">
        <f t="shared" si="3"/>
        <v>0</v>
      </c>
      <c r="R34" s="1">
        <v>0</v>
      </c>
      <c r="S34" s="19">
        <v>0</v>
      </c>
      <c r="T34" s="20">
        <v>0</v>
      </c>
      <c r="U34" s="14">
        <f t="shared" si="4"/>
        <v>0</v>
      </c>
      <c r="V34" s="1">
        <v>0</v>
      </c>
      <c r="W34" s="19">
        <v>0</v>
      </c>
      <c r="X34" s="20">
        <v>0</v>
      </c>
      <c r="Y34" s="18">
        <v>800</v>
      </c>
      <c r="Z34" s="12">
        <f t="shared" si="5"/>
        <v>340</v>
      </c>
      <c r="AA34" s="1">
        <v>340</v>
      </c>
      <c r="AB34" s="1">
        <v>0</v>
      </c>
      <c r="AC34" s="21">
        <v>0</v>
      </c>
      <c r="AD34" s="2">
        <f t="shared" si="6"/>
        <v>0</v>
      </c>
      <c r="AE34" s="1">
        <v>0</v>
      </c>
      <c r="AF34" s="1">
        <v>0</v>
      </c>
      <c r="AG34" s="18">
        <v>0</v>
      </c>
      <c r="AH34" s="14">
        <f t="shared" si="7"/>
        <v>0</v>
      </c>
      <c r="AI34" s="1">
        <v>0</v>
      </c>
      <c r="AJ34" s="19">
        <v>0</v>
      </c>
      <c r="AK34" s="20">
        <v>0</v>
      </c>
      <c r="AL34" s="14">
        <f t="shared" si="9"/>
        <v>0</v>
      </c>
      <c r="AM34" s="1">
        <v>0</v>
      </c>
      <c r="AN34" s="19">
        <v>0</v>
      </c>
      <c r="AO34" s="19">
        <v>0</v>
      </c>
      <c r="AP34" s="22"/>
    </row>
    <row r="35" spans="1:42" ht="84" customHeight="1">
      <c r="A35" s="85"/>
      <c r="B35" s="81"/>
      <c r="C35" s="9" t="s">
        <v>24</v>
      </c>
      <c r="D35" s="83"/>
      <c r="E35" s="83"/>
      <c r="F35" s="83"/>
      <c r="G35" s="90"/>
      <c r="H35" s="19">
        <f>56243.416+2867.732+8520.417</f>
        <v>67631.565</v>
      </c>
      <c r="I35" s="12">
        <f t="shared" si="1"/>
        <v>9129.600000000002</v>
      </c>
      <c r="J35" s="1">
        <v>28.7</v>
      </c>
      <c r="K35" s="1">
        <v>8689.2</v>
      </c>
      <c r="L35" s="21">
        <v>411.7</v>
      </c>
      <c r="M35" s="2">
        <f t="shared" si="2"/>
        <v>0</v>
      </c>
      <c r="N35" s="1">
        <v>0</v>
      </c>
      <c r="O35" s="1">
        <v>0</v>
      </c>
      <c r="P35" s="18">
        <v>0</v>
      </c>
      <c r="Q35" s="14">
        <f t="shared" si="3"/>
        <v>0</v>
      </c>
      <c r="R35" s="1">
        <v>0</v>
      </c>
      <c r="S35" s="19">
        <v>0</v>
      </c>
      <c r="T35" s="20">
        <v>0</v>
      </c>
      <c r="U35" s="14">
        <f t="shared" si="4"/>
        <v>0</v>
      </c>
      <c r="V35" s="1">
        <v>0</v>
      </c>
      <c r="W35" s="19">
        <v>0</v>
      </c>
      <c r="X35" s="20">
        <v>0</v>
      </c>
      <c r="Y35" s="18">
        <f t="shared" si="8"/>
        <v>9129.600000000002</v>
      </c>
      <c r="Z35" s="12">
        <f t="shared" si="5"/>
        <v>9129.600000000002</v>
      </c>
      <c r="AA35" s="1">
        <v>28.7</v>
      </c>
      <c r="AB35" s="1">
        <v>8689.2</v>
      </c>
      <c r="AC35" s="21">
        <v>411.7</v>
      </c>
      <c r="AD35" s="2">
        <f t="shared" si="6"/>
        <v>0</v>
      </c>
      <c r="AE35" s="1">
        <v>0</v>
      </c>
      <c r="AF35" s="1">
        <v>0</v>
      </c>
      <c r="AG35" s="18">
        <v>0</v>
      </c>
      <c r="AH35" s="14">
        <f t="shared" si="7"/>
        <v>0</v>
      </c>
      <c r="AI35" s="1">
        <v>0</v>
      </c>
      <c r="AJ35" s="19">
        <v>0</v>
      </c>
      <c r="AK35" s="20">
        <v>0</v>
      </c>
      <c r="AL35" s="14">
        <f t="shared" si="9"/>
        <v>0</v>
      </c>
      <c r="AM35" s="1">
        <v>0</v>
      </c>
      <c r="AN35" s="19">
        <v>0</v>
      </c>
      <c r="AO35" s="19">
        <v>0</v>
      </c>
      <c r="AP35" s="22"/>
    </row>
    <row r="36" spans="1:42" ht="69" customHeight="1">
      <c r="A36" s="84">
        <f>A34+1</f>
        <v>14</v>
      </c>
      <c r="B36" s="80" t="s">
        <v>56</v>
      </c>
      <c r="C36" s="9" t="s">
        <v>48</v>
      </c>
      <c r="D36" s="82" t="s">
        <v>9</v>
      </c>
      <c r="E36" s="82" t="s">
        <v>9</v>
      </c>
      <c r="F36" s="82" t="s">
        <v>26</v>
      </c>
      <c r="G36" s="89" t="s">
        <v>12</v>
      </c>
      <c r="H36" s="19">
        <f>136.71+24.746+352.103+5.55+418.6+90.89</f>
        <v>1028.599</v>
      </c>
      <c r="I36" s="12">
        <f t="shared" si="1"/>
        <v>352.1</v>
      </c>
      <c r="J36" s="1">
        <v>352.1</v>
      </c>
      <c r="K36" s="1">
        <v>0</v>
      </c>
      <c r="L36" s="21">
        <v>0</v>
      </c>
      <c r="M36" s="2">
        <f t="shared" si="2"/>
        <v>0</v>
      </c>
      <c r="N36" s="1">
        <v>0</v>
      </c>
      <c r="O36" s="1">
        <v>0</v>
      </c>
      <c r="P36" s="18">
        <v>0</v>
      </c>
      <c r="Q36" s="14">
        <f t="shared" si="3"/>
        <v>0</v>
      </c>
      <c r="R36" s="1">
        <v>0</v>
      </c>
      <c r="S36" s="19">
        <v>0</v>
      </c>
      <c r="T36" s="20">
        <v>0</v>
      </c>
      <c r="U36" s="14">
        <f t="shared" si="4"/>
        <v>0</v>
      </c>
      <c r="V36" s="1">
        <v>0</v>
      </c>
      <c r="W36" s="19">
        <v>0</v>
      </c>
      <c r="X36" s="20">
        <v>0</v>
      </c>
      <c r="Y36" s="18">
        <v>800</v>
      </c>
      <c r="Z36" s="12">
        <f t="shared" si="5"/>
        <v>352.1</v>
      </c>
      <c r="AA36" s="1">
        <v>352.1</v>
      </c>
      <c r="AB36" s="1">
        <v>0</v>
      </c>
      <c r="AC36" s="21">
        <v>0</v>
      </c>
      <c r="AD36" s="2">
        <f t="shared" si="6"/>
        <v>0</v>
      </c>
      <c r="AE36" s="1">
        <v>0</v>
      </c>
      <c r="AF36" s="1">
        <v>0</v>
      </c>
      <c r="AG36" s="18">
        <v>0</v>
      </c>
      <c r="AH36" s="14">
        <f t="shared" si="7"/>
        <v>0</v>
      </c>
      <c r="AI36" s="1">
        <v>0</v>
      </c>
      <c r="AJ36" s="19">
        <v>0</v>
      </c>
      <c r="AK36" s="20">
        <v>0</v>
      </c>
      <c r="AL36" s="14">
        <f t="shared" si="9"/>
        <v>0</v>
      </c>
      <c r="AM36" s="1">
        <v>0</v>
      </c>
      <c r="AN36" s="19">
        <v>0</v>
      </c>
      <c r="AO36" s="19">
        <v>0</v>
      </c>
      <c r="AP36" s="22"/>
    </row>
    <row r="37" spans="1:42" ht="88.5" customHeight="1">
      <c r="A37" s="85"/>
      <c r="B37" s="81"/>
      <c r="C37" s="9" t="s">
        <v>24</v>
      </c>
      <c r="D37" s="83"/>
      <c r="E37" s="83"/>
      <c r="F37" s="83"/>
      <c r="G37" s="90"/>
      <c r="H37" s="19">
        <f>56099.789+1200.488+3601.464</f>
        <v>60901.740999999995</v>
      </c>
      <c r="I37" s="12">
        <f t="shared" si="1"/>
        <v>4116.6</v>
      </c>
      <c r="J37" s="1">
        <v>5.6</v>
      </c>
      <c r="K37" s="1">
        <v>3692.4</v>
      </c>
      <c r="L37" s="21">
        <v>418.6</v>
      </c>
      <c r="M37" s="2">
        <f t="shared" si="2"/>
        <v>0</v>
      </c>
      <c r="N37" s="1">
        <v>0</v>
      </c>
      <c r="O37" s="1">
        <v>0</v>
      </c>
      <c r="P37" s="18">
        <v>0</v>
      </c>
      <c r="Q37" s="14">
        <f t="shared" si="3"/>
        <v>0</v>
      </c>
      <c r="R37" s="1">
        <v>0</v>
      </c>
      <c r="S37" s="19">
        <v>0</v>
      </c>
      <c r="T37" s="20">
        <v>0</v>
      </c>
      <c r="U37" s="14">
        <f t="shared" si="4"/>
        <v>0</v>
      </c>
      <c r="V37" s="1">
        <v>0</v>
      </c>
      <c r="W37" s="19">
        <v>0</v>
      </c>
      <c r="X37" s="20">
        <v>0</v>
      </c>
      <c r="Y37" s="18">
        <f t="shared" si="8"/>
        <v>4116.6</v>
      </c>
      <c r="Z37" s="12">
        <f t="shared" si="5"/>
        <v>4116.6</v>
      </c>
      <c r="AA37" s="1">
        <v>5.6</v>
      </c>
      <c r="AB37" s="1">
        <v>3692.4</v>
      </c>
      <c r="AC37" s="21">
        <v>418.6</v>
      </c>
      <c r="AD37" s="2">
        <f t="shared" si="6"/>
        <v>0</v>
      </c>
      <c r="AE37" s="1">
        <v>0</v>
      </c>
      <c r="AF37" s="1">
        <v>0</v>
      </c>
      <c r="AG37" s="18">
        <v>0</v>
      </c>
      <c r="AH37" s="14">
        <f t="shared" si="7"/>
        <v>0</v>
      </c>
      <c r="AI37" s="1">
        <v>0</v>
      </c>
      <c r="AJ37" s="19">
        <v>0</v>
      </c>
      <c r="AK37" s="20">
        <v>0</v>
      </c>
      <c r="AL37" s="14">
        <f t="shared" si="9"/>
        <v>0</v>
      </c>
      <c r="AM37" s="1">
        <v>0</v>
      </c>
      <c r="AN37" s="19">
        <v>0</v>
      </c>
      <c r="AO37" s="19">
        <v>0</v>
      </c>
      <c r="AP37" s="22"/>
    </row>
    <row r="38" spans="1:42" ht="90">
      <c r="A38" s="7">
        <f>A36+1</f>
        <v>15</v>
      </c>
      <c r="B38" s="58" t="s">
        <v>34</v>
      </c>
      <c r="C38" s="9" t="s">
        <v>39</v>
      </c>
      <c r="D38" s="9" t="s">
        <v>30</v>
      </c>
      <c r="E38" s="9" t="s">
        <v>30</v>
      </c>
      <c r="F38" s="61" t="s">
        <v>43</v>
      </c>
      <c r="G38" s="57">
        <v>2014</v>
      </c>
      <c r="H38" s="18">
        <v>98517.5</v>
      </c>
      <c r="I38" s="12">
        <f t="shared" si="1"/>
        <v>38252</v>
      </c>
      <c r="J38" s="1">
        <v>0</v>
      </c>
      <c r="K38" s="1">
        <v>38252</v>
      </c>
      <c r="L38" s="21">
        <v>0</v>
      </c>
      <c r="M38" s="2">
        <f t="shared" si="2"/>
        <v>31442.5</v>
      </c>
      <c r="N38" s="1">
        <v>0</v>
      </c>
      <c r="O38" s="1">
        <v>31442.5</v>
      </c>
      <c r="P38" s="18">
        <v>0</v>
      </c>
      <c r="Q38" s="14">
        <f t="shared" si="3"/>
        <v>28823</v>
      </c>
      <c r="R38" s="1">
        <v>0</v>
      </c>
      <c r="S38" s="1">
        <v>28823</v>
      </c>
      <c r="T38" s="20">
        <v>0</v>
      </c>
      <c r="U38" s="14">
        <f t="shared" si="4"/>
        <v>28823</v>
      </c>
      <c r="V38" s="1">
        <v>0</v>
      </c>
      <c r="W38" s="1">
        <v>28823</v>
      </c>
      <c r="X38" s="20">
        <v>0</v>
      </c>
      <c r="Y38" s="18">
        <f t="shared" si="0"/>
        <v>98517.5</v>
      </c>
      <c r="Z38" s="12">
        <f t="shared" si="5"/>
        <v>38252</v>
      </c>
      <c r="AA38" s="1">
        <v>0</v>
      </c>
      <c r="AB38" s="1">
        <v>38252</v>
      </c>
      <c r="AC38" s="21">
        <v>0</v>
      </c>
      <c r="AD38" s="2">
        <f t="shared" si="6"/>
        <v>31442.5</v>
      </c>
      <c r="AE38" s="1">
        <v>0</v>
      </c>
      <c r="AF38" s="1">
        <v>31442.5</v>
      </c>
      <c r="AG38" s="18">
        <v>0</v>
      </c>
      <c r="AH38" s="14">
        <f t="shared" si="7"/>
        <v>28823</v>
      </c>
      <c r="AI38" s="1">
        <v>0</v>
      </c>
      <c r="AJ38" s="1">
        <v>28823</v>
      </c>
      <c r="AK38" s="20">
        <v>0</v>
      </c>
      <c r="AL38" s="14">
        <f t="shared" si="9"/>
        <v>28823</v>
      </c>
      <c r="AM38" s="1">
        <v>0</v>
      </c>
      <c r="AN38" s="1">
        <v>28823</v>
      </c>
      <c r="AO38" s="19">
        <v>0</v>
      </c>
      <c r="AP38" s="22"/>
    </row>
    <row r="39" spans="1:42" ht="111.75" customHeight="1">
      <c r="A39" s="7">
        <f aca="true" t="shared" si="10" ref="A39:A48">A38+1</f>
        <v>16</v>
      </c>
      <c r="B39" s="58" t="s">
        <v>35</v>
      </c>
      <c r="C39" s="9" t="s">
        <v>39</v>
      </c>
      <c r="D39" s="9" t="s">
        <v>30</v>
      </c>
      <c r="E39" s="9" t="s">
        <v>30</v>
      </c>
      <c r="F39" s="61" t="s">
        <v>44</v>
      </c>
      <c r="G39" s="57">
        <v>2014</v>
      </c>
      <c r="H39" s="18">
        <v>147132.3</v>
      </c>
      <c r="I39" s="12">
        <f t="shared" si="1"/>
        <v>53018.1</v>
      </c>
      <c r="J39" s="1">
        <v>0</v>
      </c>
      <c r="K39" s="1">
        <v>53018.1</v>
      </c>
      <c r="L39" s="21">
        <v>0</v>
      </c>
      <c r="M39" s="2">
        <f t="shared" si="2"/>
        <v>49044.2</v>
      </c>
      <c r="N39" s="1">
        <v>0</v>
      </c>
      <c r="O39" s="1">
        <v>49044.2</v>
      </c>
      <c r="P39" s="18">
        <v>0</v>
      </c>
      <c r="Q39" s="14">
        <f t="shared" si="3"/>
        <v>45070</v>
      </c>
      <c r="R39" s="1">
        <v>0</v>
      </c>
      <c r="S39" s="1">
        <v>45070</v>
      </c>
      <c r="T39" s="20">
        <v>0</v>
      </c>
      <c r="U39" s="14">
        <f t="shared" si="4"/>
        <v>45070</v>
      </c>
      <c r="V39" s="1">
        <v>0</v>
      </c>
      <c r="W39" s="1">
        <v>45070</v>
      </c>
      <c r="X39" s="20">
        <v>0</v>
      </c>
      <c r="Y39" s="18">
        <f t="shared" si="0"/>
        <v>147132.3</v>
      </c>
      <c r="Z39" s="12">
        <f t="shared" si="5"/>
        <v>53018.1</v>
      </c>
      <c r="AA39" s="1">
        <v>0</v>
      </c>
      <c r="AB39" s="1">
        <v>53018.1</v>
      </c>
      <c r="AC39" s="21">
        <v>0</v>
      </c>
      <c r="AD39" s="2">
        <f t="shared" si="6"/>
        <v>49044.2</v>
      </c>
      <c r="AE39" s="1">
        <v>0</v>
      </c>
      <c r="AF39" s="1">
        <v>49044.2</v>
      </c>
      <c r="AG39" s="18">
        <v>0</v>
      </c>
      <c r="AH39" s="14">
        <f t="shared" si="7"/>
        <v>45070</v>
      </c>
      <c r="AI39" s="1">
        <v>0</v>
      </c>
      <c r="AJ39" s="1">
        <v>45070</v>
      </c>
      <c r="AK39" s="20">
        <v>0</v>
      </c>
      <c r="AL39" s="14">
        <f t="shared" si="9"/>
        <v>45070</v>
      </c>
      <c r="AM39" s="1">
        <v>0</v>
      </c>
      <c r="AN39" s="1">
        <v>45070</v>
      </c>
      <c r="AO39" s="19">
        <v>0</v>
      </c>
      <c r="AP39" s="22"/>
    </row>
    <row r="40" spans="1:42" ht="111.75" customHeight="1">
      <c r="A40" s="7">
        <f t="shared" si="10"/>
        <v>17</v>
      </c>
      <c r="B40" s="58" t="s">
        <v>36</v>
      </c>
      <c r="C40" s="9" t="s">
        <v>39</v>
      </c>
      <c r="D40" s="9" t="s">
        <v>30</v>
      </c>
      <c r="E40" s="9" t="s">
        <v>30</v>
      </c>
      <c r="F40" s="61" t="s">
        <v>43</v>
      </c>
      <c r="G40" s="57">
        <v>2015</v>
      </c>
      <c r="H40" s="18">
        <v>82194.1</v>
      </c>
      <c r="I40" s="12">
        <f t="shared" si="1"/>
        <v>16002.3</v>
      </c>
      <c r="J40" s="1">
        <v>0</v>
      </c>
      <c r="K40" s="1">
        <v>16002.3</v>
      </c>
      <c r="L40" s="21">
        <v>0</v>
      </c>
      <c r="M40" s="2">
        <f t="shared" si="2"/>
        <v>34405.8</v>
      </c>
      <c r="N40" s="1">
        <v>0</v>
      </c>
      <c r="O40" s="1">
        <v>34405.8</v>
      </c>
      <c r="P40" s="18">
        <v>0</v>
      </c>
      <c r="Q40" s="14">
        <f t="shared" si="3"/>
        <v>31786</v>
      </c>
      <c r="R40" s="1">
        <v>0</v>
      </c>
      <c r="S40" s="1">
        <v>31786</v>
      </c>
      <c r="T40" s="20">
        <v>0</v>
      </c>
      <c r="U40" s="14">
        <f t="shared" si="4"/>
        <v>31786</v>
      </c>
      <c r="V40" s="1">
        <v>0</v>
      </c>
      <c r="W40" s="1">
        <v>31786</v>
      </c>
      <c r="X40" s="20">
        <v>0</v>
      </c>
      <c r="Y40" s="18">
        <f t="shared" si="0"/>
        <v>82194.1</v>
      </c>
      <c r="Z40" s="12">
        <f t="shared" si="5"/>
        <v>16002.3</v>
      </c>
      <c r="AA40" s="1">
        <v>0</v>
      </c>
      <c r="AB40" s="1">
        <v>16002.3</v>
      </c>
      <c r="AC40" s="21">
        <v>0</v>
      </c>
      <c r="AD40" s="2">
        <f t="shared" si="6"/>
        <v>34405.8</v>
      </c>
      <c r="AE40" s="1">
        <v>0</v>
      </c>
      <c r="AF40" s="1">
        <v>34405.8</v>
      </c>
      <c r="AG40" s="18">
        <v>0</v>
      </c>
      <c r="AH40" s="14">
        <f t="shared" si="7"/>
        <v>31786</v>
      </c>
      <c r="AI40" s="1">
        <v>0</v>
      </c>
      <c r="AJ40" s="1">
        <v>31786</v>
      </c>
      <c r="AK40" s="20">
        <v>0</v>
      </c>
      <c r="AL40" s="14">
        <f t="shared" si="9"/>
        <v>31786</v>
      </c>
      <c r="AM40" s="1">
        <v>0</v>
      </c>
      <c r="AN40" s="1">
        <v>31786</v>
      </c>
      <c r="AO40" s="19">
        <v>0</v>
      </c>
      <c r="AP40" s="22"/>
    </row>
    <row r="41" spans="1:42" ht="111.75" customHeight="1">
      <c r="A41" s="7">
        <f t="shared" si="10"/>
        <v>18</v>
      </c>
      <c r="B41" s="58" t="s">
        <v>37</v>
      </c>
      <c r="C41" s="9" t="s">
        <v>39</v>
      </c>
      <c r="D41" s="9" t="s">
        <v>30</v>
      </c>
      <c r="E41" s="9" t="s">
        <v>30</v>
      </c>
      <c r="F41" s="61" t="s">
        <v>43</v>
      </c>
      <c r="G41" s="57">
        <v>2020</v>
      </c>
      <c r="H41" s="18">
        <v>67501.8</v>
      </c>
      <c r="I41" s="12">
        <f t="shared" si="1"/>
        <v>0</v>
      </c>
      <c r="J41" s="1">
        <v>0</v>
      </c>
      <c r="K41" s="1">
        <v>0</v>
      </c>
      <c r="L41" s="21">
        <v>0</v>
      </c>
      <c r="M41" s="2">
        <f t="shared" si="2"/>
        <v>35060.8</v>
      </c>
      <c r="N41" s="1">
        <v>0</v>
      </c>
      <c r="O41" s="1">
        <v>35060.8</v>
      </c>
      <c r="P41" s="18">
        <v>0</v>
      </c>
      <c r="Q41" s="14">
        <f t="shared" si="3"/>
        <v>32441</v>
      </c>
      <c r="R41" s="1">
        <v>0</v>
      </c>
      <c r="S41" s="1">
        <v>32441</v>
      </c>
      <c r="T41" s="20">
        <v>0</v>
      </c>
      <c r="U41" s="14">
        <f t="shared" si="4"/>
        <v>83274.1</v>
      </c>
      <c r="V41" s="1">
        <v>50833.1</v>
      </c>
      <c r="W41" s="1">
        <v>32441</v>
      </c>
      <c r="X41" s="20">
        <v>0</v>
      </c>
      <c r="Y41" s="18">
        <f t="shared" si="0"/>
        <v>67501.8</v>
      </c>
      <c r="Z41" s="12">
        <f t="shared" si="5"/>
        <v>0</v>
      </c>
      <c r="AA41" s="1">
        <v>0</v>
      </c>
      <c r="AB41" s="1">
        <v>0</v>
      </c>
      <c r="AC41" s="21">
        <v>0</v>
      </c>
      <c r="AD41" s="2">
        <f t="shared" si="6"/>
        <v>35060.8</v>
      </c>
      <c r="AE41" s="1">
        <v>0</v>
      </c>
      <c r="AF41" s="1">
        <v>35060.8</v>
      </c>
      <c r="AG41" s="18">
        <v>0</v>
      </c>
      <c r="AH41" s="14">
        <f t="shared" si="7"/>
        <v>32441</v>
      </c>
      <c r="AI41" s="1">
        <v>0</v>
      </c>
      <c r="AJ41" s="1">
        <v>32441</v>
      </c>
      <c r="AK41" s="20">
        <v>0</v>
      </c>
      <c r="AL41" s="14">
        <f t="shared" si="9"/>
        <v>83274.1</v>
      </c>
      <c r="AM41" s="68">
        <v>50833.1</v>
      </c>
      <c r="AN41" s="1">
        <v>32441</v>
      </c>
      <c r="AO41" s="19">
        <v>0</v>
      </c>
      <c r="AP41" s="22"/>
    </row>
    <row r="42" spans="1:42" ht="111.75" customHeight="1">
      <c r="A42" s="7">
        <f t="shared" si="10"/>
        <v>19</v>
      </c>
      <c r="B42" s="58" t="s">
        <v>38</v>
      </c>
      <c r="C42" s="9" t="s">
        <v>39</v>
      </c>
      <c r="D42" s="9" t="s">
        <v>30</v>
      </c>
      <c r="E42" s="9" t="s">
        <v>30</v>
      </c>
      <c r="F42" s="61" t="s">
        <v>43</v>
      </c>
      <c r="G42" s="57">
        <v>2015</v>
      </c>
      <c r="H42" s="18">
        <v>76676.3</v>
      </c>
      <c r="I42" s="12">
        <f t="shared" si="1"/>
        <v>9174.5</v>
      </c>
      <c r="J42" s="1">
        <v>0</v>
      </c>
      <c r="K42" s="1">
        <v>9174.5</v>
      </c>
      <c r="L42" s="21">
        <v>0</v>
      </c>
      <c r="M42" s="2">
        <f t="shared" si="2"/>
        <v>35060.8</v>
      </c>
      <c r="N42" s="1">
        <v>0</v>
      </c>
      <c r="O42" s="1">
        <v>35060.8</v>
      </c>
      <c r="P42" s="18">
        <v>0</v>
      </c>
      <c r="Q42" s="14">
        <f t="shared" si="3"/>
        <v>32441</v>
      </c>
      <c r="R42" s="1">
        <v>0</v>
      </c>
      <c r="S42" s="1">
        <v>32441</v>
      </c>
      <c r="T42" s="20">
        <v>0</v>
      </c>
      <c r="U42" s="14">
        <f t="shared" si="4"/>
        <v>32441</v>
      </c>
      <c r="V42" s="1">
        <v>0</v>
      </c>
      <c r="W42" s="1">
        <v>32441</v>
      </c>
      <c r="X42" s="20">
        <v>0</v>
      </c>
      <c r="Y42" s="18">
        <f t="shared" si="0"/>
        <v>76676.3</v>
      </c>
      <c r="Z42" s="12">
        <f t="shared" si="5"/>
        <v>9174.5</v>
      </c>
      <c r="AA42" s="1">
        <v>0</v>
      </c>
      <c r="AB42" s="1">
        <v>9174.5</v>
      </c>
      <c r="AC42" s="21">
        <v>0</v>
      </c>
      <c r="AD42" s="2">
        <f t="shared" si="6"/>
        <v>35060.8</v>
      </c>
      <c r="AE42" s="1">
        <v>0</v>
      </c>
      <c r="AF42" s="1">
        <v>35060.8</v>
      </c>
      <c r="AG42" s="18">
        <v>0</v>
      </c>
      <c r="AH42" s="14">
        <f t="shared" si="7"/>
        <v>32441</v>
      </c>
      <c r="AI42" s="1">
        <v>0</v>
      </c>
      <c r="AJ42" s="1">
        <v>32441</v>
      </c>
      <c r="AK42" s="20">
        <v>0</v>
      </c>
      <c r="AL42" s="14">
        <f t="shared" si="9"/>
        <v>32441</v>
      </c>
      <c r="AM42" s="1">
        <v>0</v>
      </c>
      <c r="AN42" s="1">
        <v>32441</v>
      </c>
      <c r="AO42" s="19">
        <v>0</v>
      </c>
      <c r="AP42" s="22"/>
    </row>
    <row r="43" spans="1:42" ht="111.75" customHeight="1">
      <c r="A43" s="7">
        <f t="shared" si="10"/>
        <v>20</v>
      </c>
      <c r="B43" s="58" t="s">
        <v>40</v>
      </c>
      <c r="C43" s="9" t="s">
        <v>39</v>
      </c>
      <c r="D43" s="9" t="s">
        <v>30</v>
      </c>
      <c r="E43" s="9" t="s">
        <v>30</v>
      </c>
      <c r="F43" s="61" t="s">
        <v>43</v>
      </c>
      <c r="G43" s="57">
        <v>2015</v>
      </c>
      <c r="H43" s="18">
        <v>76894.7</v>
      </c>
      <c r="I43" s="12">
        <f t="shared" si="1"/>
        <v>8083</v>
      </c>
      <c r="J43" s="1">
        <v>0</v>
      </c>
      <c r="K43" s="1">
        <v>8083</v>
      </c>
      <c r="L43" s="21">
        <v>0</v>
      </c>
      <c r="M43" s="2">
        <f t="shared" si="2"/>
        <v>35715.7</v>
      </c>
      <c r="N43" s="1">
        <v>0</v>
      </c>
      <c r="O43" s="1">
        <v>35715.7</v>
      </c>
      <c r="P43" s="18">
        <v>0</v>
      </c>
      <c r="Q43" s="14">
        <f t="shared" si="3"/>
        <v>33096</v>
      </c>
      <c r="R43" s="1">
        <v>0</v>
      </c>
      <c r="S43" s="1">
        <v>33096</v>
      </c>
      <c r="T43" s="20">
        <v>0</v>
      </c>
      <c r="U43" s="14">
        <f t="shared" si="4"/>
        <v>33096</v>
      </c>
      <c r="V43" s="1">
        <v>0</v>
      </c>
      <c r="W43" s="1">
        <v>33096</v>
      </c>
      <c r="X43" s="20">
        <v>0</v>
      </c>
      <c r="Y43" s="18">
        <f t="shared" si="0"/>
        <v>76894.7</v>
      </c>
      <c r="Z43" s="12">
        <f t="shared" si="5"/>
        <v>8083</v>
      </c>
      <c r="AA43" s="1">
        <v>0</v>
      </c>
      <c r="AB43" s="1">
        <v>8083</v>
      </c>
      <c r="AC43" s="21">
        <v>0</v>
      </c>
      <c r="AD43" s="2">
        <f t="shared" si="6"/>
        <v>35715.7</v>
      </c>
      <c r="AE43" s="1">
        <v>0</v>
      </c>
      <c r="AF43" s="1">
        <v>35715.7</v>
      </c>
      <c r="AG43" s="18">
        <v>0</v>
      </c>
      <c r="AH43" s="14">
        <f t="shared" si="7"/>
        <v>33096</v>
      </c>
      <c r="AI43" s="1">
        <v>0</v>
      </c>
      <c r="AJ43" s="1">
        <v>33096</v>
      </c>
      <c r="AK43" s="20">
        <v>0</v>
      </c>
      <c r="AL43" s="14">
        <f t="shared" si="9"/>
        <v>33096</v>
      </c>
      <c r="AM43" s="1">
        <v>0</v>
      </c>
      <c r="AN43" s="1">
        <v>33096</v>
      </c>
      <c r="AO43" s="19">
        <v>0</v>
      </c>
      <c r="AP43" s="22"/>
    </row>
    <row r="44" spans="1:42" ht="111.75" customHeight="1">
      <c r="A44" s="7">
        <f t="shared" si="10"/>
        <v>21</v>
      </c>
      <c r="B44" s="58" t="s">
        <v>42</v>
      </c>
      <c r="C44" s="9" t="s">
        <v>39</v>
      </c>
      <c r="D44" s="9" t="s">
        <v>30</v>
      </c>
      <c r="E44" s="9" t="s">
        <v>30</v>
      </c>
      <c r="F44" s="61" t="s">
        <v>44</v>
      </c>
      <c r="G44" s="57">
        <v>2020</v>
      </c>
      <c r="H44" s="18">
        <v>102728.1</v>
      </c>
      <c r="I44" s="12">
        <f t="shared" si="1"/>
        <v>0</v>
      </c>
      <c r="J44" s="1">
        <v>0</v>
      </c>
      <c r="K44" s="1">
        <v>0</v>
      </c>
      <c r="L44" s="21">
        <v>0</v>
      </c>
      <c r="M44" s="2">
        <f t="shared" si="2"/>
        <v>52523.1</v>
      </c>
      <c r="N44" s="1">
        <v>0</v>
      </c>
      <c r="O44" s="1">
        <v>52523.1</v>
      </c>
      <c r="P44" s="18">
        <v>0</v>
      </c>
      <c r="Q44" s="14">
        <f t="shared" si="3"/>
        <v>50205</v>
      </c>
      <c r="R44" s="1">
        <v>0</v>
      </c>
      <c r="S44" s="1">
        <v>50205</v>
      </c>
      <c r="T44" s="20">
        <v>0</v>
      </c>
      <c r="U44" s="14">
        <f t="shared" si="4"/>
        <v>126726.9</v>
      </c>
      <c r="V44" s="1">
        <v>76521.9</v>
      </c>
      <c r="W44" s="1">
        <v>50205</v>
      </c>
      <c r="X44" s="20">
        <v>0</v>
      </c>
      <c r="Y44" s="18">
        <f t="shared" si="0"/>
        <v>102728.1</v>
      </c>
      <c r="Z44" s="12">
        <f t="shared" si="5"/>
        <v>0</v>
      </c>
      <c r="AA44" s="1">
        <v>0</v>
      </c>
      <c r="AB44" s="1">
        <v>0</v>
      </c>
      <c r="AC44" s="21">
        <v>0</v>
      </c>
      <c r="AD44" s="2">
        <f t="shared" si="6"/>
        <v>52523.1</v>
      </c>
      <c r="AE44" s="1">
        <v>0</v>
      </c>
      <c r="AF44" s="1">
        <v>52523.1</v>
      </c>
      <c r="AG44" s="18">
        <v>0</v>
      </c>
      <c r="AH44" s="14">
        <f t="shared" si="7"/>
        <v>50205</v>
      </c>
      <c r="AI44" s="1">
        <v>0</v>
      </c>
      <c r="AJ44" s="1">
        <v>50205</v>
      </c>
      <c r="AK44" s="20">
        <v>0</v>
      </c>
      <c r="AL44" s="14">
        <f t="shared" si="9"/>
        <v>126726.9</v>
      </c>
      <c r="AM44" s="69">
        <v>76521.9</v>
      </c>
      <c r="AN44" s="1">
        <v>50205</v>
      </c>
      <c r="AO44" s="19">
        <v>0</v>
      </c>
      <c r="AP44" s="22"/>
    </row>
    <row r="45" spans="1:42" ht="111.75" customHeight="1">
      <c r="A45" s="7">
        <f t="shared" si="10"/>
        <v>22</v>
      </c>
      <c r="B45" s="58" t="s">
        <v>45</v>
      </c>
      <c r="C45" s="9" t="s">
        <v>39</v>
      </c>
      <c r="D45" s="9" t="s">
        <v>30</v>
      </c>
      <c r="E45" s="9" t="s">
        <v>30</v>
      </c>
      <c r="F45" s="61" t="s">
        <v>43</v>
      </c>
      <c r="G45" s="57">
        <v>2015</v>
      </c>
      <c r="H45" s="18">
        <v>114840</v>
      </c>
      <c r="I45" s="12">
        <f t="shared" si="1"/>
        <v>37500</v>
      </c>
      <c r="J45" s="1">
        <v>1875</v>
      </c>
      <c r="K45" s="1">
        <v>35625</v>
      </c>
      <c r="L45" s="21">
        <v>0</v>
      </c>
      <c r="M45" s="2">
        <f t="shared" si="2"/>
        <v>131510</v>
      </c>
      <c r="N45" s="1">
        <v>6575.5</v>
      </c>
      <c r="O45" s="1">
        <v>124934.5</v>
      </c>
      <c r="P45" s="18">
        <v>0</v>
      </c>
      <c r="Q45" s="14">
        <f t="shared" si="3"/>
        <v>0</v>
      </c>
      <c r="R45" s="1">
        <v>0</v>
      </c>
      <c r="S45" s="19">
        <v>0</v>
      </c>
      <c r="T45" s="20">
        <v>0</v>
      </c>
      <c r="U45" s="14">
        <f t="shared" si="4"/>
        <v>0</v>
      </c>
      <c r="V45" s="1">
        <v>0</v>
      </c>
      <c r="W45" s="19">
        <v>0</v>
      </c>
      <c r="X45" s="20">
        <v>0</v>
      </c>
      <c r="Y45" s="18">
        <f t="shared" si="0"/>
        <v>169010</v>
      </c>
      <c r="Z45" s="12">
        <f t="shared" si="5"/>
        <v>37500</v>
      </c>
      <c r="AA45" s="1">
        <v>1875</v>
      </c>
      <c r="AB45" s="1">
        <v>35625</v>
      </c>
      <c r="AC45" s="21">
        <v>0</v>
      </c>
      <c r="AD45" s="2">
        <f t="shared" si="6"/>
        <v>131510</v>
      </c>
      <c r="AE45" s="1">
        <v>6575.5</v>
      </c>
      <c r="AF45" s="1">
        <v>124934.5</v>
      </c>
      <c r="AG45" s="18">
        <v>0</v>
      </c>
      <c r="AH45" s="14">
        <f t="shared" si="7"/>
        <v>0</v>
      </c>
      <c r="AI45" s="1">
        <v>0</v>
      </c>
      <c r="AJ45" s="19">
        <v>0</v>
      </c>
      <c r="AK45" s="20">
        <v>0</v>
      </c>
      <c r="AL45" s="14">
        <f t="shared" si="9"/>
        <v>0</v>
      </c>
      <c r="AM45" s="1">
        <v>0</v>
      </c>
      <c r="AN45" s="19">
        <v>0</v>
      </c>
      <c r="AO45" s="19">
        <v>0</v>
      </c>
      <c r="AP45" s="22"/>
    </row>
    <row r="46" spans="1:42" ht="111.75" customHeight="1">
      <c r="A46" s="7">
        <f t="shared" si="10"/>
        <v>23</v>
      </c>
      <c r="B46" s="58" t="s">
        <v>46</v>
      </c>
      <c r="C46" s="9" t="s">
        <v>39</v>
      </c>
      <c r="D46" s="9" t="s">
        <v>30</v>
      </c>
      <c r="E46" s="9" t="s">
        <v>30</v>
      </c>
      <c r="F46" s="61" t="s">
        <v>43</v>
      </c>
      <c r="G46" s="57" t="s">
        <v>41</v>
      </c>
      <c r="H46" s="18">
        <v>114840</v>
      </c>
      <c r="I46" s="12">
        <f t="shared" si="1"/>
        <v>37500</v>
      </c>
      <c r="J46" s="1">
        <v>1875</v>
      </c>
      <c r="K46" s="1">
        <v>35625</v>
      </c>
      <c r="L46" s="21">
        <v>0</v>
      </c>
      <c r="M46" s="2">
        <f t="shared" si="2"/>
        <v>131510</v>
      </c>
      <c r="N46" s="1">
        <v>6575.5</v>
      </c>
      <c r="O46" s="1">
        <v>124934.5</v>
      </c>
      <c r="P46" s="18">
        <v>0</v>
      </c>
      <c r="Q46" s="14">
        <f t="shared" si="3"/>
        <v>0</v>
      </c>
      <c r="R46" s="1">
        <v>0</v>
      </c>
      <c r="S46" s="19">
        <v>0</v>
      </c>
      <c r="T46" s="20">
        <v>0</v>
      </c>
      <c r="U46" s="14">
        <f t="shared" si="4"/>
        <v>0</v>
      </c>
      <c r="V46" s="1">
        <v>0</v>
      </c>
      <c r="W46" s="19">
        <v>0</v>
      </c>
      <c r="X46" s="20">
        <v>0</v>
      </c>
      <c r="Y46" s="18">
        <f t="shared" si="0"/>
        <v>169010</v>
      </c>
      <c r="Z46" s="12">
        <f t="shared" si="5"/>
        <v>37500</v>
      </c>
      <c r="AA46" s="1">
        <v>1875</v>
      </c>
      <c r="AB46" s="1">
        <v>35625</v>
      </c>
      <c r="AC46" s="21">
        <v>0</v>
      </c>
      <c r="AD46" s="2">
        <f t="shared" si="6"/>
        <v>131510</v>
      </c>
      <c r="AE46" s="1">
        <v>6575.5</v>
      </c>
      <c r="AF46" s="1">
        <v>124934.5</v>
      </c>
      <c r="AG46" s="18">
        <v>0</v>
      </c>
      <c r="AH46" s="14">
        <f t="shared" si="7"/>
        <v>0</v>
      </c>
      <c r="AI46" s="1">
        <v>0</v>
      </c>
      <c r="AJ46" s="19">
        <v>0</v>
      </c>
      <c r="AK46" s="20">
        <v>0</v>
      </c>
      <c r="AL46" s="14">
        <f t="shared" si="9"/>
        <v>0</v>
      </c>
      <c r="AM46" s="1">
        <v>0</v>
      </c>
      <c r="AN46" s="19">
        <v>0</v>
      </c>
      <c r="AO46" s="19">
        <v>0</v>
      </c>
      <c r="AP46" s="22"/>
    </row>
    <row r="47" spans="1:42" ht="111.75" customHeight="1">
      <c r="A47" s="7">
        <f t="shared" si="10"/>
        <v>24</v>
      </c>
      <c r="B47" s="58" t="s">
        <v>47</v>
      </c>
      <c r="C47" s="9" t="s">
        <v>39</v>
      </c>
      <c r="D47" s="9" t="s">
        <v>30</v>
      </c>
      <c r="E47" s="9" t="s">
        <v>30</v>
      </c>
      <c r="F47" s="61" t="s">
        <v>57</v>
      </c>
      <c r="G47" s="57">
        <v>2015</v>
      </c>
      <c r="H47" s="22">
        <v>98311.1</v>
      </c>
      <c r="I47" s="12">
        <f t="shared" si="1"/>
        <v>47500</v>
      </c>
      <c r="J47" s="1">
        <v>11875</v>
      </c>
      <c r="K47" s="1">
        <v>35625</v>
      </c>
      <c r="L47" s="21">
        <v>0</v>
      </c>
      <c r="M47" s="2">
        <f t="shared" si="2"/>
        <v>50500</v>
      </c>
      <c r="N47" s="1">
        <v>50500</v>
      </c>
      <c r="O47" s="1">
        <v>0</v>
      </c>
      <c r="P47" s="18">
        <v>0</v>
      </c>
      <c r="Q47" s="14">
        <f t="shared" si="3"/>
        <v>0</v>
      </c>
      <c r="R47" s="1">
        <v>0</v>
      </c>
      <c r="S47" s="19">
        <v>0</v>
      </c>
      <c r="T47" s="20">
        <v>0</v>
      </c>
      <c r="U47" s="14">
        <f t="shared" si="4"/>
        <v>0</v>
      </c>
      <c r="V47" s="1">
        <v>0</v>
      </c>
      <c r="W47" s="19">
        <v>0</v>
      </c>
      <c r="X47" s="20">
        <v>0</v>
      </c>
      <c r="Y47" s="18">
        <f>Z47+AD47+AH47</f>
        <v>98000</v>
      </c>
      <c r="Z47" s="12">
        <f t="shared" si="5"/>
        <v>47500</v>
      </c>
      <c r="AA47" s="1">
        <v>11875</v>
      </c>
      <c r="AB47" s="1">
        <v>35625</v>
      </c>
      <c r="AC47" s="21">
        <v>0</v>
      </c>
      <c r="AD47" s="2">
        <f t="shared" si="6"/>
        <v>50500</v>
      </c>
      <c r="AE47" s="1">
        <v>50500</v>
      </c>
      <c r="AF47" s="1">
        <v>0</v>
      </c>
      <c r="AG47" s="18">
        <v>0</v>
      </c>
      <c r="AH47" s="14">
        <f t="shared" si="7"/>
        <v>0</v>
      </c>
      <c r="AI47" s="1">
        <v>0</v>
      </c>
      <c r="AJ47" s="19">
        <v>0</v>
      </c>
      <c r="AK47" s="20">
        <v>0</v>
      </c>
      <c r="AL47" s="14">
        <f t="shared" si="9"/>
        <v>0</v>
      </c>
      <c r="AM47" s="1">
        <v>0</v>
      </c>
      <c r="AN47" s="19">
        <v>0</v>
      </c>
      <c r="AO47" s="19">
        <v>0</v>
      </c>
      <c r="AP47" s="22"/>
    </row>
    <row r="48" spans="1:42" ht="111.75" customHeight="1" thickBot="1">
      <c r="A48" s="7">
        <f t="shared" si="10"/>
        <v>25</v>
      </c>
      <c r="B48" s="70" t="s">
        <v>67</v>
      </c>
      <c r="C48" s="9" t="s">
        <v>64</v>
      </c>
      <c r="D48" s="9" t="s">
        <v>9</v>
      </c>
      <c r="E48" s="9" t="s">
        <v>9</v>
      </c>
      <c r="F48" s="61" t="s">
        <v>59</v>
      </c>
      <c r="G48" s="57">
        <v>2018</v>
      </c>
      <c r="H48" s="18">
        <v>1171300</v>
      </c>
      <c r="I48" s="12">
        <f>J48+K48+L48</f>
        <v>0</v>
      </c>
      <c r="J48" s="1">
        <v>0</v>
      </c>
      <c r="K48" s="1">
        <v>0</v>
      </c>
      <c r="L48" s="21">
        <v>0</v>
      </c>
      <c r="M48" s="2">
        <f t="shared" si="2"/>
        <v>183145.7</v>
      </c>
      <c r="N48" s="1">
        <v>0</v>
      </c>
      <c r="O48" s="1">
        <v>183145.7</v>
      </c>
      <c r="P48" s="18">
        <v>0</v>
      </c>
      <c r="Q48" s="14">
        <f t="shared" si="3"/>
        <v>988154.3</v>
      </c>
      <c r="R48" s="71">
        <v>0</v>
      </c>
      <c r="S48" s="71">
        <v>988154.3</v>
      </c>
      <c r="T48" s="20">
        <v>0</v>
      </c>
      <c r="U48" s="14">
        <f>V48+W48+X48</f>
        <v>0</v>
      </c>
      <c r="V48" s="1">
        <v>0</v>
      </c>
      <c r="W48" s="19">
        <v>0</v>
      </c>
      <c r="X48" s="20">
        <v>0</v>
      </c>
      <c r="Y48" s="18">
        <f>Z48+AD48+AH48</f>
        <v>1171300</v>
      </c>
      <c r="Z48" s="12">
        <f>AA48+AB48+AC48</f>
        <v>0</v>
      </c>
      <c r="AA48" s="1">
        <v>0</v>
      </c>
      <c r="AB48" s="1">
        <v>0</v>
      </c>
      <c r="AC48" s="21">
        <v>0</v>
      </c>
      <c r="AD48" s="2">
        <f t="shared" si="6"/>
        <v>183145.7</v>
      </c>
      <c r="AE48" s="1">
        <v>0</v>
      </c>
      <c r="AF48" s="1">
        <v>183145.7</v>
      </c>
      <c r="AG48" s="18">
        <v>0</v>
      </c>
      <c r="AH48" s="14">
        <f t="shared" si="7"/>
        <v>988154.3</v>
      </c>
      <c r="AI48" s="1">
        <v>0</v>
      </c>
      <c r="AJ48" s="71">
        <v>988154.3</v>
      </c>
      <c r="AK48" s="20">
        <v>0</v>
      </c>
      <c r="AL48" s="14">
        <f t="shared" si="9"/>
        <v>0</v>
      </c>
      <c r="AM48" s="1">
        <v>0</v>
      </c>
      <c r="AN48" s="19">
        <v>0</v>
      </c>
      <c r="AO48" s="19">
        <v>0</v>
      </c>
      <c r="AP48" s="22"/>
    </row>
    <row r="49" spans="1:42" ht="25.5" customHeight="1" thickBot="1">
      <c r="A49" s="101" t="s">
        <v>6</v>
      </c>
      <c r="B49" s="102"/>
      <c r="C49" s="102"/>
      <c r="D49" s="102"/>
      <c r="E49" s="102"/>
      <c r="F49" s="102"/>
      <c r="G49" s="103"/>
      <c r="H49" s="23">
        <f aca="true" t="shared" si="11" ref="H49:AO49">SUM(H16:H48)</f>
        <v>2866391.811</v>
      </c>
      <c r="I49" s="24">
        <f t="shared" si="11"/>
        <v>558322</v>
      </c>
      <c r="J49" s="25">
        <f t="shared" si="11"/>
        <v>195013.90000000002</v>
      </c>
      <c r="K49" s="25">
        <f t="shared" si="11"/>
        <v>361554.30000000005</v>
      </c>
      <c r="L49" s="26">
        <f t="shared" si="11"/>
        <v>1753.8000000000002</v>
      </c>
      <c r="M49" s="24">
        <f t="shared" si="11"/>
        <v>782992.5</v>
      </c>
      <c r="N49" s="25">
        <f t="shared" si="11"/>
        <v>76724.9</v>
      </c>
      <c r="O49" s="25">
        <f t="shared" si="11"/>
        <v>706267.6</v>
      </c>
      <c r="P49" s="26">
        <f t="shared" si="11"/>
        <v>0</v>
      </c>
      <c r="Q49" s="24">
        <f t="shared" si="11"/>
        <v>1242016.3</v>
      </c>
      <c r="R49" s="25">
        <f t="shared" si="11"/>
        <v>0</v>
      </c>
      <c r="S49" s="25">
        <f t="shared" si="11"/>
        <v>1242016.3</v>
      </c>
      <c r="T49" s="26">
        <f t="shared" si="11"/>
        <v>0</v>
      </c>
      <c r="U49" s="24">
        <f t="shared" si="11"/>
        <v>381217</v>
      </c>
      <c r="V49" s="25">
        <f t="shared" si="11"/>
        <v>127355</v>
      </c>
      <c r="W49" s="25">
        <f t="shared" si="11"/>
        <v>253862</v>
      </c>
      <c r="X49" s="26">
        <f t="shared" si="11"/>
        <v>0</v>
      </c>
      <c r="Y49" s="23">
        <f t="shared" si="11"/>
        <v>2633411.5439999998</v>
      </c>
      <c r="Z49" s="24">
        <f t="shared" si="11"/>
        <v>558321.9439999999</v>
      </c>
      <c r="AA49" s="25">
        <f t="shared" si="11"/>
        <v>195013.84400000004</v>
      </c>
      <c r="AB49" s="25">
        <f t="shared" si="11"/>
        <v>361554.30000000005</v>
      </c>
      <c r="AC49" s="26">
        <f t="shared" si="11"/>
        <v>1753.8000000000002</v>
      </c>
      <c r="AD49" s="24">
        <f t="shared" si="11"/>
        <v>830910.3</v>
      </c>
      <c r="AE49" s="25">
        <f t="shared" si="11"/>
        <v>76724.9</v>
      </c>
      <c r="AF49" s="25">
        <f t="shared" si="11"/>
        <v>754185.3999999999</v>
      </c>
      <c r="AG49" s="26">
        <f t="shared" si="11"/>
        <v>0</v>
      </c>
      <c r="AH49" s="24">
        <f t="shared" si="11"/>
        <v>1242016.3</v>
      </c>
      <c r="AI49" s="25">
        <f t="shared" si="11"/>
        <v>0</v>
      </c>
      <c r="AJ49" s="25">
        <f t="shared" si="11"/>
        <v>1242016.3</v>
      </c>
      <c r="AK49" s="26">
        <f t="shared" si="11"/>
        <v>0</v>
      </c>
      <c r="AL49" s="24">
        <f t="shared" si="11"/>
        <v>381217</v>
      </c>
      <c r="AM49" s="25">
        <f t="shared" si="11"/>
        <v>127355</v>
      </c>
      <c r="AN49" s="25">
        <f t="shared" si="11"/>
        <v>253862</v>
      </c>
      <c r="AO49" s="25">
        <f t="shared" si="11"/>
        <v>0</v>
      </c>
      <c r="AP49" s="50"/>
    </row>
    <row r="51" spans="1:34" ht="15">
      <c r="A51" s="27"/>
      <c r="B51" s="28"/>
      <c r="C51" s="29"/>
      <c r="D51" s="27"/>
      <c r="E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S51" s="27"/>
      <c r="T51" s="27"/>
      <c r="U51" s="27"/>
      <c r="V51" s="27"/>
      <c r="W51" s="27"/>
      <c r="X51" s="27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3" spans="26:40" ht="15">
      <c r="Z53" s="30"/>
      <c r="AA53" s="30"/>
      <c r="AB53" s="30"/>
      <c r="AC53" s="30"/>
      <c r="AD53" s="30"/>
      <c r="AE53" s="30"/>
      <c r="AF53" s="30"/>
      <c r="AG53" s="30"/>
      <c r="AH53" s="30"/>
      <c r="AI53" s="27" t="e">
        <f>AI38+AI39+AI40+AI42+AI43+AI44+AI45+#REF!+AI46+#REF!+AI47+AI41</f>
        <v>#REF!</v>
      </c>
      <c r="AJ53" s="27" t="e">
        <f>AJ38+AJ39+AJ40+AJ42+AJ43+AJ44+AJ45+#REF!+AJ46+#REF!+AJ47+AJ41</f>
        <v>#REF!</v>
      </c>
      <c r="AK53" s="27" t="e">
        <f>AK38+AK39+AK40+AK42+AK43+AK44+AK45+#REF!+AK46+#REF!+AK47+AK41</f>
        <v>#REF!</v>
      </c>
      <c r="AL53" s="27" t="e">
        <f>AL38+AL39+AL40+AL42+AL43+AL44+AL45+#REF!+AL46+#REF!+AL47+AL41</f>
        <v>#REF!</v>
      </c>
      <c r="AM53" s="27" t="e">
        <f>AM38+AM39+AM40+AM42+AM43+AM44+AM45+#REF!+AM46+#REF!+AM47+AM41</f>
        <v>#REF!</v>
      </c>
      <c r="AN53" s="27" t="e">
        <f>AN38+AN39+AN40+AN42+AN43+AN44+AN45+#REF!+AN46+#REF!+AN47+AN41</f>
        <v>#REF!</v>
      </c>
    </row>
    <row r="56" spans="1:34" ht="18.7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</row>
    <row r="58" spans="8:34" ht="15">
      <c r="H58" s="27"/>
      <c r="I58" s="27"/>
      <c r="J58" s="27"/>
      <c r="K58" s="27"/>
      <c r="L58" s="27"/>
      <c r="M58" s="27"/>
      <c r="N58" s="27"/>
      <c r="O58" s="27"/>
      <c r="P58" s="27"/>
      <c r="Q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8:34" ht="15">
      <c r="H59" s="27"/>
      <c r="I59" s="27"/>
      <c r="J59" s="27"/>
      <c r="K59" s="27"/>
      <c r="L59" s="27"/>
      <c r="M59" s="27"/>
      <c r="N59" s="27"/>
      <c r="O59" s="27"/>
      <c r="P59" s="27"/>
      <c r="Q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8:34" ht="15">
      <c r="H60" s="27"/>
      <c r="I60" s="27"/>
      <c r="J60" s="27"/>
      <c r="K60" s="27"/>
      <c r="L60" s="27"/>
      <c r="M60" s="27"/>
      <c r="N60" s="27"/>
      <c r="O60" s="27"/>
      <c r="P60" s="27"/>
      <c r="Q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8:34" ht="15">
      <c r="H61" s="27"/>
      <c r="I61" s="27"/>
      <c r="J61" s="27"/>
      <c r="K61" s="27"/>
      <c r="L61" s="27"/>
      <c r="M61" s="27"/>
      <c r="N61" s="27"/>
      <c r="O61" s="27"/>
      <c r="P61" s="27"/>
      <c r="Q61" s="27"/>
      <c r="Z61" s="27"/>
      <c r="AA61" s="27"/>
      <c r="AB61" s="27"/>
      <c r="AC61" s="27"/>
      <c r="AD61" s="27"/>
      <c r="AE61" s="27"/>
      <c r="AF61" s="27"/>
      <c r="AG61" s="27"/>
      <c r="AH61" s="27"/>
    </row>
  </sheetData>
  <sheetProtection/>
  <mergeCells count="72">
    <mergeCell ref="Z9:AO12"/>
    <mergeCell ref="U13:X13"/>
    <mergeCell ref="D26:D27"/>
    <mergeCell ref="E26:E27"/>
    <mergeCell ref="I9:X12"/>
    <mergeCell ref="AH13:AK13"/>
    <mergeCell ref="G9:G14"/>
    <mergeCell ref="F26:F27"/>
    <mergeCell ref="AP9:AP14"/>
    <mergeCell ref="Z13:AC13"/>
    <mergeCell ref="A9:A14"/>
    <mergeCell ref="B9:B14"/>
    <mergeCell ref="C9:C14"/>
    <mergeCell ref="D9:D14"/>
    <mergeCell ref="H9:H14"/>
    <mergeCell ref="AL13:AO13"/>
    <mergeCell ref="M13:P13"/>
    <mergeCell ref="Q13:T13"/>
    <mergeCell ref="A30:A31"/>
    <mergeCell ref="G28:G29"/>
    <mergeCell ref="A28:A29"/>
    <mergeCell ref="B28:B29"/>
    <mergeCell ref="B26:B27"/>
    <mergeCell ref="G30:G31"/>
    <mergeCell ref="F36:F37"/>
    <mergeCell ref="A8:AH8"/>
    <mergeCell ref="G34:G35"/>
    <mergeCell ref="D34:D35"/>
    <mergeCell ref="G36:G37"/>
    <mergeCell ref="A34:A35"/>
    <mergeCell ref="B34:B35"/>
    <mergeCell ref="A36:A37"/>
    <mergeCell ref="A7:AJ7"/>
    <mergeCell ref="AD13:AG13"/>
    <mergeCell ref="A32:A33"/>
    <mergeCell ref="B32:B33"/>
    <mergeCell ref="D32:D33"/>
    <mergeCell ref="E32:E33"/>
    <mergeCell ref="F28:F29"/>
    <mergeCell ref="G24:G25"/>
    <mergeCell ref="F21:F22"/>
    <mergeCell ref="G26:G27"/>
    <mergeCell ref="A6:AH6"/>
    <mergeCell ref="E9:E14"/>
    <mergeCell ref="A56:AH56"/>
    <mergeCell ref="A49:G49"/>
    <mergeCell ref="E34:E35"/>
    <mergeCell ref="F34:F35"/>
    <mergeCell ref="B30:B31"/>
    <mergeCell ref="E30:E31"/>
    <mergeCell ref="F30:F31"/>
    <mergeCell ref="D30:D31"/>
    <mergeCell ref="AH5:AJ5"/>
    <mergeCell ref="G32:G33"/>
    <mergeCell ref="D28:D29"/>
    <mergeCell ref="E28:E29"/>
    <mergeCell ref="F32:F33"/>
    <mergeCell ref="F9:F14"/>
    <mergeCell ref="Y9:Y14"/>
    <mergeCell ref="I13:L13"/>
    <mergeCell ref="E24:E25"/>
    <mergeCell ref="F24:F25"/>
    <mergeCell ref="B36:B37"/>
    <mergeCell ref="D36:D37"/>
    <mergeCell ref="E36:E37"/>
    <mergeCell ref="A21:A22"/>
    <mergeCell ref="B21:B22"/>
    <mergeCell ref="D21:D22"/>
    <mergeCell ref="E21:E22"/>
    <mergeCell ref="A24:A25"/>
    <mergeCell ref="B24:B25"/>
    <mergeCell ref="D24:D25"/>
  </mergeCells>
  <printOptions/>
  <pageMargins left="0.1968503937007874" right="0.1968503937007874" top="0.1968503937007874" bottom="0.1968503937007874" header="0.5118110236220472" footer="0.5118110236220472"/>
  <pageSetup fitToHeight="43" fitToWidth="1" horizontalDpi="600" verticalDpi="600" orientation="landscape" paperSize="9" scale="23" r:id="rId1"/>
  <rowBreaks count="1" manualBreakCount="1">
    <brk id="3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2016-08-03T09:07:11Z</cp:lastPrinted>
  <dcterms:created xsi:type="dcterms:W3CDTF">1996-10-08T23:32:33Z</dcterms:created>
  <dcterms:modified xsi:type="dcterms:W3CDTF">2016-08-04T02:11:46Z</dcterms:modified>
  <cp:category/>
  <cp:version/>
  <cp:contentType/>
  <cp:contentStatus/>
</cp:coreProperties>
</file>