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120" windowWidth="19320" windowHeight="5910" activeTab="0"/>
  </bookViews>
  <sheets>
    <sheet name="прил" sheetId="1" r:id="rId1"/>
  </sheets>
  <definedNames>
    <definedName name="_xlnm.Print_Titles" localSheetId="0">'прил'!$11:$13</definedName>
    <definedName name="_xlnm.Print_Area" localSheetId="0">'прил'!$A$2:$Q$1004</definedName>
  </definedNames>
  <calcPr fullCalcOnLoad="1"/>
</workbook>
</file>

<file path=xl/sharedStrings.xml><?xml version="1.0" encoding="utf-8"?>
<sst xmlns="http://schemas.openxmlformats.org/spreadsheetml/2006/main" count="1255" uniqueCount="196">
  <si>
    <t>2016 год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</si>
  <si>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</si>
  <si>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</si>
  <si>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</si>
  <si>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</si>
  <si>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</si>
  <si>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</si>
  <si>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</si>
  <si>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</si>
  <si>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</si>
  <si>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</si>
  <si>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</si>
  <si>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</si>
  <si>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</si>
  <si>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Ответственный исполнитель, соисполнители</t>
  </si>
  <si>
    <t>1.1</t>
  </si>
  <si>
    <t>Департамент капитального строительства администрации Города Томска</t>
  </si>
  <si>
    <t>1.2</t>
  </si>
  <si>
    <t>1</t>
  </si>
  <si>
    <t>1.1.1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</si>
  <si>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</si>
  <si>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</si>
  <si>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</si>
  <si>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</si>
  <si>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</si>
  <si>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</si>
  <si>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</si>
  <si>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</si>
  <si>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</si>
  <si>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1.1.1.10</t>
  </si>
  <si>
    <t>1.1.1.11</t>
  </si>
  <si>
    <t>2018 год</t>
  </si>
  <si>
    <t>2019 год</t>
  </si>
  <si>
    <t>2020 год</t>
  </si>
  <si>
    <t>Дополнительно введенные (сохраненные) места</t>
  </si>
  <si>
    <t>ПЕРЕЧЕНЬ МЕРОПРИЯТИЙ И РЕСУРСНОЕ ОБЕСПЕЧЕНИЕ ПОДПРОГРАММЫ 8</t>
  </si>
  <si>
    <t>2021 год</t>
  </si>
  <si>
    <t>2022 год</t>
  </si>
  <si>
    <t>2023 год</t>
  </si>
  <si>
    <t>2024 год</t>
  </si>
  <si>
    <t>2025 год</t>
  </si>
  <si>
    <t>Итого по задаче 1</t>
  </si>
  <si>
    <t xml:space="preserve">Итого по задаче 2 </t>
  </si>
  <si>
    <t>ВСЕГО ПО ПОДПРОГРАММЕ 8</t>
  </si>
  <si>
    <t>1.1.2</t>
  </si>
  <si>
    <t>1.1.3</t>
  </si>
  <si>
    <t>1.1.3.1</t>
  </si>
  <si>
    <t>1.1.3.2</t>
  </si>
  <si>
    <t>1.1.3.3</t>
  </si>
  <si>
    <t>1.1.3.4</t>
  </si>
  <si>
    <t>1.1.3.5</t>
  </si>
  <si>
    <t>1.1.3.6</t>
  </si>
  <si>
    <t>1.1.4</t>
  </si>
  <si>
    <t>1.1.5</t>
  </si>
  <si>
    <t>1.1.4.1</t>
  </si>
  <si>
    <t>1.1.5.1</t>
  </si>
  <si>
    <t>1.1.5.2</t>
  </si>
  <si>
    <t>1.1.6</t>
  </si>
  <si>
    <t>Департамент образования  администрации Города Томска</t>
  </si>
  <si>
    <t>1.1.5.3</t>
  </si>
  <si>
    <t>1.1.5.4</t>
  </si>
  <si>
    <t>1.1.5.5</t>
  </si>
  <si>
    <t>1.1.7</t>
  </si>
  <si>
    <t>1.1.7.1</t>
  </si>
  <si>
    <t>Задача 2 подпрограммы: 
Исключение организации обучения детей в зданиях школ с износом 50% и выше.</t>
  </si>
  <si>
    <t>1.2.1</t>
  </si>
  <si>
    <t>Капитальный ремонт зданий общеобразовательных учреждений с целью недопущения закрытия по причине аварийности, а также зданий, имеющих износ свыше 50%</t>
  </si>
  <si>
    <t>1.2.1.2</t>
  </si>
  <si>
    <t>1.2.1.3</t>
  </si>
  <si>
    <t>Строительство (приобретение)  зданий для размещения общеобразовательных учреждений, в том числе на территориях действующих общеобразовательных учреждений</t>
  </si>
  <si>
    <t>Строительство здания  размещения общеобразовательного учреждения на 1100 мест по пер. Целинному</t>
  </si>
  <si>
    <t>Строительство здания  размещения общеобразовательного учреждения на 1100 мест по пул. Энергетиков</t>
  </si>
  <si>
    <t>Строительство здания для размещения общеобразовательного учреждения на 525 мест по ул. Приточная</t>
  </si>
  <si>
    <t>1.1.1.12</t>
  </si>
  <si>
    <t>1.1.1.13</t>
  </si>
  <si>
    <t>1.1.1.14</t>
  </si>
  <si>
    <t>Строительство корпуса общеобразовательного учреждения на территории МАОУ СОШ № 4</t>
  </si>
  <si>
    <t>Строительство корпуса общеобразовательного учреждения на территории МАОУ СОШ № 15</t>
  </si>
  <si>
    <t>1.1.1.15</t>
  </si>
  <si>
    <t>Строительство корпуса общеобразовательного учреждения на территории МАОУ СОШ № 19</t>
  </si>
  <si>
    <t>1.1.1.16</t>
  </si>
  <si>
    <t>Строительство корпуса общеобразовательного учреждения на территории МАОУ СОШ № 23</t>
  </si>
  <si>
    <t>1.1.1.17</t>
  </si>
  <si>
    <t>Строительство корпуса общеобразовательного учреждения на территории МБОУ СОШ № 33</t>
  </si>
  <si>
    <t>Строительство корпуса общеобразовательного учреждения на территории МАОУ СОШ № 34</t>
  </si>
  <si>
    <t>1.1.1.18</t>
  </si>
  <si>
    <t>1.1.1.19</t>
  </si>
  <si>
    <t>1.1.1.20</t>
  </si>
  <si>
    <t>Строительство корпуса общеобразовательного учреждения на территории МАОУ СОШ № 37</t>
  </si>
  <si>
    <t>Строительство корпуса общеобразовательного учреждения на территории МАОУ СОШ № 38</t>
  </si>
  <si>
    <t>Строительство корпуса общеобразовательного учреждения на территории МАОУ СОШ № 53</t>
  </si>
  <si>
    <t>1.1.1.21</t>
  </si>
  <si>
    <t>Строительство корпуса общеобразовательного учреждения на территории МАОУ гимназия № 55</t>
  </si>
  <si>
    <t>Строительство корпуса общеобразовательного учреждения на территории МАОУ СОШ № 67</t>
  </si>
  <si>
    <t>Строительство корпуса общеобразовательного учреждения на территории МБОУ Академический лицей</t>
  </si>
  <si>
    <t>Строительство корпуса общеобразовательного учреждения на территории МБОУ Школа-интернат № 1</t>
  </si>
  <si>
    <t>Возврат зданий в систему общего образования (капитальный ремонт, оснащение)</t>
  </si>
  <si>
    <t>Капитальный ремонт и оснащение здания по адресу: ул. Матросова, 8</t>
  </si>
  <si>
    <t>Капитальный ремонт и оснащение здания по адресу: ул. Пушкина, 54/1 стр.1</t>
  </si>
  <si>
    <t>Капитальный ремонт и оснащение здания по адресу: ул. Школьная, 18</t>
  </si>
  <si>
    <t>Капитальный ремонт и оснащение здания по адресу: ул.Лермонтова, 60</t>
  </si>
  <si>
    <t>Рациональное использование и перепрофилирование помещений в зданиях дейтсвующих общеобразовательных учреждений</t>
  </si>
  <si>
    <t>Перепрофилирование объектов дошкольного образования</t>
  </si>
  <si>
    <t>1.1.5.6</t>
  </si>
  <si>
    <t>Корпус МАОУ СОШ № 11</t>
  </si>
  <si>
    <t>Корпус МАОУ СОШ № 30</t>
  </si>
  <si>
    <t>Корпус МАОУ СОШ № 36</t>
  </si>
  <si>
    <t>Корпус МАОУ СОШ № 40</t>
  </si>
  <si>
    <t>Корпус МАДОУ №  69</t>
  </si>
  <si>
    <t>Корпус МАДОУ № 76</t>
  </si>
  <si>
    <t>Использование ресурса учреждений дополнительного образования</t>
  </si>
  <si>
    <t>?????</t>
  </si>
  <si>
    <t>Открытие общеобразовательных учреждений на базе ВУЗов</t>
  </si>
  <si>
    <t>открытие общеобразовательного учреждения на базе ТУСУР</t>
  </si>
  <si>
    <t>1.1.7.2</t>
  </si>
  <si>
    <t>1.1.7.3</t>
  </si>
  <si>
    <t>1.1.7.4</t>
  </si>
  <si>
    <t>1.1.7.5</t>
  </si>
  <si>
    <t>открытие общеобразовательного учреждения на базе ТГУ</t>
  </si>
  <si>
    <t>открытие общеобразовательного учреждения на базе ТГПУ</t>
  </si>
  <si>
    <t>открытие общеобразовательного учреждения на базе ТГАСУ</t>
  </si>
  <si>
    <t>открытие общеобразовательного учреждения на базе СибГМУ</t>
  </si>
  <si>
    <t>Капитальный ремонт зданий для размещения общеобразовательных учреждений в приспособленных зданиях</t>
  </si>
  <si>
    <t>к постановлению администрации Города Томска</t>
  </si>
  <si>
    <t xml:space="preserve">
</t>
  </si>
  <si>
    <t>Приложение  № 16</t>
  </si>
  <si>
    <t xml:space="preserve">Создание дополнительных ученических мест в действующих учреждениях </t>
  </si>
  <si>
    <t>Капитальный ремонт и оснащение здания по адресу: ул. Белозерская, 12/1 (мастерские)</t>
  </si>
  <si>
    <t>Строительство здания для размещения общеобразовательного учреждения на 1800  мест по ул. Дамбовой</t>
  </si>
  <si>
    <t>Строительство здания школы № 1 в районе "Супер Восточный"</t>
  </si>
  <si>
    <t>Строительство здания школы № 2 в районе "Супер Восточный"</t>
  </si>
  <si>
    <t>Строительство здания школы № 3 в районе "Супер Восточный"</t>
  </si>
  <si>
    <t>1.2.1.4</t>
  </si>
  <si>
    <t>ПЕРСПЕКТИВНЫЕ ОБЪЕКТЫ, РЕАЛИЗАЦИЯ КОТОРЫХ СВЯЗАНА С ТЕРРИТОРИАЛЬНЫМ РАЗВИТИЕМ ГОРОДА</t>
  </si>
  <si>
    <t>ПРИОРИТЕТНЫЕ ОБЪЕКТЫ ДЛЯ ОБЕСПЕЧЕНИЯ ДОСТУПНОСТИ ОБЩЕГО ОБРАЗОВАНИЯ В НОВЫХ МИКРОРАЙОНАХ</t>
  </si>
  <si>
    <t>КОРПУСА НА ТЕРРИТОРИЯХ ДЕЙСТВУЮЩИХ МУНИЦИПАЛЬНЫХ ОБЩЕОБРАЗОВАТЕЛЬНЫХ УЧРЕЖДЕНИЙ</t>
  </si>
  <si>
    <t>1.1.8</t>
  </si>
  <si>
    <t>Открытие общеобразовательных учреждений в приспособленных зданиях</t>
  </si>
  <si>
    <t>1.1.8.1</t>
  </si>
  <si>
    <t>открытие общеобразовательного учреждения в здании по ул. Суворова, 5</t>
  </si>
  <si>
    <t>открытие общеобразовательного учреждения в здании по ул. 79 Гвардейской дивизии, 21</t>
  </si>
  <si>
    <t>Строительство корпуса общеобразовательного учреждения на территории МАОУ СОШ № 65</t>
  </si>
  <si>
    <t xml:space="preserve">«Создание в муниципальном образовании «Город Томск»  (исходя из прогнозируемой потребности) новых мест в общеобразовательных организациях» 
на 2016 – 2025 годы»
</t>
  </si>
  <si>
    <t xml:space="preserve">Цель подпрограммы: Обеспечение односменного режима обучения обучающихся 1 - 11 (12) классов общеобразовательных организаций, за исключением обучающихся по очно-заочной и заочной формам обучения, с учетом демографического роста детского населения и территориального развития города 
</t>
  </si>
  <si>
    <t>Задача 1 подпрограммы: Создание новых мест в общеобразовательных организациях в соответствии с прогнозируемой потребностью и современными требованиями к условиям обучения</t>
  </si>
  <si>
    <t>Капитальный ремонт и оснащение здания по адресу: ул. Алтайская, 48</t>
  </si>
  <si>
    <t xml:space="preserve">ВЫКУП ЗДАНИЙ ДЛЯ РАЗМЕЩЕНИЯ ОБЩЕОБРАЗОВАТЕЛЬНЫХ УЧРЕЖДЕНИЙ </t>
  </si>
  <si>
    <t>1.1.8.2</t>
  </si>
  <si>
    <t>1.2.1.1</t>
  </si>
  <si>
    <t>1.2.1.5</t>
  </si>
  <si>
    <t>1.2.1.6</t>
  </si>
  <si>
    <t>1.2.1.7</t>
  </si>
  <si>
    <t>1.2.1.8</t>
  </si>
  <si>
    <t>1.2.1.9</t>
  </si>
  <si>
    <t>1.2.1.10</t>
  </si>
  <si>
    <t>1.2.1.11</t>
  </si>
  <si>
    <t>1.2.1.12</t>
  </si>
  <si>
    <t>1.2.1.13</t>
  </si>
  <si>
    <t>1.2.1.14</t>
  </si>
  <si>
    <t>1.2.1.15</t>
  </si>
  <si>
    <t>1.2.1.16</t>
  </si>
  <si>
    <t>1.2.1.17</t>
  </si>
  <si>
    <t>1.2.1.18</t>
  </si>
  <si>
    <t>1.2.1.19</t>
  </si>
  <si>
    <t>1.2.1.20</t>
  </si>
  <si>
    <t>Комплексный капитальный ремонт здания МАОУ СОШ № 16 г. Томска, пер. Сухоозерный, 6 (корпус 3)</t>
  </si>
  <si>
    <t>Комплексный капитальный ремонт здания МАОУ СОШ № 41 г. Томска, ул. Тверская, 74 (пристройка со спортивным залом)</t>
  </si>
  <si>
    <t>Комплексный капитальный ремонт здания МАОУ СОШ № 53 г. Томска, ул. Бела Куна, 1</t>
  </si>
  <si>
    <t>Комплексный капитальный ремонт здания МАОУ СОШ № 15 г. Томска, ул. Челюскинцев, 20а</t>
  </si>
  <si>
    <t>Комплексный капитальный ремонт здания МАОУ СОШ № 38 г. Томска, ул. Ивана Черных, 123/1</t>
  </si>
  <si>
    <t>Комплексный капитальный ремонт здания МАОУ СОШ № 34 г. Томска, пр. Фрунзе, 135</t>
  </si>
  <si>
    <t>Комплексный капитальный ремонт здания МАОУ СОШ № 30 г. Томска, ул. Интернационалистов, 11</t>
  </si>
  <si>
    <t>Комплексный капитальный ремонт здания МБОУ ООШ № 22 г. Томска, ул. Сибирская, 81г</t>
  </si>
  <si>
    <t>Комплексный капитальный ремонт здания МАОУ СОШ № 67 г. Томска, ул. Иркутский тракт, 51/3</t>
  </si>
  <si>
    <t>Комплексный капитальный ремонт здания МАОУ СОШ № 46 г. Томска, ул. Демьяна Бедного, 4</t>
  </si>
  <si>
    <t>Комплексный капитальный ремонт здания МБОУ ООШ № 45 г. Томска, ул. Иркутский тракт, 140/1</t>
  </si>
  <si>
    <t>Комплексный капитальный ремонт здания МБОУ ООШ № 45 г. Томска, ул. Войкова, 64/1</t>
  </si>
  <si>
    <t>Комплексный капитальный ремонт здания МБОУ школа-интернат №1 г. Томска, ул. Смирнова, 50</t>
  </si>
  <si>
    <t>Комплексный капитальный ремонт здания МАОУ СОШ № 11 г. Томска, Кольцевой проезд, 39</t>
  </si>
  <si>
    <t>Комплексный капитальный ремонт здания МАОУ СОШ № 19 г. Томска, ул. Центральная, 4а</t>
  </si>
  <si>
    <t>Комплексный капитальный ремонт здания МБОУ ООШ № 39 г. Томска, ул. Салтыкова-Щедрина, 35</t>
  </si>
  <si>
    <t>Комплексный капитальный ремонт здания МАОУ гимназия № 26 г. Томска, ул. Беринга, 4</t>
  </si>
  <si>
    <t>Комплексный капитальный ремонт здания МАОУ СОШ № 33 г. Томска, п. Лоскутово, ул. Ленина, 27а</t>
  </si>
  <si>
    <t>Комплексный капитальный ремонт здания МАОУ СОШ № 14 г. Томска, ул. Карла Ильмера, 11</t>
  </si>
  <si>
    <t>Комплексный капитальный ремонт здания МАОУ СОШ № 23 г. Томска, ул. Лебедева, 94</t>
  </si>
  <si>
    <t>Приложение 1 
к Подпрограмме 8 «Создание в муниципальном образовании «Город Томск»  (исходя из прогнозируемой потребности) новых мест в общеобразовательных организациях» на 2016 – 2025 годы» муниципальной программы "Развитие образования" на 2015 - 2025 годы"</t>
  </si>
  <si>
    <t>2015 год</t>
  </si>
  <si>
    <t>Разработка проектно-сметной документации на проведение комплексного капитального ремонта здания МАОУ СОШ № 16 г. Томска, пер. Сухоозерный, 6 (корпус 3)</t>
  </si>
  <si>
    <t>Разработка проектно-сметной документации на проведение комплексного капитального ремонта здания МАОУ СОШ № 41 г. Томска, ул. Тверская, 74 (пристройка со спортивным залом)</t>
  </si>
  <si>
    <t>Разработка проектно-сметной документации на проведение комплексного капитального ремонта здания МАОУ СОШ № 53 г. Томска, ул. Бела Куна, 1</t>
  </si>
  <si>
    <t>Разработка проектно-сметной документа ции на проведение комплексного капитального ремонта здания МАОУ СОШ № 15 г. Томска, ул. Челюскинцев, 20а</t>
  </si>
  <si>
    <t>Разработка проектно-сметной документа ции на проведение комплексного капитального ремонта здания МАОУ СОШ № 38 г. Томска, ул. Ивана Черных, 123/1</t>
  </si>
  <si>
    <t>Разработка проектно-сметной документации на проведение комплексного капитального ремонта здания МАОУ СОШ № 34 г. Томска, пр. Фрунзе, 135</t>
  </si>
  <si>
    <t>Разработка проектно-сметной документации на проведение комплексного капитального ремонта здания МАОУ СОШ № 30 г. Томска, ул. Интернационалистов, 11</t>
  </si>
  <si>
    <t>Разработка проектно-сметной документации на проведение комплексного капитального ремонта здания МБОУ ООШ № 22 г. Томска, ул. Сибирская, 81г</t>
  </si>
  <si>
    <t xml:space="preserve"> от 04.08.2016 № 815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</si>
</sst>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;[Red]#,##0.0"/>
    <numFmt numFmtId="174" formatCode="#,##0.000"/>
    <numFmt numFmtId="175" formatCode="#,##0.0000"/>
    <numFmt numFmtId="176" formatCode="#,##0.00000"/>
  </numFmts>
  <fonts count="27">
    <font>
      <sz val="11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4"/>
  <sheetViews>
    <sheetView tabSelected="1" zoomScale="85" zoomScaleNormal="85" zoomScaleSheetLayoutView="100" zoomScalePageLayoutView="0" workbookViewId="0" topLeftCell="A1">
      <pane ySplit="13" topLeftCell="BM996" activePane="bottomLeft" state="frozen"/>
      <selection pane="topLeft" activeCell="A1" sqref="A1"/>
      <selection pane="bottomLeft" activeCell="K4" sqref="K4:Q4"/>
    </sheetView>
  </sheetViews>
  <sheetFormatPr defaultColWidth="9.140625" defaultRowHeight="15"/>
  <cols>
    <col min="1" max="1" width="13.28125" style="2" customWidth="1"/>
    <col min="2" max="2" width="36.140625" style="2" customWidth="1"/>
    <col min="3" max="3" width="9.140625" style="2" customWidth="1"/>
    <col min="4" max="4" width="14.7109375" style="2" customWidth="1"/>
    <col min="5" max="5" width="13.28125" style="2" customWidth="1"/>
    <col min="6" max="6" width="13.8515625" style="2" customWidth="1"/>
    <col min="7" max="8" width="13.28125" style="2" customWidth="1"/>
    <col min="9" max="9" width="12.8515625" style="2" customWidth="1"/>
    <col min="10" max="10" width="14.7109375" style="2" customWidth="1"/>
    <col min="11" max="11" width="12.140625" style="2" customWidth="1"/>
    <col min="12" max="15" width="9.28125" style="2" customWidth="1"/>
    <col min="16" max="18" width="9.140625" style="2" customWidth="1"/>
    <col min="19" max="19" width="15.140625" style="2" customWidth="1"/>
    <col min="20" max="16384" width="9.140625" style="2" customWidth="1"/>
  </cols>
  <sheetData>
    <row r="1" spans="1:24" s="22" customFormat="1" ht="3" customHeight="1">
      <c r="A1" s="21"/>
      <c r="C1" s="23"/>
      <c r="G1" s="26"/>
      <c r="I1" s="25"/>
      <c r="J1" s="25"/>
      <c r="K1" s="25"/>
      <c r="L1" s="25"/>
      <c r="M1" s="25"/>
      <c r="V1" s="25"/>
      <c r="W1" s="25"/>
      <c r="X1" s="25"/>
    </row>
    <row r="2" spans="1:24" s="22" customFormat="1" ht="15">
      <c r="A2" s="21"/>
      <c r="C2" s="23"/>
      <c r="G2" s="26"/>
      <c r="H2" s="26"/>
      <c r="I2" s="26"/>
      <c r="J2" s="26"/>
      <c r="K2" s="43" t="s">
        <v>125</v>
      </c>
      <c r="L2" s="42"/>
      <c r="M2" s="42"/>
      <c r="N2" s="42"/>
      <c r="O2" s="42"/>
      <c r="P2" s="42"/>
      <c r="Q2" s="42"/>
      <c r="U2" s="26"/>
      <c r="V2" s="26"/>
      <c r="W2" s="26"/>
      <c r="X2" s="26"/>
    </row>
    <row r="3" spans="1:24" s="22" customFormat="1" ht="15">
      <c r="A3" s="21"/>
      <c r="C3" s="23"/>
      <c r="G3" s="27"/>
      <c r="I3" s="24"/>
      <c r="J3" s="24"/>
      <c r="K3" s="43" t="s">
        <v>123</v>
      </c>
      <c r="L3" s="42"/>
      <c r="M3" s="42"/>
      <c r="N3" s="42"/>
      <c r="O3" s="42"/>
      <c r="P3" s="42"/>
      <c r="Q3" s="42"/>
      <c r="U3" s="45" t="s">
        <v>124</v>
      </c>
      <c r="V3" s="45"/>
      <c r="W3" s="45"/>
      <c r="X3" s="45"/>
    </row>
    <row r="4" spans="1:24" s="22" customFormat="1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43" t="s">
        <v>195</v>
      </c>
      <c r="L4" s="42"/>
      <c r="M4" s="42"/>
      <c r="N4" s="42"/>
      <c r="O4" s="42"/>
      <c r="P4" s="42"/>
      <c r="Q4" s="42"/>
      <c r="U4" s="45"/>
      <c r="V4" s="45"/>
      <c r="W4" s="45"/>
      <c r="X4" s="45"/>
    </row>
    <row r="5" spans="1:24" s="22" customFormat="1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28"/>
      <c r="M5" s="28"/>
      <c r="N5" s="25"/>
      <c r="U5" s="31"/>
      <c r="V5" s="31"/>
      <c r="W5" s="31"/>
      <c r="X5" s="31"/>
    </row>
    <row r="6" spans="1:17" ht="15">
      <c r="A6" s="8"/>
      <c r="B6" s="9"/>
      <c r="C6" s="9"/>
      <c r="D6" s="9"/>
      <c r="E6" s="9"/>
      <c r="F6" s="1"/>
      <c r="G6" s="1"/>
      <c r="H6" s="1"/>
      <c r="I6" s="1"/>
      <c r="J6" s="1"/>
      <c r="K6" s="41" t="s">
        <v>185</v>
      </c>
      <c r="L6" s="42"/>
      <c r="M6" s="42"/>
      <c r="N6" s="42"/>
      <c r="O6" s="42"/>
      <c r="P6" s="42"/>
      <c r="Q6" s="42"/>
    </row>
    <row r="7" spans="1:17" ht="15">
      <c r="A7" s="8"/>
      <c r="B7" s="9"/>
      <c r="C7" s="9"/>
      <c r="D7" s="9"/>
      <c r="E7" s="9"/>
      <c r="F7" s="1"/>
      <c r="G7" s="1"/>
      <c r="H7" s="1"/>
      <c r="I7" s="1"/>
      <c r="J7" s="1"/>
      <c r="K7" s="1"/>
      <c r="M7" s="29"/>
      <c r="N7" s="33"/>
      <c r="O7" s="33"/>
      <c r="P7" s="33"/>
      <c r="Q7" s="33"/>
    </row>
    <row r="8" spans="1:17" ht="15">
      <c r="A8" s="55" t="s">
        <v>35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17" ht="32.25" customHeight="1">
      <c r="A9" s="56" t="s">
        <v>142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 customHeight="1">
      <c r="A11" s="44" t="s">
        <v>2</v>
      </c>
      <c r="B11" s="37" t="s">
        <v>3</v>
      </c>
      <c r="C11" s="37" t="s">
        <v>4</v>
      </c>
      <c r="D11" s="37" t="s">
        <v>5</v>
      </c>
      <c r="E11" s="37"/>
      <c r="F11" s="37" t="s">
        <v>6</v>
      </c>
      <c r="G11" s="37"/>
      <c r="H11" s="37"/>
      <c r="I11" s="37"/>
      <c r="J11" s="37"/>
      <c r="K11" s="37"/>
      <c r="L11" s="37"/>
      <c r="M11" s="37"/>
      <c r="N11" s="59" t="s">
        <v>34</v>
      </c>
      <c r="O11" s="60"/>
      <c r="P11" s="37" t="s">
        <v>14</v>
      </c>
      <c r="Q11" s="37"/>
    </row>
    <row r="12" spans="1:17" ht="42.75" customHeight="1">
      <c r="A12" s="44"/>
      <c r="B12" s="37"/>
      <c r="C12" s="37"/>
      <c r="D12" s="37"/>
      <c r="E12" s="37"/>
      <c r="F12" s="37" t="s">
        <v>7</v>
      </c>
      <c r="G12" s="37"/>
      <c r="H12" s="37" t="s">
        <v>8</v>
      </c>
      <c r="I12" s="37"/>
      <c r="J12" s="37" t="s">
        <v>9</v>
      </c>
      <c r="K12" s="37"/>
      <c r="L12" s="37" t="s">
        <v>10</v>
      </c>
      <c r="M12" s="37"/>
      <c r="N12" s="61"/>
      <c r="O12" s="62"/>
      <c r="P12" s="37"/>
      <c r="Q12" s="37"/>
    </row>
    <row r="13" spans="1:32" ht="30">
      <c r="A13" s="44"/>
      <c r="B13" s="37"/>
      <c r="C13" s="37"/>
      <c r="D13" s="13" t="s">
        <v>11</v>
      </c>
      <c r="E13" s="13" t="s">
        <v>12</v>
      </c>
      <c r="F13" s="13" t="s">
        <v>11</v>
      </c>
      <c r="G13" s="13" t="s">
        <v>12</v>
      </c>
      <c r="H13" s="13" t="s">
        <v>11</v>
      </c>
      <c r="I13" s="13" t="s">
        <v>12</v>
      </c>
      <c r="J13" s="13" t="s">
        <v>11</v>
      </c>
      <c r="K13" s="13" t="s">
        <v>12</v>
      </c>
      <c r="L13" s="13" t="s">
        <v>11</v>
      </c>
      <c r="M13" s="13" t="s">
        <v>12</v>
      </c>
      <c r="N13" s="13" t="s">
        <v>11</v>
      </c>
      <c r="O13" s="13" t="s">
        <v>12</v>
      </c>
      <c r="P13" s="37"/>
      <c r="Q13" s="37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>
      <c r="A14" s="16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  <c r="I14" s="13">
        <v>9</v>
      </c>
      <c r="J14" s="13">
        <v>10</v>
      </c>
      <c r="K14" s="13">
        <v>11</v>
      </c>
      <c r="L14" s="13">
        <v>12</v>
      </c>
      <c r="M14" s="13">
        <v>13</v>
      </c>
      <c r="N14" s="13">
        <v>16</v>
      </c>
      <c r="O14" s="13">
        <v>17</v>
      </c>
      <c r="P14" s="37">
        <v>18</v>
      </c>
      <c r="Q14" s="37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s="5" customFormat="1" ht="117.75" customHeight="1">
      <c r="A15" s="17" t="s">
        <v>18</v>
      </c>
      <c r="B15" s="57" t="s">
        <v>143</v>
      </c>
      <c r="C15" s="58"/>
      <c r="D15" s="18"/>
      <c r="E15" s="19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52"/>
      <c r="Q15" s="52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17" s="5" customFormat="1" ht="124.5" customHeight="1">
      <c r="A16" s="17" t="s">
        <v>15</v>
      </c>
      <c r="B16" s="53" t="s">
        <v>144</v>
      </c>
      <c r="C16" s="53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52"/>
      <c r="Q16" s="52"/>
    </row>
    <row r="17" spans="1:17" s="5" customFormat="1" ht="15" customHeight="1">
      <c r="A17" s="46" t="s">
        <v>19</v>
      </c>
      <c r="B17" s="47" t="s">
        <v>69</v>
      </c>
      <c r="C17" s="15" t="s">
        <v>13</v>
      </c>
      <c r="D17" s="18">
        <f>SUM(D19:D28)</f>
        <v>18345708.904999997</v>
      </c>
      <c r="E17" s="18">
        <f aca="true" t="shared" si="0" ref="E17:O17">SUM(E19:E28)</f>
        <v>0</v>
      </c>
      <c r="F17" s="18">
        <f t="shared" si="0"/>
        <v>21</v>
      </c>
      <c r="G17" s="18">
        <f t="shared" si="0"/>
        <v>0</v>
      </c>
      <c r="H17" s="18">
        <f t="shared" si="0"/>
        <v>0</v>
      </c>
      <c r="I17" s="18">
        <f t="shared" si="0"/>
        <v>0</v>
      </c>
      <c r="J17" s="18">
        <f t="shared" si="0"/>
        <v>18345687.904999997</v>
      </c>
      <c r="K17" s="18">
        <f t="shared" si="0"/>
        <v>0</v>
      </c>
      <c r="L17" s="18">
        <f t="shared" si="0"/>
        <v>0</v>
      </c>
      <c r="M17" s="18">
        <f t="shared" si="0"/>
        <v>0</v>
      </c>
      <c r="N17" s="18">
        <f t="shared" si="0"/>
        <v>14025</v>
      </c>
      <c r="O17" s="18">
        <f t="shared" si="0"/>
        <v>0</v>
      </c>
      <c r="P17" s="52"/>
      <c r="Q17" s="52"/>
    </row>
    <row r="18" spans="1:17" s="5" customFormat="1" ht="15" customHeight="1">
      <c r="A18" s="46"/>
      <c r="B18" s="47"/>
      <c r="C18" s="15" t="s">
        <v>186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52"/>
      <c r="Q18" s="52"/>
    </row>
    <row r="19" spans="1:17" s="5" customFormat="1" ht="15" customHeight="1">
      <c r="A19" s="46"/>
      <c r="B19" s="47"/>
      <c r="C19" s="15" t="s">
        <v>0</v>
      </c>
      <c r="D19" s="18">
        <f aca="true" t="shared" si="1" ref="D19:E23">F19+H19+J19+L19</f>
        <v>0</v>
      </c>
      <c r="E19" s="18">
        <f t="shared" si="1"/>
        <v>0</v>
      </c>
      <c r="F19" s="18">
        <f aca="true" t="shared" si="2" ref="F19:O19">F33+F45+F57+F69+F118+F130+F142+F154+F166+F178+F190+F202+F214+F226+F238+F250+F262+F81+F93+F105+F274</f>
        <v>0</v>
      </c>
      <c r="G19" s="18">
        <f t="shared" si="2"/>
        <v>0</v>
      </c>
      <c r="H19" s="18">
        <f t="shared" si="2"/>
        <v>0</v>
      </c>
      <c r="I19" s="18">
        <f t="shared" si="2"/>
        <v>0</v>
      </c>
      <c r="J19" s="18">
        <f t="shared" si="2"/>
        <v>0</v>
      </c>
      <c r="K19" s="18">
        <f t="shared" si="2"/>
        <v>0</v>
      </c>
      <c r="L19" s="18">
        <f t="shared" si="2"/>
        <v>0</v>
      </c>
      <c r="M19" s="18">
        <f t="shared" si="2"/>
        <v>0</v>
      </c>
      <c r="N19" s="18">
        <f t="shared" si="2"/>
        <v>1.49213974509621E-13</v>
      </c>
      <c r="O19" s="18">
        <f t="shared" si="2"/>
        <v>0</v>
      </c>
      <c r="P19" s="52"/>
      <c r="Q19" s="52"/>
    </row>
    <row r="20" spans="1:17" s="5" customFormat="1" ht="15" customHeight="1">
      <c r="A20" s="46"/>
      <c r="B20" s="47"/>
      <c r="C20" s="15" t="s">
        <v>1</v>
      </c>
      <c r="D20" s="18">
        <f t="shared" si="1"/>
        <v>0</v>
      </c>
      <c r="E20" s="18">
        <f t="shared" si="1"/>
        <v>0</v>
      </c>
      <c r="F20" s="18">
        <f aca="true" t="shared" si="3" ref="F20:O20">F34+F46+F58+F70+F119+F131+F143+F155+F167+F179+F191+F203+F215+F227+F239+F251+F263+F82+F94+F106+F275</f>
        <v>0</v>
      </c>
      <c r="G20" s="18">
        <f t="shared" si="3"/>
        <v>0</v>
      </c>
      <c r="H20" s="18">
        <f t="shared" si="3"/>
        <v>0</v>
      </c>
      <c r="I20" s="18">
        <f t="shared" si="3"/>
        <v>0</v>
      </c>
      <c r="J20" s="18">
        <f t="shared" si="3"/>
        <v>0</v>
      </c>
      <c r="K20" s="18">
        <f t="shared" si="3"/>
        <v>0</v>
      </c>
      <c r="L20" s="18">
        <f t="shared" si="3"/>
        <v>0</v>
      </c>
      <c r="M20" s="18">
        <f t="shared" si="3"/>
        <v>0</v>
      </c>
      <c r="N20" s="18">
        <f t="shared" si="3"/>
        <v>1.49213974509621E-13</v>
      </c>
      <c r="O20" s="18">
        <f t="shared" si="3"/>
        <v>0</v>
      </c>
      <c r="P20" s="52"/>
      <c r="Q20" s="52"/>
    </row>
    <row r="21" spans="1:17" s="5" customFormat="1" ht="15" customHeight="1">
      <c r="A21" s="46"/>
      <c r="B21" s="47"/>
      <c r="C21" s="15" t="s">
        <v>31</v>
      </c>
      <c r="D21" s="18">
        <f t="shared" si="1"/>
        <v>1427372.8</v>
      </c>
      <c r="E21" s="18">
        <f t="shared" si="1"/>
        <v>0</v>
      </c>
      <c r="F21" s="18">
        <f aca="true" t="shared" si="4" ref="F21:O21">F35+F47+F59+F71+F120+F132+F144+F156+F168+F180+F192+F204+F216+F228+F240+F252+F264+F83+F95+F107+F276</f>
        <v>5</v>
      </c>
      <c r="G21" s="18">
        <f t="shared" si="4"/>
        <v>0</v>
      </c>
      <c r="H21" s="18">
        <f t="shared" si="4"/>
        <v>0</v>
      </c>
      <c r="I21" s="18">
        <f t="shared" si="4"/>
        <v>0</v>
      </c>
      <c r="J21" s="18">
        <f t="shared" si="4"/>
        <v>1427367.8</v>
      </c>
      <c r="K21" s="18">
        <f t="shared" si="4"/>
        <v>0</v>
      </c>
      <c r="L21" s="18">
        <f t="shared" si="4"/>
        <v>0</v>
      </c>
      <c r="M21" s="18">
        <f t="shared" si="4"/>
        <v>0</v>
      </c>
      <c r="N21" s="18">
        <f t="shared" si="4"/>
        <v>1600</v>
      </c>
      <c r="O21" s="18">
        <f t="shared" si="4"/>
        <v>0</v>
      </c>
      <c r="P21" s="52"/>
      <c r="Q21" s="52"/>
    </row>
    <row r="22" spans="1:17" s="5" customFormat="1" ht="15" customHeight="1">
      <c r="A22" s="46"/>
      <c r="B22" s="47"/>
      <c r="C22" s="15" t="s">
        <v>32</v>
      </c>
      <c r="D22" s="18">
        <f t="shared" si="1"/>
        <v>1129408.32</v>
      </c>
      <c r="E22" s="18">
        <f t="shared" si="1"/>
        <v>0</v>
      </c>
      <c r="F22" s="18">
        <f aca="true" t="shared" si="5" ref="F22:O22">F36+F48+F60+F72+F121+F133+F145+F157+F169+F181+F193+F205+F217+F229+F241+F253+F265+F84+F96+F108+F277</f>
        <v>3</v>
      </c>
      <c r="G22" s="18">
        <f t="shared" si="5"/>
        <v>0</v>
      </c>
      <c r="H22" s="18">
        <f t="shared" si="5"/>
        <v>0</v>
      </c>
      <c r="I22" s="18">
        <f t="shared" si="5"/>
        <v>0</v>
      </c>
      <c r="J22" s="18">
        <f t="shared" si="5"/>
        <v>1129405.32</v>
      </c>
      <c r="K22" s="18">
        <f t="shared" si="5"/>
        <v>0</v>
      </c>
      <c r="L22" s="18">
        <f t="shared" si="5"/>
        <v>0</v>
      </c>
      <c r="M22" s="18">
        <f t="shared" si="5"/>
        <v>0</v>
      </c>
      <c r="N22" s="18">
        <f t="shared" si="5"/>
        <v>1200</v>
      </c>
      <c r="O22" s="18">
        <f t="shared" si="5"/>
        <v>0</v>
      </c>
      <c r="P22" s="52"/>
      <c r="Q22" s="52"/>
    </row>
    <row r="23" spans="1:17" s="5" customFormat="1" ht="15" customHeight="1">
      <c r="A23" s="46"/>
      <c r="B23" s="47"/>
      <c r="C23" s="15" t="s">
        <v>33</v>
      </c>
      <c r="D23" s="18">
        <f t="shared" si="1"/>
        <v>1191526.08</v>
      </c>
      <c r="E23" s="18">
        <f t="shared" si="1"/>
        <v>0</v>
      </c>
      <c r="F23" s="18">
        <f aca="true" t="shared" si="6" ref="F23:O23">F37+F49+F61+F73+F122+F134+F146+F158+F170+F182+F194+F206+F218+F230+F242+F254+F266+F85+F97+F109+F278</f>
        <v>3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1191523.08</v>
      </c>
      <c r="K23" s="18">
        <f t="shared" si="6"/>
        <v>0</v>
      </c>
      <c r="L23" s="18">
        <f t="shared" si="6"/>
        <v>0</v>
      </c>
      <c r="M23" s="18">
        <f t="shared" si="6"/>
        <v>0</v>
      </c>
      <c r="N23" s="18">
        <f t="shared" si="6"/>
        <v>1200</v>
      </c>
      <c r="O23" s="18">
        <f t="shared" si="6"/>
        <v>0</v>
      </c>
      <c r="P23" s="52"/>
      <c r="Q23" s="52"/>
    </row>
    <row r="24" spans="1:17" s="5" customFormat="1" ht="28.5">
      <c r="A24" s="46"/>
      <c r="B24" s="47"/>
      <c r="C24" s="15" t="s">
        <v>36</v>
      </c>
      <c r="D24" s="18">
        <f aca="true" t="shared" si="7" ref="D24:E28">F24+H24+J24+L24</f>
        <v>1525494.105</v>
      </c>
      <c r="E24" s="18">
        <f t="shared" si="7"/>
        <v>0</v>
      </c>
      <c r="F24" s="18">
        <f aca="true" t="shared" si="8" ref="F24:O24">F38+F50+F62+F74+F123+F135+F147+F159+F171+F183+F195+F207+F219+F231+F243+F255+F267+F86+F98+F110+F279</f>
        <v>4</v>
      </c>
      <c r="G24" s="18">
        <f t="shared" si="8"/>
        <v>0</v>
      </c>
      <c r="H24" s="18">
        <f t="shared" si="8"/>
        <v>0</v>
      </c>
      <c r="I24" s="18">
        <f t="shared" si="8"/>
        <v>0</v>
      </c>
      <c r="J24" s="18">
        <f t="shared" si="8"/>
        <v>1525490.105</v>
      </c>
      <c r="K24" s="18">
        <f t="shared" si="8"/>
        <v>0</v>
      </c>
      <c r="L24" s="18">
        <f t="shared" si="8"/>
        <v>0</v>
      </c>
      <c r="M24" s="18">
        <f t="shared" si="8"/>
        <v>0</v>
      </c>
      <c r="N24" s="18">
        <f t="shared" si="8"/>
        <v>1325</v>
      </c>
      <c r="O24" s="18">
        <f t="shared" si="8"/>
        <v>0</v>
      </c>
      <c r="P24" s="52"/>
      <c r="Q24" s="52"/>
    </row>
    <row r="25" spans="1:17" s="5" customFormat="1" ht="28.5">
      <c r="A25" s="46"/>
      <c r="B25" s="47"/>
      <c r="C25" s="15" t="s">
        <v>37</v>
      </c>
      <c r="D25" s="18">
        <f t="shared" si="7"/>
        <v>2486622.6</v>
      </c>
      <c r="E25" s="18">
        <f t="shared" si="7"/>
        <v>0</v>
      </c>
      <c r="F25" s="18">
        <f aca="true" t="shared" si="9" ref="F25:O25">F39+F51+F63+F75+F124+F136+F148+F160+F172+F184+F196+F208+F220+F232+F244+F256+F268+F87+F99+F111+F280</f>
        <v>1</v>
      </c>
      <c r="G25" s="18">
        <f t="shared" si="9"/>
        <v>0</v>
      </c>
      <c r="H25" s="18">
        <f t="shared" si="9"/>
        <v>0</v>
      </c>
      <c r="I25" s="18">
        <f t="shared" si="9"/>
        <v>0</v>
      </c>
      <c r="J25" s="18">
        <f t="shared" si="9"/>
        <v>2486621.6</v>
      </c>
      <c r="K25" s="18">
        <f t="shared" si="9"/>
        <v>0</v>
      </c>
      <c r="L25" s="18">
        <f t="shared" si="9"/>
        <v>0</v>
      </c>
      <c r="M25" s="18">
        <f t="shared" si="9"/>
        <v>0</v>
      </c>
      <c r="N25" s="18">
        <f t="shared" si="9"/>
        <v>1800</v>
      </c>
      <c r="O25" s="18">
        <f t="shared" si="9"/>
        <v>0</v>
      </c>
      <c r="P25" s="52"/>
      <c r="Q25" s="52"/>
    </row>
    <row r="26" spans="1:17" s="5" customFormat="1" ht="28.5">
      <c r="A26" s="46"/>
      <c r="B26" s="47"/>
      <c r="C26" s="15" t="s">
        <v>38</v>
      </c>
      <c r="D26" s="18">
        <f t="shared" si="7"/>
        <v>3206361.4000000004</v>
      </c>
      <c r="E26" s="18">
        <f t="shared" si="7"/>
        <v>0</v>
      </c>
      <c r="F26" s="18">
        <f aca="true" t="shared" si="10" ref="F26:O26">F40+F52+F64+F76+F125+F137+F149+F161+F173+F185+F197+F209+F221+F233+F245+F257+F269+F88+F100+F112+F281</f>
        <v>2</v>
      </c>
      <c r="G26" s="18">
        <f t="shared" si="10"/>
        <v>0</v>
      </c>
      <c r="H26" s="18">
        <f t="shared" si="10"/>
        <v>0</v>
      </c>
      <c r="I26" s="18">
        <f t="shared" si="10"/>
        <v>0</v>
      </c>
      <c r="J26" s="18">
        <f t="shared" si="10"/>
        <v>3206359.4000000004</v>
      </c>
      <c r="K26" s="18">
        <f t="shared" si="10"/>
        <v>0</v>
      </c>
      <c r="L26" s="18">
        <f t="shared" si="10"/>
        <v>0</v>
      </c>
      <c r="M26" s="18">
        <f t="shared" si="10"/>
        <v>0</v>
      </c>
      <c r="N26" s="18">
        <f t="shared" si="10"/>
        <v>2200</v>
      </c>
      <c r="O26" s="18">
        <f t="shared" si="10"/>
        <v>0</v>
      </c>
      <c r="P26" s="52"/>
      <c r="Q26" s="52"/>
    </row>
    <row r="27" spans="1:17" s="5" customFormat="1" ht="28.5">
      <c r="A27" s="46"/>
      <c r="B27" s="47"/>
      <c r="C27" s="15" t="s">
        <v>39</v>
      </c>
      <c r="D27" s="18">
        <f t="shared" si="7"/>
        <v>4459028.399999999</v>
      </c>
      <c r="E27" s="18">
        <f t="shared" si="7"/>
        <v>0</v>
      </c>
      <c r="F27" s="18">
        <f aca="true" t="shared" si="11" ref="F27:O27">F41+F53+F65+F77+F126+F138+F150+F162+F174+F186+F198+F210+F222+F234+F246+F258+F270+F89+F101+F113+F282</f>
        <v>2</v>
      </c>
      <c r="G27" s="18">
        <f t="shared" si="11"/>
        <v>0</v>
      </c>
      <c r="H27" s="18">
        <f t="shared" si="11"/>
        <v>0</v>
      </c>
      <c r="I27" s="18">
        <f t="shared" si="11"/>
        <v>0</v>
      </c>
      <c r="J27" s="18">
        <f t="shared" si="11"/>
        <v>4459026.399999999</v>
      </c>
      <c r="K27" s="18">
        <f t="shared" si="11"/>
        <v>0</v>
      </c>
      <c r="L27" s="18">
        <f t="shared" si="11"/>
        <v>0</v>
      </c>
      <c r="M27" s="18">
        <f t="shared" si="11"/>
        <v>0</v>
      </c>
      <c r="N27" s="18">
        <f t="shared" si="11"/>
        <v>2900</v>
      </c>
      <c r="O27" s="18">
        <f t="shared" si="11"/>
        <v>0</v>
      </c>
      <c r="P27" s="52"/>
      <c r="Q27" s="52"/>
    </row>
    <row r="28" spans="1:17" s="5" customFormat="1" ht="28.5">
      <c r="A28" s="46"/>
      <c r="B28" s="47"/>
      <c r="C28" s="15" t="s">
        <v>40</v>
      </c>
      <c r="D28" s="18">
        <f t="shared" si="7"/>
        <v>2919895.1999999997</v>
      </c>
      <c r="E28" s="18">
        <f t="shared" si="7"/>
        <v>0</v>
      </c>
      <c r="F28" s="18">
        <f aca="true" t="shared" si="12" ref="F28:O28">F42+F54+F66+F78+F127+F139+F151+F163+F175+F187+F199+F211+F223+F235+F247+F259+F271+F90+F102+F114+F283</f>
        <v>1</v>
      </c>
      <c r="G28" s="18">
        <f t="shared" si="12"/>
        <v>0</v>
      </c>
      <c r="H28" s="18">
        <f t="shared" si="12"/>
        <v>0</v>
      </c>
      <c r="I28" s="18">
        <f t="shared" si="12"/>
        <v>0</v>
      </c>
      <c r="J28" s="18">
        <f t="shared" si="12"/>
        <v>2919894.1999999997</v>
      </c>
      <c r="K28" s="18">
        <f t="shared" si="12"/>
        <v>0</v>
      </c>
      <c r="L28" s="18">
        <f t="shared" si="12"/>
        <v>0</v>
      </c>
      <c r="M28" s="18">
        <f t="shared" si="12"/>
        <v>0</v>
      </c>
      <c r="N28" s="18">
        <f t="shared" si="12"/>
        <v>1800</v>
      </c>
      <c r="O28" s="18">
        <f t="shared" si="12"/>
        <v>0</v>
      </c>
      <c r="P28" s="52"/>
      <c r="Q28" s="52"/>
    </row>
    <row r="29" spans="1:17" s="5" customFormat="1" ht="15">
      <c r="A29" s="63" t="s">
        <v>134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5"/>
    </row>
    <row r="30" spans="1:17" ht="15">
      <c r="A30" s="63" t="s">
        <v>133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35"/>
    </row>
    <row r="31" spans="1:17" s="5" customFormat="1" ht="15" customHeight="1">
      <c r="A31" s="44" t="s">
        <v>20</v>
      </c>
      <c r="B31" s="54" t="s">
        <v>128</v>
      </c>
      <c r="C31" s="15" t="s">
        <v>13</v>
      </c>
      <c r="D31" s="18">
        <f aca="true" t="shared" si="13" ref="D31:O31">SUM(D33:D42)</f>
        <v>1800000</v>
      </c>
      <c r="E31" s="18">
        <f t="shared" si="13"/>
        <v>0</v>
      </c>
      <c r="F31" s="18">
        <f t="shared" si="13"/>
        <v>1</v>
      </c>
      <c r="G31" s="18">
        <f t="shared" si="13"/>
        <v>0</v>
      </c>
      <c r="H31" s="18">
        <f t="shared" si="13"/>
        <v>0</v>
      </c>
      <c r="I31" s="18">
        <f t="shared" si="13"/>
        <v>0</v>
      </c>
      <c r="J31" s="18">
        <f t="shared" si="13"/>
        <v>2486621.6</v>
      </c>
      <c r="K31" s="18">
        <f t="shared" si="13"/>
        <v>0</v>
      </c>
      <c r="L31" s="18">
        <f t="shared" si="13"/>
        <v>0</v>
      </c>
      <c r="M31" s="18">
        <f t="shared" si="13"/>
        <v>0</v>
      </c>
      <c r="N31" s="18">
        <f t="shared" si="13"/>
        <v>1800</v>
      </c>
      <c r="O31" s="18">
        <f t="shared" si="13"/>
        <v>0</v>
      </c>
      <c r="P31" s="37" t="s">
        <v>16</v>
      </c>
      <c r="Q31" s="37"/>
    </row>
    <row r="32" spans="1:17" s="5" customFormat="1" ht="15" customHeight="1">
      <c r="A32" s="44"/>
      <c r="B32" s="54"/>
      <c r="C32" s="13" t="s">
        <v>186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37"/>
      <c r="Q32" s="37"/>
    </row>
    <row r="33" spans="1:17" ht="15">
      <c r="A33" s="44"/>
      <c r="B33" s="54"/>
      <c r="C33" s="13" t="s">
        <v>0</v>
      </c>
      <c r="D33" s="20">
        <f>F33+H33+J33+L33</f>
        <v>0</v>
      </c>
      <c r="E33" s="20">
        <f>G33+I33+K33+M33</f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37"/>
      <c r="Q33" s="37"/>
    </row>
    <row r="34" spans="1:17" ht="15">
      <c r="A34" s="44"/>
      <c r="B34" s="54"/>
      <c r="C34" s="13" t="s">
        <v>1</v>
      </c>
      <c r="D34" s="20">
        <f>F34+H34+J34+L34</f>
        <v>0</v>
      </c>
      <c r="E34" s="20">
        <f>G34+I34+K34+M34</f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37"/>
      <c r="Q34" s="37"/>
    </row>
    <row r="35" spans="1:17" ht="15">
      <c r="A35" s="44"/>
      <c r="B35" s="54"/>
      <c r="C35" s="13" t="s">
        <v>31</v>
      </c>
      <c r="D35" s="20">
        <v>0</v>
      </c>
      <c r="E35" s="20">
        <f aca="true" t="shared" si="14" ref="E35:E42">G35+I35+K35+M35</f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37"/>
      <c r="Q35" s="37"/>
    </row>
    <row r="36" spans="1:17" ht="15">
      <c r="A36" s="44"/>
      <c r="B36" s="54"/>
      <c r="C36" s="13" t="s">
        <v>32</v>
      </c>
      <c r="D36" s="20">
        <f aca="true" t="shared" si="15" ref="D36:D42">F36+H36+J36+L36</f>
        <v>0</v>
      </c>
      <c r="E36" s="20">
        <f t="shared" si="14"/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37"/>
      <c r="Q36" s="37"/>
    </row>
    <row r="37" spans="1:17" ht="15">
      <c r="A37" s="44"/>
      <c r="B37" s="54"/>
      <c r="C37" s="13" t="s">
        <v>33</v>
      </c>
      <c r="D37" s="20">
        <v>0</v>
      </c>
      <c r="E37" s="20">
        <f t="shared" si="14"/>
        <v>0</v>
      </c>
      <c r="F37" s="20">
        <v>0</v>
      </c>
      <c r="G37" s="20">
        <v>0</v>
      </c>
      <c r="H37" s="20">
        <v>0</v>
      </c>
      <c r="I37" s="20">
        <v>0</v>
      </c>
      <c r="J37" s="20">
        <f>D37-F37</f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37"/>
      <c r="Q37" s="37"/>
    </row>
    <row r="38" spans="1:17" ht="15">
      <c r="A38" s="44"/>
      <c r="B38" s="54"/>
      <c r="C38" s="13" t="s">
        <v>36</v>
      </c>
      <c r="D38" s="20">
        <v>0</v>
      </c>
      <c r="E38" s="20">
        <f t="shared" si="14"/>
        <v>0</v>
      </c>
      <c r="F38" s="20">
        <v>0</v>
      </c>
      <c r="G38" s="20">
        <v>0</v>
      </c>
      <c r="H38" s="20">
        <v>0</v>
      </c>
      <c r="I38" s="20">
        <v>0</v>
      </c>
      <c r="J38" s="20">
        <f>D38-F38</f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37"/>
      <c r="Q38" s="37"/>
    </row>
    <row r="39" spans="1:17" ht="15">
      <c r="A39" s="44"/>
      <c r="B39" s="54"/>
      <c r="C39" s="13" t="s">
        <v>37</v>
      </c>
      <c r="D39" s="20">
        <v>1800000</v>
      </c>
      <c r="E39" s="20">
        <f t="shared" si="14"/>
        <v>0</v>
      </c>
      <c r="F39" s="20">
        <v>1</v>
      </c>
      <c r="G39" s="20">
        <v>0</v>
      </c>
      <c r="H39" s="20">
        <v>0</v>
      </c>
      <c r="I39" s="20">
        <v>0</v>
      </c>
      <c r="J39" s="20">
        <f>(D39*1.381457)-F39</f>
        <v>2486621.6</v>
      </c>
      <c r="K39" s="20">
        <v>0</v>
      </c>
      <c r="L39" s="20">
        <v>0</v>
      </c>
      <c r="M39" s="20">
        <v>0</v>
      </c>
      <c r="N39" s="20">
        <v>1800</v>
      </c>
      <c r="O39" s="20">
        <v>0</v>
      </c>
      <c r="P39" s="37"/>
      <c r="Q39" s="37"/>
    </row>
    <row r="40" spans="1:17" ht="15">
      <c r="A40" s="44"/>
      <c r="B40" s="54"/>
      <c r="C40" s="13" t="s">
        <v>38</v>
      </c>
      <c r="D40" s="20">
        <f t="shared" si="15"/>
        <v>0</v>
      </c>
      <c r="E40" s="20">
        <f t="shared" si="14"/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37"/>
      <c r="Q40" s="37"/>
    </row>
    <row r="41" spans="1:17" ht="15">
      <c r="A41" s="44"/>
      <c r="B41" s="54"/>
      <c r="C41" s="13" t="s">
        <v>39</v>
      </c>
      <c r="D41" s="20">
        <f t="shared" si="15"/>
        <v>0</v>
      </c>
      <c r="E41" s="20">
        <f t="shared" si="14"/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37"/>
      <c r="Q41" s="37"/>
    </row>
    <row r="42" spans="1:17" ht="15">
      <c r="A42" s="44"/>
      <c r="B42" s="54"/>
      <c r="C42" s="13" t="s">
        <v>40</v>
      </c>
      <c r="D42" s="20">
        <f t="shared" si="15"/>
        <v>0</v>
      </c>
      <c r="E42" s="20">
        <f t="shared" si="14"/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37"/>
      <c r="Q42" s="37"/>
    </row>
    <row r="43" spans="1:17" ht="15">
      <c r="A43" s="44" t="s">
        <v>21</v>
      </c>
      <c r="B43" s="54" t="s">
        <v>70</v>
      </c>
      <c r="C43" s="15" t="s">
        <v>13</v>
      </c>
      <c r="D43" s="18">
        <f aca="true" t="shared" si="16" ref="D43:O43">SUM(D45:D54)</f>
        <v>1100000</v>
      </c>
      <c r="E43" s="18">
        <f t="shared" si="16"/>
        <v>0</v>
      </c>
      <c r="F43" s="18">
        <f t="shared" si="16"/>
        <v>1</v>
      </c>
      <c r="G43" s="18">
        <f t="shared" si="16"/>
        <v>0</v>
      </c>
      <c r="H43" s="18">
        <f t="shared" si="16"/>
        <v>0</v>
      </c>
      <c r="I43" s="18">
        <f t="shared" si="16"/>
        <v>0</v>
      </c>
      <c r="J43" s="18">
        <f t="shared" si="16"/>
        <v>1603179.7000000002</v>
      </c>
      <c r="K43" s="18">
        <f t="shared" si="16"/>
        <v>0</v>
      </c>
      <c r="L43" s="18">
        <f t="shared" si="16"/>
        <v>0</v>
      </c>
      <c r="M43" s="18">
        <f t="shared" si="16"/>
        <v>0</v>
      </c>
      <c r="N43" s="18">
        <f t="shared" si="16"/>
        <v>1100</v>
      </c>
      <c r="O43" s="18">
        <f t="shared" si="16"/>
        <v>0</v>
      </c>
      <c r="P43" s="37" t="s">
        <v>16</v>
      </c>
      <c r="Q43" s="37"/>
    </row>
    <row r="44" spans="1:17" ht="15">
      <c r="A44" s="44"/>
      <c r="B44" s="54"/>
      <c r="C44" s="13" t="s">
        <v>186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37"/>
      <c r="Q44" s="37"/>
    </row>
    <row r="45" spans="1:17" ht="15">
      <c r="A45" s="44"/>
      <c r="B45" s="54"/>
      <c r="C45" s="13" t="s">
        <v>0</v>
      </c>
      <c r="D45" s="20">
        <f>F45+H45+J45+L45</f>
        <v>0</v>
      </c>
      <c r="E45" s="20">
        <f>G45+I45+K45+M45</f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37"/>
      <c r="Q45" s="37"/>
    </row>
    <row r="46" spans="1:17" ht="15">
      <c r="A46" s="44"/>
      <c r="B46" s="54"/>
      <c r="C46" s="13" t="s">
        <v>1</v>
      </c>
      <c r="D46" s="20">
        <f>F46+H46+J46+L46</f>
        <v>0</v>
      </c>
      <c r="E46" s="20">
        <f aca="true" t="shared" si="17" ref="E46:E54">G46+I46+K46+M46</f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37"/>
      <c r="Q46" s="37"/>
    </row>
    <row r="47" spans="1:17" ht="15">
      <c r="A47" s="44"/>
      <c r="B47" s="54"/>
      <c r="C47" s="13" t="s">
        <v>31</v>
      </c>
      <c r="D47" s="20">
        <f>F47+H47+J47+L47</f>
        <v>0</v>
      </c>
      <c r="E47" s="20">
        <f t="shared" si="17"/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37"/>
      <c r="Q47" s="37"/>
    </row>
    <row r="48" spans="1:17" ht="15">
      <c r="A48" s="44"/>
      <c r="B48" s="54"/>
      <c r="C48" s="13" t="s">
        <v>32</v>
      </c>
      <c r="D48" s="20">
        <v>0</v>
      </c>
      <c r="E48" s="20">
        <f t="shared" si="17"/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37"/>
      <c r="Q48" s="37"/>
    </row>
    <row r="49" spans="1:17" ht="15">
      <c r="A49" s="44"/>
      <c r="B49" s="54"/>
      <c r="C49" s="13" t="s">
        <v>33</v>
      </c>
      <c r="D49" s="20">
        <f aca="true" t="shared" si="18" ref="D49:D54">F49+H49+J49+L49</f>
        <v>0</v>
      </c>
      <c r="E49" s="20">
        <f t="shared" si="17"/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37"/>
      <c r="Q49" s="37"/>
    </row>
    <row r="50" spans="1:17" ht="15">
      <c r="A50" s="44"/>
      <c r="B50" s="54"/>
      <c r="C50" s="13" t="s">
        <v>36</v>
      </c>
      <c r="D50" s="20">
        <v>0</v>
      </c>
      <c r="E50" s="20">
        <f t="shared" si="17"/>
        <v>0</v>
      </c>
      <c r="F50" s="20">
        <v>0</v>
      </c>
      <c r="G50" s="20">
        <v>0</v>
      </c>
      <c r="H50" s="20">
        <v>0</v>
      </c>
      <c r="I50" s="20">
        <v>0</v>
      </c>
      <c r="J50" s="20">
        <f>D50-F50</f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37"/>
      <c r="Q50" s="37"/>
    </row>
    <row r="51" spans="1:17" ht="15">
      <c r="A51" s="44"/>
      <c r="B51" s="54"/>
      <c r="C51" s="13" t="s">
        <v>37</v>
      </c>
      <c r="D51" s="20">
        <v>0</v>
      </c>
      <c r="E51" s="20">
        <f t="shared" si="17"/>
        <v>0</v>
      </c>
      <c r="F51" s="20">
        <v>0</v>
      </c>
      <c r="G51" s="20">
        <v>0</v>
      </c>
      <c r="H51" s="20">
        <v>0</v>
      </c>
      <c r="I51" s="20">
        <v>0</v>
      </c>
      <c r="J51" s="20">
        <f>D51-F51</f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37"/>
      <c r="Q51" s="37"/>
    </row>
    <row r="52" spans="1:17" ht="15">
      <c r="A52" s="44"/>
      <c r="B52" s="54"/>
      <c r="C52" s="13" t="s">
        <v>38</v>
      </c>
      <c r="D52" s="20">
        <v>1100000</v>
      </c>
      <c r="E52" s="20">
        <f t="shared" si="17"/>
        <v>0</v>
      </c>
      <c r="F52" s="20">
        <v>1</v>
      </c>
      <c r="G52" s="20">
        <v>0</v>
      </c>
      <c r="H52" s="20">
        <v>0</v>
      </c>
      <c r="I52" s="20">
        <v>0</v>
      </c>
      <c r="J52" s="20">
        <f>(D52*1.457437)-F52</f>
        <v>1603179.7000000002</v>
      </c>
      <c r="K52" s="20">
        <v>0</v>
      </c>
      <c r="L52" s="20">
        <v>0</v>
      </c>
      <c r="M52" s="20">
        <v>0</v>
      </c>
      <c r="N52" s="20">
        <v>1100</v>
      </c>
      <c r="O52" s="20">
        <v>0</v>
      </c>
      <c r="P52" s="37"/>
      <c r="Q52" s="37"/>
    </row>
    <row r="53" spans="1:17" ht="15">
      <c r="A53" s="44"/>
      <c r="B53" s="54"/>
      <c r="C53" s="13" t="s">
        <v>39</v>
      </c>
      <c r="D53" s="20">
        <f t="shared" si="18"/>
        <v>0</v>
      </c>
      <c r="E53" s="20">
        <f t="shared" si="17"/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37"/>
      <c r="Q53" s="37"/>
    </row>
    <row r="54" spans="1:17" ht="15">
      <c r="A54" s="44"/>
      <c r="B54" s="54"/>
      <c r="C54" s="13" t="s">
        <v>40</v>
      </c>
      <c r="D54" s="20">
        <f t="shared" si="18"/>
        <v>0</v>
      </c>
      <c r="E54" s="20">
        <f t="shared" si="17"/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37"/>
      <c r="Q54" s="37"/>
    </row>
    <row r="55" spans="1:17" ht="15">
      <c r="A55" s="44" t="s">
        <v>22</v>
      </c>
      <c r="B55" s="54" t="s">
        <v>71</v>
      </c>
      <c r="C55" s="15" t="s">
        <v>13</v>
      </c>
      <c r="D55" s="18">
        <f aca="true" t="shared" si="19" ref="D55:O55">SUM(D57:D66)</f>
        <v>1100000</v>
      </c>
      <c r="E55" s="18">
        <f t="shared" si="19"/>
        <v>0</v>
      </c>
      <c r="F55" s="18">
        <f t="shared" si="19"/>
        <v>1</v>
      </c>
      <c r="G55" s="18">
        <f t="shared" si="19"/>
        <v>0</v>
      </c>
      <c r="H55" s="18">
        <f t="shared" si="19"/>
        <v>0</v>
      </c>
      <c r="I55" s="18">
        <f t="shared" si="19"/>
        <v>0</v>
      </c>
      <c r="J55" s="18">
        <f t="shared" si="19"/>
        <v>1603179.7000000002</v>
      </c>
      <c r="K55" s="18">
        <f t="shared" si="19"/>
        <v>0</v>
      </c>
      <c r="L55" s="18">
        <f t="shared" si="19"/>
        <v>0</v>
      </c>
      <c r="M55" s="18">
        <f t="shared" si="19"/>
        <v>0</v>
      </c>
      <c r="N55" s="18">
        <f t="shared" si="19"/>
        <v>1100</v>
      </c>
      <c r="O55" s="18">
        <f t="shared" si="19"/>
        <v>0</v>
      </c>
      <c r="P55" s="37" t="s">
        <v>16</v>
      </c>
      <c r="Q55" s="37"/>
    </row>
    <row r="56" spans="1:17" ht="15">
      <c r="A56" s="44"/>
      <c r="B56" s="54"/>
      <c r="C56" s="13" t="s">
        <v>186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37"/>
      <c r="Q56" s="37"/>
    </row>
    <row r="57" spans="1:17" ht="15">
      <c r="A57" s="44"/>
      <c r="B57" s="54"/>
      <c r="C57" s="13" t="s">
        <v>0</v>
      </c>
      <c r="D57" s="20">
        <f aca="true" t="shared" si="20" ref="D57:E59">F57+H57+J57+L57</f>
        <v>0</v>
      </c>
      <c r="E57" s="20">
        <f t="shared" si="20"/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18">
        <v>0</v>
      </c>
      <c r="O57" s="18">
        <v>0</v>
      </c>
      <c r="P57" s="37"/>
      <c r="Q57" s="37"/>
    </row>
    <row r="58" spans="1:17" ht="15">
      <c r="A58" s="44"/>
      <c r="B58" s="54"/>
      <c r="C58" s="13" t="s">
        <v>1</v>
      </c>
      <c r="D58" s="20">
        <f t="shared" si="20"/>
        <v>0</v>
      </c>
      <c r="E58" s="20">
        <f t="shared" si="20"/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37"/>
      <c r="Q58" s="37"/>
    </row>
    <row r="59" spans="1:17" ht="15">
      <c r="A59" s="44"/>
      <c r="B59" s="54"/>
      <c r="C59" s="13" t="s">
        <v>31</v>
      </c>
      <c r="D59" s="20">
        <f t="shared" si="20"/>
        <v>0</v>
      </c>
      <c r="E59" s="20">
        <f t="shared" si="20"/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37"/>
      <c r="Q59" s="37"/>
    </row>
    <row r="60" spans="1:17" ht="15">
      <c r="A60" s="44"/>
      <c r="B60" s="54"/>
      <c r="C60" s="13" t="s">
        <v>32</v>
      </c>
      <c r="D60" s="20">
        <f>F60+H60+J60+L60</f>
        <v>0</v>
      </c>
      <c r="E60" s="20">
        <f aca="true" t="shared" si="21" ref="E60:E66">G60+I60+K60+M60</f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37"/>
      <c r="Q60" s="37"/>
    </row>
    <row r="61" spans="1:17" ht="15">
      <c r="A61" s="44"/>
      <c r="B61" s="54"/>
      <c r="C61" s="13" t="s">
        <v>33</v>
      </c>
      <c r="D61" s="20">
        <f>F61+H61+J61+L61</f>
        <v>0</v>
      </c>
      <c r="E61" s="20">
        <f t="shared" si="21"/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37"/>
      <c r="Q61" s="37"/>
    </row>
    <row r="62" spans="1:17" ht="15">
      <c r="A62" s="44"/>
      <c r="B62" s="54"/>
      <c r="C62" s="13" t="s">
        <v>36</v>
      </c>
      <c r="D62" s="20">
        <f>F62+H62+J62+L62</f>
        <v>0</v>
      </c>
      <c r="E62" s="20">
        <f t="shared" si="21"/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37"/>
      <c r="Q62" s="37"/>
    </row>
    <row r="63" spans="1:17" ht="15">
      <c r="A63" s="44"/>
      <c r="B63" s="54"/>
      <c r="C63" s="13" t="s">
        <v>37</v>
      </c>
      <c r="D63" s="20">
        <f>F63+H63+J63+L63</f>
        <v>0</v>
      </c>
      <c r="E63" s="20">
        <f t="shared" si="21"/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37"/>
      <c r="Q63" s="37"/>
    </row>
    <row r="64" spans="1:17" ht="15">
      <c r="A64" s="44"/>
      <c r="B64" s="54"/>
      <c r="C64" s="13" t="s">
        <v>38</v>
      </c>
      <c r="D64" s="20">
        <v>1100000</v>
      </c>
      <c r="E64" s="20">
        <f t="shared" si="21"/>
        <v>0</v>
      </c>
      <c r="F64" s="20">
        <v>1</v>
      </c>
      <c r="G64" s="20">
        <v>0</v>
      </c>
      <c r="H64" s="20">
        <v>0</v>
      </c>
      <c r="I64" s="20">
        <v>0</v>
      </c>
      <c r="J64" s="20">
        <f>(D64*1.457437)-F64</f>
        <v>1603179.7000000002</v>
      </c>
      <c r="K64" s="20">
        <v>0</v>
      </c>
      <c r="L64" s="20">
        <v>0</v>
      </c>
      <c r="M64" s="20">
        <v>0</v>
      </c>
      <c r="N64" s="20">
        <v>1100</v>
      </c>
      <c r="O64" s="20">
        <v>0</v>
      </c>
      <c r="P64" s="37"/>
      <c r="Q64" s="37"/>
    </row>
    <row r="65" spans="1:17" ht="15">
      <c r="A65" s="44"/>
      <c r="B65" s="54"/>
      <c r="C65" s="13" t="s">
        <v>39</v>
      </c>
      <c r="D65" s="20">
        <v>0</v>
      </c>
      <c r="E65" s="20">
        <f t="shared" si="21"/>
        <v>0</v>
      </c>
      <c r="F65" s="20">
        <v>0</v>
      </c>
      <c r="G65" s="20">
        <v>0</v>
      </c>
      <c r="H65" s="20">
        <v>0</v>
      </c>
      <c r="I65" s="20">
        <v>0</v>
      </c>
      <c r="J65" s="20">
        <f>D65-F65</f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37"/>
      <c r="Q65" s="37"/>
    </row>
    <row r="66" spans="1:17" ht="15">
      <c r="A66" s="44"/>
      <c r="B66" s="54"/>
      <c r="C66" s="13" t="s">
        <v>40</v>
      </c>
      <c r="D66" s="20">
        <v>0</v>
      </c>
      <c r="E66" s="20">
        <f t="shared" si="21"/>
        <v>0</v>
      </c>
      <c r="F66" s="20">
        <v>0</v>
      </c>
      <c r="G66" s="20">
        <v>0</v>
      </c>
      <c r="H66" s="20">
        <v>0</v>
      </c>
      <c r="I66" s="20">
        <v>0</v>
      </c>
      <c r="J66" s="20">
        <f>D66-F66</f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37"/>
      <c r="Q66" s="37"/>
    </row>
    <row r="67" spans="1:17" ht="15">
      <c r="A67" s="44" t="s">
        <v>23</v>
      </c>
      <c r="B67" s="54" t="s">
        <v>72</v>
      </c>
      <c r="C67" s="15" t="s">
        <v>13</v>
      </c>
      <c r="D67" s="18">
        <f aca="true" t="shared" si="22" ref="D67:O67">SUM(D70:D78)</f>
        <v>525000</v>
      </c>
      <c r="E67" s="18">
        <f t="shared" si="22"/>
        <v>0</v>
      </c>
      <c r="F67" s="18">
        <f t="shared" si="22"/>
        <v>1</v>
      </c>
      <c r="G67" s="18">
        <f t="shared" si="22"/>
        <v>0</v>
      </c>
      <c r="H67" s="18">
        <f t="shared" si="22"/>
        <v>0</v>
      </c>
      <c r="I67" s="18">
        <f t="shared" si="22"/>
        <v>0</v>
      </c>
      <c r="J67" s="18">
        <f t="shared" si="22"/>
        <v>687453.4249999999</v>
      </c>
      <c r="K67" s="18">
        <f t="shared" si="22"/>
        <v>0</v>
      </c>
      <c r="L67" s="18">
        <f t="shared" si="22"/>
        <v>0</v>
      </c>
      <c r="M67" s="18">
        <f t="shared" si="22"/>
        <v>0</v>
      </c>
      <c r="N67" s="18">
        <f t="shared" si="22"/>
        <v>525</v>
      </c>
      <c r="O67" s="18">
        <f t="shared" si="22"/>
        <v>0</v>
      </c>
      <c r="P67" s="37" t="s">
        <v>16</v>
      </c>
      <c r="Q67" s="37"/>
    </row>
    <row r="68" spans="1:17" ht="15">
      <c r="A68" s="44"/>
      <c r="B68" s="54"/>
      <c r="C68" s="13" t="s">
        <v>186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37"/>
      <c r="Q68" s="37"/>
    </row>
    <row r="69" spans="1:17" ht="15">
      <c r="A69" s="44"/>
      <c r="B69" s="54"/>
      <c r="C69" s="13" t="s">
        <v>0</v>
      </c>
      <c r="D69" s="20">
        <f>F69+H69+J69+L69</f>
        <v>0</v>
      </c>
      <c r="E69" s="20">
        <f aca="true" t="shared" si="23" ref="E69:E78">G69+I69+K69+M69</f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18">
        <v>0</v>
      </c>
      <c r="O69" s="18">
        <v>0</v>
      </c>
      <c r="P69" s="37"/>
      <c r="Q69" s="37"/>
    </row>
    <row r="70" spans="1:17" ht="15">
      <c r="A70" s="44"/>
      <c r="B70" s="54"/>
      <c r="C70" s="13" t="s">
        <v>1</v>
      </c>
      <c r="D70" s="20">
        <f>F70+H70+J70+L70</f>
        <v>0</v>
      </c>
      <c r="E70" s="20">
        <f t="shared" si="23"/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18">
        <v>0</v>
      </c>
      <c r="O70" s="20">
        <v>0</v>
      </c>
      <c r="P70" s="37"/>
      <c r="Q70" s="37"/>
    </row>
    <row r="71" spans="1:17" ht="15">
      <c r="A71" s="44"/>
      <c r="B71" s="54"/>
      <c r="C71" s="13" t="s">
        <v>31</v>
      </c>
      <c r="D71" s="20">
        <f>F71+H71+J71+L71</f>
        <v>0</v>
      </c>
      <c r="E71" s="20">
        <f t="shared" si="23"/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18">
        <v>0</v>
      </c>
      <c r="O71" s="20">
        <v>0</v>
      </c>
      <c r="P71" s="37"/>
      <c r="Q71" s="37"/>
    </row>
    <row r="72" spans="1:17" ht="15">
      <c r="A72" s="44"/>
      <c r="B72" s="54"/>
      <c r="C72" s="13" t="s">
        <v>32</v>
      </c>
      <c r="D72" s="20">
        <f aca="true" t="shared" si="24" ref="D72:D78">F72+H72+J72+L72</f>
        <v>0</v>
      </c>
      <c r="E72" s="20">
        <f t="shared" si="23"/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18">
        <v>0</v>
      </c>
      <c r="O72" s="20">
        <v>0</v>
      </c>
      <c r="P72" s="37"/>
      <c r="Q72" s="37"/>
    </row>
    <row r="73" spans="1:17" ht="15">
      <c r="A73" s="44"/>
      <c r="B73" s="54"/>
      <c r="C73" s="13" t="s">
        <v>33</v>
      </c>
      <c r="D73" s="20">
        <v>0</v>
      </c>
      <c r="E73" s="20">
        <f t="shared" si="23"/>
        <v>0</v>
      </c>
      <c r="F73" s="20">
        <v>0</v>
      </c>
      <c r="G73" s="20">
        <v>0</v>
      </c>
      <c r="H73" s="20">
        <v>0</v>
      </c>
      <c r="I73" s="20">
        <v>0</v>
      </c>
      <c r="J73" s="20">
        <f>D73-F73</f>
        <v>0</v>
      </c>
      <c r="K73" s="20">
        <v>0</v>
      </c>
      <c r="L73" s="20">
        <v>0</v>
      </c>
      <c r="M73" s="20">
        <v>0</v>
      </c>
      <c r="N73" s="18">
        <v>0</v>
      </c>
      <c r="O73" s="20">
        <v>0</v>
      </c>
      <c r="P73" s="37"/>
      <c r="Q73" s="37"/>
    </row>
    <row r="74" spans="1:17" ht="15">
      <c r="A74" s="44"/>
      <c r="B74" s="54"/>
      <c r="C74" s="13" t="s">
        <v>36</v>
      </c>
      <c r="D74" s="20">
        <v>525000</v>
      </c>
      <c r="E74" s="20">
        <f t="shared" si="23"/>
        <v>0</v>
      </c>
      <c r="F74" s="20">
        <v>1</v>
      </c>
      <c r="G74" s="20">
        <v>0</v>
      </c>
      <c r="H74" s="20">
        <v>0</v>
      </c>
      <c r="I74" s="20">
        <v>0</v>
      </c>
      <c r="J74" s="20">
        <f>(D74*1.309437)-F74</f>
        <v>687453.4249999999</v>
      </c>
      <c r="K74" s="20">
        <v>0</v>
      </c>
      <c r="L74" s="20">
        <v>0</v>
      </c>
      <c r="M74" s="20">
        <v>0</v>
      </c>
      <c r="N74" s="18">
        <v>525</v>
      </c>
      <c r="O74" s="20">
        <v>0</v>
      </c>
      <c r="P74" s="37"/>
      <c r="Q74" s="37"/>
    </row>
    <row r="75" spans="1:17" ht="15">
      <c r="A75" s="44"/>
      <c r="B75" s="54"/>
      <c r="C75" s="13" t="s">
        <v>37</v>
      </c>
      <c r="D75" s="20">
        <f t="shared" si="24"/>
        <v>0</v>
      </c>
      <c r="E75" s="20">
        <f t="shared" si="23"/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18">
        <v>0</v>
      </c>
      <c r="O75" s="20">
        <v>0</v>
      </c>
      <c r="P75" s="37"/>
      <c r="Q75" s="37"/>
    </row>
    <row r="76" spans="1:17" ht="15">
      <c r="A76" s="44"/>
      <c r="B76" s="54"/>
      <c r="C76" s="13" t="s">
        <v>38</v>
      </c>
      <c r="D76" s="20">
        <f t="shared" si="24"/>
        <v>0</v>
      </c>
      <c r="E76" s="20">
        <f t="shared" si="23"/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18">
        <v>0</v>
      </c>
      <c r="O76" s="20">
        <v>0</v>
      </c>
      <c r="P76" s="37"/>
      <c r="Q76" s="37"/>
    </row>
    <row r="77" spans="1:17" ht="15">
      <c r="A77" s="44"/>
      <c r="B77" s="54"/>
      <c r="C77" s="13" t="s">
        <v>39</v>
      </c>
      <c r="D77" s="20">
        <f t="shared" si="24"/>
        <v>0</v>
      </c>
      <c r="E77" s="20">
        <f t="shared" si="23"/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18">
        <v>0</v>
      </c>
      <c r="O77" s="20">
        <v>0</v>
      </c>
      <c r="P77" s="37"/>
      <c r="Q77" s="37"/>
    </row>
    <row r="78" spans="1:17" ht="15">
      <c r="A78" s="44"/>
      <c r="B78" s="54"/>
      <c r="C78" s="13" t="s">
        <v>40</v>
      </c>
      <c r="D78" s="20">
        <f t="shared" si="24"/>
        <v>0</v>
      </c>
      <c r="E78" s="20">
        <f t="shared" si="23"/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18">
        <v>0</v>
      </c>
      <c r="O78" s="20">
        <v>0</v>
      </c>
      <c r="P78" s="37"/>
      <c r="Q78" s="37"/>
    </row>
    <row r="79" spans="1:17" ht="15">
      <c r="A79" s="44" t="s">
        <v>24</v>
      </c>
      <c r="B79" s="54" t="s">
        <v>129</v>
      </c>
      <c r="C79" s="15" t="s">
        <v>13</v>
      </c>
      <c r="D79" s="18">
        <f aca="true" t="shared" si="25" ref="D79:O79">SUM(D81:D90)</f>
        <v>1800000</v>
      </c>
      <c r="E79" s="18">
        <f t="shared" si="25"/>
        <v>0</v>
      </c>
      <c r="F79" s="18">
        <f t="shared" si="25"/>
        <v>1</v>
      </c>
      <c r="G79" s="18">
        <f t="shared" si="25"/>
        <v>0</v>
      </c>
      <c r="H79" s="18">
        <f t="shared" si="25"/>
        <v>0</v>
      </c>
      <c r="I79" s="18">
        <f t="shared" si="25"/>
        <v>0</v>
      </c>
      <c r="J79" s="18">
        <f t="shared" si="25"/>
        <v>2919894.1999999997</v>
      </c>
      <c r="K79" s="18">
        <f t="shared" si="25"/>
        <v>0</v>
      </c>
      <c r="L79" s="18">
        <f t="shared" si="25"/>
        <v>0</v>
      </c>
      <c r="M79" s="18">
        <f t="shared" si="25"/>
        <v>0</v>
      </c>
      <c r="N79" s="18">
        <f t="shared" si="25"/>
        <v>1800.0000000000002</v>
      </c>
      <c r="O79" s="18">
        <f t="shared" si="25"/>
        <v>0</v>
      </c>
      <c r="P79" s="37" t="s">
        <v>16</v>
      </c>
      <c r="Q79" s="37"/>
    </row>
    <row r="80" spans="1:17" ht="15">
      <c r="A80" s="44"/>
      <c r="B80" s="54"/>
      <c r="C80" s="13" t="s">
        <v>186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37"/>
      <c r="Q80" s="37"/>
    </row>
    <row r="81" spans="1:17" ht="15">
      <c r="A81" s="44"/>
      <c r="B81" s="54"/>
      <c r="C81" s="13" t="s">
        <v>0</v>
      </c>
      <c r="D81" s="20">
        <f aca="true" t="shared" si="26" ref="D81:D87">F81+H81+J81+L81</f>
        <v>0</v>
      </c>
      <c r="E81" s="20">
        <f aca="true" t="shared" si="27" ref="E81:E90">G81+I81+K81+M81</f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18">
        <v>4.9737991503207E-14</v>
      </c>
      <c r="O81" s="18">
        <v>0</v>
      </c>
      <c r="P81" s="37"/>
      <c r="Q81" s="37"/>
    </row>
    <row r="82" spans="1:17" ht="15">
      <c r="A82" s="44"/>
      <c r="B82" s="54"/>
      <c r="C82" s="13" t="s">
        <v>1</v>
      </c>
      <c r="D82" s="20">
        <f t="shared" si="26"/>
        <v>0</v>
      </c>
      <c r="E82" s="20">
        <f t="shared" si="27"/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18">
        <v>4.9737991503207E-14</v>
      </c>
      <c r="O82" s="20">
        <v>0</v>
      </c>
      <c r="P82" s="37"/>
      <c r="Q82" s="37"/>
    </row>
    <row r="83" spans="1:17" ht="15">
      <c r="A83" s="44"/>
      <c r="B83" s="54"/>
      <c r="C83" s="13" t="s">
        <v>31</v>
      </c>
      <c r="D83" s="20">
        <f t="shared" si="26"/>
        <v>0</v>
      </c>
      <c r="E83" s="20">
        <f t="shared" si="27"/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18">
        <v>4.9737991503207E-14</v>
      </c>
      <c r="O83" s="20">
        <v>0</v>
      </c>
      <c r="P83" s="37"/>
      <c r="Q83" s="37"/>
    </row>
    <row r="84" spans="1:17" ht="15">
      <c r="A84" s="44"/>
      <c r="B84" s="54"/>
      <c r="C84" s="13" t="s">
        <v>32</v>
      </c>
      <c r="D84" s="20">
        <f t="shared" si="26"/>
        <v>0</v>
      </c>
      <c r="E84" s="20">
        <f t="shared" si="27"/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18">
        <v>4.9737991503207E-14</v>
      </c>
      <c r="O84" s="20">
        <v>0</v>
      </c>
      <c r="P84" s="37"/>
      <c r="Q84" s="37"/>
    </row>
    <row r="85" spans="1:17" ht="15">
      <c r="A85" s="44"/>
      <c r="B85" s="54"/>
      <c r="C85" s="13" t="s">
        <v>33</v>
      </c>
      <c r="D85" s="20">
        <f t="shared" si="26"/>
        <v>0</v>
      </c>
      <c r="E85" s="20">
        <f t="shared" si="27"/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18">
        <v>0</v>
      </c>
      <c r="O85" s="20">
        <v>0</v>
      </c>
      <c r="P85" s="37"/>
      <c r="Q85" s="37"/>
    </row>
    <row r="86" spans="1:17" ht="15">
      <c r="A86" s="44"/>
      <c r="B86" s="54"/>
      <c r="C86" s="13" t="s">
        <v>36</v>
      </c>
      <c r="D86" s="20">
        <f t="shared" si="26"/>
        <v>0</v>
      </c>
      <c r="E86" s="20">
        <f t="shared" si="27"/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18">
        <v>0</v>
      </c>
      <c r="O86" s="20">
        <v>0</v>
      </c>
      <c r="P86" s="37"/>
      <c r="Q86" s="37"/>
    </row>
    <row r="87" spans="1:17" ht="15">
      <c r="A87" s="44"/>
      <c r="B87" s="54"/>
      <c r="C87" s="13" t="s">
        <v>37</v>
      </c>
      <c r="D87" s="20">
        <f t="shared" si="26"/>
        <v>0</v>
      </c>
      <c r="E87" s="20">
        <f t="shared" si="27"/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18">
        <v>4.9737991503207E-14</v>
      </c>
      <c r="O87" s="20">
        <v>0</v>
      </c>
      <c r="P87" s="37"/>
      <c r="Q87" s="37"/>
    </row>
    <row r="88" spans="1:17" ht="15">
      <c r="A88" s="44"/>
      <c r="B88" s="54"/>
      <c r="C88" s="13" t="s">
        <v>38</v>
      </c>
      <c r="D88" s="20">
        <v>0</v>
      </c>
      <c r="E88" s="20">
        <f t="shared" si="27"/>
        <v>0</v>
      </c>
      <c r="F88" s="20">
        <v>0</v>
      </c>
      <c r="G88" s="20">
        <v>0</v>
      </c>
      <c r="H88" s="20">
        <v>0</v>
      </c>
      <c r="I88" s="20">
        <v>0</v>
      </c>
      <c r="J88" s="20">
        <f>D88-F88</f>
        <v>0</v>
      </c>
      <c r="K88" s="20">
        <v>0</v>
      </c>
      <c r="L88" s="20">
        <v>0</v>
      </c>
      <c r="M88" s="20">
        <v>0</v>
      </c>
      <c r="N88" s="18">
        <v>0</v>
      </c>
      <c r="O88" s="20">
        <v>0</v>
      </c>
      <c r="P88" s="37"/>
      <c r="Q88" s="37"/>
    </row>
    <row r="89" spans="1:17" ht="15">
      <c r="A89" s="44"/>
      <c r="B89" s="54"/>
      <c r="C89" s="13" t="s">
        <v>39</v>
      </c>
      <c r="D89" s="20">
        <v>0</v>
      </c>
      <c r="E89" s="20">
        <f t="shared" si="27"/>
        <v>0</v>
      </c>
      <c r="F89" s="20">
        <v>0</v>
      </c>
      <c r="G89" s="20">
        <v>0</v>
      </c>
      <c r="H89" s="20">
        <v>0</v>
      </c>
      <c r="I89" s="20">
        <v>0</v>
      </c>
      <c r="J89" s="20">
        <f>D89-F89</f>
        <v>0</v>
      </c>
      <c r="K89" s="20">
        <v>0</v>
      </c>
      <c r="L89" s="20">
        <v>0</v>
      </c>
      <c r="M89" s="20">
        <v>0</v>
      </c>
      <c r="N89" s="18">
        <v>0</v>
      </c>
      <c r="O89" s="20">
        <v>0</v>
      </c>
      <c r="P89" s="37"/>
      <c r="Q89" s="37"/>
    </row>
    <row r="90" spans="1:17" ht="15">
      <c r="A90" s="44"/>
      <c r="B90" s="54"/>
      <c r="C90" s="13" t="s">
        <v>40</v>
      </c>
      <c r="D90" s="20">
        <v>1800000</v>
      </c>
      <c r="E90" s="20">
        <f t="shared" si="27"/>
        <v>0</v>
      </c>
      <c r="F90" s="20">
        <v>1</v>
      </c>
      <c r="G90" s="20">
        <v>0</v>
      </c>
      <c r="H90" s="20">
        <v>0</v>
      </c>
      <c r="I90" s="20">
        <v>0</v>
      </c>
      <c r="J90" s="20">
        <f>(D90*1.622164)-F90</f>
        <v>2919894.1999999997</v>
      </c>
      <c r="K90" s="20">
        <v>0</v>
      </c>
      <c r="L90" s="20">
        <v>0</v>
      </c>
      <c r="M90" s="20">
        <v>0</v>
      </c>
      <c r="N90" s="18">
        <v>1800</v>
      </c>
      <c r="O90" s="20">
        <v>0</v>
      </c>
      <c r="P90" s="37"/>
      <c r="Q90" s="37"/>
    </row>
    <row r="91" spans="1:17" ht="15">
      <c r="A91" s="44" t="s">
        <v>25</v>
      </c>
      <c r="B91" s="54" t="s">
        <v>130</v>
      </c>
      <c r="C91" s="15" t="s">
        <v>13</v>
      </c>
      <c r="D91" s="18">
        <f aca="true" t="shared" si="28" ref="D91:O91">SUM(D93:D102)</f>
        <v>1100000</v>
      </c>
      <c r="E91" s="18">
        <f t="shared" si="28"/>
        <v>0</v>
      </c>
      <c r="F91" s="18">
        <f t="shared" si="28"/>
        <v>1</v>
      </c>
      <c r="G91" s="18">
        <f t="shared" si="28"/>
        <v>0</v>
      </c>
      <c r="H91" s="18">
        <f t="shared" si="28"/>
        <v>0</v>
      </c>
      <c r="I91" s="18">
        <f t="shared" si="28"/>
        <v>0</v>
      </c>
      <c r="J91" s="18">
        <f t="shared" si="28"/>
        <v>1691354.5999999999</v>
      </c>
      <c r="K91" s="18">
        <f t="shared" si="28"/>
        <v>0</v>
      </c>
      <c r="L91" s="18">
        <f t="shared" si="28"/>
        <v>0</v>
      </c>
      <c r="M91" s="18">
        <f t="shared" si="28"/>
        <v>0</v>
      </c>
      <c r="N91" s="18">
        <f t="shared" si="28"/>
        <v>1100.0000000000002</v>
      </c>
      <c r="O91" s="18">
        <f t="shared" si="28"/>
        <v>0</v>
      </c>
      <c r="P91" s="37" t="s">
        <v>16</v>
      </c>
      <c r="Q91" s="37"/>
    </row>
    <row r="92" spans="1:17" ht="15">
      <c r="A92" s="44"/>
      <c r="B92" s="54"/>
      <c r="C92" s="13" t="s">
        <v>186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37"/>
      <c r="Q92" s="37"/>
    </row>
    <row r="93" spans="1:17" ht="15">
      <c r="A93" s="44"/>
      <c r="B93" s="54"/>
      <c r="C93" s="13" t="s">
        <v>0</v>
      </c>
      <c r="D93" s="20">
        <f>F93+H93+J93+L93</f>
        <v>0</v>
      </c>
      <c r="E93" s="20">
        <f aca="true" t="shared" si="29" ref="E93:E102">G93+I93+K93+M93</f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18">
        <v>4.9737991503207E-14</v>
      </c>
      <c r="O93" s="18">
        <v>0</v>
      </c>
      <c r="P93" s="37"/>
      <c r="Q93" s="37"/>
    </row>
    <row r="94" spans="1:17" ht="15">
      <c r="A94" s="44"/>
      <c r="B94" s="54"/>
      <c r="C94" s="13" t="s">
        <v>1</v>
      </c>
      <c r="D94" s="20">
        <f>F94+H94+J94+L94</f>
        <v>0</v>
      </c>
      <c r="E94" s="20">
        <f t="shared" si="29"/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18">
        <v>4.9737991503207E-14</v>
      </c>
      <c r="O94" s="20">
        <v>0</v>
      </c>
      <c r="P94" s="37"/>
      <c r="Q94" s="37"/>
    </row>
    <row r="95" spans="1:17" ht="15">
      <c r="A95" s="44"/>
      <c r="B95" s="54"/>
      <c r="C95" s="13" t="s">
        <v>31</v>
      </c>
      <c r="D95" s="20">
        <f>F95+H95+J95+L95</f>
        <v>0</v>
      </c>
      <c r="E95" s="20">
        <f t="shared" si="29"/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18">
        <v>4.9737991503207E-14</v>
      </c>
      <c r="O95" s="20">
        <v>0</v>
      </c>
      <c r="P95" s="37"/>
      <c r="Q95" s="37"/>
    </row>
    <row r="96" spans="1:17" ht="15">
      <c r="A96" s="44"/>
      <c r="B96" s="54"/>
      <c r="C96" s="13" t="s">
        <v>32</v>
      </c>
      <c r="D96" s="20">
        <f aca="true" t="shared" si="30" ref="D96:D102">F96+H96+J96+L96</f>
        <v>0</v>
      </c>
      <c r="E96" s="20">
        <f t="shared" si="29"/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18">
        <v>4.9737991503207E-14</v>
      </c>
      <c r="O96" s="20">
        <v>0</v>
      </c>
      <c r="P96" s="37"/>
      <c r="Q96" s="37"/>
    </row>
    <row r="97" spans="1:17" ht="15">
      <c r="A97" s="44"/>
      <c r="B97" s="54"/>
      <c r="C97" s="13" t="s">
        <v>33</v>
      </c>
      <c r="D97" s="20">
        <f t="shared" si="30"/>
        <v>0</v>
      </c>
      <c r="E97" s="20">
        <f t="shared" si="29"/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18">
        <v>0</v>
      </c>
      <c r="O97" s="20">
        <v>0</v>
      </c>
      <c r="P97" s="37"/>
      <c r="Q97" s="37"/>
    </row>
    <row r="98" spans="1:17" ht="15">
      <c r="A98" s="44"/>
      <c r="B98" s="54"/>
      <c r="C98" s="13" t="s">
        <v>36</v>
      </c>
      <c r="D98" s="20">
        <f t="shared" si="30"/>
        <v>0</v>
      </c>
      <c r="E98" s="20">
        <f t="shared" si="29"/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18">
        <v>0</v>
      </c>
      <c r="O98" s="20">
        <v>0</v>
      </c>
      <c r="P98" s="37"/>
      <c r="Q98" s="37"/>
    </row>
    <row r="99" spans="1:17" ht="15">
      <c r="A99" s="44"/>
      <c r="B99" s="54"/>
      <c r="C99" s="13" t="s">
        <v>37</v>
      </c>
      <c r="D99" s="20">
        <f t="shared" si="30"/>
        <v>0</v>
      </c>
      <c r="E99" s="20">
        <f t="shared" si="29"/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18">
        <v>4.9737991503207E-14</v>
      </c>
      <c r="O99" s="20">
        <v>0</v>
      </c>
      <c r="P99" s="37"/>
      <c r="Q99" s="37"/>
    </row>
    <row r="100" spans="1:17" ht="15">
      <c r="A100" s="44"/>
      <c r="B100" s="54"/>
      <c r="C100" s="13" t="s">
        <v>38</v>
      </c>
      <c r="D100" s="20">
        <v>0</v>
      </c>
      <c r="E100" s="20">
        <f t="shared" si="29"/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f>D100-F100</f>
        <v>0</v>
      </c>
      <c r="K100" s="20">
        <v>0</v>
      </c>
      <c r="L100" s="20">
        <v>0</v>
      </c>
      <c r="M100" s="20">
        <v>0</v>
      </c>
      <c r="N100" s="18">
        <v>0</v>
      </c>
      <c r="O100" s="20">
        <v>0</v>
      </c>
      <c r="P100" s="37"/>
      <c r="Q100" s="37"/>
    </row>
    <row r="101" spans="1:17" ht="15">
      <c r="A101" s="44"/>
      <c r="B101" s="54"/>
      <c r="C101" s="13" t="s">
        <v>39</v>
      </c>
      <c r="D101" s="20">
        <v>1100000</v>
      </c>
      <c r="E101" s="20">
        <f t="shared" si="29"/>
        <v>0</v>
      </c>
      <c r="F101" s="20">
        <v>1</v>
      </c>
      <c r="G101" s="20">
        <v>0</v>
      </c>
      <c r="H101" s="20">
        <v>0</v>
      </c>
      <c r="I101" s="20">
        <v>0</v>
      </c>
      <c r="J101" s="20">
        <f>(D101*1.537596)-F101</f>
        <v>1691354.5999999999</v>
      </c>
      <c r="K101" s="20">
        <v>0</v>
      </c>
      <c r="L101" s="20">
        <v>0</v>
      </c>
      <c r="M101" s="20">
        <v>0</v>
      </c>
      <c r="N101" s="18">
        <v>1100</v>
      </c>
      <c r="O101" s="20">
        <v>0</v>
      </c>
      <c r="P101" s="37"/>
      <c r="Q101" s="37"/>
    </row>
    <row r="102" spans="1:17" ht="15">
      <c r="A102" s="44"/>
      <c r="B102" s="54"/>
      <c r="C102" s="13" t="s">
        <v>40</v>
      </c>
      <c r="D102" s="20">
        <f t="shared" si="30"/>
        <v>0</v>
      </c>
      <c r="E102" s="20">
        <f t="shared" si="29"/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18">
        <v>4.9737991503207E-14</v>
      </c>
      <c r="O102" s="20">
        <v>0</v>
      </c>
      <c r="P102" s="37"/>
      <c r="Q102" s="37"/>
    </row>
    <row r="103" spans="1:17" ht="15">
      <c r="A103" s="44" t="s">
        <v>26</v>
      </c>
      <c r="B103" s="54" t="s">
        <v>131</v>
      </c>
      <c r="C103" s="15" t="s">
        <v>13</v>
      </c>
      <c r="D103" s="18">
        <f aca="true" t="shared" si="31" ref="D103:O103">SUM(D105:D114)</f>
        <v>1800000</v>
      </c>
      <c r="E103" s="18">
        <f t="shared" si="31"/>
        <v>0</v>
      </c>
      <c r="F103" s="18">
        <f t="shared" si="31"/>
        <v>1</v>
      </c>
      <c r="G103" s="18">
        <f t="shared" si="31"/>
        <v>0</v>
      </c>
      <c r="H103" s="18">
        <f t="shared" si="31"/>
        <v>0</v>
      </c>
      <c r="I103" s="18">
        <f t="shared" si="31"/>
        <v>0</v>
      </c>
      <c r="J103" s="18">
        <f t="shared" si="31"/>
        <v>2767671.8</v>
      </c>
      <c r="K103" s="18">
        <f t="shared" si="31"/>
        <v>0</v>
      </c>
      <c r="L103" s="18">
        <f t="shared" si="31"/>
        <v>0</v>
      </c>
      <c r="M103" s="18">
        <f t="shared" si="31"/>
        <v>0</v>
      </c>
      <c r="N103" s="18">
        <f t="shared" si="31"/>
        <v>1800.0000000000002</v>
      </c>
      <c r="O103" s="18">
        <f t="shared" si="31"/>
        <v>0</v>
      </c>
      <c r="P103" s="37" t="s">
        <v>16</v>
      </c>
      <c r="Q103" s="37"/>
    </row>
    <row r="104" spans="1:17" ht="15">
      <c r="A104" s="44"/>
      <c r="B104" s="54"/>
      <c r="C104" s="13" t="s">
        <v>186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37"/>
      <c r="Q104" s="37"/>
    </row>
    <row r="105" spans="1:17" ht="15">
      <c r="A105" s="44"/>
      <c r="B105" s="54"/>
      <c r="C105" s="13" t="s">
        <v>0</v>
      </c>
      <c r="D105" s="20">
        <f aca="true" t="shared" si="32" ref="D105:D112">F105+H105+J105+L105</f>
        <v>0</v>
      </c>
      <c r="E105" s="20">
        <f aca="true" t="shared" si="33" ref="E105:E114">G105+I105+K105+M105</f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18">
        <v>4.9737991503207E-14</v>
      </c>
      <c r="O105" s="18">
        <v>0</v>
      </c>
      <c r="P105" s="37"/>
      <c r="Q105" s="37"/>
    </row>
    <row r="106" spans="1:17" ht="15">
      <c r="A106" s="44"/>
      <c r="B106" s="54"/>
      <c r="C106" s="13" t="s">
        <v>1</v>
      </c>
      <c r="D106" s="20">
        <f t="shared" si="32"/>
        <v>0</v>
      </c>
      <c r="E106" s="20">
        <f t="shared" si="33"/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18">
        <v>4.9737991503207E-14</v>
      </c>
      <c r="O106" s="20">
        <v>0</v>
      </c>
      <c r="P106" s="37"/>
      <c r="Q106" s="37"/>
    </row>
    <row r="107" spans="1:17" ht="15">
      <c r="A107" s="44"/>
      <c r="B107" s="54"/>
      <c r="C107" s="13" t="s">
        <v>31</v>
      </c>
      <c r="D107" s="20">
        <f t="shared" si="32"/>
        <v>0</v>
      </c>
      <c r="E107" s="20">
        <f t="shared" si="33"/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18">
        <v>4.9737991503207E-14</v>
      </c>
      <c r="O107" s="20">
        <v>0</v>
      </c>
      <c r="P107" s="37"/>
      <c r="Q107" s="37"/>
    </row>
    <row r="108" spans="1:17" ht="15">
      <c r="A108" s="44"/>
      <c r="B108" s="54"/>
      <c r="C108" s="13" t="s">
        <v>32</v>
      </c>
      <c r="D108" s="20">
        <f t="shared" si="32"/>
        <v>0</v>
      </c>
      <c r="E108" s="20">
        <f t="shared" si="33"/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18">
        <v>4.9737991503207E-14</v>
      </c>
      <c r="O108" s="20">
        <v>0</v>
      </c>
      <c r="P108" s="37"/>
      <c r="Q108" s="37"/>
    </row>
    <row r="109" spans="1:17" ht="15">
      <c r="A109" s="44"/>
      <c r="B109" s="54"/>
      <c r="C109" s="13" t="s">
        <v>33</v>
      </c>
      <c r="D109" s="20">
        <f t="shared" si="32"/>
        <v>0</v>
      </c>
      <c r="E109" s="20">
        <f t="shared" si="33"/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18">
        <v>0</v>
      </c>
      <c r="O109" s="20">
        <v>0</v>
      </c>
      <c r="P109" s="37"/>
      <c r="Q109" s="37"/>
    </row>
    <row r="110" spans="1:17" ht="15">
      <c r="A110" s="44"/>
      <c r="B110" s="54"/>
      <c r="C110" s="13" t="s">
        <v>36</v>
      </c>
      <c r="D110" s="20">
        <f t="shared" si="32"/>
        <v>0</v>
      </c>
      <c r="E110" s="20">
        <f t="shared" si="33"/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18">
        <v>0</v>
      </c>
      <c r="O110" s="20">
        <v>0</v>
      </c>
      <c r="P110" s="37"/>
      <c r="Q110" s="37"/>
    </row>
    <row r="111" spans="1:17" ht="15">
      <c r="A111" s="44"/>
      <c r="B111" s="54"/>
      <c r="C111" s="13" t="s">
        <v>37</v>
      </c>
      <c r="D111" s="20">
        <f t="shared" si="32"/>
        <v>0</v>
      </c>
      <c r="E111" s="20">
        <f t="shared" si="33"/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18">
        <v>4.9737991503207E-14</v>
      </c>
      <c r="O111" s="20">
        <v>0</v>
      </c>
      <c r="P111" s="37"/>
      <c r="Q111" s="37"/>
    </row>
    <row r="112" spans="1:17" ht="15">
      <c r="A112" s="44"/>
      <c r="B112" s="54"/>
      <c r="C112" s="13" t="s">
        <v>38</v>
      </c>
      <c r="D112" s="20">
        <f t="shared" si="32"/>
        <v>0</v>
      </c>
      <c r="E112" s="20">
        <f t="shared" si="33"/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18">
        <v>0</v>
      </c>
      <c r="O112" s="20">
        <v>0</v>
      </c>
      <c r="P112" s="37"/>
      <c r="Q112" s="37"/>
    </row>
    <row r="113" spans="1:17" ht="15">
      <c r="A113" s="44"/>
      <c r="B113" s="54"/>
      <c r="C113" s="13" t="s">
        <v>39</v>
      </c>
      <c r="D113" s="20">
        <v>1800000</v>
      </c>
      <c r="E113" s="20">
        <f t="shared" si="33"/>
        <v>0</v>
      </c>
      <c r="F113" s="20">
        <v>1</v>
      </c>
      <c r="G113" s="20">
        <v>0</v>
      </c>
      <c r="H113" s="20">
        <v>0</v>
      </c>
      <c r="I113" s="20">
        <v>0</v>
      </c>
      <c r="J113" s="20">
        <f>(D113*1.537596)-F113</f>
        <v>2767671.8</v>
      </c>
      <c r="K113" s="20">
        <v>0</v>
      </c>
      <c r="L113" s="20">
        <v>0</v>
      </c>
      <c r="M113" s="20">
        <v>0</v>
      </c>
      <c r="N113" s="18">
        <v>1800</v>
      </c>
      <c r="O113" s="20">
        <v>0</v>
      </c>
      <c r="P113" s="37"/>
      <c r="Q113" s="37"/>
    </row>
    <row r="114" spans="1:17" ht="15">
      <c r="A114" s="44"/>
      <c r="B114" s="54"/>
      <c r="C114" s="13" t="s">
        <v>40</v>
      </c>
      <c r="D114" s="20">
        <v>0</v>
      </c>
      <c r="E114" s="20">
        <f t="shared" si="33"/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f>D114-F114</f>
        <v>0</v>
      </c>
      <c r="K114" s="20">
        <v>0</v>
      </c>
      <c r="L114" s="20">
        <v>0</v>
      </c>
      <c r="M114" s="20">
        <v>0</v>
      </c>
      <c r="N114" s="18">
        <v>0</v>
      </c>
      <c r="O114" s="20">
        <v>0</v>
      </c>
      <c r="P114" s="37"/>
      <c r="Q114" s="37"/>
    </row>
    <row r="115" spans="1:17" ht="15">
      <c r="A115" s="63" t="s">
        <v>135</v>
      </c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35"/>
    </row>
    <row r="116" spans="1:17" ht="15">
      <c r="A116" s="44" t="s">
        <v>27</v>
      </c>
      <c r="B116" s="54" t="s">
        <v>76</v>
      </c>
      <c r="C116" s="15" t="s">
        <v>13</v>
      </c>
      <c r="D116" s="18">
        <f aca="true" t="shared" si="34" ref="D116:O116">SUM(D119:D127)</f>
        <v>160000</v>
      </c>
      <c r="E116" s="18">
        <f t="shared" si="34"/>
        <v>0</v>
      </c>
      <c r="F116" s="18">
        <f t="shared" si="34"/>
        <v>1</v>
      </c>
      <c r="G116" s="18">
        <f t="shared" si="34"/>
        <v>0</v>
      </c>
      <c r="H116" s="18">
        <f t="shared" si="34"/>
        <v>0</v>
      </c>
      <c r="I116" s="18">
        <f t="shared" si="34"/>
        <v>0</v>
      </c>
      <c r="J116" s="18">
        <f t="shared" si="34"/>
        <v>209508.91999999998</v>
      </c>
      <c r="K116" s="18">
        <f t="shared" si="34"/>
        <v>0</v>
      </c>
      <c r="L116" s="18">
        <f t="shared" si="34"/>
        <v>0</v>
      </c>
      <c r="M116" s="18">
        <f t="shared" si="34"/>
        <v>0</v>
      </c>
      <c r="N116" s="18">
        <f t="shared" si="34"/>
        <v>200</v>
      </c>
      <c r="O116" s="18">
        <f t="shared" si="34"/>
        <v>0</v>
      </c>
      <c r="P116" s="37" t="s">
        <v>16</v>
      </c>
      <c r="Q116" s="37"/>
    </row>
    <row r="117" spans="1:17" ht="15">
      <c r="A117" s="44"/>
      <c r="B117" s="54"/>
      <c r="C117" s="13" t="s">
        <v>186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37"/>
      <c r="Q117" s="37"/>
    </row>
    <row r="118" spans="1:17" ht="15">
      <c r="A118" s="44"/>
      <c r="B118" s="54"/>
      <c r="C118" s="13" t="s">
        <v>0</v>
      </c>
      <c r="D118" s="20">
        <f aca="true" t="shared" si="35" ref="D118:D127">F118+H118+J118+L118</f>
        <v>0</v>
      </c>
      <c r="E118" s="20">
        <f aca="true" t="shared" si="36" ref="E118:E127">G118+I118+K118+M118</f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37"/>
      <c r="Q118" s="37"/>
    </row>
    <row r="119" spans="1:17" ht="15">
      <c r="A119" s="44"/>
      <c r="B119" s="54"/>
      <c r="C119" s="13" t="s">
        <v>1</v>
      </c>
      <c r="D119" s="20">
        <f t="shared" si="35"/>
        <v>0</v>
      </c>
      <c r="E119" s="20">
        <f t="shared" si="36"/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37"/>
      <c r="Q119" s="37"/>
    </row>
    <row r="120" spans="1:17" ht="15">
      <c r="A120" s="44"/>
      <c r="B120" s="54"/>
      <c r="C120" s="13" t="s">
        <v>31</v>
      </c>
      <c r="D120" s="20">
        <f t="shared" si="35"/>
        <v>0</v>
      </c>
      <c r="E120" s="20">
        <f t="shared" si="36"/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37"/>
      <c r="Q120" s="37"/>
    </row>
    <row r="121" spans="1:17" ht="15">
      <c r="A121" s="44"/>
      <c r="B121" s="54"/>
      <c r="C121" s="13" t="s">
        <v>32</v>
      </c>
      <c r="D121" s="20">
        <f t="shared" si="35"/>
        <v>0</v>
      </c>
      <c r="E121" s="20">
        <f t="shared" si="36"/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37"/>
      <c r="Q121" s="37"/>
    </row>
    <row r="122" spans="1:17" ht="15">
      <c r="A122" s="44"/>
      <c r="B122" s="54"/>
      <c r="C122" s="13" t="s">
        <v>33</v>
      </c>
      <c r="D122" s="20">
        <v>0</v>
      </c>
      <c r="E122" s="20">
        <f t="shared" si="36"/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f>D122-F122</f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37"/>
      <c r="Q122" s="37"/>
    </row>
    <row r="123" spans="1:17" ht="15">
      <c r="A123" s="44"/>
      <c r="B123" s="54"/>
      <c r="C123" s="13" t="s">
        <v>36</v>
      </c>
      <c r="D123" s="20">
        <v>160000</v>
      </c>
      <c r="E123" s="20">
        <f t="shared" si="36"/>
        <v>0</v>
      </c>
      <c r="F123" s="20">
        <v>1</v>
      </c>
      <c r="G123" s="20">
        <v>0</v>
      </c>
      <c r="H123" s="20">
        <v>0</v>
      </c>
      <c r="I123" s="20">
        <v>0</v>
      </c>
      <c r="J123" s="20">
        <f>(D123*1.309437)-F123</f>
        <v>209508.91999999998</v>
      </c>
      <c r="K123" s="20">
        <v>0</v>
      </c>
      <c r="L123" s="20">
        <v>0</v>
      </c>
      <c r="M123" s="20">
        <v>0</v>
      </c>
      <c r="N123" s="20">
        <v>200</v>
      </c>
      <c r="O123" s="20">
        <v>0</v>
      </c>
      <c r="P123" s="37"/>
      <c r="Q123" s="37"/>
    </row>
    <row r="124" spans="1:17" ht="15">
      <c r="A124" s="44"/>
      <c r="B124" s="54"/>
      <c r="C124" s="13" t="s">
        <v>37</v>
      </c>
      <c r="D124" s="20">
        <f t="shared" si="35"/>
        <v>0</v>
      </c>
      <c r="E124" s="20">
        <f t="shared" si="36"/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37"/>
      <c r="Q124" s="37"/>
    </row>
    <row r="125" spans="1:17" ht="15">
      <c r="A125" s="44"/>
      <c r="B125" s="54"/>
      <c r="C125" s="13" t="s">
        <v>38</v>
      </c>
      <c r="D125" s="20">
        <f t="shared" si="35"/>
        <v>0</v>
      </c>
      <c r="E125" s="20">
        <f t="shared" si="36"/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37"/>
      <c r="Q125" s="37"/>
    </row>
    <row r="126" spans="1:17" ht="15">
      <c r="A126" s="44"/>
      <c r="B126" s="54"/>
      <c r="C126" s="13" t="s">
        <v>39</v>
      </c>
      <c r="D126" s="20">
        <f t="shared" si="35"/>
        <v>0</v>
      </c>
      <c r="E126" s="20">
        <f t="shared" si="36"/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37"/>
      <c r="Q126" s="37"/>
    </row>
    <row r="127" spans="1:17" ht="15">
      <c r="A127" s="44"/>
      <c r="B127" s="54"/>
      <c r="C127" s="13" t="s">
        <v>40</v>
      </c>
      <c r="D127" s="20">
        <f t="shared" si="35"/>
        <v>0</v>
      </c>
      <c r="E127" s="20">
        <f t="shared" si="36"/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37"/>
      <c r="Q127" s="37"/>
    </row>
    <row r="128" spans="1:17" ht="15">
      <c r="A128" s="44" t="s">
        <v>28</v>
      </c>
      <c r="B128" s="54" t="s">
        <v>77</v>
      </c>
      <c r="C128" s="15" t="s">
        <v>13</v>
      </c>
      <c r="D128" s="18">
        <f aca="true" t="shared" si="37" ref="D128:O128">SUM(D131:D139)</f>
        <v>320000</v>
      </c>
      <c r="E128" s="18">
        <f t="shared" si="37"/>
        <v>0</v>
      </c>
      <c r="F128" s="18">
        <f t="shared" si="37"/>
        <v>1</v>
      </c>
      <c r="G128" s="18">
        <f t="shared" si="37"/>
        <v>0</v>
      </c>
      <c r="H128" s="18">
        <f t="shared" si="37"/>
        <v>0</v>
      </c>
      <c r="I128" s="18">
        <f t="shared" si="37"/>
        <v>0</v>
      </c>
      <c r="J128" s="18">
        <f t="shared" si="37"/>
        <v>397174.36000000004</v>
      </c>
      <c r="K128" s="18">
        <f t="shared" si="37"/>
        <v>0</v>
      </c>
      <c r="L128" s="18">
        <f t="shared" si="37"/>
        <v>0</v>
      </c>
      <c r="M128" s="18">
        <f t="shared" si="37"/>
        <v>0</v>
      </c>
      <c r="N128" s="18">
        <f t="shared" si="37"/>
        <v>400</v>
      </c>
      <c r="O128" s="18">
        <f t="shared" si="37"/>
        <v>0</v>
      </c>
      <c r="P128" s="37" t="s">
        <v>16</v>
      </c>
      <c r="Q128" s="37"/>
    </row>
    <row r="129" spans="1:17" ht="15">
      <c r="A129" s="44"/>
      <c r="B129" s="54"/>
      <c r="C129" s="13" t="s">
        <v>186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37"/>
      <c r="Q129" s="37"/>
    </row>
    <row r="130" spans="1:17" ht="15">
      <c r="A130" s="44"/>
      <c r="B130" s="54"/>
      <c r="C130" s="13" t="s">
        <v>0</v>
      </c>
      <c r="D130" s="20">
        <f aca="true" t="shared" si="38" ref="D130:D139">F130+H130+J130+L130</f>
        <v>0</v>
      </c>
      <c r="E130" s="20">
        <f aca="true" t="shared" si="39" ref="E130:E139">G130+I130+K130+M130</f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37"/>
      <c r="Q130" s="37"/>
    </row>
    <row r="131" spans="1:17" ht="15">
      <c r="A131" s="44"/>
      <c r="B131" s="54"/>
      <c r="C131" s="13" t="s">
        <v>1</v>
      </c>
      <c r="D131" s="20">
        <f t="shared" si="38"/>
        <v>0</v>
      </c>
      <c r="E131" s="20">
        <f t="shared" si="39"/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37"/>
      <c r="Q131" s="37"/>
    </row>
    <row r="132" spans="1:17" ht="15">
      <c r="A132" s="44"/>
      <c r="B132" s="54"/>
      <c r="C132" s="13" t="s">
        <v>31</v>
      </c>
      <c r="D132" s="20">
        <f t="shared" si="38"/>
        <v>0</v>
      </c>
      <c r="E132" s="20">
        <f t="shared" si="39"/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37"/>
      <c r="Q132" s="37"/>
    </row>
    <row r="133" spans="1:17" ht="15">
      <c r="A133" s="44"/>
      <c r="B133" s="54"/>
      <c r="C133" s="13" t="s">
        <v>32</v>
      </c>
      <c r="D133" s="20">
        <v>0</v>
      </c>
      <c r="E133" s="20">
        <f t="shared" si="39"/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f>D133-F133</f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37"/>
      <c r="Q133" s="37"/>
    </row>
    <row r="134" spans="1:17" ht="15">
      <c r="A134" s="44"/>
      <c r="B134" s="54"/>
      <c r="C134" s="13" t="s">
        <v>33</v>
      </c>
      <c r="D134" s="20">
        <v>320000</v>
      </c>
      <c r="E134" s="20">
        <f t="shared" si="39"/>
        <v>0</v>
      </c>
      <c r="F134" s="20">
        <v>1</v>
      </c>
      <c r="G134" s="20">
        <v>0</v>
      </c>
      <c r="H134" s="20">
        <v>0</v>
      </c>
      <c r="I134" s="20">
        <v>0</v>
      </c>
      <c r="J134" s="20">
        <f>(D134*1.241173)-F134</f>
        <v>397174.36000000004</v>
      </c>
      <c r="K134" s="20">
        <v>0</v>
      </c>
      <c r="L134" s="20">
        <v>0</v>
      </c>
      <c r="M134" s="20">
        <v>0</v>
      </c>
      <c r="N134" s="20">
        <v>400</v>
      </c>
      <c r="O134" s="20">
        <v>0</v>
      </c>
      <c r="P134" s="37"/>
      <c r="Q134" s="37"/>
    </row>
    <row r="135" spans="1:17" ht="15">
      <c r="A135" s="44"/>
      <c r="B135" s="54"/>
      <c r="C135" s="13" t="s">
        <v>36</v>
      </c>
      <c r="D135" s="20">
        <f t="shared" si="38"/>
        <v>0</v>
      </c>
      <c r="E135" s="20">
        <f t="shared" si="39"/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37"/>
      <c r="Q135" s="37"/>
    </row>
    <row r="136" spans="1:17" ht="15">
      <c r="A136" s="44"/>
      <c r="B136" s="54"/>
      <c r="C136" s="13" t="s">
        <v>37</v>
      </c>
      <c r="D136" s="20">
        <f t="shared" si="38"/>
        <v>0</v>
      </c>
      <c r="E136" s="20">
        <f t="shared" si="39"/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37"/>
      <c r="Q136" s="37"/>
    </row>
    <row r="137" spans="1:17" ht="15">
      <c r="A137" s="44"/>
      <c r="B137" s="54"/>
      <c r="C137" s="13" t="s">
        <v>38</v>
      </c>
      <c r="D137" s="20">
        <f t="shared" si="38"/>
        <v>0</v>
      </c>
      <c r="E137" s="20">
        <f t="shared" si="39"/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37"/>
      <c r="Q137" s="37"/>
    </row>
    <row r="138" spans="1:17" ht="15">
      <c r="A138" s="44"/>
      <c r="B138" s="54"/>
      <c r="C138" s="13" t="s">
        <v>39</v>
      </c>
      <c r="D138" s="20">
        <f t="shared" si="38"/>
        <v>0</v>
      </c>
      <c r="E138" s="20">
        <f t="shared" si="39"/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37"/>
      <c r="Q138" s="37"/>
    </row>
    <row r="139" spans="1:17" ht="15">
      <c r="A139" s="44"/>
      <c r="B139" s="54"/>
      <c r="C139" s="13" t="s">
        <v>40</v>
      </c>
      <c r="D139" s="20">
        <f t="shared" si="38"/>
        <v>0</v>
      </c>
      <c r="E139" s="20">
        <f t="shared" si="39"/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37"/>
      <c r="Q139" s="37"/>
    </row>
    <row r="140" spans="1:17" ht="15">
      <c r="A140" s="44" t="s">
        <v>29</v>
      </c>
      <c r="B140" s="54" t="s">
        <v>79</v>
      </c>
      <c r="C140" s="15" t="s">
        <v>13</v>
      </c>
      <c r="D140" s="18">
        <f aca="true" t="shared" si="40" ref="D140:O140">SUM(D143:D151)</f>
        <v>320000</v>
      </c>
      <c r="E140" s="18">
        <f t="shared" si="40"/>
        <v>0</v>
      </c>
      <c r="F140" s="18">
        <f t="shared" si="40"/>
        <v>1</v>
      </c>
      <c r="G140" s="18">
        <f t="shared" si="40"/>
        <v>0</v>
      </c>
      <c r="H140" s="18">
        <f t="shared" si="40"/>
        <v>0</v>
      </c>
      <c r="I140" s="18">
        <f t="shared" si="40"/>
        <v>0</v>
      </c>
      <c r="J140" s="18">
        <f t="shared" si="40"/>
        <v>376468.44</v>
      </c>
      <c r="K140" s="18">
        <f t="shared" si="40"/>
        <v>0</v>
      </c>
      <c r="L140" s="18">
        <f t="shared" si="40"/>
        <v>0</v>
      </c>
      <c r="M140" s="18">
        <f t="shared" si="40"/>
        <v>0</v>
      </c>
      <c r="N140" s="18">
        <f t="shared" si="40"/>
        <v>400</v>
      </c>
      <c r="O140" s="18">
        <f t="shared" si="40"/>
        <v>0</v>
      </c>
      <c r="P140" s="37" t="s">
        <v>16</v>
      </c>
      <c r="Q140" s="37"/>
    </row>
    <row r="141" spans="1:17" ht="15">
      <c r="A141" s="44"/>
      <c r="B141" s="54"/>
      <c r="C141" s="13" t="s">
        <v>186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37"/>
      <c r="Q141" s="37"/>
    </row>
    <row r="142" spans="1:17" ht="15">
      <c r="A142" s="44"/>
      <c r="B142" s="54"/>
      <c r="C142" s="13" t="s">
        <v>0</v>
      </c>
      <c r="D142" s="20">
        <f aca="true" t="shared" si="41" ref="D142:D151">F142+H142+J142+L142</f>
        <v>0</v>
      </c>
      <c r="E142" s="20">
        <f aca="true" t="shared" si="42" ref="E142:E151">G142+I142+K142+M142</f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37"/>
      <c r="Q142" s="37"/>
    </row>
    <row r="143" spans="1:17" ht="15">
      <c r="A143" s="44"/>
      <c r="B143" s="54"/>
      <c r="C143" s="13" t="s">
        <v>1</v>
      </c>
      <c r="D143" s="20">
        <f t="shared" si="41"/>
        <v>0</v>
      </c>
      <c r="E143" s="20">
        <f t="shared" si="42"/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37"/>
      <c r="Q143" s="37"/>
    </row>
    <row r="144" spans="1:17" ht="15">
      <c r="A144" s="44"/>
      <c r="B144" s="54"/>
      <c r="C144" s="13" t="s">
        <v>31</v>
      </c>
      <c r="D144" s="20">
        <v>0</v>
      </c>
      <c r="E144" s="20">
        <f t="shared" si="42"/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f>D144-F144</f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37"/>
      <c r="Q144" s="37"/>
    </row>
    <row r="145" spans="1:17" ht="15">
      <c r="A145" s="44"/>
      <c r="B145" s="54"/>
      <c r="C145" s="13" t="s">
        <v>32</v>
      </c>
      <c r="D145" s="20">
        <v>320000</v>
      </c>
      <c r="E145" s="20">
        <f t="shared" si="42"/>
        <v>0</v>
      </c>
      <c r="F145" s="20">
        <v>1</v>
      </c>
      <c r="G145" s="20">
        <v>0</v>
      </c>
      <c r="H145" s="20">
        <v>0</v>
      </c>
      <c r="I145" s="20">
        <v>0</v>
      </c>
      <c r="J145" s="20">
        <f>(D145*1.176467)-F145</f>
        <v>376468.44</v>
      </c>
      <c r="K145" s="20">
        <v>0</v>
      </c>
      <c r="L145" s="20">
        <v>0</v>
      </c>
      <c r="M145" s="20">
        <v>0</v>
      </c>
      <c r="N145" s="20">
        <v>400</v>
      </c>
      <c r="O145" s="20">
        <v>0</v>
      </c>
      <c r="P145" s="37"/>
      <c r="Q145" s="37"/>
    </row>
    <row r="146" spans="1:17" ht="15">
      <c r="A146" s="44"/>
      <c r="B146" s="54"/>
      <c r="C146" s="13" t="s">
        <v>33</v>
      </c>
      <c r="D146" s="20">
        <f t="shared" si="41"/>
        <v>0</v>
      </c>
      <c r="E146" s="20">
        <f t="shared" si="42"/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37"/>
      <c r="Q146" s="37"/>
    </row>
    <row r="147" spans="1:17" ht="15">
      <c r="A147" s="44"/>
      <c r="B147" s="54"/>
      <c r="C147" s="13" t="s">
        <v>36</v>
      </c>
      <c r="D147" s="20">
        <f t="shared" si="41"/>
        <v>0</v>
      </c>
      <c r="E147" s="20">
        <f t="shared" si="42"/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37"/>
      <c r="Q147" s="37"/>
    </row>
    <row r="148" spans="1:17" ht="15">
      <c r="A148" s="44"/>
      <c r="B148" s="54"/>
      <c r="C148" s="13" t="s">
        <v>37</v>
      </c>
      <c r="D148" s="20">
        <f t="shared" si="41"/>
        <v>0</v>
      </c>
      <c r="E148" s="20">
        <f t="shared" si="42"/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37"/>
      <c r="Q148" s="37"/>
    </row>
    <row r="149" spans="1:17" ht="15">
      <c r="A149" s="44"/>
      <c r="B149" s="54"/>
      <c r="C149" s="13" t="s">
        <v>38</v>
      </c>
      <c r="D149" s="20">
        <f t="shared" si="41"/>
        <v>0</v>
      </c>
      <c r="E149" s="20">
        <f t="shared" si="42"/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37"/>
      <c r="Q149" s="37"/>
    </row>
    <row r="150" spans="1:17" ht="15">
      <c r="A150" s="44"/>
      <c r="B150" s="54"/>
      <c r="C150" s="13" t="s">
        <v>39</v>
      </c>
      <c r="D150" s="20">
        <f t="shared" si="41"/>
        <v>0</v>
      </c>
      <c r="E150" s="20">
        <f t="shared" si="42"/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37"/>
      <c r="Q150" s="37"/>
    </row>
    <row r="151" spans="1:17" ht="15">
      <c r="A151" s="44"/>
      <c r="B151" s="54"/>
      <c r="C151" s="13" t="s">
        <v>40</v>
      </c>
      <c r="D151" s="20">
        <f t="shared" si="41"/>
        <v>0</v>
      </c>
      <c r="E151" s="20">
        <f t="shared" si="42"/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37"/>
      <c r="Q151" s="37"/>
    </row>
    <row r="152" spans="1:17" ht="15">
      <c r="A152" s="44" t="s">
        <v>30</v>
      </c>
      <c r="B152" s="54" t="s">
        <v>81</v>
      </c>
      <c r="C152" s="15" t="s">
        <v>13</v>
      </c>
      <c r="D152" s="18">
        <f aca="true" t="shared" si="43" ref="D152:O152">SUM(D155:D163)</f>
        <v>160000</v>
      </c>
      <c r="E152" s="18">
        <f t="shared" si="43"/>
        <v>0</v>
      </c>
      <c r="F152" s="18">
        <f t="shared" si="43"/>
        <v>1</v>
      </c>
      <c r="G152" s="18">
        <f t="shared" si="43"/>
        <v>0</v>
      </c>
      <c r="H152" s="18">
        <f t="shared" si="43"/>
        <v>0</v>
      </c>
      <c r="I152" s="18">
        <f t="shared" si="43"/>
        <v>0</v>
      </c>
      <c r="J152" s="18">
        <f t="shared" si="43"/>
        <v>209508.91999999998</v>
      </c>
      <c r="K152" s="18">
        <f t="shared" si="43"/>
        <v>0</v>
      </c>
      <c r="L152" s="18">
        <f t="shared" si="43"/>
        <v>0</v>
      </c>
      <c r="M152" s="18">
        <f t="shared" si="43"/>
        <v>0</v>
      </c>
      <c r="N152" s="18">
        <f t="shared" si="43"/>
        <v>200</v>
      </c>
      <c r="O152" s="18">
        <f t="shared" si="43"/>
        <v>0</v>
      </c>
      <c r="P152" s="37" t="s">
        <v>16</v>
      </c>
      <c r="Q152" s="37"/>
    </row>
    <row r="153" spans="1:17" ht="15">
      <c r="A153" s="44"/>
      <c r="B153" s="54"/>
      <c r="C153" s="13" t="s">
        <v>186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37"/>
      <c r="Q153" s="37"/>
    </row>
    <row r="154" spans="1:17" ht="15">
      <c r="A154" s="44"/>
      <c r="B154" s="54"/>
      <c r="C154" s="13" t="s">
        <v>0</v>
      </c>
      <c r="D154" s="20">
        <f aca="true" t="shared" si="44" ref="D154:D163">F154+H154+J154+L154</f>
        <v>0</v>
      </c>
      <c r="E154" s="20">
        <f aca="true" t="shared" si="45" ref="E154:E163">G154+I154+K154+M154</f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37"/>
      <c r="Q154" s="37"/>
    </row>
    <row r="155" spans="1:17" ht="15">
      <c r="A155" s="44"/>
      <c r="B155" s="54"/>
      <c r="C155" s="13" t="s">
        <v>1</v>
      </c>
      <c r="D155" s="20">
        <f t="shared" si="44"/>
        <v>0</v>
      </c>
      <c r="E155" s="20">
        <f t="shared" si="45"/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37"/>
      <c r="Q155" s="37"/>
    </row>
    <row r="156" spans="1:17" ht="15">
      <c r="A156" s="44"/>
      <c r="B156" s="54"/>
      <c r="C156" s="13" t="s">
        <v>31</v>
      </c>
      <c r="D156" s="20">
        <f t="shared" si="44"/>
        <v>0</v>
      </c>
      <c r="E156" s="20">
        <f t="shared" si="45"/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37"/>
      <c r="Q156" s="37"/>
    </row>
    <row r="157" spans="1:17" ht="15">
      <c r="A157" s="44"/>
      <c r="B157" s="54"/>
      <c r="C157" s="13" t="s">
        <v>32</v>
      </c>
      <c r="D157" s="20">
        <f t="shared" si="44"/>
        <v>0</v>
      </c>
      <c r="E157" s="20">
        <f t="shared" si="45"/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37"/>
      <c r="Q157" s="37"/>
    </row>
    <row r="158" spans="1:17" ht="15">
      <c r="A158" s="44"/>
      <c r="B158" s="54"/>
      <c r="C158" s="13" t="s">
        <v>33</v>
      </c>
      <c r="D158" s="20">
        <v>0</v>
      </c>
      <c r="E158" s="20">
        <f t="shared" si="45"/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f>D158-F158</f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37"/>
      <c r="Q158" s="37"/>
    </row>
    <row r="159" spans="1:17" ht="15">
      <c r="A159" s="44"/>
      <c r="B159" s="54"/>
      <c r="C159" s="13" t="s">
        <v>36</v>
      </c>
      <c r="D159" s="20">
        <v>160000</v>
      </c>
      <c r="E159" s="20">
        <f t="shared" si="45"/>
        <v>0</v>
      </c>
      <c r="F159" s="20">
        <v>1</v>
      </c>
      <c r="G159" s="20">
        <v>0</v>
      </c>
      <c r="H159" s="20">
        <v>0</v>
      </c>
      <c r="I159" s="20">
        <v>0</v>
      </c>
      <c r="J159" s="20">
        <f>(D159*1.309437)-F159</f>
        <v>209508.91999999998</v>
      </c>
      <c r="K159" s="20">
        <v>0</v>
      </c>
      <c r="L159" s="20">
        <v>0</v>
      </c>
      <c r="M159" s="20">
        <v>0</v>
      </c>
      <c r="N159" s="20">
        <v>200</v>
      </c>
      <c r="O159" s="20">
        <v>0</v>
      </c>
      <c r="P159" s="37"/>
      <c r="Q159" s="37"/>
    </row>
    <row r="160" spans="1:17" ht="15">
      <c r="A160" s="44"/>
      <c r="B160" s="54"/>
      <c r="C160" s="13" t="s">
        <v>37</v>
      </c>
      <c r="D160" s="20">
        <f t="shared" si="44"/>
        <v>0</v>
      </c>
      <c r="E160" s="20">
        <f t="shared" si="45"/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37"/>
      <c r="Q160" s="37"/>
    </row>
    <row r="161" spans="1:17" ht="15">
      <c r="A161" s="44"/>
      <c r="B161" s="54"/>
      <c r="C161" s="13" t="s">
        <v>38</v>
      </c>
      <c r="D161" s="20">
        <f t="shared" si="44"/>
        <v>0</v>
      </c>
      <c r="E161" s="20">
        <f t="shared" si="45"/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37"/>
      <c r="Q161" s="37"/>
    </row>
    <row r="162" spans="1:17" ht="15">
      <c r="A162" s="44"/>
      <c r="B162" s="54"/>
      <c r="C162" s="13" t="s">
        <v>39</v>
      </c>
      <c r="D162" s="20">
        <f t="shared" si="44"/>
        <v>0</v>
      </c>
      <c r="E162" s="20">
        <f t="shared" si="45"/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37"/>
      <c r="Q162" s="37"/>
    </row>
    <row r="163" spans="1:17" ht="15">
      <c r="A163" s="44"/>
      <c r="B163" s="54"/>
      <c r="C163" s="13" t="s">
        <v>40</v>
      </c>
      <c r="D163" s="20">
        <f t="shared" si="44"/>
        <v>0</v>
      </c>
      <c r="E163" s="20">
        <f t="shared" si="45"/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37"/>
      <c r="Q163" s="37"/>
    </row>
    <row r="164" spans="1:17" ht="15">
      <c r="A164" s="44" t="s">
        <v>73</v>
      </c>
      <c r="B164" s="54" t="s">
        <v>83</v>
      </c>
      <c r="C164" s="15" t="s">
        <v>13</v>
      </c>
      <c r="D164" s="18">
        <f aca="true" t="shared" si="46" ref="D164:O164">SUM(D167:D175)</f>
        <v>160000</v>
      </c>
      <c r="E164" s="18">
        <f t="shared" si="46"/>
        <v>0</v>
      </c>
      <c r="F164" s="18">
        <f t="shared" si="46"/>
        <v>1</v>
      </c>
      <c r="G164" s="18">
        <f t="shared" si="46"/>
        <v>0</v>
      </c>
      <c r="H164" s="18">
        <f t="shared" si="46"/>
        <v>0</v>
      </c>
      <c r="I164" s="18">
        <f t="shared" si="46"/>
        <v>0</v>
      </c>
      <c r="J164" s="18">
        <f t="shared" si="46"/>
        <v>178420.6</v>
      </c>
      <c r="K164" s="18">
        <f t="shared" si="46"/>
        <v>0</v>
      </c>
      <c r="L164" s="18">
        <f t="shared" si="46"/>
        <v>0</v>
      </c>
      <c r="M164" s="18">
        <f t="shared" si="46"/>
        <v>0</v>
      </c>
      <c r="N164" s="18">
        <f t="shared" si="46"/>
        <v>200</v>
      </c>
      <c r="O164" s="18">
        <f t="shared" si="46"/>
        <v>0</v>
      </c>
      <c r="P164" s="37" t="s">
        <v>16</v>
      </c>
      <c r="Q164" s="37"/>
    </row>
    <row r="165" spans="1:17" ht="15">
      <c r="A165" s="44"/>
      <c r="B165" s="54"/>
      <c r="C165" s="13" t="s">
        <v>186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37"/>
      <c r="Q165" s="37"/>
    </row>
    <row r="166" spans="1:17" ht="15">
      <c r="A166" s="44"/>
      <c r="B166" s="54"/>
      <c r="C166" s="13" t="s">
        <v>0</v>
      </c>
      <c r="D166" s="20">
        <f aca="true" t="shared" si="47" ref="D166:D175">F166+H166+J166+L166</f>
        <v>0</v>
      </c>
      <c r="E166" s="20">
        <f aca="true" t="shared" si="48" ref="E166:E175">G166+I166+K166+M166</f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37"/>
      <c r="Q166" s="37"/>
    </row>
    <row r="167" spans="1:17" ht="15">
      <c r="A167" s="44"/>
      <c r="B167" s="54"/>
      <c r="C167" s="13" t="s">
        <v>1</v>
      </c>
      <c r="D167" s="20">
        <v>0</v>
      </c>
      <c r="E167" s="20">
        <f t="shared" si="48"/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f>D167-F167</f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37"/>
      <c r="Q167" s="37"/>
    </row>
    <row r="168" spans="1:17" ht="15">
      <c r="A168" s="44"/>
      <c r="B168" s="54"/>
      <c r="C168" s="13" t="s">
        <v>31</v>
      </c>
      <c r="D168" s="20">
        <v>160000</v>
      </c>
      <c r="E168" s="20">
        <f t="shared" si="48"/>
        <v>0</v>
      </c>
      <c r="F168" s="20">
        <v>1</v>
      </c>
      <c r="G168" s="20">
        <v>0</v>
      </c>
      <c r="H168" s="20">
        <v>0</v>
      </c>
      <c r="I168" s="20">
        <v>0</v>
      </c>
      <c r="J168" s="20">
        <f>(D168*1.115135)-F168</f>
        <v>178420.6</v>
      </c>
      <c r="K168" s="20">
        <v>0</v>
      </c>
      <c r="L168" s="20">
        <v>0</v>
      </c>
      <c r="M168" s="20">
        <v>0</v>
      </c>
      <c r="N168" s="20">
        <v>200</v>
      </c>
      <c r="O168" s="20">
        <v>0</v>
      </c>
      <c r="P168" s="37"/>
      <c r="Q168" s="37"/>
    </row>
    <row r="169" spans="1:17" ht="15">
      <c r="A169" s="44"/>
      <c r="B169" s="54"/>
      <c r="C169" s="13" t="s">
        <v>32</v>
      </c>
      <c r="D169" s="20">
        <f t="shared" si="47"/>
        <v>0</v>
      </c>
      <c r="E169" s="20">
        <f t="shared" si="48"/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37"/>
      <c r="Q169" s="37"/>
    </row>
    <row r="170" spans="1:17" ht="15">
      <c r="A170" s="44"/>
      <c r="B170" s="54"/>
      <c r="C170" s="13" t="s">
        <v>33</v>
      </c>
      <c r="D170" s="20">
        <f t="shared" si="47"/>
        <v>0</v>
      </c>
      <c r="E170" s="20">
        <f t="shared" si="48"/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37"/>
      <c r="Q170" s="37"/>
    </row>
    <row r="171" spans="1:17" ht="15">
      <c r="A171" s="44"/>
      <c r="B171" s="54"/>
      <c r="C171" s="13" t="s">
        <v>36</v>
      </c>
      <c r="D171" s="20">
        <f t="shared" si="47"/>
        <v>0</v>
      </c>
      <c r="E171" s="20">
        <f t="shared" si="48"/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37"/>
      <c r="Q171" s="37"/>
    </row>
    <row r="172" spans="1:17" ht="15">
      <c r="A172" s="44"/>
      <c r="B172" s="54"/>
      <c r="C172" s="13" t="s">
        <v>37</v>
      </c>
      <c r="D172" s="20">
        <f t="shared" si="47"/>
        <v>0</v>
      </c>
      <c r="E172" s="20">
        <f t="shared" si="48"/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37"/>
      <c r="Q172" s="37"/>
    </row>
    <row r="173" spans="1:17" ht="15">
      <c r="A173" s="44"/>
      <c r="B173" s="54"/>
      <c r="C173" s="13" t="s">
        <v>38</v>
      </c>
      <c r="D173" s="20">
        <f t="shared" si="47"/>
        <v>0</v>
      </c>
      <c r="E173" s="20">
        <f t="shared" si="48"/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37"/>
      <c r="Q173" s="37"/>
    </row>
    <row r="174" spans="1:17" ht="15">
      <c r="A174" s="44"/>
      <c r="B174" s="54"/>
      <c r="C174" s="13" t="s">
        <v>39</v>
      </c>
      <c r="D174" s="20">
        <f t="shared" si="47"/>
        <v>0</v>
      </c>
      <c r="E174" s="20">
        <f t="shared" si="48"/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37"/>
      <c r="Q174" s="37"/>
    </row>
    <row r="175" spans="1:17" ht="15">
      <c r="A175" s="44"/>
      <c r="B175" s="54"/>
      <c r="C175" s="13" t="s">
        <v>40</v>
      </c>
      <c r="D175" s="20">
        <f t="shared" si="47"/>
        <v>0</v>
      </c>
      <c r="E175" s="20">
        <f t="shared" si="48"/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37"/>
      <c r="Q175" s="37"/>
    </row>
    <row r="176" spans="1:17" ht="15">
      <c r="A176" s="44" t="s">
        <v>74</v>
      </c>
      <c r="B176" s="54" t="s">
        <v>84</v>
      </c>
      <c r="C176" s="15" t="s">
        <v>13</v>
      </c>
      <c r="D176" s="18">
        <f aca="true" t="shared" si="49" ref="D176:O176">SUM(D179:D187)</f>
        <v>320000</v>
      </c>
      <c r="E176" s="18">
        <f t="shared" si="49"/>
        <v>0</v>
      </c>
      <c r="F176" s="18">
        <f t="shared" si="49"/>
        <v>1</v>
      </c>
      <c r="G176" s="18">
        <f t="shared" si="49"/>
        <v>0</v>
      </c>
      <c r="H176" s="18">
        <f t="shared" si="49"/>
        <v>0</v>
      </c>
      <c r="I176" s="18">
        <f t="shared" si="49"/>
        <v>0</v>
      </c>
      <c r="J176" s="18">
        <f t="shared" si="49"/>
        <v>356842.2</v>
      </c>
      <c r="K176" s="18">
        <f t="shared" si="49"/>
        <v>0</v>
      </c>
      <c r="L176" s="18">
        <f t="shared" si="49"/>
        <v>0</v>
      </c>
      <c r="M176" s="18">
        <f t="shared" si="49"/>
        <v>0</v>
      </c>
      <c r="N176" s="18">
        <f t="shared" si="49"/>
        <v>400</v>
      </c>
      <c r="O176" s="18">
        <f t="shared" si="49"/>
        <v>0</v>
      </c>
      <c r="P176" s="37" t="s">
        <v>16</v>
      </c>
      <c r="Q176" s="37"/>
    </row>
    <row r="177" spans="1:17" ht="15">
      <c r="A177" s="44"/>
      <c r="B177" s="54"/>
      <c r="C177" s="13" t="s">
        <v>186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37"/>
      <c r="Q177" s="37"/>
    </row>
    <row r="178" spans="1:17" ht="15">
      <c r="A178" s="44"/>
      <c r="B178" s="54"/>
      <c r="C178" s="13" t="s">
        <v>0</v>
      </c>
      <c r="D178" s="20">
        <f aca="true" t="shared" si="50" ref="D178:D187">F178+H178+J178+L178</f>
        <v>0</v>
      </c>
      <c r="E178" s="20">
        <f aca="true" t="shared" si="51" ref="E178:E187">G178+I178+K178+M178</f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37"/>
      <c r="Q178" s="37"/>
    </row>
    <row r="179" spans="1:17" ht="15">
      <c r="A179" s="44"/>
      <c r="B179" s="54"/>
      <c r="C179" s="13" t="s">
        <v>1</v>
      </c>
      <c r="D179" s="20">
        <v>0</v>
      </c>
      <c r="E179" s="20">
        <f t="shared" si="51"/>
        <v>0</v>
      </c>
      <c r="F179" s="30">
        <v>0</v>
      </c>
      <c r="G179" s="20">
        <v>0</v>
      </c>
      <c r="H179" s="20">
        <v>0</v>
      </c>
      <c r="I179" s="20">
        <v>0</v>
      </c>
      <c r="J179" s="20">
        <f>D179-F179</f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37"/>
      <c r="Q179" s="37"/>
    </row>
    <row r="180" spans="1:17" ht="15">
      <c r="A180" s="44"/>
      <c r="B180" s="54"/>
      <c r="C180" s="13" t="s">
        <v>31</v>
      </c>
      <c r="D180" s="20">
        <v>320000</v>
      </c>
      <c r="E180" s="20">
        <f t="shared" si="51"/>
        <v>0</v>
      </c>
      <c r="F180" s="30">
        <v>1</v>
      </c>
      <c r="G180" s="20">
        <v>0</v>
      </c>
      <c r="H180" s="20">
        <v>0</v>
      </c>
      <c r="I180" s="20">
        <v>0</v>
      </c>
      <c r="J180" s="20">
        <f>(D180*1.115135)-F180</f>
        <v>356842.2</v>
      </c>
      <c r="K180" s="20">
        <v>0</v>
      </c>
      <c r="L180" s="20">
        <v>0</v>
      </c>
      <c r="M180" s="20">
        <v>0</v>
      </c>
      <c r="N180" s="20">
        <v>400</v>
      </c>
      <c r="O180" s="20">
        <v>0</v>
      </c>
      <c r="P180" s="37"/>
      <c r="Q180" s="37"/>
    </row>
    <row r="181" spans="1:17" ht="15">
      <c r="A181" s="44"/>
      <c r="B181" s="54"/>
      <c r="C181" s="13" t="s">
        <v>32</v>
      </c>
      <c r="D181" s="20">
        <f t="shared" si="50"/>
        <v>0</v>
      </c>
      <c r="E181" s="20">
        <f t="shared" si="51"/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37"/>
      <c r="Q181" s="37"/>
    </row>
    <row r="182" spans="1:17" ht="15">
      <c r="A182" s="44"/>
      <c r="B182" s="54"/>
      <c r="C182" s="13" t="s">
        <v>33</v>
      </c>
      <c r="D182" s="20">
        <f t="shared" si="50"/>
        <v>0</v>
      </c>
      <c r="E182" s="20">
        <f t="shared" si="51"/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37"/>
      <c r="Q182" s="37"/>
    </row>
    <row r="183" spans="1:17" ht="15">
      <c r="A183" s="44"/>
      <c r="B183" s="54"/>
      <c r="C183" s="13" t="s">
        <v>36</v>
      </c>
      <c r="D183" s="20">
        <f t="shared" si="50"/>
        <v>0</v>
      </c>
      <c r="E183" s="20">
        <f t="shared" si="51"/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37"/>
      <c r="Q183" s="37"/>
    </row>
    <row r="184" spans="1:17" ht="15">
      <c r="A184" s="44"/>
      <c r="B184" s="54"/>
      <c r="C184" s="13" t="s">
        <v>37</v>
      </c>
      <c r="D184" s="20">
        <f t="shared" si="50"/>
        <v>0</v>
      </c>
      <c r="E184" s="20">
        <f t="shared" si="51"/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37"/>
      <c r="Q184" s="37"/>
    </row>
    <row r="185" spans="1:17" ht="15">
      <c r="A185" s="44"/>
      <c r="B185" s="54"/>
      <c r="C185" s="13" t="s">
        <v>38</v>
      </c>
      <c r="D185" s="20">
        <f t="shared" si="50"/>
        <v>0</v>
      </c>
      <c r="E185" s="20">
        <f t="shared" si="51"/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37"/>
      <c r="Q185" s="37"/>
    </row>
    <row r="186" spans="1:17" ht="15">
      <c r="A186" s="44"/>
      <c r="B186" s="54"/>
      <c r="C186" s="13" t="s">
        <v>39</v>
      </c>
      <c r="D186" s="20">
        <f t="shared" si="50"/>
        <v>0</v>
      </c>
      <c r="E186" s="20">
        <f t="shared" si="51"/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37"/>
      <c r="Q186" s="37"/>
    </row>
    <row r="187" spans="1:17" ht="15">
      <c r="A187" s="44"/>
      <c r="B187" s="54"/>
      <c r="C187" s="13" t="s">
        <v>40</v>
      </c>
      <c r="D187" s="20">
        <f t="shared" si="50"/>
        <v>0</v>
      </c>
      <c r="E187" s="20">
        <f t="shared" si="51"/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37"/>
      <c r="Q187" s="37"/>
    </row>
    <row r="188" spans="1:17" ht="15">
      <c r="A188" s="44" t="s">
        <v>75</v>
      </c>
      <c r="B188" s="54" t="s">
        <v>88</v>
      </c>
      <c r="C188" s="15" t="s">
        <v>13</v>
      </c>
      <c r="D188" s="18">
        <f>SUM(D191:D199)</f>
        <v>320000</v>
      </c>
      <c r="E188" s="18">
        <f aca="true" t="shared" si="52" ref="E188:O188">SUM(E191:E199)</f>
        <v>0</v>
      </c>
      <c r="F188" s="18">
        <f t="shared" si="52"/>
        <v>1</v>
      </c>
      <c r="G188" s="18">
        <f t="shared" si="52"/>
        <v>0</v>
      </c>
      <c r="H188" s="18">
        <f t="shared" si="52"/>
        <v>0</v>
      </c>
      <c r="I188" s="18">
        <f t="shared" si="52"/>
        <v>0</v>
      </c>
      <c r="J188" s="18">
        <f t="shared" si="52"/>
        <v>376468.44</v>
      </c>
      <c r="K188" s="18">
        <f t="shared" si="52"/>
        <v>0</v>
      </c>
      <c r="L188" s="18">
        <f t="shared" si="52"/>
        <v>0</v>
      </c>
      <c r="M188" s="18">
        <f t="shared" si="52"/>
        <v>0</v>
      </c>
      <c r="N188" s="18">
        <f t="shared" si="52"/>
        <v>400</v>
      </c>
      <c r="O188" s="18">
        <f t="shared" si="52"/>
        <v>0</v>
      </c>
      <c r="P188" s="37" t="s">
        <v>16</v>
      </c>
      <c r="Q188" s="37"/>
    </row>
    <row r="189" spans="1:17" ht="15">
      <c r="A189" s="44"/>
      <c r="B189" s="54"/>
      <c r="C189" s="13" t="s">
        <v>186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37"/>
      <c r="Q189" s="37"/>
    </row>
    <row r="190" spans="1:17" ht="15">
      <c r="A190" s="44"/>
      <c r="B190" s="54"/>
      <c r="C190" s="13" t="s">
        <v>0</v>
      </c>
      <c r="D190" s="20">
        <f aca="true" t="shared" si="53" ref="D190:D199">F190+H190+J190+L190</f>
        <v>0</v>
      </c>
      <c r="E190" s="20">
        <f aca="true" t="shared" si="54" ref="E190:E199">G190+I190+K190+M190</f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37"/>
      <c r="Q190" s="37"/>
    </row>
    <row r="191" spans="1:17" ht="15">
      <c r="A191" s="44"/>
      <c r="B191" s="54"/>
      <c r="C191" s="13" t="s">
        <v>1</v>
      </c>
      <c r="D191" s="20">
        <f t="shared" si="53"/>
        <v>0</v>
      </c>
      <c r="E191" s="20">
        <f t="shared" si="54"/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37"/>
      <c r="Q191" s="37"/>
    </row>
    <row r="192" spans="1:17" ht="15">
      <c r="A192" s="44"/>
      <c r="B192" s="54"/>
      <c r="C192" s="13" t="s">
        <v>31</v>
      </c>
      <c r="D192" s="20">
        <v>0</v>
      </c>
      <c r="E192" s="20">
        <f t="shared" si="54"/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f>D192-F192</f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37"/>
      <c r="Q192" s="37"/>
    </row>
    <row r="193" spans="1:17" ht="15">
      <c r="A193" s="44"/>
      <c r="B193" s="54"/>
      <c r="C193" s="13" t="s">
        <v>32</v>
      </c>
      <c r="D193" s="20">
        <v>320000</v>
      </c>
      <c r="E193" s="20">
        <f t="shared" si="54"/>
        <v>0</v>
      </c>
      <c r="F193" s="20">
        <v>1</v>
      </c>
      <c r="G193" s="20">
        <v>0</v>
      </c>
      <c r="H193" s="20">
        <v>0</v>
      </c>
      <c r="I193" s="20">
        <v>0</v>
      </c>
      <c r="J193" s="20">
        <f>(D193*1.176467)-F193</f>
        <v>376468.44</v>
      </c>
      <c r="K193" s="20">
        <v>0</v>
      </c>
      <c r="L193" s="20">
        <v>0</v>
      </c>
      <c r="M193" s="20">
        <v>0</v>
      </c>
      <c r="N193" s="20">
        <v>400</v>
      </c>
      <c r="O193" s="20">
        <v>0</v>
      </c>
      <c r="P193" s="37"/>
      <c r="Q193" s="37"/>
    </row>
    <row r="194" spans="1:17" ht="15">
      <c r="A194" s="44"/>
      <c r="B194" s="54"/>
      <c r="C194" s="13" t="s">
        <v>33</v>
      </c>
      <c r="D194" s="20">
        <f t="shared" si="53"/>
        <v>0</v>
      </c>
      <c r="E194" s="20">
        <f t="shared" si="54"/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37"/>
      <c r="Q194" s="37"/>
    </row>
    <row r="195" spans="1:17" ht="15">
      <c r="A195" s="44"/>
      <c r="B195" s="54"/>
      <c r="C195" s="13" t="s">
        <v>36</v>
      </c>
      <c r="D195" s="20">
        <f t="shared" si="53"/>
        <v>0</v>
      </c>
      <c r="E195" s="20">
        <f t="shared" si="54"/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37"/>
      <c r="Q195" s="37"/>
    </row>
    <row r="196" spans="1:17" ht="15">
      <c r="A196" s="44"/>
      <c r="B196" s="54"/>
      <c r="C196" s="13" t="s">
        <v>37</v>
      </c>
      <c r="D196" s="20">
        <f t="shared" si="53"/>
        <v>0</v>
      </c>
      <c r="E196" s="20">
        <f t="shared" si="54"/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37"/>
      <c r="Q196" s="37"/>
    </row>
    <row r="197" spans="1:17" ht="15">
      <c r="A197" s="44"/>
      <c r="B197" s="54"/>
      <c r="C197" s="13" t="s">
        <v>38</v>
      </c>
      <c r="D197" s="20">
        <f t="shared" si="53"/>
        <v>0</v>
      </c>
      <c r="E197" s="20">
        <f t="shared" si="54"/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37"/>
      <c r="Q197" s="37"/>
    </row>
    <row r="198" spans="1:17" ht="15">
      <c r="A198" s="44"/>
      <c r="B198" s="54"/>
      <c r="C198" s="13" t="s">
        <v>39</v>
      </c>
      <c r="D198" s="20">
        <f t="shared" si="53"/>
        <v>0</v>
      </c>
      <c r="E198" s="20">
        <f t="shared" si="54"/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37"/>
      <c r="Q198" s="37"/>
    </row>
    <row r="199" spans="1:17" ht="15">
      <c r="A199" s="44"/>
      <c r="B199" s="54"/>
      <c r="C199" s="13" t="s">
        <v>40</v>
      </c>
      <c r="D199" s="20">
        <f t="shared" si="53"/>
        <v>0</v>
      </c>
      <c r="E199" s="20">
        <f t="shared" si="54"/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37"/>
      <c r="Q199" s="37"/>
    </row>
    <row r="200" spans="1:17" ht="15">
      <c r="A200" s="44" t="s">
        <v>78</v>
      </c>
      <c r="B200" s="54" t="s">
        <v>89</v>
      </c>
      <c r="C200" s="15" t="s">
        <v>13</v>
      </c>
      <c r="D200" s="18">
        <f>SUM(D203:D211)</f>
        <v>320000</v>
      </c>
      <c r="E200" s="18">
        <f aca="true" t="shared" si="55" ref="E200:O200">SUM(E203:E211)</f>
        <v>0</v>
      </c>
      <c r="F200" s="18">
        <f t="shared" si="55"/>
        <v>1</v>
      </c>
      <c r="G200" s="18">
        <f t="shared" si="55"/>
        <v>0</v>
      </c>
      <c r="H200" s="18">
        <f t="shared" si="55"/>
        <v>0</v>
      </c>
      <c r="I200" s="18">
        <f t="shared" si="55"/>
        <v>0</v>
      </c>
      <c r="J200" s="18">
        <f t="shared" si="55"/>
        <v>397174.36000000004</v>
      </c>
      <c r="K200" s="18">
        <f t="shared" si="55"/>
        <v>0</v>
      </c>
      <c r="L200" s="18">
        <f t="shared" si="55"/>
        <v>0</v>
      </c>
      <c r="M200" s="18">
        <f t="shared" si="55"/>
        <v>0</v>
      </c>
      <c r="N200" s="18">
        <f t="shared" si="55"/>
        <v>400</v>
      </c>
      <c r="O200" s="18">
        <f t="shared" si="55"/>
        <v>0</v>
      </c>
      <c r="P200" s="37" t="s">
        <v>16</v>
      </c>
      <c r="Q200" s="37"/>
    </row>
    <row r="201" spans="1:17" ht="15">
      <c r="A201" s="44"/>
      <c r="B201" s="54"/>
      <c r="C201" s="13" t="s">
        <v>186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37"/>
      <c r="Q201" s="37"/>
    </row>
    <row r="202" spans="1:17" ht="15">
      <c r="A202" s="44"/>
      <c r="B202" s="54"/>
      <c r="C202" s="13" t="s">
        <v>0</v>
      </c>
      <c r="D202" s="20">
        <f aca="true" t="shared" si="56" ref="D202:D211">F202+H202+J202+L202</f>
        <v>0</v>
      </c>
      <c r="E202" s="20">
        <f aca="true" t="shared" si="57" ref="E202:E211">G202+I202+K202+M202</f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37"/>
      <c r="Q202" s="37"/>
    </row>
    <row r="203" spans="1:17" ht="15">
      <c r="A203" s="44"/>
      <c r="B203" s="54"/>
      <c r="C203" s="13" t="s">
        <v>1</v>
      </c>
      <c r="D203" s="20">
        <f t="shared" si="56"/>
        <v>0</v>
      </c>
      <c r="E203" s="20">
        <f t="shared" si="57"/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37"/>
      <c r="Q203" s="37"/>
    </row>
    <row r="204" spans="1:17" ht="15">
      <c r="A204" s="44"/>
      <c r="B204" s="54"/>
      <c r="C204" s="13" t="s">
        <v>31</v>
      </c>
      <c r="D204" s="20">
        <f t="shared" si="56"/>
        <v>0</v>
      </c>
      <c r="E204" s="20">
        <f t="shared" si="57"/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37"/>
      <c r="Q204" s="37"/>
    </row>
    <row r="205" spans="1:17" ht="15">
      <c r="A205" s="44"/>
      <c r="B205" s="54"/>
      <c r="C205" s="13" t="s">
        <v>32</v>
      </c>
      <c r="D205" s="20">
        <v>0</v>
      </c>
      <c r="E205" s="20">
        <f t="shared" si="57"/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f>D205-F205</f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37"/>
      <c r="Q205" s="37"/>
    </row>
    <row r="206" spans="1:17" ht="15">
      <c r="A206" s="44"/>
      <c r="B206" s="54"/>
      <c r="C206" s="13" t="s">
        <v>33</v>
      </c>
      <c r="D206" s="20">
        <v>320000</v>
      </c>
      <c r="E206" s="20">
        <f t="shared" si="57"/>
        <v>0</v>
      </c>
      <c r="F206" s="20">
        <v>1</v>
      </c>
      <c r="G206" s="20">
        <v>0</v>
      </c>
      <c r="H206" s="20">
        <v>0</v>
      </c>
      <c r="I206" s="20">
        <v>0</v>
      </c>
      <c r="J206" s="20">
        <f>(D206*1.241173)-F206</f>
        <v>397174.36000000004</v>
      </c>
      <c r="K206" s="20">
        <v>0</v>
      </c>
      <c r="L206" s="20">
        <v>0</v>
      </c>
      <c r="M206" s="20">
        <v>0</v>
      </c>
      <c r="N206" s="20">
        <v>400</v>
      </c>
      <c r="O206" s="20">
        <v>0</v>
      </c>
      <c r="P206" s="37"/>
      <c r="Q206" s="37"/>
    </row>
    <row r="207" spans="1:17" ht="15">
      <c r="A207" s="44"/>
      <c r="B207" s="54"/>
      <c r="C207" s="13" t="s">
        <v>36</v>
      </c>
      <c r="D207" s="20">
        <f t="shared" si="56"/>
        <v>0</v>
      </c>
      <c r="E207" s="20">
        <f t="shared" si="57"/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37"/>
      <c r="Q207" s="37"/>
    </row>
    <row r="208" spans="1:17" ht="15">
      <c r="A208" s="44"/>
      <c r="B208" s="54"/>
      <c r="C208" s="13" t="s">
        <v>37</v>
      </c>
      <c r="D208" s="20">
        <f t="shared" si="56"/>
        <v>0</v>
      </c>
      <c r="E208" s="20">
        <f t="shared" si="57"/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37"/>
      <c r="Q208" s="37"/>
    </row>
    <row r="209" spans="1:17" ht="15">
      <c r="A209" s="44"/>
      <c r="B209" s="54"/>
      <c r="C209" s="13" t="s">
        <v>38</v>
      </c>
      <c r="D209" s="20">
        <f t="shared" si="56"/>
        <v>0</v>
      </c>
      <c r="E209" s="20">
        <f t="shared" si="57"/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37"/>
      <c r="Q209" s="37"/>
    </row>
    <row r="210" spans="1:17" ht="15">
      <c r="A210" s="44"/>
      <c r="B210" s="54"/>
      <c r="C210" s="13" t="s">
        <v>39</v>
      </c>
      <c r="D210" s="20">
        <f t="shared" si="56"/>
        <v>0</v>
      </c>
      <c r="E210" s="20">
        <f t="shared" si="57"/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37"/>
      <c r="Q210" s="37"/>
    </row>
    <row r="211" spans="1:17" ht="15">
      <c r="A211" s="44"/>
      <c r="B211" s="54"/>
      <c r="C211" s="13" t="s">
        <v>40</v>
      </c>
      <c r="D211" s="20">
        <f t="shared" si="56"/>
        <v>0</v>
      </c>
      <c r="E211" s="20">
        <f t="shared" si="57"/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37"/>
      <c r="Q211" s="37"/>
    </row>
    <row r="212" spans="1:17" ht="15">
      <c r="A212" s="44" t="s">
        <v>80</v>
      </c>
      <c r="B212" s="54" t="s">
        <v>90</v>
      </c>
      <c r="C212" s="15" t="s">
        <v>13</v>
      </c>
      <c r="D212" s="18">
        <f>SUM(D215:D223)</f>
        <v>320000</v>
      </c>
      <c r="E212" s="18">
        <f aca="true" t="shared" si="58" ref="E212:O212">SUM(E215:E223)</f>
        <v>0</v>
      </c>
      <c r="F212" s="18">
        <f t="shared" si="58"/>
        <v>1</v>
      </c>
      <c r="G212" s="18">
        <f t="shared" si="58"/>
        <v>0</v>
      </c>
      <c r="H212" s="18">
        <f t="shared" si="58"/>
        <v>0</v>
      </c>
      <c r="I212" s="18">
        <f t="shared" si="58"/>
        <v>0</v>
      </c>
      <c r="J212" s="18">
        <f t="shared" si="58"/>
        <v>397174.36000000004</v>
      </c>
      <c r="K212" s="18">
        <f t="shared" si="58"/>
        <v>0</v>
      </c>
      <c r="L212" s="18">
        <f t="shared" si="58"/>
        <v>0</v>
      </c>
      <c r="M212" s="18">
        <f t="shared" si="58"/>
        <v>0</v>
      </c>
      <c r="N212" s="18">
        <f t="shared" si="58"/>
        <v>400</v>
      </c>
      <c r="O212" s="18">
        <f t="shared" si="58"/>
        <v>0</v>
      </c>
      <c r="P212" s="37" t="s">
        <v>16</v>
      </c>
      <c r="Q212" s="37"/>
    </row>
    <row r="213" spans="1:17" ht="15">
      <c r="A213" s="44"/>
      <c r="B213" s="54"/>
      <c r="C213" s="13" t="s">
        <v>186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37"/>
      <c r="Q213" s="37"/>
    </row>
    <row r="214" spans="1:17" ht="15">
      <c r="A214" s="44"/>
      <c r="B214" s="54"/>
      <c r="C214" s="13" t="s">
        <v>0</v>
      </c>
      <c r="D214" s="20">
        <f aca="true" t="shared" si="59" ref="D214:D223">F214+H214+J214+L214</f>
        <v>0</v>
      </c>
      <c r="E214" s="20">
        <f aca="true" t="shared" si="60" ref="E214:E223">G214+I214+K214+M214</f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37"/>
      <c r="Q214" s="37"/>
    </row>
    <row r="215" spans="1:17" ht="15">
      <c r="A215" s="44"/>
      <c r="B215" s="54"/>
      <c r="C215" s="13" t="s">
        <v>1</v>
      </c>
      <c r="D215" s="20">
        <f t="shared" si="59"/>
        <v>0</v>
      </c>
      <c r="E215" s="20">
        <f t="shared" si="60"/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37"/>
      <c r="Q215" s="37"/>
    </row>
    <row r="216" spans="1:17" ht="15">
      <c r="A216" s="44"/>
      <c r="B216" s="54"/>
      <c r="C216" s="13" t="s">
        <v>31</v>
      </c>
      <c r="D216" s="20">
        <f t="shared" si="59"/>
        <v>0</v>
      </c>
      <c r="E216" s="20">
        <f t="shared" si="60"/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37"/>
      <c r="Q216" s="37"/>
    </row>
    <row r="217" spans="1:17" ht="15">
      <c r="A217" s="44"/>
      <c r="B217" s="54"/>
      <c r="C217" s="13" t="s">
        <v>32</v>
      </c>
      <c r="D217" s="20">
        <v>0</v>
      </c>
      <c r="E217" s="20">
        <f t="shared" si="60"/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f>D217-F217</f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37"/>
      <c r="Q217" s="37"/>
    </row>
    <row r="218" spans="1:17" ht="15">
      <c r="A218" s="44"/>
      <c r="B218" s="54"/>
      <c r="C218" s="13" t="s">
        <v>33</v>
      </c>
      <c r="D218" s="20">
        <v>320000</v>
      </c>
      <c r="E218" s="20">
        <f t="shared" si="60"/>
        <v>0</v>
      </c>
      <c r="F218" s="20">
        <v>1</v>
      </c>
      <c r="G218" s="20">
        <v>0</v>
      </c>
      <c r="H218" s="20">
        <v>0</v>
      </c>
      <c r="I218" s="20">
        <v>0</v>
      </c>
      <c r="J218" s="20">
        <f>(D218*1.241173)-F218</f>
        <v>397174.36000000004</v>
      </c>
      <c r="K218" s="20">
        <v>0</v>
      </c>
      <c r="L218" s="20">
        <v>0</v>
      </c>
      <c r="M218" s="20">
        <v>0</v>
      </c>
      <c r="N218" s="20">
        <v>400</v>
      </c>
      <c r="O218" s="20">
        <v>0</v>
      </c>
      <c r="P218" s="37"/>
      <c r="Q218" s="37"/>
    </row>
    <row r="219" spans="1:17" ht="15">
      <c r="A219" s="44"/>
      <c r="B219" s="54"/>
      <c r="C219" s="13" t="s">
        <v>36</v>
      </c>
      <c r="D219" s="20">
        <f t="shared" si="59"/>
        <v>0</v>
      </c>
      <c r="E219" s="20">
        <f t="shared" si="60"/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37"/>
      <c r="Q219" s="37"/>
    </row>
    <row r="220" spans="1:17" ht="15">
      <c r="A220" s="44"/>
      <c r="B220" s="54"/>
      <c r="C220" s="13" t="s">
        <v>37</v>
      </c>
      <c r="D220" s="20">
        <f t="shared" si="59"/>
        <v>0</v>
      </c>
      <c r="E220" s="20">
        <f t="shared" si="60"/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37"/>
      <c r="Q220" s="37"/>
    </row>
    <row r="221" spans="1:17" ht="15">
      <c r="A221" s="44"/>
      <c r="B221" s="54"/>
      <c r="C221" s="13" t="s">
        <v>38</v>
      </c>
      <c r="D221" s="20">
        <f t="shared" si="59"/>
        <v>0</v>
      </c>
      <c r="E221" s="20">
        <f t="shared" si="60"/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37"/>
      <c r="Q221" s="37"/>
    </row>
    <row r="222" spans="1:17" ht="15">
      <c r="A222" s="44"/>
      <c r="B222" s="54"/>
      <c r="C222" s="13" t="s">
        <v>39</v>
      </c>
      <c r="D222" s="20">
        <f t="shared" si="59"/>
        <v>0</v>
      </c>
      <c r="E222" s="20">
        <f t="shared" si="60"/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37"/>
      <c r="Q222" s="37"/>
    </row>
    <row r="223" spans="1:17" ht="15">
      <c r="A223" s="44"/>
      <c r="B223" s="54"/>
      <c r="C223" s="13" t="s">
        <v>40</v>
      </c>
      <c r="D223" s="20">
        <f t="shared" si="59"/>
        <v>0</v>
      </c>
      <c r="E223" s="20">
        <f t="shared" si="60"/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37"/>
      <c r="Q223" s="37"/>
    </row>
    <row r="224" spans="1:17" ht="15">
      <c r="A224" s="44" t="s">
        <v>82</v>
      </c>
      <c r="B224" s="54" t="s">
        <v>92</v>
      </c>
      <c r="C224" s="15" t="s">
        <v>13</v>
      </c>
      <c r="D224" s="18">
        <f>SUM(D226:D235)</f>
        <v>320000</v>
      </c>
      <c r="E224" s="18">
        <f aca="true" t="shared" si="61" ref="E224:O224">SUM(E226:E235)</f>
        <v>0</v>
      </c>
      <c r="F224" s="18">
        <f t="shared" si="61"/>
        <v>1</v>
      </c>
      <c r="G224" s="18">
        <f t="shared" si="61"/>
        <v>0</v>
      </c>
      <c r="H224" s="18">
        <f t="shared" si="61"/>
        <v>0</v>
      </c>
      <c r="I224" s="18">
        <f t="shared" si="61"/>
        <v>0</v>
      </c>
      <c r="J224" s="18">
        <f t="shared" si="61"/>
        <v>356842.2</v>
      </c>
      <c r="K224" s="18">
        <f t="shared" si="61"/>
        <v>0</v>
      </c>
      <c r="L224" s="18">
        <f t="shared" si="61"/>
        <v>0</v>
      </c>
      <c r="M224" s="18">
        <f t="shared" si="61"/>
        <v>0</v>
      </c>
      <c r="N224" s="18">
        <f t="shared" si="61"/>
        <v>400</v>
      </c>
      <c r="O224" s="18">
        <f t="shared" si="61"/>
        <v>0</v>
      </c>
      <c r="P224" s="37" t="s">
        <v>16</v>
      </c>
      <c r="Q224" s="37"/>
    </row>
    <row r="225" spans="1:17" ht="15">
      <c r="A225" s="44"/>
      <c r="B225" s="54"/>
      <c r="C225" s="13" t="s">
        <v>186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37"/>
      <c r="Q225" s="37"/>
    </row>
    <row r="226" spans="1:17" ht="15">
      <c r="A226" s="44"/>
      <c r="B226" s="54"/>
      <c r="C226" s="13" t="s">
        <v>0</v>
      </c>
      <c r="D226" s="20">
        <f aca="true" t="shared" si="62" ref="D226:D235">F226+H226+J226+L226</f>
        <v>0</v>
      </c>
      <c r="E226" s="20">
        <f aca="true" t="shared" si="63" ref="E226:E235">G226+I226+K226+M226</f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37"/>
      <c r="Q226" s="37"/>
    </row>
    <row r="227" spans="1:17" ht="15">
      <c r="A227" s="44"/>
      <c r="B227" s="54"/>
      <c r="C227" s="13" t="s">
        <v>1</v>
      </c>
      <c r="D227" s="20">
        <v>0</v>
      </c>
      <c r="E227" s="20">
        <f t="shared" si="63"/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f>D227-F227</f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37"/>
      <c r="Q227" s="37"/>
    </row>
    <row r="228" spans="1:17" ht="15">
      <c r="A228" s="44"/>
      <c r="B228" s="54"/>
      <c r="C228" s="13" t="s">
        <v>31</v>
      </c>
      <c r="D228" s="20">
        <v>320000</v>
      </c>
      <c r="E228" s="20">
        <f t="shared" si="63"/>
        <v>0</v>
      </c>
      <c r="F228" s="20">
        <v>1</v>
      </c>
      <c r="G228" s="20">
        <v>0</v>
      </c>
      <c r="H228" s="20">
        <v>0</v>
      </c>
      <c r="I228" s="20">
        <v>0</v>
      </c>
      <c r="J228" s="20">
        <f>(D228*1.115135)-F228</f>
        <v>356842.2</v>
      </c>
      <c r="K228" s="20">
        <v>0</v>
      </c>
      <c r="L228" s="20">
        <v>0</v>
      </c>
      <c r="M228" s="20">
        <v>0</v>
      </c>
      <c r="N228" s="20">
        <v>400</v>
      </c>
      <c r="O228" s="20">
        <v>0</v>
      </c>
      <c r="P228" s="37"/>
      <c r="Q228" s="37"/>
    </row>
    <row r="229" spans="1:17" ht="15">
      <c r="A229" s="44"/>
      <c r="B229" s="54"/>
      <c r="C229" s="13" t="s">
        <v>32</v>
      </c>
      <c r="D229" s="20">
        <f t="shared" si="62"/>
        <v>0</v>
      </c>
      <c r="E229" s="20">
        <f t="shared" si="63"/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37"/>
      <c r="Q229" s="37"/>
    </row>
    <row r="230" spans="1:17" ht="15">
      <c r="A230" s="44"/>
      <c r="B230" s="54"/>
      <c r="C230" s="13" t="s">
        <v>33</v>
      </c>
      <c r="D230" s="20">
        <f t="shared" si="62"/>
        <v>0</v>
      </c>
      <c r="E230" s="20">
        <f t="shared" si="63"/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37"/>
      <c r="Q230" s="37"/>
    </row>
    <row r="231" spans="1:17" ht="15">
      <c r="A231" s="44"/>
      <c r="B231" s="54"/>
      <c r="C231" s="13" t="s">
        <v>36</v>
      </c>
      <c r="D231" s="20">
        <f t="shared" si="62"/>
        <v>0</v>
      </c>
      <c r="E231" s="20">
        <f t="shared" si="63"/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37"/>
      <c r="Q231" s="37"/>
    </row>
    <row r="232" spans="1:17" ht="15">
      <c r="A232" s="44"/>
      <c r="B232" s="54"/>
      <c r="C232" s="13" t="s">
        <v>37</v>
      </c>
      <c r="D232" s="20">
        <f t="shared" si="62"/>
        <v>0</v>
      </c>
      <c r="E232" s="20">
        <f t="shared" si="63"/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20">
        <v>0</v>
      </c>
      <c r="P232" s="37"/>
      <c r="Q232" s="37"/>
    </row>
    <row r="233" spans="1:17" ht="15">
      <c r="A233" s="44"/>
      <c r="B233" s="54"/>
      <c r="C233" s="13" t="s">
        <v>38</v>
      </c>
      <c r="D233" s="20">
        <f t="shared" si="62"/>
        <v>0</v>
      </c>
      <c r="E233" s="20">
        <f t="shared" si="63"/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37"/>
      <c r="Q233" s="37"/>
    </row>
    <row r="234" spans="1:17" ht="15">
      <c r="A234" s="44"/>
      <c r="B234" s="54"/>
      <c r="C234" s="13" t="s">
        <v>39</v>
      </c>
      <c r="D234" s="20">
        <f t="shared" si="62"/>
        <v>0</v>
      </c>
      <c r="E234" s="20">
        <f t="shared" si="63"/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37"/>
      <c r="Q234" s="37"/>
    </row>
    <row r="235" spans="1:17" ht="15">
      <c r="A235" s="44"/>
      <c r="B235" s="54"/>
      <c r="C235" s="13" t="s">
        <v>40</v>
      </c>
      <c r="D235" s="20">
        <f t="shared" si="62"/>
        <v>0</v>
      </c>
      <c r="E235" s="20">
        <f t="shared" si="63"/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37"/>
      <c r="Q235" s="37"/>
    </row>
    <row r="236" spans="1:17" ht="15">
      <c r="A236" s="44" t="s">
        <v>85</v>
      </c>
      <c r="B236" s="54" t="s">
        <v>93</v>
      </c>
      <c r="C236" s="15" t="s">
        <v>13</v>
      </c>
      <c r="D236" s="18">
        <f>SUM(D238:D247)</f>
        <v>320000</v>
      </c>
      <c r="E236" s="18">
        <f aca="true" t="shared" si="64" ref="E236:O236">SUM(E238:E247)</f>
        <v>0</v>
      </c>
      <c r="F236" s="18">
        <f t="shared" si="64"/>
        <v>1</v>
      </c>
      <c r="G236" s="18">
        <f t="shared" si="64"/>
        <v>0</v>
      </c>
      <c r="H236" s="18">
        <f t="shared" si="64"/>
        <v>0</v>
      </c>
      <c r="I236" s="18">
        <f t="shared" si="64"/>
        <v>0</v>
      </c>
      <c r="J236" s="18">
        <f t="shared" si="64"/>
        <v>376468.44</v>
      </c>
      <c r="K236" s="18">
        <f t="shared" si="64"/>
        <v>0</v>
      </c>
      <c r="L236" s="18">
        <f t="shared" si="64"/>
        <v>0</v>
      </c>
      <c r="M236" s="18">
        <f t="shared" si="64"/>
        <v>0</v>
      </c>
      <c r="N236" s="18">
        <f t="shared" si="64"/>
        <v>400</v>
      </c>
      <c r="O236" s="18">
        <f t="shared" si="64"/>
        <v>0</v>
      </c>
      <c r="P236" s="37" t="s">
        <v>16</v>
      </c>
      <c r="Q236" s="37"/>
    </row>
    <row r="237" spans="1:17" ht="15">
      <c r="A237" s="44"/>
      <c r="B237" s="54"/>
      <c r="C237" s="13" t="s">
        <v>186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37"/>
      <c r="Q237" s="37"/>
    </row>
    <row r="238" spans="1:17" ht="15">
      <c r="A238" s="44"/>
      <c r="B238" s="54"/>
      <c r="C238" s="13" t="s">
        <v>0</v>
      </c>
      <c r="D238" s="20">
        <f aca="true" t="shared" si="65" ref="D238:D247">F238+H238+J238+L238</f>
        <v>0</v>
      </c>
      <c r="E238" s="20">
        <f aca="true" t="shared" si="66" ref="E238:E247">G238+I238+K238+M238</f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37"/>
      <c r="Q238" s="37"/>
    </row>
    <row r="239" spans="1:17" ht="15">
      <c r="A239" s="44"/>
      <c r="B239" s="54"/>
      <c r="C239" s="13" t="s">
        <v>1</v>
      </c>
      <c r="D239" s="20">
        <f t="shared" si="65"/>
        <v>0</v>
      </c>
      <c r="E239" s="20">
        <f t="shared" si="66"/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37"/>
      <c r="Q239" s="37"/>
    </row>
    <row r="240" spans="1:17" ht="15">
      <c r="A240" s="44"/>
      <c r="B240" s="54"/>
      <c r="C240" s="13" t="s">
        <v>31</v>
      </c>
      <c r="D240" s="20">
        <v>0</v>
      </c>
      <c r="E240" s="20">
        <f t="shared" si="66"/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f>D240-F240</f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37"/>
      <c r="Q240" s="37"/>
    </row>
    <row r="241" spans="1:17" ht="15">
      <c r="A241" s="44"/>
      <c r="B241" s="54"/>
      <c r="C241" s="13" t="s">
        <v>32</v>
      </c>
      <c r="D241" s="20">
        <v>320000</v>
      </c>
      <c r="E241" s="20">
        <f t="shared" si="66"/>
        <v>0</v>
      </c>
      <c r="F241" s="20">
        <v>1</v>
      </c>
      <c r="G241" s="20">
        <v>0</v>
      </c>
      <c r="H241" s="20">
        <v>0</v>
      </c>
      <c r="I241" s="20">
        <v>0</v>
      </c>
      <c r="J241" s="20">
        <f>(D241*1.176467)-F241</f>
        <v>376468.44</v>
      </c>
      <c r="K241" s="20">
        <v>0</v>
      </c>
      <c r="L241" s="20">
        <v>0</v>
      </c>
      <c r="M241" s="20">
        <v>0</v>
      </c>
      <c r="N241" s="20">
        <v>400</v>
      </c>
      <c r="O241" s="20">
        <v>0</v>
      </c>
      <c r="P241" s="37"/>
      <c r="Q241" s="37"/>
    </row>
    <row r="242" spans="1:17" ht="15">
      <c r="A242" s="44"/>
      <c r="B242" s="54"/>
      <c r="C242" s="13" t="s">
        <v>33</v>
      </c>
      <c r="D242" s="20">
        <f t="shared" si="65"/>
        <v>0</v>
      </c>
      <c r="E242" s="20">
        <f t="shared" si="66"/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37"/>
      <c r="Q242" s="37"/>
    </row>
    <row r="243" spans="1:17" ht="15">
      <c r="A243" s="44"/>
      <c r="B243" s="54"/>
      <c r="C243" s="13" t="s">
        <v>36</v>
      </c>
      <c r="D243" s="20">
        <f t="shared" si="65"/>
        <v>0</v>
      </c>
      <c r="E243" s="20">
        <f t="shared" si="66"/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37"/>
      <c r="Q243" s="37"/>
    </row>
    <row r="244" spans="1:17" ht="15">
      <c r="A244" s="44"/>
      <c r="B244" s="54"/>
      <c r="C244" s="13" t="s">
        <v>37</v>
      </c>
      <c r="D244" s="20">
        <f t="shared" si="65"/>
        <v>0</v>
      </c>
      <c r="E244" s="20">
        <f t="shared" si="66"/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37"/>
      <c r="Q244" s="37"/>
    </row>
    <row r="245" spans="1:17" ht="15">
      <c r="A245" s="44"/>
      <c r="B245" s="54"/>
      <c r="C245" s="13" t="s">
        <v>38</v>
      </c>
      <c r="D245" s="20">
        <f t="shared" si="65"/>
        <v>0</v>
      </c>
      <c r="E245" s="20">
        <f t="shared" si="66"/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37"/>
      <c r="Q245" s="37"/>
    </row>
    <row r="246" spans="1:17" ht="15">
      <c r="A246" s="44"/>
      <c r="B246" s="54"/>
      <c r="C246" s="13" t="s">
        <v>39</v>
      </c>
      <c r="D246" s="20">
        <f t="shared" si="65"/>
        <v>0</v>
      </c>
      <c r="E246" s="20">
        <f t="shared" si="66"/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37"/>
      <c r="Q246" s="37"/>
    </row>
    <row r="247" spans="1:17" ht="15">
      <c r="A247" s="44"/>
      <c r="B247" s="54"/>
      <c r="C247" s="13" t="s">
        <v>40</v>
      </c>
      <c r="D247" s="20">
        <f t="shared" si="65"/>
        <v>0</v>
      </c>
      <c r="E247" s="20">
        <f t="shared" si="66"/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37"/>
      <c r="Q247" s="37"/>
    </row>
    <row r="248" spans="1:17" ht="15">
      <c r="A248" s="44" t="s">
        <v>86</v>
      </c>
      <c r="B248" s="54" t="s">
        <v>94</v>
      </c>
      <c r="C248" s="15" t="s">
        <v>13</v>
      </c>
      <c r="D248" s="18">
        <f>SUM(D250:D259)</f>
        <v>320000</v>
      </c>
      <c r="E248" s="18">
        <f aca="true" t="shared" si="67" ref="E248:O248">SUM(E250:E259)</f>
        <v>0</v>
      </c>
      <c r="F248" s="18">
        <f t="shared" si="67"/>
        <v>1</v>
      </c>
      <c r="G248" s="18">
        <f t="shared" si="67"/>
        <v>0</v>
      </c>
      <c r="H248" s="18">
        <f t="shared" si="67"/>
        <v>0</v>
      </c>
      <c r="I248" s="18">
        <f t="shared" si="67"/>
        <v>0</v>
      </c>
      <c r="J248" s="18">
        <f t="shared" si="67"/>
        <v>419018.83999999997</v>
      </c>
      <c r="K248" s="18">
        <f t="shared" si="67"/>
        <v>0</v>
      </c>
      <c r="L248" s="18">
        <f t="shared" si="67"/>
        <v>0</v>
      </c>
      <c r="M248" s="18">
        <f t="shared" si="67"/>
        <v>0</v>
      </c>
      <c r="N248" s="18">
        <f t="shared" si="67"/>
        <v>400</v>
      </c>
      <c r="O248" s="18">
        <f t="shared" si="67"/>
        <v>0</v>
      </c>
      <c r="P248" s="37" t="s">
        <v>16</v>
      </c>
      <c r="Q248" s="37"/>
    </row>
    <row r="249" spans="1:17" ht="15">
      <c r="A249" s="44"/>
      <c r="B249" s="54"/>
      <c r="C249" s="13" t="s">
        <v>186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37"/>
      <c r="Q249" s="37"/>
    </row>
    <row r="250" spans="1:17" ht="15">
      <c r="A250" s="44"/>
      <c r="B250" s="54"/>
      <c r="C250" s="13" t="s">
        <v>0</v>
      </c>
      <c r="D250" s="20">
        <f aca="true" t="shared" si="68" ref="D250:D259">F250+H250+J250+L250</f>
        <v>0</v>
      </c>
      <c r="E250" s="20">
        <f aca="true" t="shared" si="69" ref="E250:E259">G250+I250+K250+M250</f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37"/>
      <c r="Q250" s="37"/>
    </row>
    <row r="251" spans="1:17" ht="15">
      <c r="A251" s="44"/>
      <c r="B251" s="54"/>
      <c r="C251" s="13" t="s">
        <v>1</v>
      </c>
      <c r="D251" s="20">
        <f t="shared" si="68"/>
        <v>0</v>
      </c>
      <c r="E251" s="20">
        <f t="shared" si="69"/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37"/>
      <c r="Q251" s="37"/>
    </row>
    <row r="252" spans="1:17" ht="15">
      <c r="A252" s="44"/>
      <c r="B252" s="54"/>
      <c r="C252" s="13" t="s">
        <v>31</v>
      </c>
      <c r="D252" s="20">
        <f t="shared" si="68"/>
        <v>0</v>
      </c>
      <c r="E252" s="20">
        <f t="shared" si="69"/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37"/>
      <c r="Q252" s="37"/>
    </row>
    <row r="253" spans="1:17" ht="15">
      <c r="A253" s="44"/>
      <c r="B253" s="54"/>
      <c r="C253" s="13" t="s">
        <v>32</v>
      </c>
      <c r="D253" s="20">
        <f t="shared" si="68"/>
        <v>0</v>
      </c>
      <c r="E253" s="20">
        <f t="shared" si="69"/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  <c r="O253" s="20">
        <v>0</v>
      </c>
      <c r="P253" s="37"/>
      <c r="Q253" s="37"/>
    </row>
    <row r="254" spans="1:17" ht="15">
      <c r="A254" s="44"/>
      <c r="B254" s="54"/>
      <c r="C254" s="13" t="s">
        <v>33</v>
      </c>
      <c r="D254" s="20">
        <v>0</v>
      </c>
      <c r="E254" s="20">
        <f t="shared" si="69"/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f>D254-F254</f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37"/>
      <c r="Q254" s="37"/>
    </row>
    <row r="255" spans="1:17" ht="15">
      <c r="A255" s="44"/>
      <c r="B255" s="54"/>
      <c r="C255" s="13" t="s">
        <v>36</v>
      </c>
      <c r="D255" s="20">
        <v>320000</v>
      </c>
      <c r="E255" s="20">
        <f t="shared" si="69"/>
        <v>0</v>
      </c>
      <c r="F255" s="20">
        <v>1</v>
      </c>
      <c r="G255" s="20">
        <v>0</v>
      </c>
      <c r="H255" s="20">
        <v>0</v>
      </c>
      <c r="I255" s="20">
        <v>0</v>
      </c>
      <c r="J255" s="20">
        <f>(D255*1.309437)-F255</f>
        <v>419018.83999999997</v>
      </c>
      <c r="K255" s="20">
        <v>0</v>
      </c>
      <c r="L255" s="20">
        <v>0</v>
      </c>
      <c r="M255" s="20">
        <v>0</v>
      </c>
      <c r="N255" s="20">
        <v>400</v>
      </c>
      <c r="O255" s="20">
        <v>0</v>
      </c>
      <c r="P255" s="37"/>
      <c r="Q255" s="37"/>
    </row>
    <row r="256" spans="1:17" ht="15">
      <c r="A256" s="44"/>
      <c r="B256" s="54"/>
      <c r="C256" s="13" t="s">
        <v>37</v>
      </c>
      <c r="D256" s="20">
        <f t="shared" si="68"/>
        <v>0</v>
      </c>
      <c r="E256" s="20">
        <f t="shared" si="69"/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37"/>
      <c r="Q256" s="37"/>
    </row>
    <row r="257" spans="1:17" ht="15">
      <c r="A257" s="44"/>
      <c r="B257" s="54"/>
      <c r="C257" s="13" t="s">
        <v>38</v>
      </c>
      <c r="D257" s="20">
        <f t="shared" si="68"/>
        <v>0</v>
      </c>
      <c r="E257" s="20">
        <f t="shared" si="69"/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37"/>
      <c r="Q257" s="37"/>
    </row>
    <row r="258" spans="1:17" ht="15">
      <c r="A258" s="44"/>
      <c r="B258" s="54"/>
      <c r="C258" s="13" t="s">
        <v>39</v>
      </c>
      <c r="D258" s="20">
        <f t="shared" si="68"/>
        <v>0</v>
      </c>
      <c r="E258" s="20">
        <f t="shared" si="69"/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37"/>
      <c r="Q258" s="37"/>
    </row>
    <row r="259" spans="1:17" ht="15">
      <c r="A259" s="44"/>
      <c r="B259" s="54"/>
      <c r="C259" s="13" t="s">
        <v>40</v>
      </c>
      <c r="D259" s="20">
        <f t="shared" si="68"/>
        <v>0</v>
      </c>
      <c r="E259" s="20">
        <f t="shared" si="69"/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37"/>
      <c r="Q259" s="37"/>
    </row>
    <row r="260" spans="1:17" ht="15">
      <c r="A260" s="44" t="s">
        <v>87</v>
      </c>
      <c r="B260" s="54" t="s">
        <v>95</v>
      </c>
      <c r="C260" s="15" t="s">
        <v>13</v>
      </c>
      <c r="D260" s="18">
        <f>SUM(D262:D271)</f>
        <v>320000</v>
      </c>
      <c r="E260" s="18">
        <f aca="true" t="shared" si="70" ref="E260:O260">SUM(E262:E271)</f>
        <v>0</v>
      </c>
      <c r="F260" s="18">
        <f t="shared" si="70"/>
        <v>1</v>
      </c>
      <c r="G260" s="18">
        <f t="shared" si="70"/>
        <v>0</v>
      </c>
      <c r="H260" s="18">
        <f t="shared" si="70"/>
        <v>0</v>
      </c>
      <c r="I260" s="18">
        <f t="shared" si="70"/>
        <v>0</v>
      </c>
      <c r="J260" s="18">
        <f t="shared" si="70"/>
        <v>356842.2</v>
      </c>
      <c r="K260" s="18">
        <f t="shared" si="70"/>
        <v>0</v>
      </c>
      <c r="L260" s="18">
        <f t="shared" si="70"/>
        <v>0</v>
      </c>
      <c r="M260" s="18">
        <f t="shared" si="70"/>
        <v>0</v>
      </c>
      <c r="N260" s="18">
        <f t="shared" si="70"/>
        <v>400</v>
      </c>
      <c r="O260" s="18">
        <f t="shared" si="70"/>
        <v>0</v>
      </c>
      <c r="P260" s="37" t="s">
        <v>16</v>
      </c>
      <c r="Q260" s="37"/>
    </row>
    <row r="261" spans="1:17" ht="15">
      <c r="A261" s="44"/>
      <c r="B261" s="54"/>
      <c r="C261" s="13" t="s">
        <v>186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37"/>
      <c r="Q261" s="37"/>
    </row>
    <row r="262" spans="1:17" ht="15">
      <c r="A262" s="44"/>
      <c r="B262" s="54"/>
      <c r="C262" s="13" t="s">
        <v>0</v>
      </c>
      <c r="D262" s="20">
        <f aca="true" t="shared" si="71" ref="D262:D271">F262+H262+J262+L262</f>
        <v>0</v>
      </c>
      <c r="E262" s="20">
        <f aca="true" t="shared" si="72" ref="E262:E271">G262+I262+K262+M262</f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37"/>
      <c r="Q262" s="37"/>
    </row>
    <row r="263" spans="1:17" ht="15">
      <c r="A263" s="44"/>
      <c r="B263" s="54"/>
      <c r="C263" s="13" t="s">
        <v>1</v>
      </c>
      <c r="D263" s="20">
        <v>0</v>
      </c>
      <c r="E263" s="20">
        <f t="shared" si="72"/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f>D263-F263</f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37"/>
      <c r="Q263" s="37"/>
    </row>
    <row r="264" spans="1:17" ht="15">
      <c r="A264" s="44"/>
      <c r="B264" s="54"/>
      <c r="C264" s="13" t="s">
        <v>31</v>
      </c>
      <c r="D264" s="20">
        <v>320000</v>
      </c>
      <c r="E264" s="20">
        <f t="shared" si="72"/>
        <v>0</v>
      </c>
      <c r="F264" s="20">
        <v>1</v>
      </c>
      <c r="G264" s="20">
        <v>0</v>
      </c>
      <c r="H264" s="20">
        <v>0</v>
      </c>
      <c r="I264" s="20">
        <v>0</v>
      </c>
      <c r="J264" s="20">
        <f>(D264*1.115135)-F264</f>
        <v>356842.2</v>
      </c>
      <c r="K264" s="20">
        <v>0</v>
      </c>
      <c r="L264" s="20">
        <v>0</v>
      </c>
      <c r="M264" s="20">
        <v>0</v>
      </c>
      <c r="N264" s="20">
        <v>400</v>
      </c>
      <c r="O264" s="20">
        <v>0</v>
      </c>
      <c r="P264" s="37"/>
      <c r="Q264" s="37"/>
    </row>
    <row r="265" spans="1:17" ht="15">
      <c r="A265" s="44"/>
      <c r="B265" s="54"/>
      <c r="C265" s="13" t="s">
        <v>32</v>
      </c>
      <c r="D265" s="20">
        <f t="shared" si="71"/>
        <v>0</v>
      </c>
      <c r="E265" s="20">
        <f t="shared" si="72"/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37"/>
      <c r="Q265" s="37"/>
    </row>
    <row r="266" spans="1:17" ht="15">
      <c r="A266" s="44"/>
      <c r="B266" s="54"/>
      <c r="C266" s="13" t="s">
        <v>33</v>
      </c>
      <c r="D266" s="20">
        <f t="shared" si="71"/>
        <v>0</v>
      </c>
      <c r="E266" s="20">
        <f t="shared" si="72"/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37"/>
      <c r="Q266" s="37"/>
    </row>
    <row r="267" spans="1:17" ht="15">
      <c r="A267" s="44"/>
      <c r="B267" s="54"/>
      <c r="C267" s="13" t="s">
        <v>36</v>
      </c>
      <c r="D267" s="20">
        <f t="shared" si="71"/>
        <v>0</v>
      </c>
      <c r="E267" s="20">
        <f t="shared" si="72"/>
        <v>0</v>
      </c>
      <c r="F267" s="20">
        <v>0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  <c r="O267" s="20">
        <v>0</v>
      </c>
      <c r="P267" s="37"/>
      <c r="Q267" s="37"/>
    </row>
    <row r="268" spans="1:17" ht="15">
      <c r="A268" s="44"/>
      <c r="B268" s="54"/>
      <c r="C268" s="13" t="s">
        <v>37</v>
      </c>
      <c r="D268" s="20">
        <f t="shared" si="71"/>
        <v>0</v>
      </c>
      <c r="E268" s="20">
        <f t="shared" si="72"/>
        <v>0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37"/>
      <c r="Q268" s="37"/>
    </row>
    <row r="269" spans="1:17" ht="15">
      <c r="A269" s="44"/>
      <c r="B269" s="54"/>
      <c r="C269" s="13" t="s">
        <v>38</v>
      </c>
      <c r="D269" s="20">
        <f t="shared" si="71"/>
        <v>0</v>
      </c>
      <c r="E269" s="20">
        <f t="shared" si="72"/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37"/>
      <c r="Q269" s="37"/>
    </row>
    <row r="270" spans="1:17" ht="15">
      <c r="A270" s="44"/>
      <c r="B270" s="54"/>
      <c r="C270" s="13" t="s">
        <v>39</v>
      </c>
      <c r="D270" s="20">
        <f t="shared" si="71"/>
        <v>0</v>
      </c>
      <c r="E270" s="20">
        <f t="shared" si="72"/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37"/>
      <c r="Q270" s="37"/>
    </row>
    <row r="271" spans="1:17" ht="15">
      <c r="A271" s="44"/>
      <c r="B271" s="54"/>
      <c r="C271" s="13" t="s">
        <v>40</v>
      </c>
      <c r="D271" s="20">
        <f t="shared" si="71"/>
        <v>0</v>
      </c>
      <c r="E271" s="20">
        <f t="shared" si="72"/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37"/>
      <c r="Q271" s="37"/>
    </row>
    <row r="272" spans="1:17" ht="15">
      <c r="A272" s="44" t="s">
        <v>91</v>
      </c>
      <c r="B272" s="54" t="s">
        <v>141</v>
      </c>
      <c r="C272" s="15" t="s">
        <v>13</v>
      </c>
      <c r="D272" s="18">
        <f>SUM(D274:D283)</f>
        <v>160000</v>
      </c>
      <c r="E272" s="18">
        <f aca="true" t="shared" si="73" ref="E272:O272">SUM(E274:E283)</f>
        <v>0</v>
      </c>
      <c r="F272" s="18">
        <f t="shared" si="73"/>
        <v>1</v>
      </c>
      <c r="G272" s="18">
        <f t="shared" si="73"/>
        <v>0</v>
      </c>
      <c r="H272" s="18">
        <f t="shared" si="73"/>
        <v>0</v>
      </c>
      <c r="I272" s="18">
        <f t="shared" si="73"/>
        <v>0</v>
      </c>
      <c r="J272" s="18">
        <f t="shared" si="73"/>
        <v>178420.6</v>
      </c>
      <c r="K272" s="18">
        <f t="shared" si="73"/>
        <v>0</v>
      </c>
      <c r="L272" s="18">
        <f t="shared" si="73"/>
        <v>0</v>
      </c>
      <c r="M272" s="18">
        <f t="shared" si="73"/>
        <v>0</v>
      </c>
      <c r="N272" s="18">
        <f t="shared" si="73"/>
        <v>200</v>
      </c>
      <c r="O272" s="18">
        <f t="shared" si="73"/>
        <v>0</v>
      </c>
      <c r="P272" s="37" t="s">
        <v>16</v>
      </c>
      <c r="Q272" s="37"/>
    </row>
    <row r="273" spans="1:17" ht="15">
      <c r="A273" s="44"/>
      <c r="B273" s="54"/>
      <c r="C273" s="13" t="s">
        <v>186</v>
      </c>
      <c r="D273" s="20">
        <v>0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0</v>
      </c>
      <c r="P273" s="37"/>
      <c r="Q273" s="37"/>
    </row>
    <row r="274" spans="1:17" ht="15">
      <c r="A274" s="44"/>
      <c r="B274" s="54"/>
      <c r="C274" s="13" t="s">
        <v>0</v>
      </c>
      <c r="D274" s="20">
        <f aca="true" t="shared" si="74" ref="D274:D283">F274+H274+J274+L274</f>
        <v>0</v>
      </c>
      <c r="E274" s="20">
        <f aca="true" t="shared" si="75" ref="E274:E283">G274+I274+K274+M274</f>
        <v>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37"/>
      <c r="Q274" s="37"/>
    </row>
    <row r="275" spans="1:17" ht="15">
      <c r="A275" s="44"/>
      <c r="B275" s="54"/>
      <c r="C275" s="13" t="s">
        <v>1</v>
      </c>
      <c r="D275" s="20">
        <v>0</v>
      </c>
      <c r="E275" s="20">
        <f t="shared" si="75"/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f>D275-F275</f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37"/>
      <c r="Q275" s="37"/>
    </row>
    <row r="276" spans="1:17" ht="15">
      <c r="A276" s="44"/>
      <c r="B276" s="54"/>
      <c r="C276" s="13" t="s">
        <v>31</v>
      </c>
      <c r="D276" s="20">
        <v>160000</v>
      </c>
      <c r="E276" s="20">
        <f t="shared" si="75"/>
        <v>0</v>
      </c>
      <c r="F276" s="20">
        <v>1</v>
      </c>
      <c r="G276" s="20">
        <v>0</v>
      </c>
      <c r="H276" s="20">
        <v>0</v>
      </c>
      <c r="I276" s="20">
        <v>0</v>
      </c>
      <c r="J276" s="20">
        <f>(D276*1.115135)-F276</f>
        <v>178420.6</v>
      </c>
      <c r="K276" s="20">
        <v>0</v>
      </c>
      <c r="L276" s="20">
        <v>0</v>
      </c>
      <c r="M276" s="20">
        <v>0</v>
      </c>
      <c r="N276" s="20">
        <v>200</v>
      </c>
      <c r="O276" s="20">
        <v>0</v>
      </c>
      <c r="P276" s="37"/>
      <c r="Q276" s="37"/>
    </row>
    <row r="277" spans="1:17" ht="15">
      <c r="A277" s="44"/>
      <c r="B277" s="54"/>
      <c r="C277" s="13" t="s">
        <v>32</v>
      </c>
      <c r="D277" s="20">
        <f t="shared" si="74"/>
        <v>0</v>
      </c>
      <c r="E277" s="20">
        <f t="shared" si="75"/>
        <v>0</v>
      </c>
      <c r="F277" s="20">
        <v>0</v>
      </c>
      <c r="G277" s="20">
        <v>0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P277" s="37"/>
      <c r="Q277" s="37"/>
    </row>
    <row r="278" spans="1:17" ht="15">
      <c r="A278" s="44"/>
      <c r="B278" s="54"/>
      <c r="C278" s="13" t="s">
        <v>33</v>
      </c>
      <c r="D278" s="20">
        <f t="shared" si="74"/>
        <v>0</v>
      </c>
      <c r="E278" s="20">
        <f t="shared" si="75"/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37"/>
      <c r="Q278" s="37"/>
    </row>
    <row r="279" spans="1:17" ht="15">
      <c r="A279" s="44"/>
      <c r="B279" s="54"/>
      <c r="C279" s="13" t="s">
        <v>36</v>
      </c>
      <c r="D279" s="20">
        <f t="shared" si="74"/>
        <v>0</v>
      </c>
      <c r="E279" s="20">
        <f t="shared" si="75"/>
        <v>0</v>
      </c>
      <c r="F279" s="20">
        <v>0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37"/>
      <c r="Q279" s="37"/>
    </row>
    <row r="280" spans="1:17" ht="15">
      <c r="A280" s="44"/>
      <c r="B280" s="54"/>
      <c r="C280" s="13" t="s">
        <v>37</v>
      </c>
      <c r="D280" s="20">
        <f t="shared" si="74"/>
        <v>0</v>
      </c>
      <c r="E280" s="20">
        <f t="shared" si="75"/>
        <v>0</v>
      </c>
      <c r="F280" s="20">
        <v>0</v>
      </c>
      <c r="G280" s="20">
        <v>0</v>
      </c>
      <c r="H280" s="20">
        <v>0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37"/>
      <c r="Q280" s="37"/>
    </row>
    <row r="281" spans="1:17" ht="15">
      <c r="A281" s="44"/>
      <c r="B281" s="54"/>
      <c r="C281" s="13" t="s">
        <v>38</v>
      </c>
      <c r="D281" s="20">
        <f t="shared" si="74"/>
        <v>0</v>
      </c>
      <c r="E281" s="20">
        <f t="shared" si="75"/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37"/>
      <c r="Q281" s="37"/>
    </row>
    <row r="282" spans="1:17" ht="15">
      <c r="A282" s="44"/>
      <c r="B282" s="54"/>
      <c r="C282" s="13" t="s">
        <v>39</v>
      </c>
      <c r="D282" s="20">
        <f t="shared" si="74"/>
        <v>0</v>
      </c>
      <c r="E282" s="20">
        <f t="shared" si="75"/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P282" s="37"/>
      <c r="Q282" s="37"/>
    </row>
    <row r="283" spans="1:17" ht="15">
      <c r="A283" s="44"/>
      <c r="B283" s="54"/>
      <c r="C283" s="13" t="s">
        <v>40</v>
      </c>
      <c r="D283" s="20">
        <f t="shared" si="74"/>
        <v>0</v>
      </c>
      <c r="E283" s="20">
        <f t="shared" si="75"/>
        <v>0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20">
        <v>0</v>
      </c>
      <c r="M283" s="20">
        <v>0</v>
      </c>
      <c r="N283" s="20">
        <v>0</v>
      </c>
      <c r="O283" s="20">
        <v>0</v>
      </c>
      <c r="P283" s="37"/>
      <c r="Q283" s="37"/>
    </row>
    <row r="284" spans="1:17" ht="15">
      <c r="A284" s="63" t="s">
        <v>146</v>
      </c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35"/>
    </row>
    <row r="285" spans="1:17" s="5" customFormat="1" ht="14.25">
      <c r="A285" s="46" t="s">
        <v>44</v>
      </c>
      <c r="B285" s="47" t="s">
        <v>122</v>
      </c>
      <c r="C285" s="15" t="s">
        <v>13</v>
      </c>
      <c r="D285" s="18">
        <f aca="true" t="shared" si="76" ref="D285:O285">SUM(D287:D296)</f>
        <v>0</v>
      </c>
      <c r="E285" s="18">
        <f t="shared" si="76"/>
        <v>0</v>
      </c>
      <c r="F285" s="18">
        <f t="shared" si="76"/>
        <v>0</v>
      </c>
      <c r="G285" s="18">
        <f t="shared" si="76"/>
        <v>0</v>
      </c>
      <c r="H285" s="18">
        <f t="shared" si="76"/>
        <v>0</v>
      </c>
      <c r="I285" s="18">
        <f t="shared" si="76"/>
        <v>0</v>
      </c>
      <c r="J285" s="18">
        <f t="shared" si="76"/>
        <v>0</v>
      </c>
      <c r="K285" s="18">
        <f t="shared" si="76"/>
        <v>0</v>
      </c>
      <c r="L285" s="18">
        <f t="shared" si="76"/>
        <v>0</v>
      </c>
      <c r="M285" s="18">
        <f t="shared" si="76"/>
        <v>0</v>
      </c>
      <c r="N285" s="18">
        <f t="shared" si="76"/>
        <v>0</v>
      </c>
      <c r="O285" s="18">
        <f t="shared" si="76"/>
        <v>0</v>
      </c>
      <c r="P285" s="37" t="s">
        <v>16</v>
      </c>
      <c r="Q285" s="37"/>
    </row>
    <row r="286" spans="1:17" s="5" customFormat="1" ht="28.5">
      <c r="A286" s="46"/>
      <c r="B286" s="47"/>
      <c r="C286" s="15" t="s">
        <v>186</v>
      </c>
      <c r="D286" s="18">
        <v>0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37"/>
      <c r="Q286" s="37"/>
    </row>
    <row r="287" spans="1:17" s="5" customFormat="1" ht="28.5">
      <c r="A287" s="46"/>
      <c r="B287" s="47"/>
      <c r="C287" s="15" t="s">
        <v>0</v>
      </c>
      <c r="D287" s="18">
        <f aca="true" t="shared" si="77" ref="D287:E291">F287+H287+J287+L287</f>
        <v>0</v>
      </c>
      <c r="E287" s="18">
        <f t="shared" si="77"/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  <c r="P287" s="37"/>
      <c r="Q287" s="37"/>
    </row>
    <row r="288" spans="1:17" s="5" customFormat="1" ht="28.5">
      <c r="A288" s="46"/>
      <c r="B288" s="47"/>
      <c r="C288" s="15" t="s">
        <v>1</v>
      </c>
      <c r="D288" s="18">
        <f t="shared" si="77"/>
        <v>0</v>
      </c>
      <c r="E288" s="18">
        <f t="shared" si="77"/>
        <v>0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  <c r="P288" s="37"/>
      <c r="Q288" s="37"/>
    </row>
    <row r="289" spans="1:17" s="5" customFormat="1" ht="28.5">
      <c r="A289" s="46"/>
      <c r="B289" s="47"/>
      <c r="C289" s="15" t="s">
        <v>31</v>
      </c>
      <c r="D289" s="18">
        <f t="shared" si="77"/>
        <v>0</v>
      </c>
      <c r="E289" s="18">
        <f t="shared" si="77"/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18">
        <v>0</v>
      </c>
      <c r="P289" s="37"/>
      <c r="Q289" s="37"/>
    </row>
    <row r="290" spans="1:17" s="5" customFormat="1" ht="28.5">
      <c r="A290" s="46"/>
      <c r="B290" s="47"/>
      <c r="C290" s="15" t="s">
        <v>32</v>
      </c>
      <c r="D290" s="18">
        <f t="shared" si="77"/>
        <v>0</v>
      </c>
      <c r="E290" s="18">
        <f t="shared" si="77"/>
        <v>0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0</v>
      </c>
      <c r="N290" s="18">
        <v>0</v>
      </c>
      <c r="O290" s="18">
        <v>0</v>
      </c>
      <c r="P290" s="37"/>
      <c r="Q290" s="37"/>
    </row>
    <row r="291" spans="1:17" s="5" customFormat="1" ht="28.5">
      <c r="A291" s="46"/>
      <c r="B291" s="47"/>
      <c r="C291" s="15" t="s">
        <v>33</v>
      </c>
      <c r="D291" s="18">
        <f t="shared" si="77"/>
        <v>0</v>
      </c>
      <c r="E291" s="18">
        <f t="shared" si="77"/>
        <v>0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18">
        <v>0</v>
      </c>
      <c r="P291" s="37"/>
      <c r="Q291" s="37"/>
    </row>
    <row r="292" spans="1:17" s="5" customFormat="1" ht="28.5">
      <c r="A292" s="46"/>
      <c r="B292" s="47"/>
      <c r="C292" s="15" t="s">
        <v>36</v>
      </c>
      <c r="D292" s="18">
        <f aca="true" t="shared" si="78" ref="D292:E296">F292+H292+J292+L292</f>
        <v>0</v>
      </c>
      <c r="E292" s="18">
        <f t="shared" si="78"/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18">
        <v>0</v>
      </c>
      <c r="P292" s="37"/>
      <c r="Q292" s="37"/>
    </row>
    <row r="293" spans="1:17" s="5" customFormat="1" ht="28.5">
      <c r="A293" s="46"/>
      <c r="B293" s="47"/>
      <c r="C293" s="15" t="s">
        <v>37</v>
      </c>
      <c r="D293" s="18">
        <f t="shared" si="78"/>
        <v>0</v>
      </c>
      <c r="E293" s="18">
        <f t="shared" si="78"/>
        <v>0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37"/>
      <c r="Q293" s="37"/>
    </row>
    <row r="294" spans="1:17" s="5" customFormat="1" ht="28.5">
      <c r="A294" s="46"/>
      <c r="B294" s="47"/>
      <c r="C294" s="15" t="s">
        <v>38</v>
      </c>
      <c r="D294" s="18">
        <f t="shared" si="78"/>
        <v>0</v>
      </c>
      <c r="E294" s="18">
        <f t="shared" si="78"/>
        <v>0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8">
        <v>0</v>
      </c>
      <c r="P294" s="37"/>
      <c r="Q294" s="37"/>
    </row>
    <row r="295" spans="1:17" s="5" customFormat="1" ht="28.5">
      <c r="A295" s="46"/>
      <c r="B295" s="47"/>
      <c r="C295" s="15" t="s">
        <v>39</v>
      </c>
      <c r="D295" s="18">
        <f t="shared" si="78"/>
        <v>0</v>
      </c>
      <c r="E295" s="18">
        <f t="shared" si="78"/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37"/>
      <c r="Q295" s="37"/>
    </row>
    <row r="296" spans="1:17" s="5" customFormat="1" ht="28.5">
      <c r="A296" s="46"/>
      <c r="B296" s="47"/>
      <c r="C296" s="15" t="s">
        <v>40</v>
      </c>
      <c r="D296" s="18">
        <f t="shared" si="78"/>
        <v>0</v>
      </c>
      <c r="E296" s="18">
        <f t="shared" si="78"/>
        <v>0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37"/>
      <c r="Q296" s="37"/>
    </row>
    <row r="297" spans="1:17" s="12" customFormat="1" ht="15">
      <c r="A297" s="46" t="s">
        <v>45</v>
      </c>
      <c r="B297" s="47" t="s">
        <v>96</v>
      </c>
      <c r="C297" s="15" t="s">
        <v>13</v>
      </c>
      <c r="D297" s="18">
        <f aca="true" t="shared" si="79" ref="D297:O297">SUM(D299:D308)</f>
        <v>856311.66</v>
      </c>
      <c r="E297" s="18">
        <f t="shared" si="79"/>
        <v>0</v>
      </c>
      <c r="F297" s="18">
        <f t="shared" si="79"/>
        <v>856311.66</v>
      </c>
      <c r="G297" s="18">
        <f t="shared" si="79"/>
        <v>0</v>
      </c>
      <c r="H297" s="18">
        <f t="shared" si="79"/>
        <v>0</v>
      </c>
      <c r="I297" s="18">
        <f t="shared" si="79"/>
        <v>0</v>
      </c>
      <c r="J297" s="18">
        <f t="shared" si="79"/>
        <v>0</v>
      </c>
      <c r="K297" s="18">
        <f t="shared" si="79"/>
        <v>0</v>
      </c>
      <c r="L297" s="18">
        <f t="shared" si="79"/>
        <v>0</v>
      </c>
      <c r="M297" s="18">
        <f t="shared" si="79"/>
        <v>0</v>
      </c>
      <c r="N297" s="18">
        <f t="shared" si="79"/>
        <v>1550</v>
      </c>
      <c r="O297" s="18">
        <f t="shared" si="79"/>
        <v>0</v>
      </c>
      <c r="P297" s="37" t="s">
        <v>16</v>
      </c>
      <c r="Q297" s="37"/>
    </row>
    <row r="298" spans="1:17" s="12" customFormat="1" ht="28.5">
      <c r="A298" s="46"/>
      <c r="B298" s="47"/>
      <c r="C298" s="15" t="s">
        <v>186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  <c r="P298" s="37"/>
      <c r="Q298" s="37"/>
    </row>
    <row r="299" spans="1:17" s="12" customFormat="1" ht="28.5">
      <c r="A299" s="46"/>
      <c r="B299" s="47"/>
      <c r="C299" s="15" t="s">
        <v>0</v>
      </c>
      <c r="D299" s="18">
        <f>F299+H299+J299+L299</f>
        <v>0</v>
      </c>
      <c r="E299" s="18">
        <f>G299+I299+K299+M299</f>
        <v>0</v>
      </c>
      <c r="F299" s="18">
        <f aca="true" t="shared" si="80" ref="F299:O299">+F311+F323+F335+F347+F371+F359</f>
        <v>0</v>
      </c>
      <c r="G299" s="18">
        <f t="shared" si="80"/>
        <v>0</v>
      </c>
      <c r="H299" s="18">
        <f t="shared" si="80"/>
        <v>0</v>
      </c>
      <c r="I299" s="18">
        <f t="shared" si="80"/>
        <v>0</v>
      </c>
      <c r="J299" s="18">
        <f t="shared" si="80"/>
        <v>0</v>
      </c>
      <c r="K299" s="18">
        <f t="shared" si="80"/>
        <v>0</v>
      </c>
      <c r="L299" s="18">
        <f t="shared" si="80"/>
        <v>0</v>
      </c>
      <c r="M299" s="18">
        <f t="shared" si="80"/>
        <v>0</v>
      </c>
      <c r="N299" s="18">
        <f t="shared" si="80"/>
        <v>0</v>
      </c>
      <c r="O299" s="18">
        <f t="shared" si="80"/>
        <v>0</v>
      </c>
      <c r="P299" s="37"/>
      <c r="Q299" s="37"/>
    </row>
    <row r="300" spans="1:17" s="12" customFormat="1" ht="28.5">
      <c r="A300" s="46"/>
      <c r="B300" s="47"/>
      <c r="C300" s="15" t="s">
        <v>1</v>
      </c>
      <c r="D300" s="18">
        <f aca="true" t="shared" si="81" ref="D300:E308">F300+H300+J300+L300</f>
        <v>0</v>
      </c>
      <c r="E300" s="18">
        <f t="shared" si="81"/>
        <v>0</v>
      </c>
      <c r="F300" s="18">
        <f aca="true" t="shared" si="82" ref="F300:O300">+F312+F324+F336+F348+F372+F360</f>
        <v>0</v>
      </c>
      <c r="G300" s="18">
        <f t="shared" si="82"/>
        <v>0</v>
      </c>
      <c r="H300" s="18">
        <f t="shared" si="82"/>
        <v>0</v>
      </c>
      <c r="I300" s="18">
        <f t="shared" si="82"/>
        <v>0</v>
      </c>
      <c r="J300" s="18">
        <f t="shared" si="82"/>
        <v>0</v>
      </c>
      <c r="K300" s="18">
        <f t="shared" si="82"/>
        <v>0</v>
      </c>
      <c r="L300" s="18">
        <f t="shared" si="82"/>
        <v>0</v>
      </c>
      <c r="M300" s="18">
        <f t="shared" si="82"/>
        <v>0</v>
      </c>
      <c r="N300" s="18">
        <f t="shared" si="82"/>
        <v>0</v>
      </c>
      <c r="O300" s="18">
        <f t="shared" si="82"/>
        <v>0</v>
      </c>
      <c r="P300" s="37"/>
      <c r="Q300" s="37"/>
    </row>
    <row r="301" spans="1:17" s="12" customFormat="1" ht="28.5">
      <c r="A301" s="46"/>
      <c r="B301" s="47"/>
      <c r="C301" s="15" t="s">
        <v>31</v>
      </c>
      <c r="D301" s="18">
        <f t="shared" si="81"/>
        <v>66908.1</v>
      </c>
      <c r="E301" s="18">
        <f t="shared" si="81"/>
        <v>0</v>
      </c>
      <c r="F301" s="18">
        <f aca="true" t="shared" si="83" ref="F301:O301">+F313+F325+F337+F349+F373+F361</f>
        <v>66908.1</v>
      </c>
      <c r="G301" s="18">
        <f t="shared" si="83"/>
        <v>0</v>
      </c>
      <c r="H301" s="18">
        <f t="shared" si="83"/>
        <v>0</v>
      </c>
      <c r="I301" s="18">
        <f t="shared" si="83"/>
        <v>0</v>
      </c>
      <c r="J301" s="18">
        <f t="shared" si="83"/>
        <v>0</v>
      </c>
      <c r="K301" s="18">
        <f t="shared" si="83"/>
        <v>0</v>
      </c>
      <c r="L301" s="18">
        <f t="shared" si="83"/>
        <v>0</v>
      </c>
      <c r="M301" s="18">
        <f t="shared" si="83"/>
        <v>0</v>
      </c>
      <c r="N301" s="18">
        <f t="shared" si="83"/>
        <v>150</v>
      </c>
      <c r="O301" s="18">
        <f t="shared" si="83"/>
        <v>0</v>
      </c>
      <c r="P301" s="37"/>
      <c r="Q301" s="37"/>
    </row>
    <row r="302" spans="1:17" s="12" customFormat="1" ht="28.5">
      <c r="A302" s="46"/>
      <c r="B302" s="47"/>
      <c r="C302" s="15" t="s">
        <v>32</v>
      </c>
      <c r="D302" s="18">
        <f t="shared" si="81"/>
        <v>70588.01999999999</v>
      </c>
      <c r="E302" s="18">
        <f t="shared" si="81"/>
        <v>0</v>
      </c>
      <c r="F302" s="18">
        <f aca="true" t="shared" si="84" ref="F302:O302">+F314+F326+F338+F350+F374+F362</f>
        <v>70588.01999999999</v>
      </c>
      <c r="G302" s="18">
        <f t="shared" si="84"/>
        <v>0</v>
      </c>
      <c r="H302" s="18">
        <f t="shared" si="84"/>
        <v>0</v>
      </c>
      <c r="I302" s="18">
        <f t="shared" si="84"/>
        <v>0</v>
      </c>
      <c r="J302" s="18">
        <f t="shared" si="84"/>
        <v>0</v>
      </c>
      <c r="K302" s="18">
        <f t="shared" si="84"/>
        <v>0</v>
      </c>
      <c r="L302" s="18">
        <f t="shared" si="84"/>
        <v>0</v>
      </c>
      <c r="M302" s="18">
        <f t="shared" si="84"/>
        <v>0</v>
      </c>
      <c r="N302" s="18">
        <f t="shared" si="84"/>
        <v>150</v>
      </c>
      <c r="O302" s="18">
        <f t="shared" si="84"/>
        <v>0</v>
      </c>
      <c r="P302" s="37"/>
      <c r="Q302" s="37"/>
    </row>
    <row r="303" spans="1:17" ht="28.5">
      <c r="A303" s="46"/>
      <c r="B303" s="47"/>
      <c r="C303" s="15" t="s">
        <v>33</v>
      </c>
      <c r="D303" s="18">
        <f t="shared" si="81"/>
        <v>99293.84000000001</v>
      </c>
      <c r="E303" s="18">
        <f t="shared" si="81"/>
        <v>0</v>
      </c>
      <c r="F303" s="18">
        <f aca="true" t="shared" si="85" ref="F303:O303">+F315+F327+F339+F351+F375+F363</f>
        <v>99293.84000000001</v>
      </c>
      <c r="G303" s="18">
        <f t="shared" si="85"/>
        <v>0</v>
      </c>
      <c r="H303" s="18">
        <f t="shared" si="85"/>
        <v>0</v>
      </c>
      <c r="I303" s="18">
        <f t="shared" si="85"/>
        <v>0</v>
      </c>
      <c r="J303" s="18">
        <f t="shared" si="85"/>
        <v>0</v>
      </c>
      <c r="K303" s="18">
        <f t="shared" si="85"/>
        <v>0</v>
      </c>
      <c r="L303" s="18">
        <f t="shared" si="85"/>
        <v>0</v>
      </c>
      <c r="M303" s="18">
        <f t="shared" si="85"/>
        <v>0</v>
      </c>
      <c r="N303" s="18">
        <f t="shared" si="85"/>
        <v>200</v>
      </c>
      <c r="O303" s="18">
        <f t="shared" si="85"/>
        <v>0</v>
      </c>
      <c r="P303" s="37"/>
      <c r="Q303" s="37"/>
    </row>
    <row r="304" spans="1:17" ht="28.5">
      <c r="A304" s="46"/>
      <c r="B304" s="47"/>
      <c r="C304" s="15" t="s">
        <v>36</v>
      </c>
      <c r="D304" s="18">
        <f t="shared" si="81"/>
        <v>104754.95999999999</v>
      </c>
      <c r="E304" s="18">
        <f t="shared" si="81"/>
        <v>0</v>
      </c>
      <c r="F304" s="18">
        <f aca="true" t="shared" si="86" ref="F304:O304">+F316+F328+F340+F352+F376+F364</f>
        <v>104754.95999999999</v>
      </c>
      <c r="G304" s="18">
        <f t="shared" si="86"/>
        <v>0</v>
      </c>
      <c r="H304" s="18">
        <f t="shared" si="86"/>
        <v>0</v>
      </c>
      <c r="I304" s="18">
        <f t="shared" si="86"/>
        <v>0</v>
      </c>
      <c r="J304" s="18">
        <f t="shared" si="86"/>
        <v>0</v>
      </c>
      <c r="K304" s="18">
        <f t="shared" si="86"/>
        <v>0</v>
      </c>
      <c r="L304" s="18">
        <f t="shared" si="86"/>
        <v>0</v>
      </c>
      <c r="M304" s="18">
        <f t="shared" si="86"/>
        <v>0</v>
      </c>
      <c r="N304" s="18">
        <f t="shared" si="86"/>
        <v>200</v>
      </c>
      <c r="O304" s="18">
        <f t="shared" si="86"/>
        <v>0</v>
      </c>
      <c r="P304" s="37"/>
      <c r="Q304" s="37"/>
    </row>
    <row r="305" spans="1:17" ht="28.5">
      <c r="A305" s="46"/>
      <c r="B305" s="47"/>
      <c r="C305" s="15" t="s">
        <v>37</v>
      </c>
      <c r="D305" s="18">
        <f t="shared" si="81"/>
        <v>0</v>
      </c>
      <c r="E305" s="18">
        <f t="shared" si="81"/>
        <v>0</v>
      </c>
      <c r="F305" s="18">
        <f aca="true" t="shared" si="87" ref="F305:O305">+F317+F329+F341+F353+F377+F365</f>
        <v>0</v>
      </c>
      <c r="G305" s="18">
        <f t="shared" si="87"/>
        <v>0</v>
      </c>
      <c r="H305" s="18">
        <f t="shared" si="87"/>
        <v>0</v>
      </c>
      <c r="I305" s="18">
        <f t="shared" si="87"/>
        <v>0</v>
      </c>
      <c r="J305" s="18">
        <f t="shared" si="87"/>
        <v>0</v>
      </c>
      <c r="K305" s="18">
        <f t="shared" si="87"/>
        <v>0</v>
      </c>
      <c r="L305" s="18">
        <f t="shared" si="87"/>
        <v>0</v>
      </c>
      <c r="M305" s="18">
        <f t="shared" si="87"/>
        <v>0</v>
      </c>
      <c r="N305" s="18">
        <f t="shared" si="87"/>
        <v>0</v>
      </c>
      <c r="O305" s="18">
        <f t="shared" si="87"/>
        <v>0</v>
      </c>
      <c r="P305" s="37"/>
      <c r="Q305" s="37"/>
    </row>
    <row r="306" spans="1:17" ht="28.5">
      <c r="A306" s="46"/>
      <c r="B306" s="47"/>
      <c r="C306" s="15" t="s">
        <v>38</v>
      </c>
      <c r="D306" s="18">
        <f t="shared" si="81"/>
        <v>145743.7</v>
      </c>
      <c r="E306" s="18">
        <f t="shared" si="81"/>
        <v>0</v>
      </c>
      <c r="F306" s="18">
        <f aca="true" t="shared" si="88" ref="F306:O306">+F318+F330+F342+F354+F378+F366</f>
        <v>145743.7</v>
      </c>
      <c r="G306" s="18">
        <f t="shared" si="88"/>
        <v>0</v>
      </c>
      <c r="H306" s="18">
        <f t="shared" si="88"/>
        <v>0</v>
      </c>
      <c r="I306" s="18">
        <f t="shared" si="88"/>
        <v>0</v>
      </c>
      <c r="J306" s="18">
        <f t="shared" si="88"/>
        <v>0</v>
      </c>
      <c r="K306" s="18">
        <f t="shared" si="88"/>
        <v>0</v>
      </c>
      <c r="L306" s="18">
        <f t="shared" si="88"/>
        <v>0</v>
      </c>
      <c r="M306" s="18">
        <f t="shared" si="88"/>
        <v>0</v>
      </c>
      <c r="N306" s="18">
        <f t="shared" si="88"/>
        <v>250</v>
      </c>
      <c r="O306" s="18">
        <f t="shared" si="88"/>
        <v>0</v>
      </c>
      <c r="P306" s="37"/>
      <c r="Q306" s="37"/>
    </row>
    <row r="307" spans="1:17" ht="28.5">
      <c r="A307" s="46"/>
      <c r="B307" s="47"/>
      <c r="C307" s="15" t="s">
        <v>39</v>
      </c>
      <c r="D307" s="18">
        <f t="shared" si="81"/>
        <v>184511.52</v>
      </c>
      <c r="E307" s="18">
        <f t="shared" si="81"/>
        <v>0</v>
      </c>
      <c r="F307" s="18">
        <f aca="true" t="shared" si="89" ref="F307:O307">+F319+F331+F343+F355+F379+F367</f>
        <v>184511.52</v>
      </c>
      <c r="G307" s="18">
        <f t="shared" si="89"/>
        <v>0</v>
      </c>
      <c r="H307" s="18">
        <f t="shared" si="89"/>
        <v>0</v>
      </c>
      <c r="I307" s="18">
        <f t="shared" si="89"/>
        <v>0</v>
      </c>
      <c r="J307" s="18">
        <f t="shared" si="89"/>
        <v>0</v>
      </c>
      <c r="K307" s="18">
        <f t="shared" si="89"/>
        <v>0</v>
      </c>
      <c r="L307" s="18">
        <f t="shared" si="89"/>
        <v>0</v>
      </c>
      <c r="M307" s="18">
        <f t="shared" si="89"/>
        <v>0</v>
      </c>
      <c r="N307" s="18">
        <f t="shared" si="89"/>
        <v>600</v>
      </c>
      <c r="O307" s="18">
        <f t="shared" si="89"/>
        <v>0</v>
      </c>
      <c r="P307" s="37"/>
      <c r="Q307" s="37"/>
    </row>
    <row r="308" spans="1:17" ht="28.5">
      <c r="A308" s="46"/>
      <c r="B308" s="47"/>
      <c r="C308" s="15" t="s">
        <v>40</v>
      </c>
      <c r="D308" s="18">
        <f t="shared" si="81"/>
        <v>184511.52</v>
      </c>
      <c r="E308" s="18">
        <f t="shared" si="81"/>
        <v>0</v>
      </c>
      <c r="F308" s="18">
        <f aca="true" t="shared" si="90" ref="F308:O308">+F320+F332+F344+F356+F380+F368</f>
        <v>184511.52</v>
      </c>
      <c r="G308" s="18">
        <f t="shared" si="90"/>
        <v>0</v>
      </c>
      <c r="H308" s="18">
        <f t="shared" si="90"/>
        <v>0</v>
      </c>
      <c r="I308" s="18">
        <f t="shared" si="90"/>
        <v>0</v>
      </c>
      <c r="J308" s="18">
        <f t="shared" si="90"/>
        <v>0</v>
      </c>
      <c r="K308" s="18">
        <f t="shared" si="90"/>
        <v>0</v>
      </c>
      <c r="L308" s="18">
        <f t="shared" si="90"/>
        <v>0</v>
      </c>
      <c r="M308" s="18">
        <f t="shared" si="90"/>
        <v>0</v>
      </c>
      <c r="N308" s="18">
        <f t="shared" si="90"/>
        <v>0</v>
      </c>
      <c r="O308" s="18">
        <f t="shared" si="90"/>
        <v>0</v>
      </c>
      <c r="P308" s="37"/>
      <c r="Q308" s="37"/>
    </row>
    <row r="309" spans="1:17" ht="15">
      <c r="A309" s="44" t="s">
        <v>46</v>
      </c>
      <c r="B309" s="49" t="s">
        <v>97</v>
      </c>
      <c r="C309" s="13" t="s">
        <v>13</v>
      </c>
      <c r="D309" s="20">
        <f aca="true" t="shared" si="91" ref="D309:O309">SUM(D311:D320)</f>
        <v>66908.1</v>
      </c>
      <c r="E309" s="20">
        <f t="shared" si="91"/>
        <v>0</v>
      </c>
      <c r="F309" s="20">
        <f t="shared" si="91"/>
        <v>66908.1</v>
      </c>
      <c r="G309" s="20">
        <f t="shared" si="91"/>
        <v>0</v>
      </c>
      <c r="H309" s="20">
        <f t="shared" si="91"/>
        <v>0</v>
      </c>
      <c r="I309" s="20">
        <f t="shared" si="91"/>
        <v>0</v>
      </c>
      <c r="J309" s="20">
        <f t="shared" si="91"/>
        <v>0</v>
      </c>
      <c r="K309" s="20">
        <f t="shared" si="91"/>
        <v>0</v>
      </c>
      <c r="L309" s="20">
        <f t="shared" si="91"/>
        <v>0</v>
      </c>
      <c r="M309" s="20">
        <f t="shared" si="91"/>
        <v>0</v>
      </c>
      <c r="N309" s="20">
        <f t="shared" si="91"/>
        <v>150</v>
      </c>
      <c r="O309" s="20">
        <f t="shared" si="91"/>
        <v>0</v>
      </c>
      <c r="P309" s="37" t="s">
        <v>16</v>
      </c>
      <c r="Q309" s="37"/>
    </row>
    <row r="310" spans="1:17" ht="15">
      <c r="A310" s="44"/>
      <c r="B310" s="49"/>
      <c r="C310" s="13" t="s">
        <v>186</v>
      </c>
      <c r="D310" s="20">
        <v>0</v>
      </c>
      <c r="E310" s="20"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37"/>
      <c r="Q310" s="37"/>
    </row>
    <row r="311" spans="1:17" ht="15">
      <c r="A311" s="44"/>
      <c r="B311" s="49"/>
      <c r="C311" s="13" t="s">
        <v>0</v>
      </c>
      <c r="D311" s="20">
        <f>F311+H311+J311+L311</f>
        <v>0</v>
      </c>
      <c r="E311" s="20">
        <f>G311+I311+K311+M311</f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37"/>
      <c r="Q311" s="37"/>
    </row>
    <row r="312" spans="1:17" ht="15">
      <c r="A312" s="44"/>
      <c r="B312" s="49"/>
      <c r="C312" s="13" t="s">
        <v>1</v>
      </c>
      <c r="D312" s="20">
        <f aca="true" t="shared" si="92" ref="D312:D320">F312+H312+J312+L312</f>
        <v>0</v>
      </c>
      <c r="E312" s="20">
        <f aca="true" t="shared" si="93" ref="E312:E320">G312+I312+K312+M312</f>
        <v>0</v>
      </c>
      <c r="F312" s="20">
        <v>0</v>
      </c>
      <c r="G312" s="20">
        <v>0</v>
      </c>
      <c r="H312" s="20">
        <v>0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20">
        <v>0</v>
      </c>
      <c r="O312" s="20">
        <v>0</v>
      </c>
      <c r="P312" s="37"/>
      <c r="Q312" s="37"/>
    </row>
    <row r="313" spans="1:17" ht="15">
      <c r="A313" s="44"/>
      <c r="B313" s="49"/>
      <c r="C313" s="13" t="s">
        <v>31</v>
      </c>
      <c r="D313" s="20">
        <f t="shared" si="92"/>
        <v>66908.1</v>
      </c>
      <c r="E313" s="20">
        <f t="shared" si="93"/>
        <v>0</v>
      </c>
      <c r="F313" s="20">
        <f>60000*1.115135</f>
        <v>66908.1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150</v>
      </c>
      <c r="O313" s="20">
        <v>0</v>
      </c>
      <c r="P313" s="37"/>
      <c r="Q313" s="37"/>
    </row>
    <row r="314" spans="1:17" ht="15">
      <c r="A314" s="44"/>
      <c r="B314" s="49"/>
      <c r="C314" s="13" t="s">
        <v>32</v>
      </c>
      <c r="D314" s="20">
        <f t="shared" si="92"/>
        <v>0</v>
      </c>
      <c r="E314" s="20">
        <f t="shared" si="93"/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37"/>
      <c r="Q314" s="37"/>
    </row>
    <row r="315" spans="1:17" ht="15">
      <c r="A315" s="44"/>
      <c r="B315" s="49"/>
      <c r="C315" s="13" t="s">
        <v>33</v>
      </c>
      <c r="D315" s="20">
        <f t="shared" si="92"/>
        <v>0</v>
      </c>
      <c r="E315" s="20">
        <f t="shared" si="93"/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37"/>
      <c r="Q315" s="37"/>
    </row>
    <row r="316" spans="1:17" ht="15">
      <c r="A316" s="44"/>
      <c r="B316" s="49"/>
      <c r="C316" s="13" t="s">
        <v>36</v>
      </c>
      <c r="D316" s="20">
        <f t="shared" si="92"/>
        <v>0</v>
      </c>
      <c r="E316" s="20">
        <f t="shared" si="93"/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  <c r="P316" s="37"/>
      <c r="Q316" s="37"/>
    </row>
    <row r="317" spans="1:17" ht="15">
      <c r="A317" s="44"/>
      <c r="B317" s="49"/>
      <c r="C317" s="13" t="s">
        <v>37</v>
      </c>
      <c r="D317" s="20">
        <f t="shared" si="92"/>
        <v>0</v>
      </c>
      <c r="E317" s="20">
        <f t="shared" si="93"/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37"/>
      <c r="Q317" s="37"/>
    </row>
    <row r="318" spans="1:17" ht="15">
      <c r="A318" s="44"/>
      <c r="B318" s="49"/>
      <c r="C318" s="13" t="s">
        <v>38</v>
      </c>
      <c r="D318" s="20">
        <f t="shared" si="92"/>
        <v>0</v>
      </c>
      <c r="E318" s="20">
        <f t="shared" si="93"/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37"/>
      <c r="Q318" s="37"/>
    </row>
    <row r="319" spans="1:17" ht="15">
      <c r="A319" s="44"/>
      <c r="B319" s="49"/>
      <c r="C319" s="13" t="s">
        <v>39</v>
      </c>
      <c r="D319" s="20">
        <f t="shared" si="92"/>
        <v>0</v>
      </c>
      <c r="E319" s="20">
        <f t="shared" si="93"/>
        <v>0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37"/>
      <c r="Q319" s="37"/>
    </row>
    <row r="320" spans="1:17" ht="15">
      <c r="A320" s="44"/>
      <c r="B320" s="49"/>
      <c r="C320" s="13" t="s">
        <v>40</v>
      </c>
      <c r="D320" s="20">
        <f t="shared" si="92"/>
        <v>0</v>
      </c>
      <c r="E320" s="20">
        <f t="shared" si="93"/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37"/>
      <c r="Q320" s="37"/>
    </row>
    <row r="321" spans="1:17" ht="15">
      <c r="A321" s="44" t="s">
        <v>47</v>
      </c>
      <c r="B321" s="49" t="s">
        <v>127</v>
      </c>
      <c r="C321" s="13" t="s">
        <v>13</v>
      </c>
      <c r="D321" s="20">
        <f aca="true" t="shared" si="94" ref="D321:O321">SUM(D323:D332)</f>
        <v>99293.84000000001</v>
      </c>
      <c r="E321" s="20">
        <f t="shared" si="94"/>
        <v>0</v>
      </c>
      <c r="F321" s="20">
        <f t="shared" si="94"/>
        <v>99293.84000000001</v>
      </c>
      <c r="G321" s="20">
        <f t="shared" si="94"/>
        <v>0</v>
      </c>
      <c r="H321" s="20">
        <f t="shared" si="94"/>
        <v>0</v>
      </c>
      <c r="I321" s="20">
        <f t="shared" si="94"/>
        <v>0</v>
      </c>
      <c r="J321" s="20">
        <f t="shared" si="94"/>
        <v>0</v>
      </c>
      <c r="K321" s="20">
        <f t="shared" si="94"/>
        <v>0</v>
      </c>
      <c r="L321" s="20">
        <f t="shared" si="94"/>
        <v>0</v>
      </c>
      <c r="M321" s="20">
        <f t="shared" si="94"/>
        <v>0</v>
      </c>
      <c r="N321" s="20">
        <f t="shared" si="94"/>
        <v>200</v>
      </c>
      <c r="O321" s="20">
        <f t="shared" si="94"/>
        <v>0</v>
      </c>
      <c r="P321" s="37" t="s">
        <v>16</v>
      </c>
      <c r="Q321" s="37"/>
    </row>
    <row r="322" spans="1:17" ht="15">
      <c r="A322" s="44"/>
      <c r="B322" s="49"/>
      <c r="C322" s="13" t="s">
        <v>186</v>
      </c>
      <c r="D322" s="20">
        <v>0</v>
      </c>
      <c r="E322" s="20">
        <v>0</v>
      </c>
      <c r="F322" s="20">
        <v>0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20">
        <v>0</v>
      </c>
      <c r="O322" s="20">
        <v>0</v>
      </c>
      <c r="P322" s="37"/>
      <c r="Q322" s="37"/>
    </row>
    <row r="323" spans="1:17" ht="15">
      <c r="A323" s="44"/>
      <c r="B323" s="49"/>
      <c r="C323" s="13" t="s">
        <v>0</v>
      </c>
      <c r="D323" s="20">
        <f>F323+H323+J323+L323</f>
        <v>0</v>
      </c>
      <c r="E323" s="20">
        <f>G323+I323+K323+M323</f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37"/>
      <c r="Q323" s="37"/>
    </row>
    <row r="324" spans="1:17" ht="15">
      <c r="A324" s="44"/>
      <c r="B324" s="49"/>
      <c r="C324" s="13" t="s">
        <v>1</v>
      </c>
      <c r="D324" s="20">
        <f aca="true" t="shared" si="95" ref="D324:D332">F324+H324+J324+L324</f>
        <v>0</v>
      </c>
      <c r="E324" s="20">
        <f aca="true" t="shared" si="96" ref="E324:E332">G324+I324+K324+M324</f>
        <v>0</v>
      </c>
      <c r="F324" s="20">
        <v>0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37"/>
      <c r="Q324" s="37"/>
    </row>
    <row r="325" spans="1:17" ht="15">
      <c r="A325" s="44"/>
      <c r="B325" s="49"/>
      <c r="C325" s="13" t="s">
        <v>31</v>
      </c>
      <c r="D325" s="20">
        <f t="shared" si="95"/>
        <v>0</v>
      </c>
      <c r="E325" s="20">
        <f t="shared" si="96"/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37"/>
      <c r="Q325" s="37"/>
    </row>
    <row r="326" spans="1:17" ht="15">
      <c r="A326" s="44"/>
      <c r="B326" s="49"/>
      <c r="C326" s="13" t="s">
        <v>32</v>
      </c>
      <c r="D326" s="20">
        <f t="shared" si="95"/>
        <v>0</v>
      </c>
      <c r="E326" s="20">
        <f t="shared" si="96"/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37"/>
      <c r="Q326" s="37"/>
    </row>
    <row r="327" spans="1:17" ht="15">
      <c r="A327" s="44"/>
      <c r="B327" s="49"/>
      <c r="C327" s="13" t="s">
        <v>33</v>
      </c>
      <c r="D327" s="20">
        <f t="shared" si="95"/>
        <v>99293.84000000001</v>
      </c>
      <c r="E327" s="20">
        <f t="shared" si="96"/>
        <v>0</v>
      </c>
      <c r="F327" s="20">
        <f>80000*1.241173</f>
        <v>99293.84000000001</v>
      </c>
      <c r="G327" s="20">
        <v>0</v>
      </c>
      <c r="H327" s="20">
        <v>0</v>
      </c>
      <c r="I327" s="20">
        <v>0</v>
      </c>
      <c r="J327" s="20">
        <v>0</v>
      </c>
      <c r="K327" s="20">
        <v>0</v>
      </c>
      <c r="L327" s="20">
        <v>0</v>
      </c>
      <c r="M327" s="20">
        <v>0</v>
      </c>
      <c r="N327" s="20">
        <v>200</v>
      </c>
      <c r="O327" s="20">
        <v>0</v>
      </c>
      <c r="P327" s="37"/>
      <c r="Q327" s="37"/>
    </row>
    <row r="328" spans="1:17" ht="15">
      <c r="A328" s="44"/>
      <c r="B328" s="49"/>
      <c r="C328" s="13" t="s">
        <v>36</v>
      </c>
      <c r="D328" s="20">
        <f t="shared" si="95"/>
        <v>0</v>
      </c>
      <c r="E328" s="20">
        <f t="shared" si="96"/>
        <v>0</v>
      </c>
      <c r="F328" s="20">
        <v>0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20">
        <v>0</v>
      </c>
      <c r="O328" s="20">
        <v>0</v>
      </c>
      <c r="P328" s="37"/>
      <c r="Q328" s="37"/>
    </row>
    <row r="329" spans="1:17" ht="15">
      <c r="A329" s="44"/>
      <c r="B329" s="49"/>
      <c r="C329" s="13" t="s">
        <v>37</v>
      </c>
      <c r="D329" s="20">
        <f t="shared" si="95"/>
        <v>0</v>
      </c>
      <c r="E329" s="20">
        <f t="shared" si="96"/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37"/>
      <c r="Q329" s="37"/>
    </row>
    <row r="330" spans="1:17" ht="15">
      <c r="A330" s="44"/>
      <c r="B330" s="49"/>
      <c r="C330" s="13" t="s">
        <v>38</v>
      </c>
      <c r="D330" s="20">
        <f t="shared" si="95"/>
        <v>0</v>
      </c>
      <c r="E330" s="20">
        <f t="shared" si="96"/>
        <v>0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37"/>
      <c r="Q330" s="37"/>
    </row>
    <row r="331" spans="1:17" ht="15">
      <c r="A331" s="44"/>
      <c r="B331" s="49"/>
      <c r="C331" s="13" t="s">
        <v>39</v>
      </c>
      <c r="D331" s="20">
        <f t="shared" si="95"/>
        <v>0</v>
      </c>
      <c r="E331" s="20">
        <f t="shared" si="96"/>
        <v>0</v>
      </c>
      <c r="F331" s="20">
        <v>0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20">
        <v>0</v>
      </c>
      <c r="P331" s="37"/>
      <c r="Q331" s="37"/>
    </row>
    <row r="332" spans="1:17" ht="15">
      <c r="A332" s="44"/>
      <c r="B332" s="49"/>
      <c r="C332" s="13" t="s">
        <v>40</v>
      </c>
      <c r="D332" s="20">
        <f t="shared" si="95"/>
        <v>0</v>
      </c>
      <c r="E332" s="20">
        <f t="shared" si="96"/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37"/>
      <c r="Q332" s="37"/>
    </row>
    <row r="333" spans="1:17" ht="15">
      <c r="A333" s="44" t="s">
        <v>48</v>
      </c>
      <c r="B333" s="49" t="s">
        <v>98</v>
      </c>
      <c r="C333" s="13" t="s">
        <v>13</v>
      </c>
      <c r="D333" s="20">
        <f aca="true" t="shared" si="97" ref="D333:O333">SUM(D335:D344)</f>
        <v>70588.01999999999</v>
      </c>
      <c r="E333" s="20">
        <f t="shared" si="97"/>
        <v>0</v>
      </c>
      <c r="F333" s="20">
        <f t="shared" si="97"/>
        <v>70588.01999999999</v>
      </c>
      <c r="G333" s="20">
        <f t="shared" si="97"/>
        <v>0</v>
      </c>
      <c r="H333" s="20">
        <f t="shared" si="97"/>
        <v>0</v>
      </c>
      <c r="I333" s="20">
        <f t="shared" si="97"/>
        <v>0</v>
      </c>
      <c r="J333" s="20">
        <f t="shared" si="97"/>
        <v>0</v>
      </c>
      <c r="K333" s="20">
        <f t="shared" si="97"/>
        <v>0</v>
      </c>
      <c r="L333" s="20">
        <f t="shared" si="97"/>
        <v>0</v>
      </c>
      <c r="M333" s="20">
        <f t="shared" si="97"/>
        <v>0</v>
      </c>
      <c r="N333" s="20">
        <f t="shared" si="97"/>
        <v>150</v>
      </c>
      <c r="O333" s="20">
        <f t="shared" si="97"/>
        <v>0</v>
      </c>
      <c r="P333" s="37" t="s">
        <v>16</v>
      </c>
      <c r="Q333" s="37"/>
    </row>
    <row r="334" spans="1:17" ht="15">
      <c r="A334" s="44"/>
      <c r="B334" s="49"/>
      <c r="C334" s="13" t="s">
        <v>186</v>
      </c>
      <c r="D334" s="20">
        <v>0</v>
      </c>
      <c r="E334" s="20">
        <v>0</v>
      </c>
      <c r="F334" s="20">
        <v>0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37"/>
      <c r="Q334" s="37"/>
    </row>
    <row r="335" spans="1:17" ht="15">
      <c r="A335" s="44"/>
      <c r="B335" s="49"/>
      <c r="C335" s="13" t="s">
        <v>0</v>
      </c>
      <c r="D335" s="20">
        <f>F335+H335+J335+L335</f>
        <v>0</v>
      </c>
      <c r="E335" s="20">
        <f>G335+I335+K335+M335</f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37"/>
      <c r="Q335" s="37"/>
    </row>
    <row r="336" spans="1:17" ht="15">
      <c r="A336" s="44"/>
      <c r="B336" s="49"/>
      <c r="C336" s="13" t="s">
        <v>1</v>
      </c>
      <c r="D336" s="20">
        <f aca="true" t="shared" si="98" ref="D336:D344">F336+H336+J336+L336</f>
        <v>0</v>
      </c>
      <c r="E336" s="20">
        <f aca="true" t="shared" si="99" ref="E336:E344">G336+I336+K336+M336</f>
        <v>0</v>
      </c>
      <c r="F336" s="20">
        <v>0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37"/>
      <c r="Q336" s="37"/>
    </row>
    <row r="337" spans="1:17" ht="15">
      <c r="A337" s="44"/>
      <c r="B337" s="49"/>
      <c r="C337" s="13" t="s">
        <v>31</v>
      </c>
      <c r="D337" s="20">
        <v>0</v>
      </c>
      <c r="E337" s="20">
        <f t="shared" si="99"/>
        <v>0</v>
      </c>
      <c r="F337" s="20">
        <v>0</v>
      </c>
      <c r="G337" s="20">
        <v>0</v>
      </c>
      <c r="H337" s="20">
        <v>0</v>
      </c>
      <c r="I337" s="20">
        <v>0</v>
      </c>
      <c r="J337" s="20">
        <v>0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37"/>
      <c r="Q337" s="37"/>
    </row>
    <row r="338" spans="1:17" ht="15">
      <c r="A338" s="44"/>
      <c r="B338" s="49"/>
      <c r="C338" s="13" t="s">
        <v>32</v>
      </c>
      <c r="D338" s="20">
        <f t="shared" si="98"/>
        <v>70588.01999999999</v>
      </c>
      <c r="E338" s="20">
        <f t="shared" si="99"/>
        <v>0</v>
      </c>
      <c r="F338" s="20">
        <f>60000*1.176467</f>
        <v>70588.01999999999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150</v>
      </c>
      <c r="O338" s="20">
        <v>0</v>
      </c>
      <c r="P338" s="37"/>
      <c r="Q338" s="37"/>
    </row>
    <row r="339" spans="1:17" ht="15">
      <c r="A339" s="44"/>
      <c r="B339" s="49"/>
      <c r="C339" s="13" t="s">
        <v>33</v>
      </c>
      <c r="D339" s="20">
        <f t="shared" si="98"/>
        <v>0</v>
      </c>
      <c r="E339" s="20">
        <f t="shared" si="99"/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37"/>
      <c r="Q339" s="37"/>
    </row>
    <row r="340" spans="1:17" ht="15">
      <c r="A340" s="44"/>
      <c r="B340" s="49"/>
      <c r="C340" s="13" t="s">
        <v>36</v>
      </c>
      <c r="D340" s="20">
        <f t="shared" si="98"/>
        <v>0</v>
      </c>
      <c r="E340" s="20">
        <f t="shared" si="99"/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37"/>
      <c r="Q340" s="37"/>
    </row>
    <row r="341" spans="1:17" ht="15">
      <c r="A341" s="44"/>
      <c r="B341" s="49"/>
      <c r="C341" s="13" t="s">
        <v>37</v>
      </c>
      <c r="D341" s="20">
        <f t="shared" si="98"/>
        <v>0</v>
      </c>
      <c r="E341" s="20">
        <f t="shared" si="99"/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37"/>
      <c r="Q341" s="37"/>
    </row>
    <row r="342" spans="1:17" ht="15">
      <c r="A342" s="44"/>
      <c r="B342" s="49"/>
      <c r="C342" s="13" t="s">
        <v>38</v>
      </c>
      <c r="D342" s="20">
        <f t="shared" si="98"/>
        <v>0</v>
      </c>
      <c r="E342" s="20">
        <f t="shared" si="99"/>
        <v>0</v>
      </c>
      <c r="F342" s="20">
        <v>0</v>
      </c>
      <c r="G342" s="20">
        <v>0</v>
      </c>
      <c r="H342" s="20">
        <v>0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 s="37"/>
      <c r="Q342" s="37"/>
    </row>
    <row r="343" spans="1:17" ht="15">
      <c r="A343" s="44"/>
      <c r="B343" s="49"/>
      <c r="C343" s="13" t="s">
        <v>39</v>
      </c>
      <c r="D343" s="20">
        <f t="shared" si="98"/>
        <v>0</v>
      </c>
      <c r="E343" s="20">
        <f t="shared" si="99"/>
        <v>0</v>
      </c>
      <c r="F343" s="20">
        <v>0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37"/>
      <c r="Q343" s="37"/>
    </row>
    <row r="344" spans="1:17" ht="15">
      <c r="A344" s="44"/>
      <c r="B344" s="49"/>
      <c r="C344" s="13" t="s">
        <v>40</v>
      </c>
      <c r="D344" s="20">
        <f t="shared" si="98"/>
        <v>0</v>
      </c>
      <c r="E344" s="20">
        <f t="shared" si="99"/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37"/>
      <c r="Q344" s="37"/>
    </row>
    <row r="345" spans="1:17" ht="15" customHeight="1">
      <c r="A345" s="44" t="s">
        <v>49</v>
      </c>
      <c r="B345" s="49" t="s">
        <v>99</v>
      </c>
      <c r="C345" s="13" t="s">
        <v>13</v>
      </c>
      <c r="D345" s="20">
        <f aca="true" t="shared" si="100" ref="D345:O345">SUM(D347:D356)</f>
        <v>104754.95999999999</v>
      </c>
      <c r="E345" s="20">
        <f t="shared" si="100"/>
        <v>0</v>
      </c>
      <c r="F345" s="20">
        <f t="shared" si="100"/>
        <v>104754.95999999999</v>
      </c>
      <c r="G345" s="20">
        <f t="shared" si="100"/>
        <v>0</v>
      </c>
      <c r="H345" s="20">
        <f t="shared" si="100"/>
        <v>0</v>
      </c>
      <c r="I345" s="20">
        <f t="shared" si="100"/>
        <v>0</v>
      </c>
      <c r="J345" s="20">
        <f t="shared" si="100"/>
        <v>0</v>
      </c>
      <c r="K345" s="20">
        <f t="shared" si="100"/>
        <v>0</v>
      </c>
      <c r="L345" s="20">
        <f t="shared" si="100"/>
        <v>0</v>
      </c>
      <c r="M345" s="20">
        <f t="shared" si="100"/>
        <v>0</v>
      </c>
      <c r="N345" s="20">
        <f t="shared" si="100"/>
        <v>200</v>
      </c>
      <c r="O345" s="20">
        <f t="shared" si="100"/>
        <v>0</v>
      </c>
      <c r="P345" s="37" t="s">
        <v>16</v>
      </c>
      <c r="Q345" s="37"/>
    </row>
    <row r="346" spans="1:17" ht="15" customHeight="1">
      <c r="A346" s="44"/>
      <c r="B346" s="49"/>
      <c r="C346" s="13" t="s">
        <v>186</v>
      </c>
      <c r="D346" s="20">
        <v>0</v>
      </c>
      <c r="E346" s="20">
        <v>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37"/>
      <c r="Q346" s="37"/>
    </row>
    <row r="347" spans="1:17" ht="15">
      <c r="A347" s="44"/>
      <c r="B347" s="49"/>
      <c r="C347" s="13" t="s">
        <v>0</v>
      </c>
      <c r="D347" s="20">
        <f>F347+H347+J347+L347</f>
        <v>0</v>
      </c>
      <c r="E347" s="20">
        <f>G347+I347+K347+M347</f>
        <v>0</v>
      </c>
      <c r="F347" s="20">
        <v>0</v>
      </c>
      <c r="G347" s="20">
        <v>0</v>
      </c>
      <c r="H347" s="20">
        <v>0</v>
      </c>
      <c r="I347" s="20">
        <v>0</v>
      </c>
      <c r="J347" s="20">
        <v>0</v>
      </c>
      <c r="K347" s="20">
        <v>0</v>
      </c>
      <c r="L347" s="20">
        <v>0</v>
      </c>
      <c r="M347" s="20">
        <v>0</v>
      </c>
      <c r="N347" s="20">
        <v>0</v>
      </c>
      <c r="O347" s="20">
        <v>0</v>
      </c>
      <c r="P347" s="37"/>
      <c r="Q347" s="37"/>
    </row>
    <row r="348" spans="1:17" ht="15">
      <c r="A348" s="44"/>
      <c r="B348" s="49"/>
      <c r="C348" s="13" t="s">
        <v>1</v>
      </c>
      <c r="D348" s="20">
        <f aca="true" t="shared" si="101" ref="D348:D356">F348+H348+J348+L348</f>
        <v>0</v>
      </c>
      <c r="E348" s="20">
        <f aca="true" t="shared" si="102" ref="E348:E356">G348+I348+K348+M348</f>
        <v>0</v>
      </c>
      <c r="F348" s="20">
        <v>0</v>
      </c>
      <c r="G348" s="20">
        <v>0</v>
      </c>
      <c r="H348" s="20">
        <v>0</v>
      </c>
      <c r="I348" s="20">
        <v>0</v>
      </c>
      <c r="J348" s="20">
        <v>0</v>
      </c>
      <c r="K348" s="20">
        <v>0</v>
      </c>
      <c r="L348" s="20">
        <v>0</v>
      </c>
      <c r="M348" s="20">
        <v>0</v>
      </c>
      <c r="N348" s="20">
        <v>0</v>
      </c>
      <c r="O348" s="20">
        <v>0</v>
      </c>
      <c r="P348" s="37"/>
      <c r="Q348" s="37"/>
    </row>
    <row r="349" spans="1:17" ht="15">
      <c r="A349" s="44"/>
      <c r="B349" s="49"/>
      <c r="C349" s="13" t="s">
        <v>31</v>
      </c>
      <c r="D349" s="20">
        <f t="shared" si="101"/>
        <v>0</v>
      </c>
      <c r="E349" s="20">
        <f t="shared" si="102"/>
        <v>0</v>
      </c>
      <c r="F349" s="20">
        <v>0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20">
        <v>0</v>
      </c>
      <c r="M349" s="20">
        <v>0</v>
      </c>
      <c r="N349" s="20">
        <v>0</v>
      </c>
      <c r="O349" s="20">
        <v>0</v>
      </c>
      <c r="P349" s="37"/>
      <c r="Q349" s="37"/>
    </row>
    <row r="350" spans="1:17" ht="15">
      <c r="A350" s="44"/>
      <c r="B350" s="49"/>
      <c r="C350" s="13" t="s">
        <v>32</v>
      </c>
      <c r="D350" s="20">
        <v>0</v>
      </c>
      <c r="E350" s="20">
        <f t="shared" si="102"/>
        <v>0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37"/>
      <c r="Q350" s="37"/>
    </row>
    <row r="351" spans="1:17" ht="15">
      <c r="A351" s="44"/>
      <c r="B351" s="49"/>
      <c r="C351" s="13" t="s">
        <v>33</v>
      </c>
      <c r="D351" s="20">
        <f t="shared" si="101"/>
        <v>0</v>
      </c>
      <c r="E351" s="20">
        <f t="shared" si="102"/>
        <v>0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37"/>
      <c r="Q351" s="37"/>
    </row>
    <row r="352" spans="1:17" ht="15">
      <c r="A352" s="44"/>
      <c r="B352" s="49"/>
      <c r="C352" s="13" t="s">
        <v>36</v>
      </c>
      <c r="D352" s="20">
        <f t="shared" si="101"/>
        <v>104754.95999999999</v>
      </c>
      <c r="E352" s="20">
        <f t="shared" si="102"/>
        <v>0</v>
      </c>
      <c r="F352" s="20">
        <f>80000*1.309437</f>
        <v>104754.95999999999</v>
      </c>
      <c r="G352" s="20">
        <v>0</v>
      </c>
      <c r="H352" s="20">
        <v>0</v>
      </c>
      <c r="I352" s="20">
        <v>0</v>
      </c>
      <c r="J352" s="20">
        <v>0</v>
      </c>
      <c r="K352" s="20">
        <v>0</v>
      </c>
      <c r="L352" s="20">
        <v>0</v>
      </c>
      <c r="M352" s="20">
        <v>0</v>
      </c>
      <c r="N352" s="20">
        <v>200</v>
      </c>
      <c r="O352" s="20">
        <v>0</v>
      </c>
      <c r="P352" s="37"/>
      <c r="Q352" s="37"/>
    </row>
    <row r="353" spans="1:17" ht="15">
      <c r="A353" s="44"/>
      <c r="B353" s="49"/>
      <c r="C353" s="13" t="s">
        <v>37</v>
      </c>
      <c r="D353" s="20">
        <f t="shared" si="101"/>
        <v>0</v>
      </c>
      <c r="E353" s="20">
        <f t="shared" si="102"/>
        <v>0</v>
      </c>
      <c r="F353" s="20">
        <v>0</v>
      </c>
      <c r="G353" s="20">
        <v>0</v>
      </c>
      <c r="H353" s="20">
        <v>0</v>
      </c>
      <c r="I353" s="20">
        <v>0</v>
      </c>
      <c r="J353" s="20">
        <v>0</v>
      </c>
      <c r="K353" s="20">
        <v>0</v>
      </c>
      <c r="L353" s="20">
        <v>0</v>
      </c>
      <c r="M353" s="20">
        <v>0</v>
      </c>
      <c r="N353" s="20">
        <v>0</v>
      </c>
      <c r="O353" s="20">
        <v>0</v>
      </c>
      <c r="P353" s="37"/>
      <c r="Q353" s="37"/>
    </row>
    <row r="354" spans="1:17" ht="15">
      <c r="A354" s="44"/>
      <c r="B354" s="49"/>
      <c r="C354" s="13" t="s">
        <v>38</v>
      </c>
      <c r="D354" s="20">
        <f t="shared" si="101"/>
        <v>0</v>
      </c>
      <c r="E354" s="20">
        <f t="shared" si="102"/>
        <v>0</v>
      </c>
      <c r="F354" s="20">
        <v>0</v>
      </c>
      <c r="G354" s="20">
        <v>0</v>
      </c>
      <c r="H354" s="20">
        <v>0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37"/>
      <c r="Q354" s="37"/>
    </row>
    <row r="355" spans="1:17" ht="15">
      <c r="A355" s="44"/>
      <c r="B355" s="49"/>
      <c r="C355" s="13" t="s">
        <v>39</v>
      </c>
      <c r="D355" s="20">
        <f t="shared" si="101"/>
        <v>0</v>
      </c>
      <c r="E355" s="20">
        <f t="shared" si="102"/>
        <v>0</v>
      </c>
      <c r="F355" s="20">
        <v>0</v>
      </c>
      <c r="G355" s="20">
        <v>0</v>
      </c>
      <c r="H355" s="20">
        <v>0</v>
      </c>
      <c r="I355" s="20">
        <v>0</v>
      </c>
      <c r="J355" s="20">
        <v>0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 s="37"/>
      <c r="Q355" s="37"/>
    </row>
    <row r="356" spans="1:17" ht="15">
      <c r="A356" s="44"/>
      <c r="B356" s="49"/>
      <c r="C356" s="13" t="s">
        <v>40</v>
      </c>
      <c r="D356" s="20">
        <f t="shared" si="101"/>
        <v>0</v>
      </c>
      <c r="E356" s="20">
        <f t="shared" si="102"/>
        <v>0</v>
      </c>
      <c r="F356" s="20">
        <v>0</v>
      </c>
      <c r="G356" s="20">
        <v>0</v>
      </c>
      <c r="H356" s="20">
        <v>0</v>
      </c>
      <c r="I356" s="20">
        <v>0</v>
      </c>
      <c r="J356" s="20">
        <v>0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37"/>
      <c r="Q356" s="37"/>
    </row>
    <row r="357" spans="1:17" ht="15" customHeight="1">
      <c r="A357" s="44" t="s">
        <v>50</v>
      </c>
      <c r="B357" s="49" t="s">
        <v>145</v>
      </c>
      <c r="C357" s="13" t="s">
        <v>13</v>
      </c>
      <c r="D357" s="20">
        <f aca="true" t="shared" si="103" ref="D357:O357">SUM(D359:D368)</f>
        <v>145743.7</v>
      </c>
      <c r="E357" s="20">
        <f t="shared" si="103"/>
        <v>0</v>
      </c>
      <c r="F357" s="20">
        <f t="shared" si="103"/>
        <v>145743.7</v>
      </c>
      <c r="G357" s="20">
        <f t="shared" si="103"/>
        <v>0</v>
      </c>
      <c r="H357" s="20">
        <f t="shared" si="103"/>
        <v>0</v>
      </c>
      <c r="I357" s="20">
        <f t="shared" si="103"/>
        <v>0</v>
      </c>
      <c r="J357" s="20">
        <f t="shared" si="103"/>
        <v>0</v>
      </c>
      <c r="K357" s="20">
        <f t="shared" si="103"/>
        <v>0</v>
      </c>
      <c r="L357" s="20">
        <f t="shared" si="103"/>
        <v>0</v>
      </c>
      <c r="M357" s="20">
        <f t="shared" si="103"/>
        <v>0</v>
      </c>
      <c r="N357" s="20">
        <f t="shared" si="103"/>
        <v>250</v>
      </c>
      <c r="O357" s="20">
        <f t="shared" si="103"/>
        <v>0</v>
      </c>
      <c r="P357" s="37" t="s">
        <v>16</v>
      </c>
      <c r="Q357" s="37"/>
    </row>
    <row r="358" spans="1:17" ht="15" customHeight="1">
      <c r="A358" s="44"/>
      <c r="B358" s="49"/>
      <c r="C358" s="13" t="s">
        <v>186</v>
      </c>
      <c r="D358" s="20">
        <v>0</v>
      </c>
      <c r="E358" s="20">
        <v>0</v>
      </c>
      <c r="F358" s="20">
        <v>0</v>
      </c>
      <c r="G358" s="20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37"/>
      <c r="Q358" s="37"/>
    </row>
    <row r="359" spans="1:17" ht="15">
      <c r="A359" s="44"/>
      <c r="B359" s="49"/>
      <c r="C359" s="13" t="s">
        <v>0</v>
      </c>
      <c r="D359" s="20">
        <f>F359+H359+J359+L359</f>
        <v>0</v>
      </c>
      <c r="E359" s="20">
        <f>G359+I359+K359+M359</f>
        <v>0</v>
      </c>
      <c r="F359" s="20">
        <v>0</v>
      </c>
      <c r="G359" s="20">
        <v>0</v>
      </c>
      <c r="H359" s="20">
        <v>0</v>
      </c>
      <c r="I359" s="20">
        <v>0</v>
      </c>
      <c r="J359" s="20">
        <v>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37"/>
      <c r="Q359" s="37"/>
    </row>
    <row r="360" spans="1:17" ht="15">
      <c r="A360" s="44"/>
      <c r="B360" s="49"/>
      <c r="C360" s="13" t="s">
        <v>1</v>
      </c>
      <c r="D360" s="20">
        <f aca="true" t="shared" si="104" ref="D360:D368">F360+H360+J360+L360</f>
        <v>0</v>
      </c>
      <c r="E360" s="20">
        <f aca="true" t="shared" si="105" ref="E360:E368">G360+I360+K360+M360</f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37"/>
      <c r="Q360" s="37"/>
    </row>
    <row r="361" spans="1:17" ht="15">
      <c r="A361" s="44"/>
      <c r="B361" s="49"/>
      <c r="C361" s="13" t="s">
        <v>31</v>
      </c>
      <c r="D361" s="20">
        <f t="shared" si="104"/>
        <v>0</v>
      </c>
      <c r="E361" s="20">
        <f t="shared" si="105"/>
        <v>0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37"/>
      <c r="Q361" s="37"/>
    </row>
    <row r="362" spans="1:17" ht="15">
      <c r="A362" s="44"/>
      <c r="B362" s="49"/>
      <c r="C362" s="13" t="s">
        <v>32</v>
      </c>
      <c r="D362" s="20">
        <f t="shared" si="104"/>
        <v>0</v>
      </c>
      <c r="E362" s="20">
        <f t="shared" si="105"/>
        <v>0</v>
      </c>
      <c r="F362" s="20">
        <v>0</v>
      </c>
      <c r="G362" s="20">
        <v>0</v>
      </c>
      <c r="H362" s="20">
        <v>0</v>
      </c>
      <c r="I362" s="20">
        <v>0</v>
      </c>
      <c r="J362" s="20">
        <v>0</v>
      </c>
      <c r="K362" s="20">
        <v>0</v>
      </c>
      <c r="L362" s="20">
        <v>0</v>
      </c>
      <c r="M362" s="20">
        <v>0</v>
      </c>
      <c r="N362" s="20">
        <v>0</v>
      </c>
      <c r="O362" s="20">
        <v>0</v>
      </c>
      <c r="P362" s="37"/>
      <c r="Q362" s="37"/>
    </row>
    <row r="363" spans="1:17" ht="15">
      <c r="A363" s="44"/>
      <c r="B363" s="49"/>
      <c r="C363" s="13" t="s">
        <v>33</v>
      </c>
      <c r="D363" s="20">
        <f t="shared" si="104"/>
        <v>0</v>
      </c>
      <c r="E363" s="20">
        <f t="shared" si="105"/>
        <v>0</v>
      </c>
      <c r="F363" s="20">
        <v>0</v>
      </c>
      <c r="G363" s="20">
        <v>0</v>
      </c>
      <c r="H363" s="20">
        <v>0</v>
      </c>
      <c r="I363" s="20">
        <v>0</v>
      </c>
      <c r="J363" s="20">
        <v>0</v>
      </c>
      <c r="K363" s="20">
        <v>0</v>
      </c>
      <c r="L363" s="20">
        <v>0</v>
      </c>
      <c r="M363" s="20">
        <v>0</v>
      </c>
      <c r="N363" s="20">
        <v>0</v>
      </c>
      <c r="O363" s="20">
        <v>0</v>
      </c>
      <c r="P363" s="37"/>
      <c r="Q363" s="37"/>
    </row>
    <row r="364" spans="1:17" ht="15">
      <c r="A364" s="44"/>
      <c r="B364" s="49"/>
      <c r="C364" s="13" t="s">
        <v>36</v>
      </c>
      <c r="D364" s="20">
        <f t="shared" si="104"/>
        <v>0</v>
      </c>
      <c r="E364" s="20">
        <f t="shared" si="105"/>
        <v>0</v>
      </c>
      <c r="F364" s="20">
        <v>0</v>
      </c>
      <c r="G364" s="20">
        <v>0</v>
      </c>
      <c r="H364" s="20">
        <v>0</v>
      </c>
      <c r="I364" s="20">
        <v>0</v>
      </c>
      <c r="J364" s="20">
        <v>0</v>
      </c>
      <c r="K364" s="20">
        <v>0</v>
      </c>
      <c r="L364" s="20">
        <v>0</v>
      </c>
      <c r="M364" s="20">
        <v>0</v>
      </c>
      <c r="N364" s="20">
        <v>0</v>
      </c>
      <c r="O364" s="20">
        <v>0</v>
      </c>
      <c r="P364" s="37"/>
      <c r="Q364" s="37"/>
    </row>
    <row r="365" spans="1:17" ht="15">
      <c r="A365" s="44"/>
      <c r="B365" s="49"/>
      <c r="C365" s="13" t="s">
        <v>37</v>
      </c>
      <c r="D365" s="20">
        <f t="shared" si="104"/>
        <v>0</v>
      </c>
      <c r="E365" s="20">
        <f t="shared" si="105"/>
        <v>0</v>
      </c>
      <c r="F365" s="20">
        <v>0</v>
      </c>
      <c r="G365" s="20">
        <v>0</v>
      </c>
      <c r="H365" s="20">
        <v>0</v>
      </c>
      <c r="I365" s="20">
        <v>0</v>
      </c>
      <c r="J365" s="20">
        <v>0</v>
      </c>
      <c r="K365" s="20">
        <v>0</v>
      </c>
      <c r="L365" s="20">
        <v>0</v>
      </c>
      <c r="M365" s="20">
        <v>0</v>
      </c>
      <c r="N365" s="20">
        <v>0</v>
      </c>
      <c r="O365" s="20">
        <v>0</v>
      </c>
      <c r="P365" s="37"/>
      <c r="Q365" s="37"/>
    </row>
    <row r="366" spans="1:17" ht="15">
      <c r="A366" s="44"/>
      <c r="B366" s="49"/>
      <c r="C366" s="13" t="s">
        <v>38</v>
      </c>
      <c r="D366" s="20">
        <f t="shared" si="104"/>
        <v>145743.7</v>
      </c>
      <c r="E366" s="20">
        <f t="shared" si="105"/>
        <v>0</v>
      </c>
      <c r="F366" s="20">
        <f>100000*1.457437</f>
        <v>145743.7</v>
      </c>
      <c r="G366" s="20">
        <v>0</v>
      </c>
      <c r="H366" s="20">
        <v>0</v>
      </c>
      <c r="I366" s="20">
        <v>0</v>
      </c>
      <c r="J366" s="20">
        <v>0</v>
      </c>
      <c r="K366" s="20">
        <v>0</v>
      </c>
      <c r="L366" s="20">
        <v>0</v>
      </c>
      <c r="M366" s="20">
        <v>0</v>
      </c>
      <c r="N366" s="20">
        <v>250</v>
      </c>
      <c r="O366" s="20">
        <v>0</v>
      </c>
      <c r="P366" s="37"/>
      <c r="Q366" s="37"/>
    </row>
    <row r="367" spans="1:17" ht="15">
      <c r="A367" s="44"/>
      <c r="B367" s="49"/>
      <c r="C367" s="13" t="s">
        <v>39</v>
      </c>
      <c r="D367" s="20">
        <f t="shared" si="104"/>
        <v>0</v>
      </c>
      <c r="E367" s="20">
        <f t="shared" si="105"/>
        <v>0</v>
      </c>
      <c r="F367" s="20">
        <v>0</v>
      </c>
      <c r="G367" s="20">
        <v>0</v>
      </c>
      <c r="H367" s="20">
        <v>0</v>
      </c>
      <c r="I367" s="20">
        <v>0</v>
      </c>
      <c r="J367" s="20">
        <v>0</v>
      </c>
      <c r="K367" s="20">
        <v>0</v>
      </c>
      <c r="L367" s="20">
        <v>0</v>
      </c>
      <c r="M367" s="20">
        <v>0</v>
      </c>
      <c r="N367" s="20">
        <v>0</v>
      </c>
      <c r="O367" s="20">
        <v>0</v>
      </c>
      <c r="P367" s="37"/>
      <c r="Q367" s="37"/>
    </row>
    <row r="368" spans="1:17" ht="15">
      <c r="A368" s="44"/>
      <c r="B368" s="49"/>
      <c r="C368" s="13" t="s">
        <v>40</v>
      </c>
      <c r="D368" s="20">
        <f t="shared" si="104"/>
        <v>0</v>
      </c>
      <c r="E368" s="20">
        <f t="shared" si="105"/>
        <v>0</v>
      </c>
      <c r="F368" s="20">
        <v>0</v>
      </c>
      <c r="G368" s="20">
        <v>0</v>
      </c>
      <c r="H368" s="20">
        <v>0</v>
      </c>
      <c r="I368" s="20">
        <v>0</v>
      </c>
      <c r="J368" s="20">
        <v>0</v>
      </c>
      <c r="K368" s="20">
        <v>0</v>
      </c>
      <c r="L368" s="20">
        <v>0</v>
      </c>
      <c r="M368" s="20">
        <v>0</v>
      </c>
      <c r="N368" s="20">
        <v>0</v>
      </c>
      <c r="O368" s="20">
        <v>0</v>
      </c>
      <c r="P368" s="37"/>
      <c r="Q368" s="37"/>
    </row>
    <row r="369" spans="1:17" ht="15">
      <c r="A369" s="44" t="s">
        <v>51</v>
      </c>
      <c r="B369" s="49" t="s">
        <v>100</v>
      </c>
      <c r="C369" s="13" t="s">
        <v>13</v>
      </c>
      <c r="D369" s="20">
        <f aca="true" t="shared" si="106" ref="D369:O369">SUM(D371:D380)</f>
        <v>369023.04</v>
      </c>
      <c r="E369" s="20">
        <f t="shared" si="106"/>
        <v>0</v>
      </c>
      <c r="F369" s="20">
        <f t="shared" si="106"/>
        <v>369023.04</v>
      </c>
      <c r="G369" s="20">
        <f t="shared" si="106"/>
        <v>0</v>
      </c>
      <c r="H369" s="20">
        <f t="shared" si="106"/>
        <v>0</v>
      </c>
      <c r="I369" s="20">
        <f t="shared" si="106"/>
        <v>0</v>
      </c>
      <c r="J369" s="20">
        <f t="shared" si="106"/>
        <v>0</v>
      </c>
      <c r="K369" s="20">
        <f t="shared" si="106"/>
        <v>0</v>
      </c>
      <c r="L369" s="20">
        <f t="shared" si="106"/>
        <v>0</v>
      </c>
      <c r="M369" s="20">
        <f t="shared" si="106"/>
        <v>0</v>
      </c>
      <c r="N369" s="20">
        <f t="shared" si="106"/>
        <v>600</v>
      </c>
      <c r="O369" s="20">
        <f t="shared" si="106"/>
        <v>0</v>
      </c>
      <c r="P369" s="37" t="s">
        <v>16</v>
      </c>
      <c r="Q369" s="37"/>
    </row>
    <row r="370" spans="1:17" ht="15">
      <c r="A370" s="44"/>
      <c r="B370" s="49"/>
      <c r="C370" s="13" t="s">
        <v>186</v>
      </c>
      <c r="D370" s="20">
        <v>0</v>
      </c>
      <c r="E370" s="20">
        <v>0</v>
      </c>
      <c r="F370" s="20">
        <v>0</v>
      </c>
      <c r="G370" s="20">
        <v>0</v>
      </c>
      <c r="H370" s="20">
        <v>0</v>
      </c>
      <c r="I370" s="20">
        <v>0</v>
      </c>
      <c r="J370" s="20">
        <v>0</v>
      </c>
      <c r="K370" s="20">
        <v>0</v>
      </c>
      <c r="L370" s="20">
        <v>0</v>
      </c>
      <c r="M370" s="20">
        <v>0</v>
      </c>
      <c r="N370" s="20">
        <v>0</v>
      </c>
      <c r="O370" s="20">
        <v>0</v>
      </c>
      <c r="P370" s="37"/>
      <c r="Q370" s="37"/>
    </row>
    <row r="371" spans="1:17" ht="15">
      <c r="A371" s="44"/>
      <c r="B371" s="49"/>
      <c r="C371" s="13" t="s">
        <v>0</v>
      </c>
      <c r="D371" s="20">
        <f>F371+H371+J371+L371</f>
        <v>0</v>
      </c>
      <c r="E371" s="20">
        <f>G371+I371+K371+M371</f>
        <v>0</v>
      </c>
      <c r="F371" s="20">
        <v>0</v>
      </c>
      <c r="G371" s="20">
        <v>0</v>
      </c>
      <c r="H371" s="20">
        <v>0</v>
      </c>
      <c r="I371" s="20">
        <v>0</v>
      </c>
      <c r="J371" s="20">
        <v>0</v>
      </c>
      <c r="K371" s="20">
        <v>0</v>
      </c>
      <c r="L371" s="20">
        <v>0</v>
      </c>
      <c r="M371" s="20">
        <v>0</v>
      </c>
      <c r="N371" s="20">
        <v>0</v>
      </c>
      <c r="O371" s="20">
        <v>0</v>
      </c>
      <c r="P371" s="37"/>
      <c r="Q371" s="37"/>
    </row>
    <row r="372" spans="1:17" ht="15">
      <c r="A372" s="44"/>
      <c r="B372" s="49"/>
      <c r="C372" s="13" t="s">
        <v>1</v>
      </c>
      <c r="D372" s="20">
        <f aca="true" t="shared" si="107" ref="D372:D380">F372+H372+J372+L372</f>
        <v>0</v>
      </c>
      <c r="E372" s="20">
        <f aca="true" t="shared" si="108" ref="E372:E380">G372+I372+K372+M372</f>
        <v>0</v>
      </c>
      <c r="F372" s="20">
        <v>0</v>
      </c>
      <c r="G372" s="20">
        <v>0</v>
      </c>
      <c r="H372" s="20">
        <v>0</v>
      </c>
      <c r="I372" s="20">
        <v>0</v>
      </c>
      <c r="J372" s="20">
        <v>0</v>
      </c>
      <c r="K372" s="20">
        <v>0</v>
      </c>
      <c r="L372" s="20">
        <v>0</v>
      </c>
      <c r="M372" s="20">
        <v>0</v>
      </c>
      <c r="N372" s="20">
        <v>0</v>
      </c>
      <c r="O372" s="20">
        <v>0</v>
      </c>
      <c r="P372" s="37"/>
      <c r="Q372" s="37"/>
    </row>
    <row r="373" spans="1:17" ht="15">
      <c r="A373" s="44"/>
      <c r="B373" s="49"/>
      <c r="C373" s="13" t="s">
        <v>31</v>
      </c>
      <c r="D373" s="20">
        <f t="shared" si="107"/>
        <v>0</v>
      </c>
      <c r="E373" s="20">
        <f t="shared" si="108"/>
        <v>0</v>
      </c>
      <c r="F373" s="20">
        <v>0</v>
      </c>
      <c r="G373" s="20">
        <v>0</v>
      </c>
      <c r="H373" s="20">
        <v>0</v>
      </c>
      <c r="I373" s="20">
        <v>0</v>
      </c>
      <c r="J373" s="20">
        <v>0</v>
      </c>
      <c r="K373" s="20">
        <v>0</v>
      </c>
      <c r="L373" s="20">
        <v>0</v>
      </c>
      <c r="M373" s="20">
        <v>0</v>
      </c>
      <c r="N373" s="20">
        <v>0</v>
      </c>
      <c r="O373" s="20">
        <v>0</v>
      </c>
      <c r="P373" s="37"/>
      <c r="Q373" s="37"/>
    </row>
    <row r="374" spans="1:17" ht="15">
      <c r="A374" s="44"/>
      <c r="B374" s="49"/>
      <c r="C374" s="13" t="s">
        <v>32</v>
      </c>
      <c r="D374" s="20">
        <f t="shared" si="107"/>
        <v>0</v>
      </c>
      <c r="E374" s="20">
        <f t="shared" si="108"/>
        <v>0</v>
      </c>
      <c r="F374" s="20">
        <v>0</v>
      </c>
      <c r="G374" s="20">
        <v>0</v>
      </c>
      <c r="H374" s="20">
        <v>0</v>
      </c>
      <c r="I374" s="20">
        <v>0</v>
      </c>
      <c r="J374" s="20">
        <v>0</v>
      </c>
      <c r="K374" s="20">
        <v>0</v>
      </c>
      <c r="L374" s="20">
        <v>0</v>
      </c>
      <c r="M374" s="20">
        <v>0</v>
      </c>
      <c r="N374" s="20">
        <v>0</v>
      </c>
      <c r="O374" s="20">
        <v>0</v>
      </c>
      <c r="P374" s="37"/>
      <c r="Q374" s="37"/>
    </row>
    <row r="375" spans="1:17" ht="15">
      <c r="A375" s="44"/>
      <c r="B375" s="49"/>
      <c r="C375" s="13" t="s">
        <v>33</v>
      </c>
      <c r="D375" s="20">
        <f t="shared" si="107"/>
        <v>0</v>
      </c>
      <c r="E375" s="20">
        <f t="shared" si="108"/>
        <v>0</v>
      </c>
      <c r="F375" s="20">
        <v>0</v>
      </c>
      <c r="G375" s="20">
        <v>0</v>
      </c>
      <c r="H375" s="20">
        <v>0</v>
      </c>
      <c r="I375" s="20">
        <v>0</v>
      </c>
      <c r="J375" s="20">
        <v>0</v>
      </c>
      <c r="K375" s="20">
        <v>0</v>
      </c>
      <c r="L375" s="20">
        <v>0</v>
      </c>
      <c r="M375" s="20">
        <v>0</v>
      </c>
      <c r="N375" s="20">
        <v>0</v>
      </c>
      <c r="O375" s="20">
        <v>0</v>
      </c>
      <c r="P375" s="37"/>
      <c r="Q375" s="37"/>
    </row>
    <row r="376" spans="1:17" ht="15">
      <c r="A376" s="44"/>
      <c r="B376" s="49"/>
      <c r="C376" s="13" t="s">
        <v>36</v>
      </c>
      <c r="D376" s="20">
        <f t="shared" si="107"/>
        <v>0</v>
      </c>
      <c r="E376" s="20">
        <f t="shared" si="108"/>
        <v>0</v>
      </c>
      <c r="F376" s="20">
        <v>0</v>
      </c>
      <c r="G376" s="20">
        <v>0</v>
      </c>
      <c r="H376" s="20">
        <v>0</v>
      </c>
      <c r="I376" s="20">
        <v>0</v>
      </c>
      <c r="J376" s="20">
        <v>0</v>
      </c>
      <c r="K376" s="20">
        <v>0</v>
      </c>
      <c r="L376" s="20">
        <v>0</v>
      </c>
      <c r="M376" s="20">
        <v>0</v>
      </c>
      <c r="N376" s="20">
        <v>0</v>
      </c>
      <c r="O376" s="20">
        <v>0</v>
      </c>
      <c r="P376" s="37"/>
      <c r="Q376" s="37"/>
    </row>
    <row r="377" spans="1:17" ht="15">
      <c r="A377" s="44"/>
      <c r="B377" s="49"/>
      <c r="C377" s="13" t="s">
        <v>37</v>
      </c>
      <c r="D377" s="20">
        <f t="shared" si="107"/>
        <v>0</v>
      </c>
      <c r="E377" s="20">
        <f t="shared" si="108"/>
        <v>0</v>
      </c>
      <c r="F377" s="20">
        <v>0</v>
      </c>
      <c r="G377" s="20">
        <v>0</v>
      </c>
      <c r="H377" s="20">
        <v>0</v>
      </c>
      <c r="I377" s="20">
        <v>0</v>
      </c>
      <c r="J377" s="20">
        <v>0</v>
      </c>
      <c r="K377" s="20">
        <v>0</v>
      </c>
      <c r="L377" s="20">
        <v>0</v>
      </c>
      <c r="M377" s="20">
        <v>0</v>
      </c>
      <c r="N377" s="20">
        <v>0</v>
      </c>
      <c r="O377" s="20">
        <v>0</v>
      </c>
      <c r="P377" s="37"/>
      <c r="Q377" s="37"/>
    </row>
    <row r="378" spans="1:17" ht="15">
      <c r="A378" s="44"/>
      <c r="B378" s="49"/>
      <c r="C378" s="13" t="s">
        <v>38</v>
      </c>
      <c r="D378" s="20">
        <f t="shared" si="107"/>
        <v>0</v>
      </c>
      <c r="E378" s="20">
        <f t="shared" si="108"/>
        <v>0</v>
      </c>
      <c r="F378" s="20">
        <v>0</v>
      </c>
      <c r="G378" s="20">
        <v>0</v>
      </c>
      <c r="H378" s="20">
        <v>0</v>
      </c>
      <c r="I378" s="20">
        <v>0</v>
      </c>
      <c r="J378" s="20">
        <v>0</v>
      </c>
      <c r="K378" s="20">
        <v>0</v>
      </c>
      <c r="L378" s="20">
        <v>0</v>
      </c>
      <c r="M378" s="20">
        <v>0</v>
      </c>
      <c r="N378" s="20">
        <v>0</v>
      </c>
      <c r="O378" s="20">
        <v>0</v>
      </c>
      <c r="P378" s="37"/>
      <c r="Q378" s="37"/>
    </row>
    <row r="379" spans="1:17" ht="15">
      <c r="A379" s="44"/>
      <c r="B379" s="49"/>
      <c r="C379" s="13" t="s">
        <v>39</v>
      </c>
      <c r="D379" s="20">
        <f t="shared" si="107"/>
        <v>184511.52</v>
      </c>
      <c r="E379" s="20">
        <f t="shared" si="108"/>
        <v>0</v>
      </c>
      <c r="F379" s="20">
        <f>120000*1.537596</f>
        <v>184511.52</v>
      </c>
      <c r="G379" s="20">
        <v>0</v>
      </c>
      <c r="H379" s="20">
        <v>0</v>
      </c>
      <c r="I379" s="20">
        <v>0</v>
      </c>
      <c r="J379" s="20">
        <v>0</v>
      </c>
      <c r="K379" s="20">
        <v>0</v>
      </c>
      <c r="L379" s="20">
        <v>0</v>
      </c>
      <c r="M379" s="20">
        <v>0</v>
      </c>
      <c r="N379" s="20">
        <v>600</v>
      </c>
      <c r="O379" s="20">
        <v>0</v>
      </c>
      <c r="P379" s="37"/>
      <c r="Q379" s="37"/>
    </row>
    <row r="380" spans="1:17" ht="15">
      <c r="A380" s="44"/>
      <c r="B380" s="49"/>
      <c r="C380" s="13" t="s">
        <v>40</v>
      </c>
      <c r="D380" s="20">
        <f t="shared" si="107"/>
        <v>184511.52</v>
      </c>
      <c r="E380" s="20">
        <f t="shared" si="108"/>
        <v>0</v>
      </c>
      <c r="F380" s="20">
        <f>120000*1.537596</f>
        <v>184511.52</v>
      </c>
      <c r="G380" s="20">
        <v>0</v>
      </c>
      <c r="H380" s="20">
        <v>0</v>
      </c>
      <c r="I380" s="20">
        <v>0</v>
      </c>
      <c r="J380" s="20">
        <v>0</v>
      </c>
      <c r="K380" s="20">
        <v>0</v>
      </c>
      <c r="L380" s="20">
        <v>0</v>
      </c>
      <c r="M380" s="20">
        <v>0</v>
      </c>
      <c r="N380" s="20">
        <v>0</v>
      </c>
      <c r="O380" s="20">
        <v>0</v>
      </c>
      <c r="P380" s="37"/>
      <c r="Q380" s="37"/>
    </row>
    <row r="381" spans="1:17" s="5" customFormat="1" ht="14.25">
      <c r="A381" s="46" t="s">
        <v>52</v>
      </c>
      <c r="B381" s="47" t="s">
        <v>101</v>
      </c>
      <c r="C381" s="15" t="s">
        <v>13</v>
      </c>
      <c r="D381" s="18">
        <f aca="true" t="shared" si="109" ref="D381:O381">SUM(D383:D392)</f>
        <v>35000</v>
      </c>
      <c r="E381" s="18">
        <f t="shared" si="109"/>
        <v>0</v>
      </c>
      <c r="F381" s="18">
        <f t="shared" si="109"/>
        <v>35000</v>
      </c>
      <c r="G381" s="18">
        <f t="shared" si="109"/>
        <v>0</v>
      </c>
      <c r="H381" s="18">
        <f t="shared" si="109"/>
        <v>0</v>
      </c>
      <c r="I381" s="18">
        <f t="shared" si="109"/>
        <v>0</v>
      </c>
      <c r="J381" s="18">
        <f t="shared" si="109"/>
        <v>0</v>
      </c>
      <c r="K381" s="18">
        <f t="shared" si="109"/>
        <v>0</v>
      </c>
      <c r="L381" s="18">
        <f t="shared" si="109"/>
        <v>0</v>
      </c>
      <c r="M381" s="18">
        <f t="shared" si="109"/>
        <v>0</v>
      </c>
      <c r="N381" s="18">
        <f t="shared" si="109"/>
        <v>1000</v>
      </c>
      <c r="O381" s="18">
        <f t="shared" si="109"/>
        <v>0</v>
      </c>
      <c r="P381" s="52" t="s">
        <v>16</v>
      </c>
      <c r="Q381" s="52"/>
    </row>
    <row r="382" spans="1:17" s="5" customFormat="1" ht="28.5">
      <c r="A382" s="46"/>
      <c r="B382" s="47"/>
      <c r="C382" s="15" t="s">
        <v>186</v>
      </c>
      <c r="D382" s="18">
        <v>0</v>
      </c>
      <c r="E382" s="18">
        <v>0</v>
      </c>
      <c r="F382" s="18">
        <v>0</v>
      </c>
      <c r="G382" s="18">
        <v>0</v>
      </c>
      <c r="H382" s="18">
        <v>0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52"/>
      <c r="Q382" s="52"/>
    </row>
    <row r="383" spans="1:17" s="5" customFormat="1" ht="28.5">
      <c r="A383" s="46"/>
      <c r="B383" s="47"/>
      <c r="C383" s="15" t="s">
        <v>0</v>
      </c>
      <c r="D383" s="18">
        <f>F383+H383+J383+L383</f>
        <v>1750</v>
      </c>
      <c r="E383" s="18">
        <f>G383+I383+K383+M383</f>
        <v>0</v>
      </c>
      <c r="F383" s="18">
        <f aca="true" t="shared" si="110" ref="F383:F392">F395</f>
        <v>1750</v>
      </c>
      <c r="G383" s="18">
        <f aca="true" t="shared" si="111" ref="G383:O383">G395</f>
        <v>0</v>
      </c>
      <c r="H383" s="18">
        <f t="shared" si="111"/>
        <v>0</v>
      </c>
      <c r="I383" s="18">
        <f t="shared" si="111"/>
        <v>0</v>
      </c>
      <c r="J383" s="18">
        <v>0</v>
      </c>
      <c r="K383" s="18">
        <f t="shared" si="111"/>
        <v>0</v>
      </c>
      <c r="L383" s="18">
        <f t="shared" si="111"/>
        <v>0</v>
      </c>
      <c r="M383" s="18">
        <f t="shared" si="111"/>
        <v>0</v>
      </c>
      <c r="N383" s="18">
        <f t="shared" si="111"/>
        <v>50</v>
      </c>
      <c r="O383" s="18">
        <f t="shared" si="111"/>
        <v>0</v>
      </c>
      <c r="P383" s="52"/>
      <c r="Q383" s="52"/>
    </row>
    <row r="384" spans="1:17" s="5" customFormat="1" ht="28.5">
      <c r="A384" s="46"/>
      <c r="B384" s="47"/>
      <c r="C384" s="15" t="s">
        <v>1</v>
      </c>
      <c r="D384" s="18">
        <f aca="true" t="shared" si="112" ref="D384:D392">F384+H384+J384+L384</f>
        <v>8750</v>
      </c>
      <c r="E384" s="18">
        <f aca="true" t="shared" si="113" ref="E384:E392">G384+I384+K384+M384</f>
        <v>0</v>
      </c>
      <c r="F384" s="18">
        <f t="shared" si="110"/>
        <v>8750</v>
      </c>
      <c r="G384" s="18">
        <f aca="true" t="shared" si="114" ref="G384:O384">G396</f>
        <v>0</v>
      </c>
      <c r="H384" s="18">
        <f t="shared" si="114"/>
        <v>0</v>
      </c>
      <c r="I384" s="18">
        <f t="shared" si="114"/>
        <v>0</v>
      </c>
      <c r="J384" s="18">
        <v>0</v>
      </c>
      <c r="K384" s="18">
        <f t="shared" si="114"/>
        <v>0</v>
      </c>
      <c r="L384" s="18">
        <f t="shared" si="114"/>
        <v>0</v>
      </c>
      <c r="M384" s="18">
        <f t="shared" si="114"/>
        <v>0</v>
      </c>
      <c r="N384" s="18">
        <f t="shared" si="114"/>
        <v>250</v>
      </c>
      <c r="O384" s="18">
        <f t="shared" si="114"/>
        <v>0</v>
      </c>
      <c r="P384" s="52"/>
      <c r="Q384" s="52"/>
    </row>
    <row r="385" spans="1:17" s="5" customFormat="1" ht="28.5">
      <c r="A385" s="46"/>
      <c r="B385" s="47"/>
      <c r="C385" s="15" t="s">
        <v>31</v>
      </c>
      <c r="D385" s="18">
        <f t="shared" si="112"/>
        <v>8750</v>
      </c>
      <c r="E385" s="18">
        <f t="shared" si="113"/>
        <v>0</v>
      </c>
      <c r="F385" s="18">
        <f t="shared" si="110"/>
        <v>8750</v>
      </c>
      <c r="G385" s="18">
        <f aca="true" t="shared" si="115" ref="G385:O385">G397</f>
        <v>0</v>
      </c>
      <c r="H385" s="18">
        <f t="shared" si="115"/>
        <v>0</v>
      </c>
      <c r="I385" s="18">
        <f t="shared" si="115"/>
        <v>0</v>
      </c>
      <c r="J385" s="18">
        <v>0</v>
      </c>
      <c r="K385" s="18">
        <f t="shared" si="115"/>
        <v>0</v>
      </c>
      <c r="L385" s="18">
        <f t="shared" si="115"/>
        <v>0</v>
      </c>
      <c r="M385" s="18">
        <f t="shared" si="115"/>
        <v>0</v>
      </c>
      <c r="N385" s="18">
        <f t="shared" si="115"/>
        <v>250</v>
      </c>
      <c r="O385" s="18">
        <f t="shared" si="115"/>
        <v>0</v>
      </c>
      <c r="P385" s="52"/>
      <c r="Q385" s="52"/>
    </row>
    <row r="386" spans="1:17" s="5" customFormat="1" ht="29.25" customHeight="1">
      <c r="A386" s="46"/>
      <c r="B386" s="47"/>
      <c r="C386" s="15" t="s">
        <v>32</v>
      </c>
      <c r="D386" s="18">
        <f t="shared" si="112"/>
        <v>8750</v>
      </c>
      <c r="E386" s="18">
        <f t="shared" si="113"/>
        <v>0</v>
      </c>
      <c r="F386" s="18">
        <f t="shared" si="110"/>
        <v>8750</v>
      </c>
      <c r="G386" s="18">
        <f aca="true" t="shared" si="116" ref="G386:O386">G398</f>
        <v>0</v>
      </c>
      <c r="H386" s="18">
        <f t="shared" si="116"/>
        <v>0</v>
      </c>
      <c r="I386" s="18">
        <f t="shared" si="116"/>
        <v>0</v>
      </c>
      <c r="J386" s="18">
        <f t="shared" si="116"/>
        <v>0</v>
      </c>
      <c r="K386" s="18">
        <f t="shared" si="116"/>
        <v>0</v>
      </c>
      <c r="L386" s="18">
        <f t="shared" si="116"/>
        <v>0</v>
      </c>
      <c r="M386" s="18">
        <f t="shared" si="116"/>
        <v>0</v>
      </c>
      <c r="N386" s="18">
        <f t="shared" si="116"/>
        <v>250</v>
      </c>
      <c r="O386" s="18">
        <f t="shared" si="116"/>
        <v>0</v>
      </c>
      <c r="P386" s="52"/>
      <c r="Q386" s="52"/>
    </row>
    <row r="387" spans="1:17" s="5" customFormat="1" ht="28.5">
      <c r="A387" s="46"/>
      <c r="B387" s="47"/>
      <c r="C387" s="15" t="s">
        <v>33</v>
      </c>
      <c r="D387" s="18">
        <f t="shared" si="112"/>
        <v>7000</v>
      </c>
      <c r="E387" s="18">
        <f t="shared" si="113"/>
        <v>0</v>
      </c>
      <c r="F387" s="18">
        <f t="shared" si="110"/>
        <v>7000</v>
      </c>
      <c r="G387" s="18">
        <f aca="true" t="shared" si="117" ref="G387:O387">G399</f>
        <v>0</v>
      </c>
      <c r="H387" s="18">
        <f t="shared" si="117"/>
        <v>0</v>
      </c>
      <c r="I387" s="18">
        <f t="shared" si="117"/>
        <v>0</v>
      </c>
      <c r="J387" s="18">
        <f t="shared" si="117"/>
        <v>0</v>
      </c>
      <c r="K387" s="18">
        <f t="shared" si="117"/>
        <v>0</v>
      </c>
      <c r="L387" s="18">
        <f t="shared" si="117"/>
        <v>0</v>
      </c>
      <c r="M387" s="18">
        <f t="shared" si="117"/>
        <v>0</v>
      </c>
      <c r="N387" s="18">
        <f t="shared" si="117"/>
        <v>200</v>
      </c>
      <c r="O387" s="18">
        <f t="shared" si="117"/>
        <v>0</v>
      </c>
      <c r="P387" s="52"/>
      <c r="Q387" s="52"/>
    </row>
    <row r="388" spans="1:17" s="5" customFormat="1" ht="28.5">
      <c r="A388" s="46"/>
      <c r="B388" s="47"/>
      <c r="C388" s="15" t="s">
        <v>36</v>
      </c>
      <c r="D388" s="18">
        <f t="shared" si="112"/>
        <v>0</v>
      </c>
      <c r="E388" s="18">
        <f t="shared" si="113"/>
        <v>0</v>
      </c>
      <c r="F388" s="18">
        <f t="shared" si="110"/>
        <v>0</v>
      </c>
      <c r="G388" s="18">
        <f aca="true" t="shared" si="118" ref="G388:O388">G400</f>
        <v>0</v>
      </c>
      <c r="H388" s="18">
        <f t="shared" si="118"/>
        <v>0</v>
      </c>
      <c r="I388" s="18">
        <f t="shared" si="118"/>
        <v>0</v>
      </c>
      <c r="J388" s="18">
        <f t="shared" si="118"/>
        <v>0</v>
      </c>
      <c r="K388" s="18">
        <f t="shared" si="118"/>
        <v>0</v>
      </c>
      <c r="L388" s="18">
        <f t="shared" si="118"/>
        <v>0</v>
      </c>
      <c r="M388" s="18">
        <f t="shared" si="118"/>
        <v>0</v>
      </c>
      <c r="N388" s="18">
        <f t="shared" si="118"/>
        <v>0</v>
      </c>
      <c r="O388" s="18">
        <f t="shared" si="118"/>
        <v>0</v>
      </c>
      <c r="P388" s="52"/>
      <c r="Q388" s="52"/>
    </row>
    <row r="389" spans="1:17" s="5" customFormat="1" ht="28.5">
      <c r="A389" s="46"/>
      <c r="B389" s="47"/>
      <c r="C389" s="15" t="s">
        <v>37</v>
      </c>
      <c r="D389" s="18">
        <f t="shared" si="112"/>
        <v>0</v>
      </c>
      <c r="E389" s="18">
        <f t="shared" si="113"/>
        <v>0</v>
      </c>
      <c r="F389" s="18">
        <f t="shared" si="110"/>
        <v>0</v>
      </c>
      <c r="G389" s="18">
        <f aca="true" t="shared" si="119" ref="G389:O389">G401</f>
        <v>0</v>
      </c>
      <c r="H389" s="18">
        <f t="shared" si="119"/>
        <v>0</v>
      </c>
      <c r="I389" s="18">
        <f t="shared" si="119"/>
        <v>0</v>
      </c>
      <c r="J389" s="18">
        <f t="shared" si="119"/>
        <v>0</v>
      </c>
      <c r="K389" s="18">
        <f t="shared" si="119"/>
        <v>0</v>
      </c>
      <c r="L389" s="18">
        <f t="shared" si="119"/>
        <v>0</v>
      </c>
      <c r="M389" s="18">
        <f t="shared" si="119"/>
        <v>0</v>
      </c>
      <c r="N389" s="18">
        <f t="shared" si="119"/>
        <v>0</v>
      </c>
      <c r="O389" s="18">
        <f t="shared" si="119"/>
        <v>0</v>
      </c>
      <c r="P389" s="52"/>
      <c r="Q389" s="52"/>
    </row>
    <row r="390" spans="1:17" s="5" customFormat="1" ht="28.5">
      <c r="A390" s="46"/>
      <c r="B390" s="47"/>
      <c r="C390" s="15" t="s">
        <v>38</v>
      </c>
      <c r="D390" s="18">
        <f t="shared" si="112"/>
        <v>0</v>
      </c>
      <c r="E390" s="18">
        <f t="shared" si="113"/>
        <v>0</v>
      </c>
      <c r="F390" s="18">
        <f t="shared" si="110"/>
        <v>0</v>
      </c>
      <c r="G390" s="18">
        <f aca="true" t="shared" si="120" ref="G390:O390">G402</f>
        <v>0</v>
      </c>
      <c r="H390" s="18">
        <f t="shared" si="120"/>
        <v>0</v>
      </c>
      <c r="I390" s="18">
        <f t="shared" si="120"/>
        <v>0</v>
      </c>
      <c r="J390" s="18">
        <f t="shared" si="120"/>
        <v>0</v>
      </c>
      <c r="K390" s="18">
        <f t="shared" si="120"/>
        <v>0</v>
      </c>
      <c r="L390" s="18">
        <f t="shared" si="120"/>
        <v>0</v>
      </c>
      <c r="M390" s="18">
        <f t="shared" si="120"/>
        <v>0</v>
      </c>
      <c r="N390" s="18">
        <f t="shared" si="120"/>
        <v>0</v>
      </c>
      <c r="O390" s="18">
        <f t="shared" si="120"/>
        <v>0</v>
      </c>
      <c r="P390" s="52"/>
      <c r="Q390" s="52"/>
    </row>
    <row r="391" spans="1:17" s="5" customFormat="1" ht="28.5">
      <c r="A391" s="46"/>
      <c r="B391" s="47"/>
      <c r="C391" s="15" t="s">
        <v>39</v>
      </c>
      <c r="D391" s="18">
        <f t="shared" si="112"/>
        <v>0</v>
      </c>
      <c r="E391" s="18">
        <f t="shared" si="113"/>
        <v>0</v>
      </c>
      <c r="F391" s="18">
        <f t="shared" si="110"/>
        <v>0</v>
      </c>
      <c r="G391" s="18">
        <f aca="true" t="shared" si="121" ref="G391:O391">G403</f>
        <v>0</v>
      </c>
      <c r="H391" s="18">
        <f t="shared" si="121"/>
        <v>0</v>
      </c>
      <c r="I391" s="18">
        <f t="shared" si="121"/>
        <v>0</v>
      </c>
      <c r="J391" s="18">
        <f t="shared" si="121"/>
        <v>0</v>
      </c>
      <c r="K391" s="18">
        <f t="shared" si="121"/>
        <v>0</v>
      </c>
      <c r="L391" s="18">
        <f t="shared" si="121"/>
        <v>0</v>
      </c>
      <c r="M391" s="18">
        <f t="shared" si="121"/>
        <v>0</v>
      </c>
      <c r="N391" s="18">
        <f t="shared" si="121"/>
        <v>0</v>
      </c>
      <c r="O391" s="18">
        <f t="shared" si="121"/>
        <v>0</v>
      </c>
      <c r="P391" s="52"/>
      <c r="Q391" s="52"/>
    </row>
    <row r="392" spans="1:17" s="5" customFormat="1" ht="28.5">
      <c r="A392" s="46"/>
      <c r="B392" s="47"/>
      <c r="C392" s="15" t="s">
        <v>40</v>
      </c>
      <c r="D392" s="18">
        <f t="shared" si="112"/>
        <v>0</v>
      </c>
      <c r="E392" s="18">
        <f t="shared" si="113"/>
        <v>0</v>
      </c>
      <c r="F392" s="18">
        <f t="shared" si="110"/>
        <v>0</v>
      </c>
      <c r="G392" s="18">
        <f aca="true" t="shared" si="122" ref="G392:O392">G404</f>
        <v>0</v>
      </c>
      <c r="H392" s="18">
        <f t="shared" si="122"/>
        <v>0</v>
      </c>
      <c r="I392" s="18">
        <f t="shared" si="122"/>
        <v>0</v>
      </c>
      <c r="J392" s="18">
        <f t="shared" si="122"/>
        <v>0</v>
      </c>
      <c r="K392" s="18">
        <f t="shared" si="122"/>
        <v>0</v>
      </c>
      <c r="L392" s="18">
        <f t="shared" si="122"/>
        <v>0</v>
      </c>
      <c r="M392" s="18">
        <f t="shared" si="122"/>
        <v>0</v>
      </c>
      <c r="N392" s="18">
        <f t="shared" si="122"/>
        <v>0</v>
      </c>
      <c r="O392" s="18">
        <f t="shared" si="122"/>
        <v>0</v>
      </c>
      <c r="P392" s="52"/>
      <c r="Q392" s="52"/>
    </row>
    <row r="393" spans="1:17" ht="15">
      <c r="A393" s="44" t="s">
        <v>54</v>
      </c>
      <c r="B393" s="49" t="s">
        <v>126</v>
      </c>
      <c r="C393" s="13" t="s">
        <v>13</v>
      </c>
      <c r="D393" s="20">
        <f aca="true" t="shared" si="123" ref="D393:O393">SUM(D395:D404)</f>
        <v>35000</v>
      </c>
      <c r="E393" s="20">
        <f t="shared" si="123"/>
        <v>0</v>
      </c>
      <c r="F393" s="20">
        <f t="shared" si="123"/>
        <v>35000</v>
      </c>
      <c r="G393" s="20">
        <f t="shared" si="123"/>
        <v>0</v>
      </c>
      <c r="H393" s="20">
        <f t="shared" si="123"/>
        <v>0</v>
      </c>
      <c r="I393" s="20">
        <f t="shared" si="123"/>
        <v>0</v>
      </c>
      <c r="J393" s="20">
        <f t="shared" si="123"/>
        <v>0</v>
      </c>
      <c r="K393" s="20">
        <f t="shared" si="123"/>
        <v>0</v>
      </c>
      <c r="L393" s="20">
        <f t="shared" si="123"/>
        <v>0</v>
      </c>
      <c r="M393" s="20">
        <f t="shared" si="123"/>
        <v>0</v>
      </c>
      <c r="N393" s="20">
        <f t="shared" si="123"/>
        <v>1000</v>
      </c>
      <c r="O393" s="20">
        <f t="shared" si="123"/>
        <v>0</v>
      </c>
      <c r="P393" s="37" t="s">
        <v>58</v>
      </c>
      <c r="Q393" s="37"/>
    </row>
    <row r="394" spans="1:17" ht="15">
      <c r="A394" s="44"/>
      <c r="B394" s="49"/>
      <c r="C394" s="13" t="s">
        <v>186</v>
      </c>
      <c r="D394" s="20">
        <v>0</v>
      </c>
      <c r="E394" s="20">
        <v>0</v>
      </c>
      <c r="F394" s="20">
        <v>0</v>
      </c>
      <c r="G394" s="20">
        <v>0</v>
      </c>
      <c r="H394" s="20">
        <v>0</v>
      </c>
      <c r="I394" s="20">
        <v>0</v>
      </c>
      <c r="J394" s="20">
        <v>0</v>
      </c>
      <c r="K394" s="20">
        <v>0</v>
      </c>
      <c r="L394" s="20">
        <v>0</v>
      </c>
      <c r="M394" s="20">
        <v>0</v>
      </c>
      <c r="N394" s="20">
        <v>0</v>
      </c>
      <c r="O394" s="20">
        <v>0</v>
      </c>
      <c r="P394" s="37"/>
      <c r="Q394" s="37"/>
    </row>
    <row r="395" spans="1:17" ht="15">
      <c r="A395" s="44"/>
      <c r="B395" s="50"/>
      <c r="C395" s="13" t="s">
        <v>0</v>
      </c>
      <c r="D395" s="20">
        <f>F395+H395+J395+L395</f>
        <v>1750</v>
      </c>
      <c r="E395" s="20">
        <f>G395+I395+K395+M395</f>
        <v>0</v>
      </c>
      <c r="F395" s="20">
        <f>N395*35</f>
        <v>1750</v>
      </c>
      <c r="G395" s="20">
        <v>0</v>
      </c>
      <c r="H395" s="20">
        <v>0</v>
      </c>
      <c r="I395" s="20">
        <v>0</v>
      </c>
      <c r="J395" s="20">
        <v>0</v>
      </c>
      <c r="K395" s="20">
        <v>0</v>
      </c>
      <c r="L395" s="20">
        <v>0</v>
      </c>
      <c r="M395" s="20">
        <v>0</v>
      </c>
      <c r="N395" s="20">
        <v>50</v>
      </c>
      <c r="O395" s="20">
        <v>0</v>
      </c>
      <c r="P395" s="37"/>
      <c r="Q395" s="37"/>
    </row>
    <row r="396" spans="1:17" ht="15">
      <c r="A396" s="44"/>
      <c r="B396" s="50"/>
      <c r="C396" s="13" t="s">
        <v>1</v>
      </c>
      <c r="D396" s="20">
        <f aca="true" t="shared" si="124" ref="D396:D404">F396+H396+J396+L396</f>
        <v>8750</v>
      </c>
      <c r="E396" s="20">
        <f aca="true" t="shared" si="125" ref="E396:E404">G396+I396+K396+M396</f>
        <v>0</v>
      </c>
      <c r="F396" s="20">
        <f>N396*35</f>
        <v>8750</v>
      </c>
      <c r="G396" s="20">
        <v>0</v>
      </c>
      <c r="H396" s="20">
        <v>0</v>
      </c>
      <c r="I396" s="20">
        <v>0</v>
      </c>
      <c r="J396" s="20">
        <v>0</v>
      </c>
      <c r="K396" s="20">
        <v>0</v>
      </c>
      <c r="L396" s="20">
        <v>0</v>
      </c>
      <c r="M396" s="20">
        <v>0</v>
      </c>
      <c r="N396" s="20">
        <v>250</v>
      </c>
      <c r="O396" s="20">
        <v>0</v>
      </c>
      <c r="P396" s="37"/>
      <c r="Q396" s="37"/>
    </row>
    <row r="397" spans="1:17" ht="15">
      <c r="A397" s="44"/>
      <c r="B397" s="50"/>
      <c r="C397" s="13" t="s">
        <v>31</v>
      </c>
      <c r="D397" s="20">
        <f t="shared" si="124"/>
        <v>8750</v>
      </c>
      <c r="E397" s="20">
        <f t="shared" si="125"/>
        <v>0</v>
      </c>
      <c r="F397" s="20">
        <f>N397*35</f>
        <v>8750</v>
      </c>
      <c r="G397" s="20">
        <v>0</v>
      </c>
      <c r="H397" s="20">
        <v>0</v>
      </c>
      <c r="I397" s="20">
        <v>0</v>
      </c>
      <c r="J397" s="20">
        <v>0</v>
      </c>
      <c r="K397" s="20">
        <v>0</v>
      </c>
      <c r="L397" s="20">
        <v>0</v>
      </c>
      <c r="M397" s="20">
        <v>0</v>
      </c>
      <c r="N397" s="20">
        <v>250</v>
      </c>
      <c r="O397" s="20">
        <v>0</v>
      </c>
      <c r="P397" s="37"/>
      <c r="Q397" s="37"/>
    </row>
    <row r="398" spans="1:17" ht="15">
      <c r="A398" s="44"/>
      <c r="B398" s="50"/>
      <c r="C398" s="13" t="s">
        <v>32</v>
      </c>
      <c r="D398" s="20">
        <f t="shared" si="124"/>
        <v>8750</v>
      </c>
      <c r="E398" s="20">
        <f t="shared" si="125"/>
        <v>0</v>
      </c>
      <c r="F398" s="20">
        <f>N398*35</f>
        <v>8750</v>
      </c>
      <c r="G398" s="20">
        <v>0</v>
      </c>
      <c r="H398" s="20">
        <v>0</v>
      </c>
      <c r="I398" s="20">
        <v>0</v>
      </c>
      <c r="J398" s="20">
        <v>0</v>
      </c>
      <c r="K398" s="20">
        <v>0</v>
      </c>
      <c r="L398" s="20">
        <v>0</v>
      </c>
      <c r="M398" s="20">
        <v>0</v>
      </c>
      <c r="N398" s="20">
        <v>250</v>
      </c>
      <c r="O398" s="20">
        <v>0</v>
      </c>
      <c r="P398" s="37"/>
      <c r="Q398" s="37"/>
    </row>
    <row r="399" spans="1:17" ht="15">
      <c r="A399" s="44"/>
      <c r="B399" s="50"/>
      <c r="C399" s="13" t="s">
        <v>33</v>
      </c>
      <c r="D399" s="20">
        <f t="shared" si="124"/>
        <v>7000</v>
      </c>
      <c r="E399" s="20">
        <f t="shared" si="125"/>
        <v>0</v>
      </c>
      <c r="F399" s="20">
        <f>N399*35</f>
        <v>7000</v>
      </c>
      <c r="G399" s="20">
        <v>0</v>
      </c>
      <c r="H399" s="20">
        <v>0</v>
      </c>
      <c r="I399" s="20">
        <v>0</v>
      </c>
      <c r="J399" s="20">
        <v>0</v>
      </c>
      <c r="K399" s="20">
        <v>0</v>
      </c>
      <c r="L399" s="20">
        <v>0</v>
      </c>
      <c r="M399" s="20">
        <v>0</v>
      </c>
      <c r="N399" s="20">
        <v>200</v>
      </c>
      <c r="O399" s="20">
        <v>0</v>
      </c>
      <c r="P399" s="37"/>
      <c r="Q399" s="37"/>
    </row>
    <row r="400" spans="1:17" ht="15">
      <c r="A400" s="44"/>
      <c r="B400" s="50"/>
      <c r="C400" s="13" t="s">
        <v>36</v>
      </c>
      <c r="D400" s="20">
        <f t="shared" si="124"/>
        <v>0</v>
      </c>
      <c r="E400" s="20">
        <f t="shared" si="125"/>
        <v>0</v>
      </c>
      <c r="F400" s="20">
        <v>0</v>
      </c>
      <c r="G400" s="20">
        <v>0</v>
      </c>
      <c r="H400" s="20">
        <v>0</v>
      </c>
      <c r="I400" s="20">
        <v>0</v>
      </c>
      <c r="J400" s="20">
        <v>0</v>
      </c>
      <c r="K400" s="20">
        <v>0</v>
      </c>
      <c r="L400" s="20">
        <v>0</v>
      </c>
      <c r="M400" s="20">
        <v>0</v>
      </c>
      <c r="N400" s="20">
        <v>0</v>
      </c>
      <c r="O400" s="20">
        <v>0</v>
      </c>
      <c r="P400" s="37"/>
      <c r="Q400" s="37"/>
    </row>
    <row r="401" spans="1:19" ht="15">
      <c r="A401" s="44"/>
      <c r="B401" s="50"/>
      <c r="C401" s="13" t="s">
        <v>37</v>
      </c>
      <c r="D401" s="20">
        <f t="shared" si="124"/>
        <v>0</v>
      </c>
      <c r="E401" s="20">
        <f t="shared" si="125"/>
        <v>0</v>
      </c>
      <c r="F401" s="20">
        <v>0</v>
      </c>
      <c r="G401" s="20">
        <v>0</v>
      </c>
      <c r="H401" s="20">
        <v>0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20">
        <v>0</v>
      </c>
      <c r="O401" s="20">
        <v>0</v>
      </c>
      <c r="P401" s="37"/>
      <c r="Q401" s="37"/>
      <c r="S401" s="14"/>
    </row>
    <row r="402" spans="1:17" ht="15">
      <c r="A402" s="44"/>
      <c r="B402" s="50"/>
      <c r="C402" s="13" t="s">
        <v>38</v>
      </c>
      <c r="D402" s="20">
        <f t="shared" si="124"/>
        <v>0</v>
      </c>
      <c r="E402" s="20">
        <f t="shared" si="125"/>
        <v>0</v>
      </c>
      <c r="F402" s="20">
        <v>0</v>
      </c>
      <c r="G402" s="20">
        <v>0</v>
      </c>
      <c r="H402" s="20">
        <v>0</v>
      </c>
      <c r="I402" s="20">
        <v>0</v>
      </c>
      <c r="J402" s="20">
        <v>0</v>
      </c>
      <c r="K402" s="20">
        <v>0</v>
      </c>
      <c r="L402" s="20">
        <v>0</v>
      </c>
      <c r="M402" s="20">
        <v>0</v>
      </c>
      <c r="N402" s="20">
        <v>0</v>
      </c>
      <c r="O402" s="20">
        <v>0</v>
      </c>
      <c r="P402" s="37"/>
      <c r="Q402" s="37"/>
    </row>
    <row r="403" spans="1:17" ht="15">
      <c r="A403" s="44"/>
      <c r="B403" s="50"/>
      <c r="C403" s="13" t="s">
        <v>39</v>
      </c>
      <c r="D403" s="20">
        <f t="shared" si="124"/>
        <v>0</v>
      </c>
      <c r="E403" s="20">
        <f t="shared" si="125"/>
        <v>0</v>
      </c>
      <c r="F403" s="20">
        <v>0</v>
      </c>
      <c r="G403" s="20">
        <v>0</v>
      </c>
      <c r="H403" s="20">
        <v>0</v>
      </c>
      <c r="I403" s="20">
        <v>0</v>
      </c>
      <c r="J403" s="20">
        <v>0</v>
      </c>
      <c r="K403" s="20">
        <v>0</v>
      </c>
      <c r="L403" s="20">
        <v>0</v>
      </c>
      <c r="M403" s="20">
        <v>0</v>
      </c>
      <c r="N403" s="20">
        <v>0</v>
      </c>
      <c r="O403" s="20">
        <v>0</v>
      </c>
      <c r="P403" s="37"/>
      <c r="Q403" s="37"/>
    </row>
    <row r="404" spans="1:17" ht="15">
      <c r="A404" s="44"/>
      <c r="B404" s="50"/>
      <c r="C404" s="13" t="s">
        <v>40</v>
      </c>
      <c r="D404" s="20">
        <f t="shared" si="124"/>
        <v>0</v>
      </c>
      <c r="E404" s="20">
        <f t="shared" si="125"/>
        <v>0</v>
      </c>
      <c r="F404" s="20">
        <v>0</v>
      </c>
      <c r="G404" s="20">
        <v>0</v>
      </c>
      <c r="H404" s="20">
        <v>0</v>
      </c>
      <c r="I404" s="20">
        <v>0</v>
      </c>
      <c r="J404" s="20">
        <v>0</v>
      </c>
      <c r="K404" s="20">
        <v>0</v>
      </c>
      <c r="L404" s="20">
        <v>0</v>
      </c>
      <c r="M404" s="20">
        <v>0</v>
      </c>
      <c r="N404" s="20">
        <v>0</v>
      </c>
      <c r="O404" s="20">
        <v>0</v>
      </c>
      <c r="P404" s="37"/>
      <c r="Q404" s="37"/>
    </row>
    <row r="405" spans="1:17" s="5" customFormat="1" ht="14.25">
      <c r="A405" s="46" t="s">
        <v>53</v>
      </c>
      <c r="B405" s="47" t="s">
        <v>102</v>
      </c>
      <c r="C405" s="15" t="s">
        <v>13</v>
      </c>
      <c r="D405" s="18">
        <f aca="true" t="shared" si="126" ref="D405:O405">SUM(D407:D416)</f>
        <v>33600</v>
      </c>
      <c r="E405" s="18">
        <f t="shared" si="126"/>
        <v>0</v>
      </c>
      <c r="F405" s="18">
        <f t="shared" si="126"/>
        <v>33600</v>
      </c>
      <c r="G405" s="18">
        <f t="shared" si="126"/>
        <v>0</v>
      </c>
      <c r="H405" s="18">
        <f t="shared" si="126"/>
        <v>0</v>
      </c>
      <c r="I405" s="18">
        <f t="shared" si="126"/>
        <v>0</v>
      </c>
      <c r="J405" s="18">
        <f t="shared" si="126"/>
        <v>0</v>
      </c>
      <c r="K405" s="18">
        <f t="shared" si="126"/>
        <v>0</v>
      </c>
      <c r="L405" s="18">
        <f t="shared" si="126"/>
        <v>0</v>
      </c>
      <c r="M405" s="18">
        <f t="shared" si="126"/>
        <v>0</v>
      </c>
      <c r="N405" s="18">
        <f t="shared" si="126"/>
        <v>960</v>
      </c>
      <c r="O405" s="18">
        <f t="shared" si="126"/>
        <v>0</v>
      </c>
      <c r="P405" s="52" t="s">
        <v>58</v>
      </c>
      <c r="Q405" s="52"/>
    </row>
    <row r="406" spans="1:17" s="5" customFormat="1" ht="28.5">
      <c r="A406" s="46"/>
      <c r="B406" s="47"/>
      <c r="C406" s="15" t="s">
        <v>186</v>
      </c>
      <c r="D406" s="18">
        <v>0</v>
      </c>
      <c r="E406" s="18">
        <v>0</v>
      </c>
      <c r="F406" s="18">
        <v>0</v>
      </c>
      <c r="G406" s="18">
        <v>0</v>
      </c>
      <c r="H406" s="18">
        <v>0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52"/>
      <c r="Q406" s="52"/>
    </row>
    <row r="407" spans="1:17" s="5" customFormat="1" ht="28.5">
      <c r="A407" s="46"/>
      <c r="B407" s="48"/>
      <c r="C407" s="15" t="s">
        <v>0</v>
      </c>
      <c r="D407" s="18">
        <f>F407+H407+J407+L407</f>
        <v>0</v>
      </c>
      <c r="E407" s="18">
        <f>G407+I407+K407+M407</f>
        <v>0</v>
      </c>
      <c r="F407" s="18">
        <f>F419+F430+F443+F454+F467+F479</f>
        <v>0</v>
      </c>
      <c r="G407" s="18">
        <f aca="true" t="shared" si="127" ref="G407:O407">G419+G430+G443+G454+G467+G479</f>
        <v>0</v>
      </c>
      <c r="H407" s="18">
        <f t="shared" si="127"/>
        <v>0</v>
      </c>
      <c r="I407" s="18">
        <f t="shared" si="127"/>
        <v>0</v>
      </c>
      <c r="J407" s="18">
        <f t="shared" si="127"/>
        <v>0</v>
      </c>
      <c r="K407" s="18">
        <f t="shared" si="127"/>
        <v>0</v>
      </c>
      <c r="L407" s="18">
        <f t="shared" si="127"/>
        <v>0</v>
      </c>
      <c r="M407" s="18">
        <f t="shared" si="127"/>
        <v>0</v>
      </c>
      <c r="N407" s="18">
        <f t="shared" si="127"/>
        <v>0</v>
      </c>
      <c r="O407" s="18">
        <f t="shared" si="127"/>
        <v>0</v>
      </c>
      <c r="P407" s="52"/>
      <c r="Q407" s="52"/>
    </row>
    <row r="408" spans="1:17" s="5" customFormat="1" ht="28.5">
      <c r="A408" s="46"/>
      <c r="B408" s="48"/>
      <c r="C408" s="15" t="s">
        <v>1</v>
      </c>
      <c r="D408" s="18">
        <f aca="true" t="shared" si="128" ref="D408:D416">F408+H408+J408+L408</f>
        <v>0</v>
      </c>
      <c r="E408" s="18">
        <f aca="true" t="shared" si="129" ref="E408:E416">G408+I408+K408+M408</f>
        <v>0</v>
      </c>
      <c r="F408" s="18">
        <f aca="true" t="shared" si="130" ref="F408:O408">F420+F432+F444+F456+F468+F480</f>
        <v>0</v>
      </c>
      <c r="G408" s="18">
        <f t="shared" si="130"/>
        <v>0</v>
      </c>
      <c r="H408" s="18">
        <f t="shared" si="130"/>
        <v>0</v>
      </c>
      <c r="I408" s="18">
        <f t="shared" si="130"/>
        <v>0</v>
      </c>
      <c r="J408" s="18">
        <f t="shared" si="130"/>
        <v>0</v>
      </c>
      <c r="K408" s="18">
        <f t="shared" si="130"/>
        <v>0</v>
      </c>
      <c r="L408" s="18">
        <f t="shared" si="130"/>
        <v>0</v>
      </c>
      <c r="M408" s="18">
        <f t="shared" si="130"/>
        <v>0</v>
      </c>
      <c r="N408" s="18">
        <f t="shared" si="130"/>
        <v>0</v>
      </c>
      <c r="O408" s="18">
        <f t="shared" si="130"/>
        <v>0</v>
      </c>
      <c r="P408" s="52"/>
      <c r="Q408" s="52"/>
    </row>
    <row r="409" spans="1:17" s="5" customFormat="1" ht="28.5">
      <c r="A409" s="46"/>
      <c r="B409" s="48"/>
      <c r="C409" s="15" t="s">
        <v>31</v>
      </c>
      <c r="D409" s="18">
        <f t="shared" si="128"/>
        <v>0</v>
      </c>
      <c r="E409" s="18">
        <f t="shared" si="129"/>
        <v>0</v>
      </c>
      <c r="F409" s="18">
        <f aca="true" t="shared" si="131" ref="F409:O409">F421+F433+F445+F457+F469+F481</f>
        <v>0</v>
      </c>
      <c r="G409" s="18">
        <f t="shared" si="131"/>
        <v>0</v>
      </c>
      <c r="H409" s="18">
        <f t="shared" si="131"/>
        <v>0</v>
      </c>
      <c r="I409" s="18">
        <f t="shared" si="131"/>
        <v>0</v>
      </c>
      <c r="J409" s="18">
        <f t="shared" si="131"/>
        <v>0</v>
      </c>
      <c r="K409" s="18">
        <f t="shared" si="131"/>
        <v>0</v>
      </c>
      <c r="L409" s="18">
        <f t="shared" si="131"/>
        <v>0</v>
      </c>
      <c r="M409" s="18">
        <f t="shared" si="131"/>
        <v>0</v>
      </c>
      <c r="N409" s="18">
        <f t="shared" si="131"/>
        <v>0</v>
      </c>
      <c r="O409" s="18">
        <f t="shared" si="131"/>
        <v>0</v>
      </c>
      <c r="P409" s="52"/>
      <c r="Q409" s="52"/>
    </row>
    <row r="410" spans="1:17" s="5" customFormat="1" ht="28.5">
      <c r="A410" s="46"/>
      <c r="B410" s="48"/>
      <c r="C410" s="15" t="s">
        <v>32</v>
      </c>
      <c r="D410" s="18">
        <f t="shared" si="128"/>
        <v>22400</v>
      </c>
      <c r="E410" s="18">
        <f t="shared" si="129"/>
        <v>0</v>
      </c>
      <c r="F410" s="18">
        <f aca="true" t="shared" si="132" ref="F410:O410">F422+F434+F446+F458+F470+F482</f>
        <v>22400</v>
      </c>
      <c r="G410" s="18">
        <f t="shared" si="132"/>
        <v>0</v>
      </c>
      <c r="H410" s="18">
        <f t="shared" si="132"/>
        <v>0</v>
      </c>
      <c r="I410" s="18">
        <f t="shared" si="132"/>
        <v>0</v>
      </c>
      <c r="J410" s="18">
        <f t="shared" si="132"/>
        <v>0</v>
      </c>
      <c r="K410" s="18">
        <f t="shared" si="132"/>
        <v>0</v>
      </c>
      <c r="L410" s="18">
        <f t="shared" si="132"/>
        <v>0</v>
      </c>
      <c r="M410" s="18">
        <f t="shared" si="132"/>
        <v>0</v>
      </c>
      <c r="N410" s="18">
        <f t="shared" si="132"/>
        <v>640</v>
      </c>
      <c r="O410" s="18">
        <f t="shared" si="132"/>
        <v>0</v>
      </c>
      <c r="P410" s="52"/>
      <c r="Q410" s="52"/>
    </row>
    <row r="411" spans="1:17" s="5" customFormat="1" ht="28.5">
      <c r="A411" s="46"/>
      <c r="B411" s="48"/>
      <c r="C411" s="15" t="s">
        <v>33</v>
      </c>
      <c r="D411" s="18">
        <f t="shared" si="128"/>
        <v>11200</v>
      </c>
      <c r="E411" s="18">
        <f t="shared" si="129"/>
        <v>0</v>
      </c>
      <c r="F411" s="18">
        <f aca="true" t="shared" si="133" ref="F411:O411">F423+F435+F447+F459+F471+F483</f>
        <v>11200</v>
      </c>
      <c r="G411" s="18">
        <f t="shared" si="133"/>
        <v>0</v>
      </c>
      <c r="H411" s="18">
        <f t="shared" si="133"/>
        <v>0</v>
      </c>
      <c r="I411" s="18">
        <f t="shared" si="133"/>
        <v>0</v>
      </c>
      <c r="J411" s="18">
        <f t="shared" si="133"/>
        <v>0</v>
      </c>
      <c r="K411" s="18">
        <f t="shared" si="133"/>
        <v>0</v>
      </c>
      <c r="L411" s="18">
        <f t="shared" si="133"/>
        <v>0</v>
      </c>
      <c r="M411" s="18">
        <f t="shared" si="133"/>
        <v>0</v>
      </c>
      <c r="N411" s="18">
        <f t="shared" si="133"/>
        <v>320</v>
      </c>
      <c r="O411" s="18">
        <f t="shared" si="133"/>
        <v>0</v>
      </c>
      <c r="P411" s="52"/>
      <c r="Q411" s="52"/>
    </row>
    <row r="412" spans="1:17" s="5" customFormat="1" ht="28.5">
      <c r="A412" s="46"/>
      <c r="B412" s="48"/>
      <c r="C412" s="15" t="s">
        <v>36</v>
      </c>
      <c r="D412" s="18">
        <f t="shared" si="128"/>
        <v>0</v>
      </c>
      <c r="E412" s="18">
        <f t="shared" si="129"/>
        <v>0</v>
      </c>
      <c r="F412" s="18">
        <f aca="true" t="shared" si="134" ref="F412:O412">F424+F436+F448+F460+F472+F484</f>
        <v>0</v>
      </c>
      <c r="G412" s="18">
        <f t="shared" si="134"/>
        <v>0</v>
      </c>
      <c r="H412" s="18">
        <f t="shared" si="134"/>
        <v>0</v>
      </c>
      <c r="I412" s="18">
        <f t="shared" si="134"/>
        <v>0</v>
      </c>
      <c r="J412" s="18">
        <f t="shared" si="134"/>
        <v>0</v>
      </c>
      <c r="K412" s="18">
        <f t="shared" si="134"/>
        <v>0</v>
      </c>
      <c r="L412" s="18">
        <f t="shared" si="134"/>
        <v>0</v>
      </c>
      <c r="M412" s="18">
        <f t="shared" si="134"/>
        <v>0</v>
      </c>
      <c r="N412" s="18">
        <f t="shared" si="134"/>
        <v>0</v>
      </c>
      <c r="O412" s="18">
        <f t="shared" si="134"/>
        <v>0</v>
      </c>
      <c r="P412" s="52"/>
      <c r="Q412" s="52"/>
    </row>
    <row r="413" spans="1:17" s="5" customFormat="1" ht="28.5">
      <c r="A413" s="46"/>
      <c r="B413" s="48"/>
      <c r="C413" s="15" t="s">
        <v>37</v>
      </c>
      <c r="D413" s="18">
        <f t="shared" si="128"/>
        <v>0</v>
      </c>
      <c r="E413" s="18">
        <f t="shared" si="129"/>
        <v>0</v>
      </c>
      <c r="F413" s="18">
        <f aca="true" t="shared" si="135" ref="F413:O413">F425+F437+F449+F461+F473+F485</f>
        <v>0</v>
      </c>
      <c r="G413" s="18">
        <f t="shared" si="135"/>
        <v>0</v>
      </c>
      <c r="H413" s="18">
        <f t="shared" si="135"/>
        <v>0</v>
      </c>
      <c r="I413" s="18">
        <f t="shared" si="135"/>
        <v>0</v>
      </c>
      <c r="J413" s="18">
        <f t="shared" si="135"/>
        <v>0</v>
      </c>
      <c r="K413" s="18">
        <f t="shared" si="135"/>
        <v>0</v>
      </c>
      <c r="L413" s="18">
        <f t="shared" si="135"/>
        <v>0</v>
      </c>
      <c r="M413" s="18">
        <f t="shared" si="135"/>
        <v>0</v>
      </c>
      <c r="N413" s="18">
        <f t="shared" si="135"/>
        <v>0</v>
      </c>
      <c r="O413" s="18">
        <f t="shared" si="135"/>
        <v>0</v>
      </c>
      <c r="P413" s="52"/>
      <c r="Q413" s="52"/>
    </row>
    <row r="414" spans="1:17" s="5" customFormat="1" ht="28.5">
      <c r="A414" s="46"/>
      <c r="B414" s="48"/>
      <c r="C414" s="15" t="s">
        <v>38</v>
      </c>
      <c r="D414" s="18">
        <f t="shared" si="128"/>
        <v>0</v>
      </c>
      <c r="E414" s="18">
        <f t="shared" si="129"/>
        <v>0</v>
      </c>
      <c r="F414" s="18">
        <f aca="true" t="shared" si="136" ref="F414:O414">F426+F438+F450+F462+F474+F486</f>
        <v>0</v>
      </c>
      <c r="G414" s="18">
        <f t="shared" si="136"/>
        <v>0</v>
      </c>
      <c r="H414" s="18">
        <f t="shared" si="136"/>
        <v>0</v>
      </c>
      <c r="I414" s="18">
        <f t="shared" si="136"/>
        <v>0</v>
      </c>
      <c r="J414" s="18">
        <f t="shared" si="136"/>
        <v>0</v>
      </c>
      <c r="K414" s="18">
        <f t="shared" si="136"/>
        <v>0</v>
      </c>
      <c r="L414" s="18">
        <f t="shared" si="136"/>
        <v>0</v>
      </c>
      <c r="M414" s="18">
        <f t="shared" si="136"/>
        <v>0</v>
      </c>
      <c r="N414" s="18">
        <f t="shared" si="136"/>
        <v>0</v>
      </c>
      <c r="O414" s="18">
        <f t="shared" si="136"/>
        <v>0</v>
      </c>
      <c r="P414" s="52"/>
      <c r="Q414" s="52"/>
    </row>
    <row r="415" spans="1:17" s="5" customFormat="1" ht="28.5">
      <c r="A415" s="46"/>
      <c r="B415" s="48"/>
      <c r="C415" s="15" t="s">
        <v>39</v>
      </c>
      <c r="D415" s="18">
        <f t="shared" si="128"/>
        <v>0</v>
      </c>
      <c r="E415" s="18">
        <f t="shared" si="129"/>
        <v>0</v>
      </c>
      <c r="F415" s="18">
        <f aca="true" t="shared" si="137" ref="F415:O415">F427+F439+F451+F463+F475+F487</f>
        <v>0</v>
      </c>
      <c r="G415" s="18">
        <f t="shared" si="137"/>
        <v>0</v>
      </c>
      <c r="H415" s="18">
        <f t="shared" si="137"/>
        <v>0</v>
      </c>
      <c r="I415" s="18">
        <f t="shared" si="137"/>
        <v>0</v>
      </c>
      <c r="J415" s="18">
        <f t="shared" si="137"/>
        <v>0</v>
      </c>
      <c r="K415" s="18">
        <f t="shared" si="137"/>
        <v>0</v>
      </c>
      <c r="L415" s="18">
        <f t="shared" si="137"/>
        <v>0</v>
      </c>
      <c r="M415" s="18">
        <f t="shared" si="137"/>
        <v>0</v>
      </c>
      <c r="N415" s="18">
        <f t="shared" si="137"/>
        <v>0</v>
      </c>
      <c r="O415" s="18">
        <f t="shared" si="137"/>
        <v>0</v>
      </c>
      <c r="P415" s="52"/>
      <c r="Q415" s="52"/>
    </row>
    <row r="416" spans="1:17" s="5" customFormat="1" ht="28.5">
      <c r="A416" s="46"/>
      <c r="B416" s="48"/>
      <c r="C416" s="15" t="s">
        <v>40</v>
      </c>
      <c r="D416" s="18">
        <f t="shared" si="128"/>
        <v>0</v>
      </c>
      <c r="E416" s="18">
        <f t="shared" si="129"/>
        <v>0</v>
      </c>
      <c r="F416" s="18">
        <f aca="true" t="shared" si="138" ref="F416:O416">F428+F440+F452+F464+F476+F488</f>
        <v>0</v>
      </c>
      <c r="G416" s="18">
        <f t="shared" si="138"/>
        <v>0</v>
      </c>
      <c r="H416" s="18">
        <f t="shared" si="138"/>
        <v>0</v>
      </c>
      <c r="I416" s="18">
        <f t="shared" si="138"/>
        <v>0</v>
      </c>
      <c r="J416" s="18">
        <f t="shared" si="138"/>
        <v>0</v>
      </c>
      <c r="K416" s="18">
        <f t="shared" si="138"/>
        <v>0</v>
      </c>
      <c r="L416" s="18">
        <f t="shared" si="138"/>
        <v>0</v>
      </c>
      <c r="M416" s="18">
        <f t="shared" si="138"/>
        <v>0</v>
      </c>
      <c r="N416" s="18">
        <f t="shared" si="138"/>
        <v>0</v>
      </c>
      <c r="O416" s="18">
        <f t="shared" si="138"/>
        <v>0</v>
      </c>
      <c r="P416" s="52"/>
      <c r="Q416" s="52"/>
    </row>
    <row r="417" spans="1:17" ht="15">
      <c r="A417" s="44" t="s">
        <v>55</v>
      </c>
      <c r="B417" s="49" t="s">
        <v>104</v>
      </c>
      <c r="C417" s="13" t="s">
        <v>13</v>
      </c>
      <c r="D417" s="20">
        <f aca="true" t="shared" si="139" ref="D417:O417">SUM(D419:D428)</f>
        <v>5600</v>
      </c>
      <c r="E417" s="20">
        <f t="shared" si="139"/>
        <v>0</v>
      </c>
      <c r="F417" s="20">
        <f t="shared" si="139"/>
        <v>5600</v>
      </c>
      <c r="G417" s="20">
        <f t="shared" si="139"/>
        <v>0</v>
      </c>
      <c r="H417" s="20">
        <f t="shared" si="139"/>
        <v>0</v>
      </c>
      <c r="I417" s="20">
        <f t="shared" si="139"/>
        <v>0</v>
      </c>
      <c r="J417" s="20">
        <f t="shared" si="139"/>
        <v>0</v>
      </c>
      <c r="K417" s="20">
        <f t="shared" si="139"/>
        <v>0</v>
      </c>
      <c r="L417" s="20">
        <f t="shared" si="139"/>
        <v>0</v>
      </c>
      <c r="M417" s="20">
        <f t="shared" si="139"/>
        <v>0</v>
      </c>
      <c r="N417" s="20">
        <f t="shared" si="139"/>
        <v>160</v>
      </c>
      <c r="O417" s="20">
        <f t="shared" si="139"/>
        <v>0</v>
      </c>
      <c r="P417" s="37" t="s">
        <v>58</v>
      </c>
      <c r="Q417" s="37"/>
    </row>
    <row r="418" spans="1:17" ht="15">
      <c r="A418" s="44"/>
      <c r="B418" s="49"/>
      <c r="C418" s="13" t="s">
        <v>186</v>
      </c>
      <c r="D418" s="20">
        <v>0</v>
      </c>
      <c r="E418" s="20">
        <v>0</v>
      </c>
      <c r="F418" s="20">
        <v>0</v>
      </c>
      <c r="G418" s="20">
        <v>0</v>
      </c>
      <c r="H418" s="20">
        <v>0</v>
      </c>
      <c r="I418" s="20">
        <v>0</v>
      </c>
      <c r="J418" s="20">
        <v>0</v>
      </c>
      <c r="K418" s="20">
        <v>0</v>
      </c>
      <c r="L418" s="20">
        <v>0</v>
      </c>
      <c r="M418" s="20">
        <v>0</v>
      </c>
      <c r="N418" s="20">
        <v>0</v>
      </c>
      <c r="O418" s="20">
        <v>0</v>
      </c>
      <c r="P418" s="37"/>
      <c r="Q418" s="37"/>
    </row>
    <row r="419" spans="1:17" ht="15">
      <c r="A419" s="44"/>
      <c r="B419" s="50"/>
      <c r="C419" s="13" t="s">
        <v>0</v>
      </c>
      <c r="D419" s="20">
        <f>F419+H419+J419+L419</f>
        <v>0</v>
      </c>
      <c r="E419" s="20">
        <f>G419+I419+K419+M419</f>
        <v>0</v>
      </c>
      <c r="F419" s="20">
        <v>0</v>
      </c>
      <c r="G419" s="20">
        <v>0</v>
      </c>
      <c r="H419" s="20">
        <v>0</v>
      </c>
      <c r="I419" s="20">
        <v>0</v>
      </c>
      <c r="J419" s="20">
        <v>0</v>
      </c>
      <c r="K419" s="20">
        <v>0</v>
      </c>
      <c r="L419" s="20">
        <v>0</v>
      </c>
      <c r="M419" s="20">
        <v>0</v>
      </c>
      <c r="N419" s="20">
        <v>0</v>
      </c>
      <c r="O419" s="20">
        <v>0</v>
      </c>
      <c r="P419" s="37"/>
      <c r="Q419" s="37"/>
    </row>
    <row r="420" spans="1:17" ht="15">
      <c r="A420" s="44"/>
      <c r="B420" s="50"/>
      <c r="C420" s="13" t="s">
        <v>1</v>
      </c>
      <c r="D420" s="20">
        <f aca="true" t="shared" si="140" ref="D420:D428">F420+H420+J420+L420</f>
        <v>0</v>
      </c>
      <c r="E420" s="20">
        <f aca="true" t="shared" si="141" ref="E420:E428">G420+I420+K420+M420</f>
        <v>0</v>
      </c>
      <c r="F420" s="20">
        <v>0</v>
      </c>
      <c r="G420" s="20">
        <v>0</v>
      </c>
      <c r="H420" s="20">
        <v>0</v>
      </c>
      <c r="I420" s="20">
        <v>0</v>
      </c>
      <c r="J420" s="20">
        <v>0</v>
      </c>
      <c r="K420" s="20">
        <v>0</v>
      </c>
      <c r="L420" s="20">
        <v>0</v>
      </c>
      <c r="M420" s="20">
        <v>0</v>
      </c>
      <c r="N420" s="20">
        <v>0</v>
      </c>
      <c r="O420" s="20">
        <v>0</v>
      </c>
      <c r="P420" s="37"/>
      <c r="Q420" s="37"/>
    </row>
    <row r="421" spans="1:17" ht="15">
      <c r="A421" s="44"/>
      <c r="B421" s="50"/>
      <c r="C421" s="13" t="s">
        <v>31</v>
      </c>
      <c r="D421" s="20">
        <f t="shared" si="140"/>
        <v>0</v>
      </c>
      <c r="E421" s="20">
        <f t="shared" si="141"/>
        <v>0</v>
      </c>
      <c r="F421" s="20">
        <v>0</v>
      </c>
      <c r="G421" s="20">
        <v>0</v>
      </c>
      <c r="H421" s="20">
        <v>0</v>
      </c>
      <c r="I421" s="20">
        <v>0</v>
      </c>
      <c r="J421" s="20">
        <v>0</v>
      </c>
      <c r="K421" s="20">
        <v>0</v>
      </c>
      <c r="L421" s="20">
        <v>0</v>
      </c>
      <c r="M421" s="20">
        <v>0</v>
      </c>
      <c r="N421" s="20">
        <v>0</v>
      </c>
      <c r="O421" s="20">
        <v>0</v>
      </c>
      <c r="P421" s="37"/>
      <c r="Q421" s="37"/>
    </row>
    <row r="422" spans="1:17" ht="15">
      <c r="A422" s="44"/>
      <c r="B422" s="50"/>
      <c r="C422" s="13" t="s">
        <v>32</v>
      </c>
      <c r="D422" s="20">
        <f t="shared" si="140"/>
        <v>5600</v>
      </c>
      <c r="E422" s="20">
        <f t="shared" si="141"/>
        <v>0</v>
      </c>
      <c r="F422" s="20">
        <v>5600</v>
      </c>
      <c r="G422" s="20">
        <v>0</v>
      </c>
      <c r="H422" s="20">
        <v>0</v>
      </c>
      <c r="I422" s="20">
        <v>0</v>
      </c>
      <c r="J422" s="20">
        <v>0</v>
      </c>
      <c r="K422" s="20">
        <v>0</v>
      </c>
      <c r="L422" s="20">
        <v>0</v>
      </c>
      <c r="M422" s="20">
        <v>0</v>
      </c>
      <c r="N422" s="20">
        <v>160</v>
      </c>
      <c r="O422" s="20">
        <v>0</v>
      </c>
      <c r="P422" s="37"/>
      <c r="Q422" s="37"/>
    </row>
    <row r="423" spans="1:17" ht="15">
      <c r="A423" s="44"/>
      <c r="B423" s="50"/>
      <c r="C423" s="13" t="s">
        <v>33</v>
      </c>
      <c r="D423" s="20">
        <f t="shared" si="140"/>
        <v>0</v>
      </c>
      <c r="E423" s="20">
        <f t="shared" si="141"/>
        <v>0</v>
      </c>
      <c r="F423" s="20">
        <v>0</v>
      </c>
      <c r="G423" s="20">
        <v>0</v>
      </c>
      <c r="H423" s="20">
        <v>0</v>
      </c>
      <c r="I423" s="20">
        <v>0</v>
      </c>
      <c r="J423" s="20">
        <v>0</v>
      </c>
      <c r="K423" s="20">
        <v>0</v>
      </c>
      <c r="L423" s="20">
        <v>0</v>
      </c>
      <c r="M423" s="20">
        <v>0</v>
      </c>
      <c r="N423" s="20">
        <v>0</v>
      </c>
      <c r="O423" s="20">
        <v>0</v>
      </c>
      <c r="P423" s="37"/>
      <c r="Q423" s="37"/>
    </row>
    <row r="424" spans="1:17" ht="15">
      <c r="A424" s="44"/>
      <c r="B424" s="50"/>
      <c r="C424" s="13" t="s">
        <v>36</v>
      </c>
      <c r="D424" s="20">
        <f t="shared" si="140"/>
        <v>0</v>
      </c>
      <c r="E424" s="20">
        <f t="shared" si="141"/>
        <v>0</v>
      </c>
      <c r="F424" s="20">
        <v>0</v>
      </c>
      <c r="G424" s="20">
        <v>0</v>
      </c>
      <c r="H424" s="20">
        <v>0</v>
      </c>
      <c r="I424" s="20">
        <v>0</v>
      </c>
      <c r="J424" s="20">
        <v>0</v>
      </c>
      <c r="K424" s="20">
        <v>0</v>
      </c>
      <c r="L424" s="20">
        <v>0</v>
      </c>
      <c r="M424" s="20">
        <v>0</v>
      </c>
      <c r="N424" s="20">
        <v>0</v>
      </c>
      <c r="O424" s="20">
        <v>0</v>
      </c>
      <c r="P424" s="37"/>
      <c r="Q424" s="37"/>
    </row>
    <row r="425" spans="1:17" ht="15">
      <c r="A425" s="44"/>
      <c r="B425" s="50"/>
      <c r="C425" s="13" t="s">
        <v>37</v>
      </c>
      <c r="D425" s="20">
        <f t="shared" si="140"/>
        <v>0</v>
      </c>
      <c r="E425" s="20">
        <f t="shared" si="141"/>
        <v>0</v>
      </c>
      <c r="F425" s="20">
        <v>0</v>
      </c>
      <c r="G425" s="20">
        <v>0</v>
      </c>
      <c r="H425" s="20">
        <v>0</v>
      </c>
      <c r="I425" s="20">
        <v>0</v>
      </c>
      <c r="J425" s="20">
        <v>0</v>
      </c>
      <c r="K425" s="20">
        <v>0</v>
      </c>
      <c r="L425" s="20">
        <v>0</v>
      </c>
      <c r="M425" s="20">
        <v>0</v>
      </c>
      <c r="N425" s="20">
        <v>0</v>
      </c>
      <c r="O425" s="20">
        <v>0</v>
      </c>
      <c r="P425" s="37"/>
      <c r="Q425" s="37"/>
    </row>
    <row r="426" spans="1:17" ht="15">
      <c r="A426" s="44"/>
      <c r="B426" s="50"/>
      <c r="C426" s="13" t="s">
        <v>38</v>
      </c>
      <c r="D426" s="20">
        <f t="shared" si="140"/>
        <v>0</v>
      </c>
      <c r="E426" s="20">
        <f t="shared" si="141"/>
        <v>0</v>
      </c>
      <c r="F426" s="20">
        <v>0</v>
      </c>
      <c r="G426" s="20">
        <v>0</v>
      </c>
      <c r="H426" s="20">
        <v>0</v>
      </c>
      <c r="I426" s="20">
        <v>0</v>
      </c>
      <c r="J426" s="20">
        <v>0</v>
      </c>
      <c r="K426" s="20">
        <v>0</v>
      </c>
      <c r="L426" s="20">
        <v>0</v>
      </c>
      <c r="M426" s="20">
        <v>0</v>
      </c>
      <c r="N426" s="20">
        <v>0</v>
      </c>
      <c r="O426" s="20">
        <v>0</v>
      </c>
      <c r="P426" s="37"/>
      <c r="Q426" s="37"/>
    </row>
    <row r="427" spans="1:17" ht="15">
      <c r="A427" s="44"/>
      <c r="B427" s="50"/>
      <c r="C427" s="13" t="s">
        <v>39</v>
      </c>
      <c r="D427" s="20">
        <f t="shared" si="140"/>
        <v>0</v>
      </c>
      <c r="E427" s="20">
        <f t="shared" si="141"/>
        <v>0</v>
      </c>
      <c r="F427" s="20">
        <v>0</v>
      </c>
      <c r="G427" s="20">
        <v>0</v>
      </c>
      <c r="H427" s="20">
        <v>0</v>
      </c>
      <c r="I427" s="20">
        <v>0</v>
      </c>
      <c r="J427" s="20">
        <v>0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37"/>
      <c r="Q427" s="37"/>
    </row>
    <row r="428" spans="1:17" ht="15">
      <c r="A428" s="44"/>
      <c r="B428" s="50"/>
      <c r="C428" s="13" t="s">
        <v>40</v>
      </c>
      <c r="D428" s="20">
        <f t="shared" si="140"/>
        <v>0</v>
      </c>
      <c r="E428" s="20">
        <f t="shared" si="141"/>
        <v>0</v>
      </c>
      <c r="F428" s="20">
        <v>0</v>
      </c>
      <c r="G428" s="20">
        <v>0</v>
      </c>
      <c r="H428" s="20">
        <v>0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  <c r="P428" s="37"/>
      <c r="Q428" s="37"/>
    </row>
    <row r="429" spans="1:17" ht="15">
      <c r="A429" s="44" t="s">
        <v>56</v>
      </c>
      <c r="B429" s="49" t="s">
        <v>105</v>
      </c>
      <c r="C429" s="13" t="s">
        <v>13</v>
      </c>
      <c r="D429" s="20">
        <f aca="true" t="shared" si="142" ref="D429:O429">SUM(D430:D440)</f>
        <v>5600</v>
      </c>
      <c r="E429" s="20">
        <f t="shared" si="142"/>
        <v>0</v>
      </c>
      <c r="F429" s="20">
        <f t="shared" si="142"/>
        <v>5600</v>
      </c>
      <c r="G429" s="20">
        <f t="shared" si="142"/>
        <v>0</v>
      </c>
      <c r="H429" s="20">
        <f t="shared" si="142"/>
        <v>0</v>
      </c>
      <c r="I429" s="20">
        <f t="shared" si="142"/>
        <v>0</v>
      </c>
      <c r="J429" s="20">
        <f t="shared" si="142"/>
        <v>0</v>
      </c>
      <c r="K429" s="20">
        <f t="shared" si="142"/>
        <v>0</v>
      </c>
      <c r="L429" s="20">
        <f t="shared" si="142"/>
        <v>0</v>
      </c>
      <c r="M429" s="20">
        <f t="shared" si="142"/>
        <v>0</v>
      </c>
      <c r="N429" s="20">
        <f t="shared" si="142"/>
        <v>160</v>
      </c>
      <c r="O429" s="20">
        <f t="shared" si="142"/>
        <v>0</v>
      </c>
      <c r="P429" s="37" t="s">
        <v>58</v>
      </c>
      <c r="Q429" s="37"/>
    </row>
    <row r="430" spans="1:17" ht="15">
      <c r="A430" s="44"/>
      <c r="B430" s="50"/>
      <c r="C430" s="13" t="s">
        <v>186</v>
      </c>
      <c r="D430" s="20">
        <f>F430+H430+J430+L430</f>
        <v>0</v>
      </c>
      <c r="E430" s="20">
        <f>G430+I430+K430+M430</f>
        <v>0</v>
      </c>
      <c r="F430" s="20">
        <v>0</v>
      </c>
      <c r="G430" s="20">
        <v>0</v>
      </c>
      <c r="H430" s="20">
        <v>0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37"/>
      <c r="Q430" s="37"/>
    </row>
    <row r="431" spans="1:17" ht="15">
      <c r="A431" s="44"/>
      <c r="B431" s="50"/>
      <c r="C431" s="13" t="s">
        <v>0</v>
      </c>
      <c r="D431" s="20">
        <v>0</v>
      </c>
      <c r="E431" s="20">
        <v>0</v>
      </c>
      <c r="F431" s="20">
        <v>0</v>
      </c>
      <c r="G431" s="20">
        <v>0</v>
      </c>
      <c r="H431" s="20">
        <v>0</v>
      </c>
      <c r="I431" s="20">
        <v>0</v>
      </c>
      <c r="J431" s="20">
        <v>0</v>
      </c>
      <c r="K431" s="20">
        <v>0</v>
      </c>
      <c r="L431" s="20">
        <v>0</v>
      </c>
      <c r="M431" s="20">
        <v>0</v>
      </c>
      <c r="N431" s="20">
        <v>0</v>
      </c>
      <c r="O431" s="20">
        <v>0</v>
      </c>
      <c r="P431" s="37"/>
      <c r="Q431" s="37"/>
    </row>
    <row r="432" spans="1:17" ht="15">
      <c r="A432" s="44"/>
      <c r="B432" s="50"/>
      <c r="C432" s="13" t="s">
        <v>1</v>
      </c>
      <c r="D432" s="20">
        <f aca="true" t="shared" si="143" ref="D432:D440">F432+H432+J432+L432</f>
        <v>0</v>
      </c>
      <c r="E432" s="20">
        <f aca="true" t="shared" si="144" ref="E432:E440">G432+I432+K432+M432</f>
        <v>0</v>
      </c>
      <c r="F432" s="20">
        <v>0</v>
      </c>
      <c r="G432" s="20">
        <v>0</v>
      </c>
      <c r="H432" s="20">
        <v>0</v>
      </c>
      <c r="I432" s="20">
        <v>0</v>
      </c>
      <c r="J432" s="20">
        <v>0</v>
      </c>
      <c r="K432" s="20">
        <v>0</v>
      </c>
      <c r="L432" s="20">
        <v>0</v>
      </c>
      <c r="M432" s="20">
        <v>0</v>
      </c>
      <c r="N432" s="20">
        <v>0</v>
      </c>
      <c r="O432" s="20">
        <v>0</v>
      </c>
      <c r="P432" s="37"/>
      <c r="Q432" s="37"/>
    </row>
    <row r="433" spans="1:17" ht="15">
      <c r="A433" s="44"/>
      <c r="B433" s="50"/>
      <c r="C433" s="13" t="s">
        <v>31</v>
      </c>
      <c r="D433" s="20">
        <f t="shared" si="143"/>
        <v>0</v>
      </c>
      <c r="E433" s="20">
        <f t="shared" si="144"/>
        <v>0</v>
      </c>
      <c r="F433" s="20">
        <v>0</v>
      </c>
      <c r="G433" s="20">
        <v>0</v>
      </c>
      <c r="H433" s="20">
        <v>0</v>
      </c>
      <c r="I433" s="20">
        <v>0</v>
      </c>
      <c r="J433" s="20">
        <v>0</v>
      </c>
      <c r="K433" s="20">
        <v>0</v>
      </c>
      <c r="L433" s="20">
        <v>0</v>
      </c>
      <c r="M433" s="20">
        <v>0</v>
      </c>
      <c r="N433" s="20">
        <v>0</v>
      </c>
      <c r="O433" s="20">
        <v>0</v>
      </c>
      <c r="P433" s="37"/>
      <c r="Q433" s="37"/>
    </row>
    <row r="434" spans="1:17" ht="15">
      <c r="A434" s="44"/>
      <c r="B434" s="50"/>
      <c r="C434" s="13" t="s">
        <v>32</v>
      </c>
      <c r="D434" s="20">
        <f t="shared" si="143"/>
        <v>5600</v>
      </c>
      <c r="E434" s="20">
        <f t="shared" si="144"/>
        <v>0</v>
      </c>
      <c r="F434" s="20">
        <v>5600</v>
      </c>
      <c r="G434" s="20">
        <v>0</v>
      </c>
      <c r="H434" s="20">
        <v>0</v>
      </c>
      <c r="I434" s="20">
        <v>0</v>
      </c>
      <c r="J434" s="20">
        <v>0</v>
      </c>
      <c r="K434" s="20">
        <v>0</v>
      </c>
      <c r="L434" s="20">
        <v>0</v>
      </c>
      <c r="M434" s="20">
        <v>0</v>
      </c>
      <c r="N434" s="20">
        <v>160</v>
      </c>
      <c r="O434" s="20">
        <v>0</v>
      </c>
      <c r="P434" s="37"/>
      <c r="Q434" s="37"/>
    </row>
    <row r="435" spans="1:17" ht="15">
      <c r="A435" s="44"/>
      <c r="B435" s="50"/>
      <c r="C435" s="13" t="s">
        <v>33</v>
      </c>
      <c r="D435" s="20">
        <f t="shared" si="143"/>
        <v>0</v>
      </c>
      <c r="E435" s="20">
        <f t="shared" si="144"/>
        <v>0</v>
      </c>
      <c r="F435" s="20">
        <v>0</v>
      </c>
      <c r="G435" s="20">
        <v>0</v>
      </c>
      <c r="H435" s="20">
        <v>0</v>
      </c>
      <c r="I435" s="20">
        <v>0</v>
      </c>
      <c r="J435" s="20">
        <v>0</v>
      </c>
      <c r="K435" s="20">
        <v>0</v>
      </c>
      <c r="L435" s="20">
        <v>0</v>
      </c>
      <c r="M435" s="20">
        <v>0</v>
      </c>
      <c r="N435" s="20">
        <v>0</v>
      </c>
      <c r="O435" s="20">
        <v>0</v>
      </c>
      <c r="P435" s="37"/>
      <c r="Q435" s="37"/>
    </row>
    <row r="436" spans="1:17" ht="15">
      <c r="A436" s="44"/>
      <c r="B436" s="50"/>
      <c r="C436" s="13" t="s">
        <v>36</v>
      </c>
      <c r="D436" s="20">
        <f t="shared" si="143"/>
        <v>0</v>
      </c>
      <c r="E436" s="20">
        <f t="shared" si="144"/>
        <v>0</v>
      </c>
      <c r="F436" s="20">
        <v>0</v>
      </c>
      <c r="G436" s="20">
        <v>0</v>
      </c>
      <c r="H436" s="20">
        <v>0</v>
      </c>
      <c r="I436" s="20">
        <v>0</v>
      </c>
      <c r="J436" s="20">
        <v>0</v>
      </c>
      <c r="K436" s="20">
        <v>0</v>
      </c>
      <c r="L436" s="20">
        <v>0</v>
      </c>
      <c r="M436" s="20">
        <v>0</v>
      </c>
      <c r="N436" s="20">
        <v>0</v>
      </c>
      <c r="O436" s="20">
        <v>0</v>
      </c>
      <c r="P436" s="37"/>
      <c r="Q436" s="37"/>
    </row>
    <row r="437" spans="1:17" ht="15">
      <c r="A437" s="44"/>
      <c r="B437" s="50"/>
      <c r="C437" s="13" t="s">
        <v>37</v>
      </c>
      <c r="D437" s="20">
        <f t="shared" si="143"/>
        <v>0</v>
      </c>
      <c r="E437" s="20">
        <f t="shared" si="144"/>
        <v>0</v>
      </c>
      <c r="F437" s="20">
        <v>0</v>
      </c>
      <c r="G437" s="20">
        <v>0</v>
      </c>
      <c r="H437" s="20">
        <v>0</v>
      </c>
      <c r="I437" s="20">
        <v>0</v>
      </c>
      <c r="J437" s="20">
        <v>0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37"/>
      <c r="Q437" s="37"/>
    </row>
    <row r="438" spans="1:17" ht="15">
      <c r="A438" s="44"/>
      <c r="B438" s="50"/>
      <c r="C438" s="13" t="s">
        <v>38</v>
      </c>
      <c r="D438" s="20">
        <f t="shared" si="143"/>
        <v>0</v>
      </c>
      <c r="E438" s="20">
        <f t="shared" si="144"/>
        <v>0</v>
      </c>
      <c r="F438" s="20">
        <v>0</v>
      </c>
      <c r="G438" s="20">
        <v>0</v>
      </c>
      <c r="H438" s="20">
        <v>0</v>
      </c>
      <c r="I438" s="20">
        <v>0</v>
      </c>
      <c r="J438" s="20">
        <v>0</v>
      </c>
      <c r="K438" s="20">
        <v>0</v>
      </c>
      <c r="L438" s="20">
        <v>0</v>
      </c>
      <c r="M438" s="20">
        <v>0</v>
      </c>
      <c r="N438" s="20">
        <v>0</v>
      </c>
      <c r="O438" s="20">
        <v>0</v>
      </c>
      <c r="P438" s="37"/>
      <c r="Q438" s="37"/>
    </row>
    <row r="439" spans="1:17" ht="15">
      <c r="A439" s="44"/>
      <c r="B439" s="50"/>
      <c r="C439" s="13" t="s">
        <v>39</v>
      </c>
      <c r="D439" s="20">
        <f t="shared" si="143"/>
        <v>0</v>
      </c>
      <c r="E439" s="20">
        <f t="shared" si="144"/>
        <v>0</v>
      </c>
      <c r="F439" s="20">
        <v>0</v>
      </c>
      <c r="G439" s="20">
        <v>0</v>
      </c>
      <c r="H439" s="20">
        <v>0</v>
      </c>
      <c r="I439" s="20">
        <v>0</v>
      </c>
      <c r="J439" s="20">
        <v>0</v>
      </c>
      <c r="K439" s="20">
        <v>0</v>
      </c>
      <c r="L439" s="20">
        <v>0</v>
      </c>
      <c r="M439" s="20">
        <v>0</v>
      </c>
      <c r="N439" s="20">
        <v>0</v>
      </c>
      <c r="O439" s="20">
        <v>0</v>
      </c>
      <c r="P439" s="37"/>
      <c r="Q439" s="37"/>
    </row>
    <row r="440" spans="1:17" ht="15">
      <c r="A440" s="44"/>
      <c r="B440" s="50"/>
      <c r="C440" s="13" t="s">
        <v>40</v>
      </c>
      <c r="D440" s="20">
        <f t="shared" si="143"/>
        <v>0</v>
      </c>
      <c r="E440" s="20">
        <f t="shared" si="144"/>
        <v>0</v>
      </c>
      <c r="F440" s="20">
        <v>0</v>
      </c>
      <c r="G440" s="20">
        <v>0</v>
      </c>
      <c r="H440" s="20">
        <v>0</v>
      </c>
      <c r="I440" s="20">
        <v>0</v>
      </c>
      <c r="J440" s="20">
        <v>0</v>
      </c>
      <c r="K440" s="20">
        <v>0</v>
      </c>
      <c r="L440" s="20">
        <v>0</v>
      </c>
      <c r="M440" s="20">
        <v>0</v>
      </c>
      <c r="N440" s="20">
        <v>0</v>
      </c>
      <c r="O440" s="20">
        <v>0</v>
      </c>
      <c r="P440" s="37"/>
      <c r="Q440" s="37"/>
    </row>
    <row r="441" spans="1:17" ht="15">
      <c r="A441" s="44" t="s">
        <v>59</v>
      </c>
      <c r="B441" s="49" t="s">
        <v>106</v>
      </c>
      <c r="C441" s="13" t="s">
        <v>13</v>
      </c>
      <c r="D441" s="20">
        <f aca="true" t="shared" si="145" ref="D441:O441">SUM(D443:D452)</f>
        <v>5600</v>
      </c>
      <c r="E441" s="20">
        <f t="shared" si="145"/>
        <v>0</v>
      </c>
      <c r="F441" s="20">
        <f t="shared" si="145"/>
        <v>5600</v>
      </c>
      <c r="G441" s="20">
        <f t="shared" si="145"/>
        <v>0</v>
      </c>
      <c r="H441" s="20">
        <f t="shared" si="145"/>
        <v>0</v>
      </c>
      <c r="I441" s="20">
        <f t="shared" si="145"/>
        <v>0</v>
      </c>
      <c r="J441" s="20">
        <f t="shared" si="145"/>
        <v>0</v>
      </c>
      <c r="K441" s="20">
        <f t="shared" si="145"/>
        <v>0</v>
      </c>
      <c r="L441" s="20">
        <f t="shared" si="145"/>
        <v>0</v>
      </c>
      <c r="M441" s="20">
        <f t="shared" si="145"/>
        <v>0</v>
      </c>
      <c r="N441" s="20">
        <f t="shared" si="145"/>
        <v>160</v>
      </c>
      <c r="O441" s="20">
        <f t="shared" si="145"/>
        <v>0</v>
      </c>
      <c r="P441" s="37" t="s">
        <v>58</v>
      </c>
      <c r="Q441" s="37"/>
    </row>
    <row r="442" spans="1:17" ht="15">
      <c r="A442" s="44"/>
      <c r="B442" s="49"/>
      <c r="C442" s="13" t="s">
        <v>186</v>
      </c>
      <c r="D442" s="20">
        <v>0</v>
      </c>
      <c r="E442" s="20">
        <v>0</v>
      </c>
      <c r="F442" s="20">
        <v>0</v>
      </c>
      <c r="G442" s="20">
        <v>0</v>
      </c>
      <c r="H442" s="20">
        <v>0</v>
      </c>
      <c r="I442" s="20">
        <v>0</v>
      </c>
      <c r="J442" s="20">
        <v>0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37"/>
      <c r="Q442" s="37"/>
    </row>
    <row r="443" spans="1:17" ht="15">
      <c r="A443" s="44"/>
      <c r="B443" s="50"/>
      <c r="C443" s="13" t="s">
        <v>0</v>
      </c>
      <c r="D443" s="20">
        <f>F443+H443+J443+L443</f>
        <v>0</v>
      </c>
      <c r="E443" s="20">
        <f>G443+I443+K443+M443</f>
        <v>0</v>
      </c>
      <c r="F443" s="20">
        <v>0</v>
      </c>
      <c r="G443" s="20">
        <v>0</v>
      </c>
      <c r="H443" s="20">
        <v>0</v>
      </c>
      <c r="I443" s="20">
        <v>0</v>
      </c>
      <c r="J443" s="20">
        <v>0</v>
      </c>
      <c r="K443" s="20">
        <v>0</v>
      </c>
      <c r="L443" s="20">
        <v>0</v>
      </c>
      <c r="M443" s="20">
        <v>0</v>
      </c>
      <c r="N443" s="20">
        <v>0</v>
      </c>
      <c r="O443" s="20">
        <v>0</v>
      </c>
      <c r="P443" s="37"/>
      <c r="Q443" s="37"/>
    </row>
    <row r="444" spans="1:17" ht="15">
      <c r="A444" s="44"/>
      <c r="B444" s="50"/>
      <c r="C444" s="13" t="s">
        <v>1</v>
      </c>
      <c r="D444" s="20">
        <f aca="true" t="shared" si="146" ref="D444:D452">F444+H444+J444+L444</f>
        <v>0</v>
      </c>
      <c r="E444" s="20">
        <f aca="true" t="shared" si="147" ref="E444:E452">G444+I444+K444+M444</f>
        <v>0</v>
      </c>
      <c r="F444" s="20">
        <v>0</v>
      </c>
      <c r="G444" s="20">
        <v>0</v>
      </c>
      <c r="H444" s="20">
        <v>0</v>
      </c>
      <c r="I444" s="20">
        <v>0</v>
      </c>
      <c r="J444" s="20">
        <v>0</v>
      </c>
      <c r="K444" s="20">
        <v>0</v>
      </c>
      <c r="L444" s="20">
        <v>0</v>
      </c>
      <c r="M444" s="20">
        <v>0</v>
      </c>
      <c r="N444" s="20">
        <v>0</v>
      </c>
      <c r="O444" s="20">
        <v>0</v>
      </c>
      <c r="P444" s="37"/>
      <c r="Q444" s="37"/>
    </row>
    <row r="445" spans="1:17" ht="15">
      <c r="A445" s="44"/>
      <c r="B445" s="50"/>
      <c r="C445" s="13" t="s">
        <v>31</v>
      </c>
      <c r="D445" s="20">
        <f t="shared" si="146"/>
        <v>0</v>
      </c>
      <c r="E445" s="20">
        <f t="shared" si="147"/>
        <v>0</v>
      </c>
      <c r="F445" s="20">
        <v>0</v>
      </c>
      <c r="G445" s="20">
        <v>0</v>
      </c>
      <c r="H445" s="20">
        <v>0</v>
      </c>
      <c r="I445" s="20">
        <v>0</v>
      </c>
      <c r="J445" s="20">
        <v>0</v>
      </c>
      <c r="K445" s="20">
        <v>0</v>
      </c>
      <c r="L445" s="20">
        <v>0</v>
      </c>
      <c r="M445" s="20">
        <v>0</v>
      </c>
      <c r="N445" s="20">
        <v>0</v>
      </c>
      <c r="O445" s="20">
        <v>0</v>
      </c>
      <c r="P445" s="37"/>
      <c r="Q445" s="37"/>
    </row>
    <row r="446" spans="1:17" ht="15">
      <c r="A446" s="44"/>
      <c r="B446" s="50"/>
      <c r="C446" s="13" t="s">
        <v>32</v>
      </c>
      <c r="D446" s="20">
        <f t="shared" si="146"/>
        <v>5600</v>
      </c>
      <c r="E446" s="20">
        <f t="shared" si="147"/>
        <v>0</v>
      </c>
      <c r="F446" s="20">
        <v>5600</v>
      </c>
      <c r="G446" s="20">
        <v>0</v>
      </c>
      <c r="H446" s="20">
        <v>0</v>
      </c>
      <c r="I446" s="20">
        <v>0</v>
      </c>
      <c r="J446" s="20">
        <v>0</v>
      </c>
      <c r="K446" s="20">
        <v>0</v>
      </c>
      <c r="L446" s="20">
        <v>0</v>
      </c>
      <c r="M446" s="20">
        <v>0</v>
      </c>
      <c r="N446" s="20">
        <v>160</v>
      </c>
      <c r="O446" s="20">
        <v>0</v>
      </c>
      <c r="P446" s="37"/>
      <c r="Q446" s="37"/>
    </row>
    <row r="447" spans="1:17" ht="15">
      <c r="A447" s="44"/>
      <c r="B447" s="50"/>
      <c r="C447" s="13" t="s">
        <v>33</v>
      </c>
      <c r="D447" s="20">
        <f t="shared" si="146"/>
        <v>0</v>
      </c>
      <c r="E447" s="20">
        <f t="shared" si="147"/>
        <v>0</v>
      </c>
      <c r="F447" s="20">
        <v>0</v>
      </c>
      <c r="G447" s="20">
        <v>0</v>
      </c>
      <c r="H447" s="20">
        <v>0</v>
      </c>
      <c r="I447" s="20">
        <v>0</v>
      </c>
      <c r="J447" s="20">
        <v>0</v>
      </c>
      <c r="K447" s="20">
        <v>0</v>
      </c>
      <c r="L447" s="20">
        <v>0</v>
      </c>
      <c r="M447" s="20">
        <v>0</v>
      </c>
      <c r="N447" s="20">
        <v>0</v>
      </c>
      <c r="O447" s="20">
        <v>0</v>
      </c>
      <c r="P447" s="37"/>
      <c r="Q447" s="37"/>
    </row>
    <row r="448" spans="1:17" ht="15">
      <c r="A448" s="44"/>
      <c r="B448" s="50"/>
      <c r="C448" s="13" t="s">
        <v>36</v>
      </c>
      <c r="D448" s="20">
        <f t="shared" si="146"/>
        <v>0</v>
      </c>
      <c r="E448" s="20">
        <f t="shared" si="147"/>
        <v>0</v>
      </c>
      <c r="F448" s="20">
        <v>0</v>
      </c>
      <c r="G448" s="20">
        <v>0</v>
      </c>
      <c r="H448" s="20">
        <v>0</v>
      </c>
      <c r="I448" s="20">
        <v>0</v>
      </c>
      <c r="J448" s="20">
        <v>0</v>
      </c>
      <c r="K448" s="20">
        <v>0</v>
      </c>
      <c r="L448" s="20">
        <v>0</v>
      </c>
      <c r="M448" s="20">
        <v>0</v>
      </c>
      <c r="N448" s="20">
        <v>0</v>
      </c>
      <c r="O448" s="20">
        <v>0</v>
      </c>
      <c r="P448" s="37"/>
      <c r="Q448" s="37"/>
    </row>
    <row r="449" spans="1:17" ht="15">
      <c r="A449" s="44"/>
      <c r="B449" s="50"/>
      <c r="C449" s="13" t="s">
        <v>37</v>
      </c>
      <c r="D449" s="20">
        <f t="shared" si="146"/>
        <v>0</v>
      </c>
      <c r="E449" s="20">
        <f t="shared" si="147"/>
        <v>0</v>
      </c>
      <c r="F449" s="20">
        <v>0</v>
      </c>
      <c r="G449" s="20">
        <v>0</v>
      </c>
      <c r="H449" s="20">
        <v>0</v>
      </c>
      <c r="I449" s="20">
        <v>0</v>
      </c>
      <c r="J449" s="20">
        <v>0</v>
      </c>
      <c r="K449" s="20">
        <v>0</v>
      </c>
      <c r="L449" s="20">
        <v>0</v>
      </c>
      <c r="M449" s="20">
        <v>0</v>
      </c>
      <c r="N449" s="20">
        <v>0</v>
      </c>
      <c r="O449" s="20">
        <v>0</v>
      </c>
      <c r="P449" s="37"/>
      <c r="Q449" s="37"/>
    </row>
    <row r="450" spans="1:17" ht="15">
      <c r="A450" s="44"/>
      <c r="B450" s="50"/>
      <c r="C450" s="13" t="s">
        <v>38</v>
      </c>
      <c r="D450" s="20">
        <f t="shared" si="146"/>
        <v>0</v>
      </c>
      <c r="E450" s="20">
        <f t="shared" si="147"/>
        <v>0</v>
      </c>
      <c r="F450" s="20">
        <v>0</v>
      </c>
      <c r="G450" s="20">
        <v>0</v>
      </c>
      <c r="H450" s="20">
        <v>0</v>
      </c>
      <c r="I450" s="20">
        <v>0</v>
      </c>
      <c r="J450" s="20">
        <v>0</v>
      </c>
      <c r="K450" s="20">
        <v>0</v>
      </c>
      <c r="L450" s="20">
        <v>0</v>
      </c>
      <c r="M450" s="20">
        <v>0</v>
      </c>
      <c r="N450" s="20">
        <v>0</v>
      </c>
      <c r="O450" s="20">
        <v>0</v>
      </c>
      <c r="P450" s="37"/>
      <c r="Q450" s="37"/>
    </row>
    <row r="451" spans="1:17" ht="15">
      <c r="A451" s="44"/>
      <c r="B451" s="50"/>
      <c r="C451" s="13" t="s">
        <v>39</v>
      </c>
      <c r="D451" s="20">
        <f t="shared" si="146"/>
        <v>0</v>
      </c>
      <c r="E451" s="20">
        <f t="shared" si="147"/>
        <v>0</v>
      </c>
      <c r="F451" s="20">
        <v>0</v>
      </c>
      <c r="G451" s="20">
        <v>0</v>
      </c>
      <c r="H451" s="20">
        <v>0</v>
      </c>
      <c r="I451" s="20">
        <v>0</v>
      </c>
      <c r="J451" s="20">
        <v>0</v>
      </c>
      <c r="K451" s="20">
        <v>0</v>
      </c>
      <c r="L451" s="20">
        <v>0</v>
      </c>
      <c r="M451" s="20">
        <v>0</v>
      </c>
      <c r="N451" s="20">
        <v>0</v>
      </c>
      <c r="O451" s="20">
        <v>0</v>
      </c>
      <c r="P451" s="37"/>
      <c r="Q451" s="37"/>
    </row>
    <row r="452" spans="1:17" ht="15">
      <c r="A452" s="44"/>
      <c r="B452" s="50"/>
      <c r="C452" s="13" t="s">
        <v>40</v>
      </c>
      <c r="D452" s="20">
        <f t="shared" si="146"/>
        <v>0</v>
      </c>
      <c r="E452" s="20">
        <f t="shared" si="147"/>
        <v>0</v>
      </c>
      <c r="F452" s="20">
        <v>0</v>
      </c>
      <c r="G452" s="20">
        <v>0</v>
      </c>
      <c r="H452" s="20">
        <v>0</v>
      </c>
      <c r="I452" s="20">
        <v>0</v>
      </c>
      <c r="J452" s="20">
        <v>0</v>
      </c>
      <c r="K452" s="20">
        <v>0</v>
      </c>
      <c r="L452" s="20">
        <v>0</v>
      </c>
      <c r="M452" s="20">
        <v>0</v>
      </c>
      <c r="N452" s="20">
        <v>0</v>
      </c>
      <c r="O452" s="20">
        <v>0</v>
      </c>
      <c r="P452" s="37"/>
      <c r="Q452" s="37"/>
    </row>
    <row r="453" spans="1:17" ht="15">
      <c r="A453" s="44" t="s">
        <v>60</v>
      </c>
      <c r="B453" s="49" t="s">
        <v>107</v>
      </c>
      <c r="C453" s="13" t="s">
        <v>13</v>
      </c>
      <c r="D453" s="20">
        <f aca="true" t="shared" si="148" ref="D453:O453">SUM(D454:D464)</f>
        <v>5600</v>
      </c>
      <c r="E453" s="20">
        <f t="shared" si="148"/>
        <v>0</v>
      </c>
      <c r="F453" s="20">
        <f t="shared" si="148"/>
        <v>5600</v>
      </c>
      <c r="G453" s="20">
        <f t="shared" si="148"/>
        <v>0</v>
      </c>
      <c r="H453" s="20">
        <f t="shared" si="148"/>
        <v>0</v>
      </c>
      <c r="I453" s="20">
        <f t="shared" si="148"/>
        <v>0</v>
      </c>
      <c r="J453" s="20">
        <f t="shared" si="148"/>
        <v>0</v>
      </c>
      <c r="K453" s="20">
        <f t="shared" si="148"/>
        <v>0</v>
      </c>
      <c r="L453" s="20">
        <f t="shared" si="148"/>
        <v>0</v>
      </c>
      <c r="M453" s="20">
        <f t="shared" si="148"/>
        <v>0</v>
      </c>
      <c r="N453" s="20">
        <f t="shared" si="148"/>
        <v>160</v>
      </c>
      <c r="O453" s="20">
        <f t="shared" si="148"/>
        <v>0</v>
      </c>
      <c r="P453" s="37" t="s">
        <v>58</v>
      </c>
      <c r="Q453" s="37"/>
    </row>
    <row r="454" spans="1:17" ht="15">
      <c r="A454" s="44"/>
      <c r="B454" s="50"/>
      <c r="C454" s="13" t="s">
        <v>186</v>
      </c>
      <c r="D454" s="20">
        <f>F454+H454+J454+L454</f>
        <v>0</v>
      </c>
      <c r="E454" s="20">
        <f>G454+I454+K454+M454</f>
        <v>0</v>
      </c>
      <c r="F454" s="20">
        <v>0</v>
      </c>
      <c r="G454" s="20">
        <v>0</v>
      </c>
      <c r="H454" s="20">
        <v>0</v>
      </c>
      <c r="I454" s="20">
        <v>0</v>
      </c>
      <c r="J454" s="20">
        <v>0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37"/>
      <c r="Q454" s="37"/>
    </row>
    <row r="455" spans="1:17" ht="15">
      <c r="A455" s="44"/>
      <c r="B455" s="50"/>
      <c r="C455" s="13" t="s">
        <v>0</v>
      </c>
      <c r="D455" s="20">
        <v>0</v>
      </c>
      <c r="E455" s="20">
        <v>0</v>
      </c>
      <c r="F455" s="20">
        <v>0</v>
      </c>
      <c r="G455" s="20">
        <v>0</v>
      </c>
      <c r="H455" s="20">
        <v>0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37"/>
      <c r="Q455" s="37"/>
    </row>
    <row r="456" spans="1:17" ht="15.75" customHeight="1">
      <c r="A456" s="44"/>
      <c r="B456" s="50"/>
      <c r="C456" s="13" t="s">
        <v>1</v>
      </c>
      <c r="D456" s="20">
        <f aca="true" t="shared" si="149" ref="D456:D464">F456+H456+J456+L456</f>
        <v>0</v>
      </c>
      <c r="E456" s="20">
        <f aca="true" t="shared" si="150" ref="E456:E464">G456+I456+K456+M456</f>
        <v>0</v>
      </c>
      <c r="F456" s="20">
        <v>0</v>
      </c>
      <c r="G456" s="20">
        <v>0</v>
      </c>
      <c r="H456" s="20">
        <v>0</v>
      </c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37"/>
      <c r="Q456" s="37"/>
    </row>
    <row r="457" spans="1:17" ht="15">
      <c r="A457" s="44"/>
      <c r="B457" s="50"/>
      <c r="C457" s="13" t="s">
        <v>31</v>
      </c>
      <c r="D457" s="20">
        <f t="shared" si="149"/>
        <v>0</v>
      </c>
      <c r="E457" s="20">
        <f t="shared" si="150"/>
        <v>0</v>
      </c>
      <c r="F457" s="20">
        <v>0</v>
      </c>
      <c r="G457" s="20">
        <v>0</v>
      </c>
      <c r="H457" s="20">
        <v>0</v>
      </c>
      <c r="I457" s="20">
        <v>0</v>
      </c>
      <c r="J457" s="20">
        <v>0</v>
      </c>
      <c r="K457" s="20">
        <v>0</v>
      </c>
      <c r="L457" s="20">
        <v>0</v>
      </c>
      <c r="M457" s="20">
        <v>0</v>
      </c>
      <c r="N457" s="20">
        <v>0</v>
      </c>
      <c r="O457" s="20">
        <v>0</v>
      </c>
      <c r="P457" s="37"/>
      <c r="Q457" s="37"/>
    </row>
    <row r="458" spans="1:17" ht="15">
      <c r="A458" s="44"/>
      <c r="B458" s="50"/>
      <c r="C458" s="13" t="s">
        <v>32</v>
      </c>
      <c r="D458" s="20">
        <f t="shared" si="149"/>
        <v>5600</v>
      </c>
      <c r="E458" s="20">
        <f t="shared" si="150"/>
        <v>0</v>
      </c>
      <c r="F458" s="20">
        <v>5600</v>
      </c>
      <c r="G458" s="20">
        <v>0</v>
      </c>
      <c r="H458" s="20">
        <v>0</v>
      </c>
      <c r="I458" s="20">
        <v>0</v>
      </c>
      <c r="J458" s="20">
        <v>0</v>
      </c>
      <c r="K458" s="20">
        <v>0</v>
      </c>
      <c r="L458" s="20">
        <v>0</v>
      </c>
      <c r="M458" s="20">
        <v>0</v>
      </c>
      <c r="N458" s="20">
        <v>160</v>
      </c>
      <c r="O458" s="20">
        <v>0</v>
      </c>
      <c r="P458" s="37"/>
      <c r="Q458" s="37"/>
    </row>
    <row r="459" spans="1:17" ht="15">
      <c r="A459" s="44"/>
      <c r="B459" s="50"/>
      <c r="C459" s="13" t="s">
        <v>33</v>
      </c>
      <c r="D459" s="20">
        <f t="shared" si="149"/>
        <v>0</v>
      </c>
      <c r="E459" s="20">
        <f t="shared" si="150"/>
        <v>0</v>
      </c>
      <c r="F459" s="20">
        <v>0</v>
      </c>
      <c r="G459" s="20">
        <v>0</v>
      </c>
      <c r="H459" s="20">
        <v>0</v>
      </c>
      <c r="I459" s="20">
        <v>0</v>
      </c>
      <c r="J459" s="20">
        <v>0</v>
      </c>
      <c r="K459" s="20">
        <v>0</v>
      </c>
      <c r="L459" s="20">
        <v>0</v>
      </c>
      <c r="M459" s="20">
        <v>0</v>
      </c>
      <c r="N459" s="20">
        <v>0</v>
      </c>
      <c r="O459" s="20">
        <v>0</v>
      </c>
      <c r="P459" s="37"/>
      <c r="Q459" s="37"/>
    </row>
    <row r="460" spans="1:17" ht="15">
      <c r="A460" s="44"/>
      <c r="B460" s="50"/>
      <c r="C460" s="13" t="s">
        <v>36</v>
      </c>
      <c r="D460" s="20">
        <f t="shared" si="149"/>
        <v>0</v>
      </c>
      <c r="E460" s="20">
        <f t="shared" si="150"/>
        <v>0</v>
      </c>
      <c r="F460" s="20">
        <v>0</v>
      </c>
      <c r="G460" s="20">
        <v>0</v>
      </c>
      <c r="H460" s="20">
        <v>0</v>
      </c>
      <c r="I460" s="20">
        <v>0</v>
      </c>
      <c r="J460" s="20">
        <v>0</v>
      </c>
      <c r="K460" s="20">
        <v>0</v>
      </c>
      <c r="L460" s="20">
        <v>0</v>
      </c>
      <c r="M460" s="20">
        <v>0</v>
      </c>
      <c r="N460" s="20">
        <v>0</v>
      </c>
      <c r="O460" s="20">
        <v>0</v>
      </c>
      <c r="P460" s="37"/>
      <c r="Q460" s="37"/>
    </row>
    <row r="461" spans="1:17" ht="15">
      <c r="A461" s="44"/>
      <c r="B461" s="50"/>
      <c r="C461" s="13" t="s">
        <v>37</v>
      </c>
      <c r="D461" s="20">
        <f t="shared" si="149"/>
        <v>0</v>
      </c>
      <c r="E461" s="20">
        <f t="shared" si="150"/>
        <v>0</v>
      </c>
      <c r="F461" s="20">
        <v>0</v>
      </c>
      <c r="G461" s="20">
        <v>0</v>
      </c>
      <c r="H461" s="20">
        <v>0</v>
      </c>
      <c r="I461" s="20">
        <v>0</v>
      </c>
      <c r="J461" s="20">
        <v>0</v>
      </c>
      <c r="K461" s="20">
        <v>0</v>
      </c>
      <c r="L461" s="20">
        <v>0</v>
      </c>
      <c r="M461" s="20">
        <v>0</v>
      </c>
      <c r="N461" s="20">
        <v>0</v>
      </c>
      <c r="O461" s="20">
        <v>0</v>
      </c>
      <c r="P461" s="37"/>
      <c r="Q461" s="37"/>
    </row>
    <row r="462" spans="1:17" ht="15">
      <c r="A462" s="44"/>
      <c r="B462" s="50"/>
      <c r="C462" s="13" t="s">
        <v>38</v>
      </c>
      <c r="D462" s="20">
        <f t="shared" si="149"/>
        <v>0</v>
      </c>
      <c r="E462" s="20">
        <f t="shared" si="150"/>
        <v>0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>
        <v>0</v>
      </c>
      <c r="L462" s="20">
        <v>0</v>
      </c>
      <c r="M462" s="20">
        <v>0</v>
      </c>
      <c r="N462" s="20">
        <v>0</v>
      </c>
      <c r="O462" s="20">
        <v>0</v>
      </c>
      <c r="P462" s="37"/>
      <c r="Q462" s="37"/>
    </row>
    <row r="463" spans="1:17" ht="15">
      <c r="A463" s="44"/>
      <c r="B463" s="50"/>
      <c r="C463" s="13" t="s">
        <v>39</v>
      </c>
      <c r="D463" s="20">
        <f t="shared" si="149"/>
        <v>0</v>
      </c>
      <c r="E463" s="20">
        <f t="shared" si="150"/>
        <v>0</v>
      </c>
      <c r="F463" s="20">
        <v>0</v>
      </c>
      <c r="G463" s="20">
        <v>0</v>
      </c>
      <c r="H463" s="20">
        <v>0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20">
        <v>0</v>
      </c>
      <c r="O463" s="20">
        <v>0</v>
      </c>
      <c r="P463" s="37"/>
      <c r="Q463" s="37"/>
    </row>
    <row r="464" spans="1:17" ht="15">
      <c r="A464" s="44"/>
      <c r="B464" s="50"/>
      <c r="C464" s="13" t="s">
        <v>40</v>
      </c>
      <c r="D464" s="20">
        <f t="shared" si="149"/>
        <v>0</v>
      </c>
      <c r="E464" s="20">
        <f t="shared" si="150"/>
        <v>0</v>
      </c>
      <c r="F464" s="20">
        <v>0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0</v>
      </c>
      <c r="M464" s="20">
        <v>0</v>
      </c>
      <c r="N464" s="20">
        <v>0</v>
      </c>
      <c r="O464" s="20">
        <v>0</v>
      </c>
      <c r="P464" s="37"/>
      <c r="Q464" s="37"/>
    </row>
    <row r="465" spans="1:17" ht="15">
      <c r="A465" s="44" t="s">
        <v>61</v>
      </c>
      <c r="B465" s="49" t="s">
        <v>108</v>
      </c>
      <c r="C465" s="13" t="s">
        <v>13</v>
      </c>
      <c r="D465" s="20">
        <f aca="true" t="shared" si="151" ref="D465:O465">SUM(D467:D476)</f>
        <v>5600</v>
      </c>
      <c r="E465" s="20">
        <f t="shared" si="151"/>
        <v>0</v>
      </c>
      <c r="F465" s="20">
        <f t="shared" si="151"/>
        <v>5600</v>
      </c>
      <c r="G465" s="20">
        <f t="shared" si="151"/>
        <v>0</v>
      </c>
      <c r="H465" s="20">
        <f t="shared" si="151"/>
        <v>0</v>
      </c>
      <c r="I465" s="20">
        <f t="shared" si="151"/>
        <v>0</v>
      </c>
      <c r="J465" s="20">
        <f t="shared" si="151"/>
        <v>0</v>
      </c>
      <c r="K465" s="20">
        <f t="shared" si="151"/>
        <v>0</v>
      </c>
      <c r="L465" s="20">
        <f t="shared" si="151"/>
        <v>0</v>
      </c>
      <c r="M465" s="20">
        <f t="shared" si="151"/>
        <v>0</v>
      </c>
      <c r="N465" s="20">
        <f t="shared" si="151"/>
        <v>160</v>
      </c>
      <c r="O465" s="20">
        <f t="shared" si="151"/>
        <v>0</v>
      </c>
      <c r="P465" s="37" t="s">
        <v>58</v>
      </c>
      <c r="Q465" s="37"/>
    </row>
    <row r="466" spans="1:17" ht="15">
      <c r="A466" s="44"/>
      <c r="B466" s="49"/>
      <c r="C466" s="13" t="s">
        <v>186</v>
      </c>
      <c r="D466" s="20">
        <f>F466+H466+J466+L466</f>
        <v>0</v>
      </c>
      <c r="E466" s="20">
        <f>G466+I466+K466+M466</f>
        <v>0</v>
      </c>
      <c r="F466" s="20">
        <v>0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20">
        <v>0</v>
      </c>
      <c r="O466" s="20">
        <v>0</v>
      </c>
      <c r="P466" s="37"/>
      <c r="Q466" s="37"/>
    </row>
    <row r="467" spans="1:17" ht="15">
      <c r="A467" s="44"/>
      <c r="B467" s="50"/>
      <c r="C467" s="13" t="s">
        <v>0</v>
      </c>
      <c r="D467" s="20">
        <f>F467+H467+J467+L467</f>
        <v>0</v>
      </c>
      <c r="E467" s="20">
        <f>G467+I467+K467+M467</f>
        <v>0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20">
        <v>0</v>
      </c>
      <c r="O467" s="20">
        <v>0</v>
      </c>
      <c r="P467" s="37"/>
      <c r="Q467" s="37"/>
    </row>
    <row r="468" spans="1:17" ht="15">
      <c r="A468" s="44"/>
      <c r="B468" s="50"/>
      <c r="C468" s="13" t="s">
        <v>1</v>
      </c>
      <c r="D468" s="20">
        <f aca="true" t="shared" si="152" ref="D468:D476">F468+H468+J468+L468</f>
        <v>0</v>
      </c>
      <c r="E468" s="20">
        <f aca="true" t="shared" si="153" ref="E468:E476">G468+I468+K468+M468</f>
        <v>0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  <c r="L468" s="20">
        <v>0</v>
      </c>
      <c r="M468" s="20">
        <v>0</v>
      </c>
      <c r="N468" s="20">
        <v>0</v>
      </c>
      <c r="O468" s="20">
        <v>0</v>
      </c>
      <c r="P468" s="37"/>
      <c r="Q468" s="37"/>
    </row>
    <row r="469" spans="1:17" ht="15">
      <c r="A469" s="44"/>
      <c r="B469" s="50"/>
      <c r="C469" s="13" t="s">
        <v>31</v>
      </c>
      <c r="D469" s="20">
        <f t="shared" si="152"/>
        <v>0</v>
      </c>
      <c r="E469" s="20">
        <f t="shared" si="153"/>
        <v>0</v>
      </c>
      <c r="F469" s="20">
        <v>0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0</v>
      </c>
      <c r="N469" s="20">
        <v>0</v>
      </c>
      <c r="O469" s="20">
        <v>0</v>
      </c>
      <c r="P469" s="37"/>
      <c r="Q469" s="37"/>
    </row>
    <row r="470" spans="1:17" ht="15">
      <c r="A470" s="44"/>
      <c r="B470" s="50"/>
      <c r="C470" s="13" t="s">
        <v>32</v>
      </c>
      <c r="D470" s="20">
        <f t="shared" si="152"/>
        <v>0</v>
      </c>
      <c r="E470" s="20">
        <f t="shared" si="153"/>
        <v>0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20">
        <v>0</v>
      </c>
      <c r="P470" s="37"/>
      <c r="Q470" s="37"/>
    </row>
    <row r="471" spans="1:17" ht="15">
      <c r="A471" s="44"/>
      <c r="B471" s="50"/>
      <c r="C471" s="13" t="s">
        <v>33</v>
      </c>
      <c r="D471" s="20">
        <f t="shared" si="152"/>
        <v>5600</v>
      </c>
      <c r="E471" s="20">
        <f t="shared" si="153"/>
        <v>0</v>
      </c>
      <c r="F471" s="20">
        <v>5600</v>
      </c>
      <c r="G471" s="20">
        <v>0</v>
      </c>
      <c r="H471" s="20">
        <v>0</v>
      </c>
      <c r="I471" s="20">
        <v>0</v>
      </c>
      <c r="J471" s="20">
        <v>0</v>
      </c>
      <c r="K471" s="20">
        <v>0</v>
      </c>
      <c r="L471" s="20">
        <v>0</v>
      </c>
      <c r="M471" s="20">
        <v>0</v>
      </c>
      <c r="N471" s="20">
        <v>160</v>
      </c>
      <c r="O471" s="20">
        <v>0</v>
      </c>
      <c r="P471" s="37"/>
      <c r="Q471" s="37"/>
    </row>
    <row r="472" spans="1:17" ht="15">
      <c r="A472" s="44"/>
      <c r="B472" s="50"/>
      <c r="C472" s="13" t="s">
        <v>36</v>
      </c>
      <c r="D472" s="20">
        <f t="shared" si="152"/>
        <v>0</v>
      </c>
      <c r="E472" s="20">
        <f t="shared" si="153"/>
        <v>0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20">
        <v>0</v>
      </c>
      <c r="P472" s="37"/>
      <c r="Q472" s="37"/>
    </row>
    <row r="473" spans="1:17" ht="15">
      <c r="A473" s="44"/>
      <c r="B473" s="50"/>
      <c r="C473" s="13" t="s">
        <v>37</v>
      </c>
      <c r="D473" s="20">
        <f t="shared" si="152"/>
        <v>0</v>
      </c>
      <c r="E473" s="20">
        <f t="shared" si="153"/>
        <v>0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0</v>
      </c>
      <c r="O473" s="20">
        <v>0</v>
      </c>
      <c r="P473" s="37"/>
      <c r="Q473" s="37"/>
    </row>
    <row r="474" spans="1:17" ht="15">
      <c r="A474" s="44"/>
      <c r="B474" s="50"/>
      <c r="C474" s="13" t="s">
        <v>38</v>
      </c>
      <c r="D474" s="20">
        <f t="shared" si="152"/>
        <v>0</v>
      </c>
      <c r="E474" s="20">
        <f t="shared" si="153"/>
        <v>0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0">
        <v>0</v>
      </c>
      <c r="N474" s="20">
        <v>0</v>
      </c>
      <c r="O474" s="20">
        <v>0</v>
      </c>
      <c r="P474" s="37"/>
      <c r="Q474" s="37"/>
    </row>
    <row r="475" spans="1:17" ht="15">
      <c r="A475" s="44"/>
      <c r="B475" s="50"/>
      <c r="C475" s="13" t="s">
        <v>39</v>
      </c>
      <c r="D475" s="20">
        <f t="shared" si="152"/>
        <v>0</v>
      </c>
      <c r="E475" s="20">
        <f t="shared" si="153"/>
        <v>0</v>
      </c>
      <c r="F475" s="20">
        <v>0</v>
      </c>
      <c r="G475" s="20">
        <v>0</v>
      </c>
      <c r="H475" s="20">
        <v>0</v>
      </c>
      <c r="I475" s="20">
        <v>0</v>
      </c>
      <c r="J475" s="20">
        <v>0</v>
      </c>
      <c r="K475" s="20">
        <v>0</v>
      </c>
      <c r="L475" s="20">
        <v>0</v>
      </c>
      <c r="M475" s="20">
        <v>0</v>
      </c>
      <c r="N475" s="20">
        <v>0</v>
      </c>
      <c r="O475" s="20">
        <v>0</v>
      </c>
      <c r="P475" s="37"/>
      <c r="Q475" s="37"/>
    </row>
    <row r="476" spans="1:17" ht="15">
      <c r="A476" s="44"/>
      <c r="B476" s="50"/>
      <c r="C476" s="13" t="s">
        <v>40</v>
      </c>
      <c r="D476" s="20">
        <f t="shared" si="152"/>
        <v>0</v>
      </c>
      <c r="E476" s="20">
        <f t="shared" si="153"/>
        <v>0</v>
      </c>
      <c r="F476" s="20">
        <v>0</v>
      </c>
      <c r="G476" s="20">
        <v>0</v>
      </c>
      <c r="H476" s="20">
        <v>0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  <c r="N476" s="20">
        <v>0</v>
      </c>
      <c r="O476" s="20">
        <v>0</v>
      </c>
      <c r="P476" s="37"/>
      <c r="Q476" s="37"/>
    </row>
    <row r="477" spans="1:17" ht="15">
      <c r="A477" s="44" t="s">
        <v>103</v>
      </c>
      <c r="B477" s="49" t="s">
        <v>109</v>
      </c>
      <c r="C477" s="13" t="s">
        <v>13</v>
      </c>
      <c r="D477" s="20">
        <f aca="true" t="shared" si="154" ref="D477:O477">SUM(D479:D488)</f>
        <v>5600</v>
      </c>
      <c r="E477" s="20">
        <f t="shared" si="154"/>
        <v>0</v>
      </c>
      <c r="F477" s="20">
        <f t="shared" si="154"/>
        <v>5600</v>
      </c>
      <c r="G477" s="20">
        <f t="shared" si="154"/>
        <v>0</v>
      </c>
      <c r="H477" s="20">
        <f t="shared" si="154"/>
        <v>0</v>
      </c>
      <c r="I477" s="20">
        <f t="shared" si="154"/>
        <v>0</v>
      </c>
      <c r="J477" s="20">
        <f t="shared" si="154"/>
        <v>0</v>
      </c>
      <c r="K477" s="20">
        <f t="shared" si="154"/>
        <v>0</v>
      </c>
      <c r="L477" s="20">
        <f t="shared" si="154"/>
        <v>0</v>
      </c>
      <c r="M477" s="20">
        <f t="shared" si="154"/>
        <v>0</v>
      </c>
      <c r="N477" s="20">
        <f t="shared" si="154"/>
        <v>160</v>
      </c>
      <c r="O477" s="20">
        <f t="shared" si="154"/>
        <v>0</v>
      </c>
      <c r="P477" s="37" t="s">
        <v>58</v>
      </c>
      <c r="Q477" s="37"/>
    </row>
    <row r="478" spans="1:17" ht="15">
      <c r="A478" s="44"/>
      <c r="B478" s="49"/>
      <c r="C478" s="13" t="s">
        <v>186</v>
      </c>
      <c r="D478" s="20">
        <f>F478+H478+J478+L478</f>
        <v>0</v>
      </c>
      <c r="E478" s="20">
        <f>G478+I478+K478+M478</f>
        <v>0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0</v>
      </c>
      <c r="M478" s="20">
        <v>0</v>
      </c>
      <c r="N478" s="20">
        <v>0</v>
      </c>
      <c r="O478" s="20">
        <v>0</v>
      </c>
      <c r="P478" s="37"/>
      <c r="Q478" s="37"/>
    </row>
    <row r="479" spans="1:17" ht="15">
      <c r="A479" s="44"/>
      <c r="B479" s="50"/>
      <c r="C479" s="13" t="s">
        <v>0</v>
      </c>
      <c r="D479" s="20">
        <f>F479+H479+J479+L479</f>
        <v>0</v>
      </c>
      <c r="E479" s="20">
        <f>G479+I479+K479+M479</f>
        <v>0</v>
      </c>
      <c r="F479" s="20">
        <v>0</v>
      </c>
      <c r="G479" s="20">
        <v>0</v>
      </c>
      <c r="H479" s="20">
        <v>0</v>
      </c>
      <c r="I479" s="20">
        <v>0</v>
      </c>
      <c r="J479" s="20">
        <v>0</v>
      </c>
      <c r="K479" s="20">
        <v>0</v>
      </c>
      <c r="L479" s="20">
        <v>0</v>
      </c>
      <c r="M479" s="20">
        <v>0</v>
      </c>
      <c r="N479" s="20">
        <v>0</v>
      </c>
      <c r="O479" s="20">
        <v>0</v>
      </c>
      <c r="P479" s="37"/>
      <c r="Q479" s="37"/>
    </row>
    <row r="480" spans="1:17" ht="15">
      <c r="A480" s="44"/>
      <c r="B480" s="50"/>
      <c r="C480" s="13" t="s">
        <v>1</v>
      </c>
      <c r="D480" s="20">
        <f aca="true" t="shared" si="155" ref="D480:D488">F480+H480+J480+L480</f>
        <v>0</v>
      </c>
      <c r="E480" s="20">
        <f aca="true" t="shared" si="156" ref="E480:E488">G480+I480+K480+M480</f>
        <v>0</v>
      </c>
      <c r="F480" s="20">
        <v>0</v>
      </c>
      <c r="G480" s="20">
        <v>0</v>
      </c>
      <c r="H480" s="20">
        <v>0</v>
      </c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20">
        <v>0</v>
      </c>
      <c r="O480" s="20">
        <v>0</v>
      </c>
      <c r="P480" s="37"/>
      <c r="Q480" s="37"/>
    </row>
    <row r="481" spans="1:17" ht="15">
      <c r="A481" s="44"/>
      <c r="B481" s="50"/>
      <c r="C481" s="13" t="s">
        <v>31</v>
      </c>
      <c r="D481" s="20">
        <f t="shared" si="155"/>
        <v>0</v>
      </c>
      <c r="E481" s="20">
        <f t="shared" si="156"/>
        <v>0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20">
        <v>0</v>
      </c>
      <c r="P481" s="37"/>
      <c r="Q481" s="37"/>
    </row>
    <row r="482" spans="1:17" ht="15">
      <c r="A482" s="44"/>
      <c r="B482" s="50"/>
      <c r="C482" s="13" t="s">
        <v>32</v>
      </c>
      <c r="D482" s="20">
        <f t="shared" si="155"/>
        <v>0</v>
      </c>
      <c r="E482" s="20">
        <f t="shared" si="156"/>
        <v>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0</v>
      </c>
      <c r="O482" s="20">
        <v>0</v>
      </c>
      <c r="P482" s="37"/>
      <c r="Q482" s="37"/>
    </row>
    <row r="483" spans="1:17" ht="15">
      <c r="A483" s="44"/>
      <c r="B483" s="50"/>
      <c r="C483" s="13" t="s">
        <v>33</v>
      </c>
      <c r="D483" s="20">
        <f t="shared" si="155"/>
        <v>5600</v>
      </c>
      <c r="E483" s="20">
        <f t="shared" si="156"/>
        <v>0</v>
      </c>
      <c r="F483" s="20">
        <v>5600</v>
      </c>
      <c r="G483" s="20">
        <v>0</v>
      </c>
      <c r="H483" s="20">
        <v>0</v>
      </c>
      <c r="I483" s="20">
        <v>0</v>
      </c>
      <c r="J483" s="20">
        <v>0</v>
      </c>
      <c r="K483" s="20">
        <v>0</v>
      </c>
      <c r="L483" s="20">
        <v>0</v>
      </c>
      <c r="M483" s="20">
        <v>0</v>
      </c>
      <c r="N483" s="20">
        <v>160</v>
      </c>
      <c r="O483" s="20">
        <v>0</v>
      </c>
      <c r="P483" s="37"/>
      <c r="Q483" s="37"/>
    </row>
    <row r="484" spans="1:17" ht="15">
      <c r="A484" s="44"/>
      <c r="B484" s="50"/>
      <c r="C484" s="13" t="s">
        <v>36</v>
      </c>
      <c r="D484" s="20">
        <f t="shared" si="155"/>
        <v>0</v>
      </c>
      <c r="E484" s="20">
        <f t="shared" si="156"/>
        <v>0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0</v>
      </c>
      <c r="L484" s="20">
        <v>0</v>
      </c>
      <c r="M484" s="20">
        <v>0</v>
      </c>
      <c r="N484" s="20">
        <v>0</v>
      </c>
      <c r="O484" s="20">
        <v>0</v>
      </c>
      <c r="P484" s="37"/>
      <c r="Q484" s="37"/>
    </row>
    <row r="485" spans="1:17" ht="15">
      <c r="A485" s="44"/>
      <c r="B485" s="50"/>
      <c r="C485" s="13" t="s">
        <v>37</v>
      </c>
      <c r="D485" s="20">
        <f t="shared" si="155"/>
        <v>0</v>
      </c>
      <c r="E485" s="20">
        <f t="shared" si="156"/>
        <v>0</v>
      </c>
      <c r="F485" s="20">
        <v>0</v>
      </c>
      <c r="G485" s="20">
        <v>0</v>
      </c>
      <c r="H485" s="20">
        <v>0</v>
      </c>
      <c r="I485" s="20">
        <v>0</v>
      </c>
      <c r="J485" s="20">
        <v>0</v>
      </c>
      <c r="K485" s="20">
        <v>0</v>
      </c>
      <c r="L485" s="20">
        <v>0</v>
      </c>
      <c r="M485" s="20">
        <v>0</v>
      </c>
      <c r="N485" s="20">
        <v>0</v>
      </c>
      <c r="O485" s="20">
        <v>0</v>
      </c>
      <c r="P485" s="37"/>
      <c r="Q485" s="37"/>
    </row>
    <row r="486" spans="1:17" ht="15">
      <c r="A486" s="44"/>
      <c r="B486" s="50"/>
      <c r="C486" s="13" t="s">
        <v>38</v>
      </c>
      <c r="D486" s="20">
        <f t="shared" si="155"/>
        <v>0</v>
      </c>
      <c r="E486" s="20">
        <f t="shared" si="156"/>
        <v>0</v>
      </c>
      <c r="F486" s="20">
        <v>0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20">
        <v>0</v>
      </c>
      <c r="O486" s="20">
        <v>0</v>
      </c>
      <c r="P486" s="37"/>
      <c r="Q486" s="37"/>
    </row>
    <row r="487" spans="1:17" ht="15">
      <c r="A487" s="44"/>
      <c r="B487" s="50"/>
      <c r="C487" s="13" t="s">
        <v>39</v>
      </c>
      <c r="D487" s="20">
        <f t="shared" si="155"/>
        <v>0</v>
      </c>
      <c r="E487" s="20">
        <f t="shared" si="156"/>
        <v>0</v>
      </c>
      <c r="F487" s="20">
        <v>0</v>
      </c>
      <c r="G487" s="20">
        <v>0</v>
      </c>
      <c r="H487" s="20">
        <v>0</v>
      </c>
      <c r="I487" s="20">
        <v>0</v>
      </c>
      <c r="J487" s="20">
        <v>0</v>
      </c>
      <c r="K487" s="20">
        <v>0</v>
      </c>
      <c r="L487" s="20">
        <v>0</v>
      </c>
      <c r="M487" s="20">
        <v>0</v>
      </c>
      <c r="N487" s="20">
        <v>0</v>
      </c>
      <c r="O487" s="20">
        <v>0</v>
      </c>
      <c r="P487" s="37"/>
      <c r="Q487" s="37"/>
    </row>
    <row r="488" spans="1:17" ht="15">
      <c r="A488" s="44"/>
      <c r="B488" s="50"/>
      <c r="C488" s="13" t="s">
        <v>40</v>
      </c>
      <c r="D488" s="20">
        <f t="shared" si="155"/>
        <v>0</v>
      </c>
      <c r="E488" s="20">
        <f t="shared" si="156"/>
        <v>0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  <c r="L488" s="20">
        <v>0</v>
      </c>
      <c r="M488" s="20">
        <v>0</v>
      </c>
      <c r="N488" s="20">
        <v>0</v>
      </c>
      <c r="O488" s="20">
        <v>0</v>
      </c>
      <c r="P488" s="37"/>
      <c r="Q488" s="37"/>
    </row>
    <row r="489" spans="1:17" s="5" customFormat="1" ht="14.25">
      <c r="A489" s="46" t="s">
        <v>57</v>
      </c>
      <c r="B489" s="47" t="s">
        <v>110</v>
      </c>
      <c r="C489" s="15" t="s">
        <v>13</v>
      </c>
      <c r="D489" s="18">
        <f aca="true" t="shared" si="157" ref="D489:O489">SUM(D491:D500)</f>
        <v>14000</v>
      </c>
      <c r="E489" s="18">
        <f t="shared" si="157"/>
        <v>0</v>
      </c>
      <c r="F489" s="18">
        <f t="shared" si="157"/>
        <v>14000</v>
      </c>
      <c r="G489" s="18">
        <f t="shared" si="157"/>
        <v>0</v>
      </c>
      <c r="H489" s="18">
        <f t="shared" si="157"/>
        <v>0</v>
      </c>
      <c r="I489" s="18">
        <f t="shared" si="157"/>
        <v>0</v>
      </c>
      <c r="J489" s="18">
        <f t="shared" si="157"/>
        <v>0</v>
      </c>
      <c r="K489" s="18">
        <f t="shared" si="157"/>
        <v>0</v>
      </c>
      <c r="L489" s="18">
        <f t="shared" si="157"/>
        <v>0</v>
      </c>
      <c r="M489" s="18">
        <f t="shared" si="157"/>
        <v>0</v>
      </c>
      <c r="N489" s="18">
        <f t="shared" si="157"/>
        <v>400</v>
      </c>
      <c r="O489" s="18">
        <f t="shared" si="157"/>
        <v>0</v>
      </c>
      <c r="P489" s="52" t="s">
        <v>58</v>
      </c>
      <c r="Q489" s="52"/>
    </row>
    <row r="490" spans="1:17" s="5" customFormat="1" ht="28.5">
      <c r="A490" s="46"/>
      <c r="B490" s="47"/>
      <c r="C490" s="15" t="s">
        <v>186</v>
      </c>
      <c r="D490" s="18">
        <f>F490+H490+J490+L490</f>
        <v>0</v>
      </c>
      <c r="E490" s="18">
        <f>G490+I490+K490+M490</f>
        <v>0</v>
      </c>
      <c r="F490" s="18">
        <v>0</v>
      </c>
      <c r="G490" s="18">
        <v>0</v>
      </c>
      <c r="H490" s="18">
        <v>0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52"/>
      <c r="Q490" s="52"/>
    </row>
    <row r="491" spans="1:17" s="5" customFormat="1" ht="28.5">
      <c r="A491" s="46"/>
      <c r="B491" s="48"/>
      <c r="C491" s="15" t="s">
        <v>0</v>
      </c>
      <c r="D491" s="18">
        <f>F491+H491+J491+L491</f>
        <v>0</v>
      </c>
      <c r="E491" s="18">
        <f>G491+I491+K491+M491</f>
        <v>0</v>
      </c>
      <c r="F491" s="18">
        <f>F502</f>
        <v>0</v>
      </c>
      <c r="G491" s="18">
        <f aca="true" t="shared" si="158" ref="G491:O491">G502</f>
        <v>0</v>
      </c>
      <c r="H491" s="18">
        <f t="shared" si="158"/>
        <v>0</v>
      </c>
      <c r="I491" s="18">
        <f t="shared" si="158"/>
        <v>0</v>
      </c>
      <c r="J491" s="18">
        <f t="shared" si="158"/>
        <v>0</v>
      </c>
      <c r="K491" s="18">
        <f t="shared" si="158"/>
        <v>0</v>
      </c>
      <c r="L491" s="18">
        <f t="shared" si="158"/>
        <v>0</v>
      </c>
      <c r="M491" s="18">
        <f t="shared" si="158"/>
        <v>0</v>
      </c>
      <c r="N491" s="18">
        <f t="shared" si="158"/>
        <v>0</v>
      </c>
      <c r="O491" s="18">
        <f t="shared" si="158"/>
        <v>0</v>
      </c>
      <c r="P491" s="52"/>
      <c r="Q491" s="52"/>
    </row>
    <row r="492" spans="1:17" s="5" customFormat="1" ht="28.5">
      <c r="A492" s="46"/>
      <c r="B492" s="48"/>
      <c r="C492" s="15" t="s">
        <v>1</v>
      </c>
      <c r="D492" s="18">
        <f aca="true" t="shared" si="159" ref="D492:D500">F492+H492+J492+L492</f>
        <v>0</v>
      </c>
      <c r="E492" s="18">
        <f aca="true" t="shared" si="160" ref="E492:E500">G492+I492+K492+M492</f>
        <v>0</v>
      </c>
      <c r="F492" s="18">
        <f aca="true" t="shared" si="161" ref="F492:O492">F503</f>
        <v>0</v>
      </c>
      <c r="G492" s="18">
        <f t="shared" si="161"/>
        <v>0</v>
      </c>
      <c r="H492" s="18">
        <f t="shared" si="161"/>
        <v>0</v>
      </c>
      <c r="I492" s="18">
        <f t="shared" si="161"/>
        <v>0</v>
      </c>
      <c r="J492" s="18">
        <v>0</v>
      </c>
      <c r="K492" s="18">
        <f t="shared" si="161"/>
        <v>0</v>
      </c>
      <c r="L492" s="18">
        <f t="shared" si="161"/>
        <v>0</v>
      </c>
      <c r="M492" s="18">
        <f t="shared" si="161"/>
        <v>0</v>
      </c>
      <c r="N492" s="18">
        <v>0</v>
      </c>
      <c r="O492" s="18">
        <f t="shared" si="161"/>
        <v>0</v>
      </c>
      <c r="P492" s="52"/>
      <c r="Q492" s="52"/>
    </row>
    <row r="493" spans="1:17" s="5" customFormat="1" ht="28.5">
      <c r="A493" s="46"/>
      <c r="B493" s="48"/>
      <c r="C493" s="15" t="s">
        <v>31</v>
      </c>
      <c r="D493" s="18">
        <f t="shared" si="159"/>
        <v>0</v>
      </c>
      <c r="E493" s="18">
        <f t="shared" si="160"/>
        <v>0</v>
      </c>
      <c r="F493" s="18">
        <v>0</v>
      </c>
      <c r="G493" s="18">
        <f aca="true" t="shared" si="162" ref="G493:O493">G504</f>
        <v>0</v>
      </c>
      <c r="H493" s="18">
        <f t="shared" si="162"/>
        <v>0</v>
      </c>
      <c r="I493" s="18">
        <f t="shared" si="162"/>
        <v>0</v>
      </c>
      <c r="J493" s="18">
        <v>0</v>
      </c>
      <c r="K493" s="18">
        <f t="shared" si="162"/>
        <v>0</v>
      </c>
      <c r="L493" s="18">
        <f t="shared" si="162"/>
        <v>0</v>
      </c>
      <c r="M493" s="18">
        <f t="shared" si="162"/>
        <v>0</v>
      </c>
      <c r="N493" s="18">
        <v>0</v>
      </c>
      <c r="O493" s="18">
        <f t="shared" si="162"/>
        <v>0</v>
      </c>
      <c r="P493" s="52"/>
      <c r="Q493" s="52"/>
    </row>
    <row r="494" spans="1:17" s="5" customFormat="1" ht="28.5">
      <c r="A494" s="46"/>
      <c r="B494" s="48"/>
      <c r="C494" s="15" t="s">
        <v>32</v>
      </c>
      <c r="D494" s="18">
        <f t="shared" si="159"/>
        <v>9100</v>
      </c>
      <c r="E494" s="18">
        <f t="shared" si="160"/>
        <v>0</v>
      </c>
      <c r="F494" s="18">
        <v>9100</v>
      </c>
      <c r="G494" s="18">
        <f aca="true" t="shared" si="163" ref="G494:O494">G505</f>
        <v>0</v>
      </c>
      <c r="H494" s="18">
        <f t="shared" si="163"/>
        <v>0</v>
      </c>
      <c r="I494" s="18">
        <f t="shared" si="163"/>
        <v>0</v>
      </c>
      <c r="J494" s="18">
        <v>0</v>
      </c>
      <c r="K494" s="18">
        <f t="shared" si="163"/>
        <v>0</v>
      </c>
      <c r="L494" s="18">
        <f t="shared" si="163"/>
        <v>0</v>
      </c>
      <c r="M494" s="18">
        <f t="shared" si="163"/>
        <v>0</v>
      </c>
      <c r="N494" s="18">
        <v>260</v>
      </c>
      <c r="O494" s="18">
        <f t="shared" si="163"/>
        <v>0</v>
      </c>
      <c r="P494" s="52"/>
      <c r="Q494" s="52"/>
    </row>
    <row r="495" spans="1:17" s="5" customFormat="1" ht="28.5">
      <c r="A495" s="46"/>
      <c r="B495" s="48"/>
      <c r="C495" s="15" t="s">
        <v>33</v>
      </c>
      <c r="D495" s="18">
        <f t="shared" si="159"/>
        <v>4900</v>
      </c>
      <c r="E495" s="18">
        <f t="shared" si="160"/>
        <v>0</v>
      </c>
      <c r="F495" s="18">
        <v>4900</v>
      </c>
      <c r="G495" s="18">
        <f aca="true" t="shared" si="164" ref="G495:O495">G506</f>
        <v>0</v>
      </c>
      <c r="H495" s="18">
        <f t="shared" si="164"/>
        <v>0</v>
      </c>
      <c r="I495" s="18">
        <f t="shared" si="164"/>
        <v>0</v>
      </c>
      <c r="J495" s="18">
        <v>0</v>
      </c>
      <c r="K495" s="18">
        <f t="shared" si="164"/>
        <v>0</v>
      </c>
      <c r="L495" s="18">
        <f t="shared" si="164"/>
        <v>0</v>
      </c>
      <c r="M495" s="18">
        <f t="shared" si="164"/>
        <v>0</v>
      </c>
      <c r="N495" s="18">
        <v>140</v>
      </c>
      <c r="O495" s="18">
        <f t="shared" si="164"/>
        <v>0</v>
      </c>
      <c r="P495" s="52"/>
      <c r="Q495" s="52"/>
    </row>
    <row r="496" spans="1:17" s="5" customFormat="1" ht="28.5">
      <c r="A496" s="46"/>
      <c r="B496" s="48"/>
      <c r="C496" s="15" t="s">
        <v>36</v>
      </c>
      <c r="D496" s="18">
        <f t="shared" si="159"/>
        <v>0</v>
      </c>
      <c r="E496" s="18">
        <f t="shared" si="160"/>
        <v>0</v>
      </c>
      <c r="F496" s="18">
        <f aca="true" t="shared" si="165" ref="F496:O496">F507</f>
        <v>0</v>
      </c>
      <c r="G496" s="18">
        <f t="shared" si="165"/>
        <v>0</v>
      </c>
      <c r="H496" s="18">
        <f t="shared" si="165"/>
        <v>0</v>
      </c>
      <c r="I496" s="18">
        <f t="shared" si="165"/>
        <v>0</v>
      </c>
      <c r="J496" s="18">
        <f t="shared" si="165"/>
        <v>0</v>
      </c>
      <c r="K496" s="18">
        <f t="shared" si="165"/>
        <v>0</v>
      </c>
      <c r="L496" s="18">
        <f t="shared" si="165"/>
        <v>0</v>
      </c>
      <c r="M496" s="18">
        <f t="shared" si="165"/>
        <v>0</v>
      </c>
      <c r="N496" s="18">
        <f t="shared" si="165"/>
        <v>0</v>
      </c>
      <c r="O496" s="18">
        <f t="shared" si="165"/>
        <v>0</v>
      </c>
      <c r="P496" s="52"/>
      <c r="Q496" s="52"/>
    </row>
    <row r="497" spans="1:17" s="5" customFormat="1" ht="28.5">
      <c r="A497" s="46"/>
      <c r="B497" s="48"/>
      <c r="C497" s="15" t="s">
        <v>37</v>
      </c>
      <c r="D497" s="18">
        <f t="shared" si="159"/>
        <v>0</v>
      </c>
      <c r="E497" s="18">
        <f t="shared" si="160"/>
        <v>0</v>
      </c>
      <c r="F497" s="18">
        <f aca="true" t="shared" si="166" ref="F497:O497">F508</f>
        <v>0</v>
      </c>
      <c r="G497" s="18">
        <f t="shared" si="166"/>
        <v>0</v>
      </c>
      <c r="H497" s="18">
        <f t="shared" si="166"/>
        <v>0</v>
      </c>
      <c r="I497" s="18">
        <f t="shared" si="166"/>
        <v>0</v>
      </c>
      <c r="J497" s="18">
        <f t="shared" si="166"/>
        <v>0</v>
      </c>
      <c r="K497" s="18">
        <f t="shared" si="166"/>
        <v>0</v>
      </c>
      <c r="L497" s="18">
        <f t="shared" si="166"/>
        <v>0</v>
      </c>
      <c r="M497" s="18">
        <f t="shared" si="166"/>
        <v>0</v>
      </c>
      <c r="N497" s="18">
        <f t="shared" si="166"/>
        <v>0</v>
      </c>
      <c r="O497" s="18">
        <f t="shared" si="166"/>
        <v>0</v>
      </c>
      <c r="P497" s="52"/>
      <c r="Q497" s="52"/>
    </row>
    <row r="498" spans="1:17" s="5" customFormat="1" ht="28.5">
      <c r="A498" s="46"/>
      <c r="B498" s="48"/>
      <c r="C498" s="15" t="s">
        <v>38</v>
      </c>
      <c r="D498" s="18">
        <f t="shared" si="159"/>
        <v>0</v>
      </c>
      <c r="E498" s="18">
        <f t="shared" si="160"/>
        <v>0</v>
      </c>
      <c r="F498" s="18">
        <f aca="true" t="shared" si="167" ref="F498:O498">F509</f>
        <v>0</v>
      </c>
      <c r="G498" s="18">
        <f t="shared" si="167"/>
        <v>0</v>
      </c>
      <c r="H498" s="18">
        <f t="shared" si="167"/>
        <v>0</v>
      </c>
      <c r="I498" s="18">
        <f t="shared" si="167"/>
        <v>0</v>
      </c>
      <c r="J498" s="18">
        <f t="shared" si="167"/>
        <v>0</v>
      </c>
      <c r="K498" s="18">
        <f t="shared" si="167"/>
        <v>0</v>
      </c>
      <c r="L498" s="18">
        <f t="shared" si="167"/>
        <v>0</v>
      </c>
      <c r="M498" s="18">
        <f t="shared" si="167"/>
        <v>0</v>
      </c>
      <c r="N498" s="18">
        <f t="shared" si="167"/>
        <v>0</v>
      </c>
      <c r="O498" s="18">
        <f t="shared" si="167"/>
        <v>0</v>
      </c>
      <c r="P498" s="52"/>
      <c r="Q498" s="52"/>
    </row>
    <row r="499" spans="1:17" s="5" customFormat="1" ht="28.5">
      <c r="A499" s="46"/>
      <c r="B499" s="48"/>
      <c r="C499" s="15" t="s">
        <v>39</v>
      </c>
      <c r="D499" s="18">
        <f t="shared" si="159"/>
        <v>0</v>
      </c>
      <c r="E499" s="18">
        <f t="shared" si="160"/>
        <v>0</v>
      </c>
      <c r="F499" s="18">
        <f aca="true" t="shared" si="168" ref="F499:O499">F510</f>
        <v>0</v>
      </c>
      <c r="G499" s="18">
        <f t="shared" si="168"/>
        <v>0</v>
      </c>
      <c r="H499" s="18">
        <f t="shared" si="168"/>
        <v>0</v>
      </c>
      <c r="I499" s="18">
        <f t="shared" si="168"/>
        <v>0</v>
      </c>
      <c r="J499" s="18">
        <f t="shared" si="168"/>
        <v>0</v>
      </c>
      <c r="K499" s="18">
        <f t="shared" si="168"/>
        <v>0</v>
      </c>
      <c r="L499" s="18">
        <f t="shared" si="168"/>
        <v>0</v>
      </c>
      <c r="M499" s="18">
        <f t="shared" si="168"/>
        <v>0</v>
      </c>
      <c r="N499" s="18">
        <f t="shared" si="168"/>
        <v>0</v>
      </c>
      <c r="O499" s="18">
        <f t="shared" si="168"/>
        <v>0</v>
      </c>
      <c r="P499" s="52"/>
      <c r="Q499" s="52"/>
    </row>
    <row r="500" spans="1:17" s="5" customFormat="1" ht="28.5">
      <c r="A500" s="46"/>
      <c r="B500" s="48"/>
      <c r="C500" s="15" t="s">
        <v>40</v>
      </c>
      <c r="D500" s="18">
        <f t="shared" si="159"/>
        <v>0</v>
      </c>
      <c r="E500" s="18">
        <f t="shared" si="160"/>
        <v>0</v>
      </c>
      <c r="F500" s="18">
        <f aca="true" t="shared" si="169" ref="F500:O500">F511</f>
        <v>0</v>
      </c>
      <c r="G500" s="18">
        <f t="shared" si="169"/>
        <v>0</v>
      </c>
      <c r="H500" s="18">
        <f t="shared" si="169"/>
        <v>0</v>
      </c>
      <c r="I500" s="18">
        <f t="shared" si="169"/>
        <v>0</v>
      </c>
      <c r="J500" s="18">
        <f t="shared" si="169"/>
        <v>0</v>
      </c>
      <c r="K500" s="18">
        <f t="shared" si="169"/>
        <v>0</v>
      </c>
      <c r="L500" s="18">
        <f t="shared" si="169"/>
        <v>0</v>
      </c>
      <c r="M500" s="18">
        <f t="shared" si="169"/>
        <v>0</v>
      </c>
      <c r="N500" s="18">
        <f t="shared" si="169"/>
        <v>0</v>
      </c>
      <c r="O500" s="18">
        <f t="shared" si="169"/>
        <v>0</v>
      </c>
      <c r="P500" s="52"/>
      <c r="Q500" s="52"/>
    </row>
    <row r="501" spans="1:17" ht="15" hidden="1">
      <c r="A501" s="44" t="s">
        <v>57</v>
      </c>
      <c r="B501" s="49" t="s">
        <v>111</v>
      </c>
      <c r="C501" s="13" t="s">
        <v>13</v>
      </c>
      <c r="D501" s="20">
        <f aca="true" t="shared" si="170" ref="D501:O501">SUM(D502:D511)</f>
        <v>67500</v>
      </c>
      <c r="E501" s="20">
        <f t="shared" si="170"/>
        <v>0</v>
      </c>
      <c r="F501" s="20">
        <f t="shared" si="170"/>
        <v>0</v>
      </c>
      <c r="G501" s="20">
        <f t="shared" si="170"/>
        <v>0</v>
      </c>
      <c r="H501" s="20">
        <f t="shared" si="170"/>
        <v>0</v>
      </c>
      <c r="I501" s="20">
        <f t="shared" si="170"/>
        <v>0</v>
      </c>
      <c r="J501" s="20">
        <f t="shared" si="170"/>
        <v>67500</v>
      </c>
      <c r="K501" s="20">
        <f t="shared" si="170"/>
        <v>0</v>
      </c>
      <c r="L501" s="20">
        <f t="shared" si="170"/>
        <v>0</v>
      </c>
      <c r="M501" s="20">
        <f t="shared" si="170"/>
        <v>0</v>
      </c>
      <c r="N501" s="20">
        <f t="shared" si="170"/>
        <v>500</v>
      </c>
      <c r="O501" s="20">
        <f t="shared" si="170"/>
        <v>0</v>
      </c>
      <c r="P501" s="37" t="s">
        <v>58</v>
      </c>
      <c r="Q501" s="37"/>
    </row>
    <row r="502" spans="1:17" ht="15" hidden="1">
      <c r="A502" s="44"/>
      <c r="B502" s="50"/>
      <c r="C502" s="13" t="s">
        <v>0</v>
      </c>
      <c r="D502" s="20">
        <f>F502+H502+J502+L502</f>
        <v>0</v>
      </c>
      <c r="E502" s="20">
        <f>G502+I502+K502+M502</f>
        <v>0</v>
      </c>
      <c r="F502" s="20"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20">
        <v>0</v>
      </c>
      <c r="M502" s="20">
        <v>0</v>
      </c>
      <c r="N502" s="20">
        <v>0</v>
      </c>
      <c r="O502" s="20">
        <v>0</v>
      </c>
      <c r="P502" s="37"/>
      <c r="Q502" s="37"/>
    </row>
    <row r="503" spans="1:17" ht="15" hidden="1">
      <c r="A503" s="44"/>
      <c r="B503" s="50"/>
      <c r="C503" s="13" t="s">
        <v>1</v>
      </c>
      <c r="D503" s="20">
        <f aca="true" t="shared" si="171" ref="D503:D511">F503+H503+J503+L503</f>
        <v>16875</v>
      </c>
      <c r="E503" s="20">
        <f aca="true" t="shared" si="172" ref="E503:E511">G503+I503+K503+M503</f>
        <v>0</v>
      </c>
      <c r="F503" s="20">
        <v>0</v>
      </c>
      <c r="G503" s="20">
        <v>0</v>
      </c>
      <c r="H503" s="20">
        <v>0</v>
      </c>
      <c r="I503" s="20">
        <v>0</v>
      </c>
      <c r="J503" s="20">
        <v>16875</v>
      </c>
      <c r="K503" s="20">
        <v>0</v>
      </c>
      <c r="L503" s="20">
        <v>0</v>
      </c>
      <c r="M503" s="20">
        <v>0</v>
      </c>
      <c r="N503" s="20">
        <v>125</v>
      </c>
      <c r="O503" s="20">
        <v>0</v>
      </c>
      <c r="P503" s="37"/>
      <c r="Q503" s="37"/>
    </row>
    <row r="504" spans="1:17" ht="15" hidden="1">
      <c r="A504" s="44"/>
      <c r="B504" s="50"/>
      <c r="C504" s="13" t="s">
        <v>31</v>
      </c>
      <c r="D504" s="20">
        <f t="shared" si="171"/>
        <v>16875</v>
      </c>
      <c r="E504" s="20">
        <f t="shared" si="172"/>
        <v>0</v>
      </c>
      <c r="F504" s="20">
        <v>0</v>
      </c>
      <c r="G504" s="20">
        <v>0</v>
      </c>
      <c r="H504" s="20">
        <v>0</v>
      </c>
      <c r="I504" s="20">
        <v>0</v>
      </c>
      <c r="J504" s="20">
        <v>16875</v>
      </c>
      <c r="K504" s="20">
        <v>0</v>
      </c>
      <c r="L504" s="20">
        <v>0</v>
      </c>
      <c r="M504" s="20">
        <v>0</v>
      </c>
      <c r="N504" s="20">
        <v>125</v>
      </c>
      <c r="O504" s="20">
        <v>0</v>
      </c>
      <c r="P504" s="37"/>
      <c r="Q504" s="37"/>
    </row>
    <row r="505" spans="1:17" ht="15" hidden="1">
      <c r="A505" s="44"/>
      <c r="B505" s="50"/>
      <c r="C505" s="13" t="s">
        <v>32</v>
      </c>
      <c r="D505" s="20">
        <f t="shared" si="171"/>
        <v>16875</v>
      </c>
      <c r="E505" s="20">
        <f t="shared" si="172"/>
        <v>0</v>
      </c>
      <c r="F505" s="20">
        <v>0</v>
      </c>
      <c r="G505" s="20">
        <v>0</v>
      </c>
      <c r="H505" s="20">
        <v>0</v>
      </c>
      <c r="I505" s="20">
        <v>0</v>
      </c>
      <c r="J505" s="20">
        <v>16875</v>
      </c>
      <c r="K505" s="20">
        <v>0</v>
      </c>
      <c r="L505" s="20">
        <v>0</v>
      </c>
      <c r="M505" s="20">
        <v>0</v>
      </c>
      <c r="N505" s="20">
        <v>125</v>
      </c>
      <c r="O505" s="20">
        <v>0</v>
      </c>
      <c r="P505" s="37"/>
      <c r="Q505" s="37"/>
    </row>
    <row r="506" spans="1:17" ht="15" hidden="1">
      <c r="A506" s="44"/>
      <c r="B506" s="50"/>
      <c r="C506" s="13" t="s">
        <v>33</v>
      </c>
      <c r="D506" s="20">
        <f t="shared" si="171"/>
        <v>16875</v>
      </c>
      <c r="E506" s="20">
        <f t="shared" si="172"/>
        <v>0</v>
      </c>
      <c r="F506" s="20">
        <v>0</v>
      </c>
      <c r="G506" s="20">
        <v>0</v>
      </c>
      <c r="H506" s="20">
        <v>0</v>
      </c>
      <c r="I506" s="20">
        <v>0</v>
      </c>
      <c r="J506" s="20">
        <v>16875</v>
      </c>
      <c r="K506" s="20">
        <v>0</v>
      </c>
      <c r="L506" s="20">
        <v>0</v>
      </c>
      <c r="M506" s="20">
        <v>0</v>
      </c>
      <c r="N506" s="20">
        <v>125</v>
      </c>
      <c r="O506" s="20">
        <v>0</v>
      </c>
      <c r="P506" s="37"/>
      <c r="Q506" s="37"/>
    </row>
    <row r="507" spans="1:17" ht="15" hidden="1">
      <c r="A507" s="44"/>
      <c r="B507" s="50"/>
      <c r="C507" s="13" t="s">
        <v>36</v>
      </c>
      <c r="D507" s="20">
        <f t="shared" si="171"/>
        <v>0</v>
      </c>
      <c r="E507" s="20">
        <f t="shared" si="172"/>
        <v>0</v>
      </c>
      <c r="F507" s="20">
        <v>0</v>
      </c>
      <c r="G507" s="20">
        <v>0</v>
      </c>
      <c r="H507" s="20">
        <v>0</v>
      </c>
      <c r="I507" s="20">
        <v>0</v>
      </c>
      <c r="J507" s="20">
        <v>0</v>
      </c>
      <c r="K507" s="20">
        <v>0</v>
      </c>
      <c r="L507" s="20">
        <v>0</v>
      </c>
      <c r="M507" s="20">
        <v>0</v>
      </c>
      <c r="N507" s="20">
        <v>0</v>
      </c>
      <c r="O507" s="20">
        <v>0</v>
      </c>
      <c r="P507" s="37"/>
      <c r="Q507" s="37"/>
    </row>
    <row r="508" spans="1:17" ht="15" hidden="1">
      <c r="A508" s="44"/>
      <c r="B508" s="50"/>
      <c r="C508" s="13" t="s">
        <v>37</v>
      </c>
      <c r="D508" s="20">
        <f t="shared" si="171"/>
        <v>0</v>
      </c>
      <c r="E508" s="20">
        <f t="shared" si="172"/>
        <v>0</v>
      </c>
      <c r="F508" s="20">
        <v>0</v>
      </c>
      <c r="G508" s="20">
        <v>0</v>
      </c>
      <c r="H508" s="20">
        <v>0</v>
      </c>
      <c r="I508" s="20">
        <v>0</v>
      </c>
      <c r="J508" s="20">
        <v>0</v>
      </c>
      <c r="K508" s="20">
        <v>0</v>
      </c>
      <c r="L508" s="20">
        <v>0</v>
      </c>
      <c r="M508" s="20">
        <v>0</v>
      </c>
      <c r="N508" s="20">
        <v>0</v>
      </c>
      <c r="O508" s="20">
        <v>0</v>
      </c>
      <c r="P508" s="37"/>
      <c r="Q508" s="37"/>
    </row>
    <row r="509" spans="1:17" ht="15" hidden="1">
      <c r="A509" s="44"/>
      <c r="B509" s="50"/>
      <c r="C509" s="13" t="s">
        <v>38</v>
      </c>
      <c r="D509" s="20">
        <f t="shared" si="171"/>
        <v>0</v>
      </c>
      <c r="E509" s="20">
        <f t="shared" si="172"/>
        <v>0</v>
      </c>
      <c r="F509" s="20">
        <v>0</v>
      </c>
      <c r="G509" s="20">
        <v>0</v>
      </c>
      <c r="H509" s="20">
        <v>0</v>
      </c>
      <c r="I509" s="20">
        <v>0</v>
      </c>
      <c r="J509" s="20">
        <v>0</v>
      </c>
      <c r="K509" s="20">
        <v>0</v>
      </c>
      <c r="L509" s="20">
        <v>0</v>
      </c>
      <c r="M509" s="20">
        <v>0</v>
      </c>
      <c r="N509" s="20">
        <v>0</v>
      </c>
      <c r="O509" s="20">
        <v>0</v>
      </c>
      <c r="P509" s="37"/>
      <c r="Q509" s="37"/>
    </row>
    <row r="510" spans="1:17" ht="15" hidden="1">
      <c r="A510" s="44"/>
      <c r="B510" s="50"/>
      <c r="C510" s="13" t="s">
        <v>39</v>
      </c>
      <c r="D510" s="20">
        <f t="shared" si="171"/>
        <v>0</v>
      </c>
      <c r="E510" s="20">
        <f t="shared" si="172"/>
        <v>0</v>
      </c>
      <c r="F510" s="20">
        <v>0</v>
      </c>
      <c r="G510" s="20">
        <v>0</v>
      </c>
      <c r="H510" s="20">
        <v>0</v>
      </c>
      <c r="I510" s="20">
        <v>0</v>
      </c>
      <c r="J510" s="20">
        <v>0</v>
      </c>
      <c r="K510" s="20">
        <v>0</v>
      </c>
      <c r="L510" s="20">
        <v>0</v>
      </c>
      <c r="M510" s="20">
        <v>0</v>
      </c>
      <c r="N510" s="20">
        <v>0</v>
      </c>
      <c r="O510" s="20">
        <v>0</v>
      </c>
      <c r="P510" s="37"/>
      <c r="Q510" s="37"/>
    </row>
    <row r="511" spans="1:17" ht="17.25" customHeight="1" hidden="1">
      <c r="A511" s="44"/>
      <c r="B511" s="50"/>
      <c r="C511" s="13" t="s">
        <v>40</v>
      </c>
      <c r="D511" s="20">
        <f t="shared" si="171"/>
        <v>0</v>
      </c>
      <c r="E511" s="20">
        <f t="shared" si="172"/>
        <v>0</v>
      </c>
      <c r="F511" s="20">
        <v>0</v>
      </c>
      <c r="G511" s="20">
        <v>0</v>
      </c>
      <c r="H511" s="20">
        <v>0</v>
      </c>
      <c r="I511" s="20">
        <v>0</v>
      </c>
      <c r="J511" s="20">
        <v>0</v>
      </c>
      <c r="K511" s="20">
        <v>0</v>
      </c>
      <c r="L511" s="20">
        <v>0</v>
      </c>
      <c r="M511" s="20">
        <v>0</v>
      </c>
      <c r="N511" s="20">
        <v>0</v>
      </c>
      <c r="O511" s="20">
        <v>0</v>
      </c>
      <c r="P511" s="37"/>
      <c r="Q511" s="37"/>
    </row>
    <row r="512" spans="1:17" s="5" customFormat="1" ht="14.25">
      <c r="A512" s="46" t="s">
        <v>62</v>
      </c>
      <c r="B512" s="47" t="s">
        <v>112</v>
      </c>
      <c r="C512" s="15" t="s">
        <v>13</v>
      </c>
      <c r="D512" s="18">
        <f aca="true" t="shared" si="173" ref="D512:O512">SUM(D514:D523)</f>
        <v>52500</v>
      </c>
      <c r="E512" s="18">
        <f t="shared" si="173"/>
        <v>0</v>
      </c>
      <c r="F512" s="18">
        <f t="shared" si="173"/>
        <v>52500</v>
      </c>
      <c r="G512" s="18">
        <f t="shared" si="173"/>
        <v>0</v>
      </c>
      <c r="H512" s="18">
        <f t="shared" si="173"/>
        <v>0</v>
      </c>
      <c r="I512" s="18">
        <f t="shared" si="173"/>
        <v>0</v>
      </c>
      <c r="J512" s="18">
        <f t="shared" si="173"/>
        <v>0</v>
      </c>
      <c r="K512" s="18">
        <f t="shared" si="173"/>
        <v>0</v>
      </c>
      <c r="L512" s="18">
        <f t="shared" si="173"/>
        <v>0</v>
      </c>
      <c r="M512" s="18">
        <f t="shared" si="173"/>
        <v>0</v>
      </c>
      <c r="N512" s="18">
        <f t="shared" si="173"/>
        <v>1500</v>
      </c>
      <c r="O512" s="18">
        <f t="shared" si="173"/>
        <v>0</v>
      </c>
      <c r="P512" s="52" t="s">
        <v>58</v>
      </c>
      <c r="Q512" s="52"/>
    </row>
    <row r="513" spans="1:17" s="5" customFormat="1" ht="28.5">
      <c r="A513" s="46"/>
      <c r="B513" s="47"/>
      <c r="C513" s="15" t="s">
        <v>186</v>
      </c>
      <c r="D513" s="18">
        <f>F513+H513+J513+L513</f>
        <v>0</v>
      </c>
      <c r="E513" s="18">
        <f>G513+I513+K513+M513</f>
        <v>0</v>
      </c>
      <c r="F513" s="18">
        <v>0</v>
      </c>
      <c r="G513" s="18">
        <v>0</v>
      </c>
      <c r="H513" s="18">
        <v>0</v>
      </c>
      <c r="I513" s="18">
        <v>0</v>
      </c>
      <c r="J513" s="18">
        <v>0</v>
      </c>
      <c r="K513" s="18">
        <v>0</v>
      </c>
      <c r="L513" s="18">
        <v>0</v>
      </c>
      <c r="M513" s="18">
        <v>0</v>
      </c>
      <c r="N513" s="18">
        <v>0</v>
      </c>
      <c r="O513" s="18">
        <v>0</v>
      </c>
      <c r="P513" s="52"/>
      <c r="Q513" s="52"/>
    </row>
    <row r="514" spans="1:17" s="5" customFormat="1" ht="28.5">
      <c r="A514" s="46"/>
      <c r="B514" s="48"/>
      <c r="C514" s="15" t="s">
        <v>0</v>
      </c>
      <c r="D514" s="18">
        <f>F514+H514+J514+L514</f>
        <v>0</v>
      </c>
      <c r="E514" s="18">
        <f>G514+I514+K514+M514</f>
        <v>0</v>
      </c>
      <c r="F514" s="18">
        <f aca="true" t="shared" si="174" ref="F514:F523">F526+F538+F550+F562+F574</f>
        <v>0</v>
      </c>
      <c r="G514" s="18">
        <f aca="true" t="shared" si="175" ref="G514:O514">G526+G538+G550+G562+G574</f>
        <v>0</v>
      </c>
      <c r="H514" s="18">
        <f t="shared" si="175"/>
        <v>0</v>
      </c>
      <c r="I514" s="18">
        <f t="shared" si="175"/>
        <v>0</v>
      </c>
      <c r="J514" s="18">
        <f t="shared" si="175"/>
        <v>0</v>
      </c>
      <c r="K514" s="18">
        <f t="shared" si="175"/>
        <v>0</v>
      </c>
      <c r="L514" s="18">
        <f t="shared" si="175"/>
        <v>0</v>
      </c>
      <c r="M514" s="18">
        <f t="shared" si="175"/>
        <v>0</v>
      </c>
      <c r="N514" s="18">
        <f t="shared" si="175"/>
        <v>0</v>
      </c>
      <c r="O514" s="18">
        <f t="shared" si="175"/>
        <v>0</v>
      </c>
      <c r="P514" s="52"/>
      <c r="Q514" s="52"/>
    </row>
    <row r="515" spans="1:17" s="5" customFormat="1" ht="28.5">
      <c r="A515" s="46"/>
      <c r="B515" s="48"/>
      <c r="C515" s="15" t="s">
        <v>1</v>
      </c>
      <c r="D515" s="18">
        <f aca="true" t="shared" si="176" ref="D515:D523">F515+H515+J515+L515</f>
        <v>0</v>
      </c>
      <c r="E515" s="18">
        <f aca="true" t="shared" si="177" ref="E515:E523">G515+I515+K515+M515</f>
        <v>0</v>
      </c>
      <c r="F515" s="18">
        <f t="shared" si="174"/>
        <v>0</v>
      </c>
      <c r="G515" s="18">
        <f aca="true" t="shared" si="178" ref="G515:O515">G527+G539+G551+G563+G575</f>
        <v>0</v>
      </c>
      <c r="H515" s="18">
        <f t="shared" si="178"/>
        <v>0</v>
      </c>
      <c r="I515" s="18">
        <f t="shared" si="178"/>
        <v>0</v>
      </c>
      <c r="J515" s="18">
        <f t="shared" si="178"/>
        <v>0</v>
      </c>
      <c r="K515" s="18">
        <f t="shared" si="178"/>
        <v>0</v>
      </c>
      <c r="L515" s="18">
        <f t="shared" si="178"/>
        <v>0</v>
      </c>
      <c r="M515" s="18">
        <f t="shared" si="178"/>
        <v>0</v>
      </c>
      <c r="N515" s="18">
        <f t="shared" si="178"/>
        <v>0</v>
      </c>
      <c r="O515" s="18">
        <f t="shared" si="178"/>
        <v>0</v>
      </c>
      <c r="P515" s="52"/>
      <c r="Q515" s="52"/>
    </row>
    <row r="516" spans="1:17" s="5" customFormat="1" ht="28.5">
      <c r="A516" s="46"/>
      <c r="B516" s="48"/>
      <c r="C516" s="15" t="s">
        <v>31</v>
      </c>
      <c r="D516" s="18">
        <f t="shared" si="176"/>
        <v>10500</v>
      </c>
      <c r="E516" s="18">
        <f t="shared" si="177"/>
        <v>0</v>
      </c>
      <c r="F516" s="18">
        <f t="shared" si="174"/>
        <v>10500</v>
      </c>
      <c r="G516" s="18">
        <f aca="true" t="shared" si="179" ref="G516:O516">G528+G540+G552+G564+G576</f>
        <v>0</v>
      </c>
      <c r="H516" s="18">
        <f t="shared" si="179"/>
        <v>0</v>
      </c>
      <c r="I516" s="18">
        <f t="shared" si="179"/>
        <v>0</v>
      </c>
      <c r="J516" s="18">
        <f t="shared" si="179"/>
        <v>0</v>
      </c>
      <c r="K516" s="18">
        <f t="shared" si="179"/>
        <v>0</v>
      </c>
      <c r="L516" s="18">
        <f t="shared" si="179"/>
        <v>0</v>
      </c>
      <c r="M516" s="18">
        <f t="shared" si="179"/>
        <v>0</v>
      </c>
      <c r="N516" s="18">
        <f t="shared" si="179"/>
        <v>300</v>
      </c>
      <c r="O516" s="18">
        <f t="shared" si="179"/>
        <v>0</v>
      </c>
      <c r="P516" s="52"/>
      <c r="Q516" s="52"/>
    </row>
    <row r="517" spans="1:17" s="5" customFormat="1" ht="28.5">
      <c r="A517" s="46"/>
      <c r="B517" s="48"/>
      <c r="C517" s="15" t="s">
        <v>32</v>
      </c>
      <c r="D517" s="18">
        <f t="shared" si="176"/>
        <v>10500</v>
      </c>
      <c r="E517" s="18">
        <f t="shared" si="177"/>
        <v>0</v>
      </c>
      <c r="F517" s="18">
        <f t="shared" si="174"/>
        <v>10500</v>
      </c>
      <c r="G517" s="18">
        <f aca="true" t="shared" si="180" ref="G517:O517">G529+G541+G553+G565+G577</f>
        <v>0</v>
      </c>
      <c r="H517" s="18">
        <f t="shared" si="180"/>
        <v>0</v>
      </c>
      <c r="I517" s="18">
        <f t="shared" si="180"/>
        <v>0</v>
      </c>
      <c r="J517" s="18">
        <f t="shared" si="180"/>
        <v>0</v>
      </c>
      <c r="K517" s="18">
        <f t="shared" si="180"/>
        <v>0</v>
      </c>
      <c r="L517" s="18">
        <f t="shared" si="180"/>
        <v>0</v>
      </c>
      <c r="M517" s="18">
        <f t="shared" si="180"/>
        <v>0</v>
      </c>
      <c r="N517" s="18">
        <f t="shared" si="180"/>
        <v>300</v>
      </c>
      <c r="O517" s="18">
        <f t="shared" si="180"/>
        <v>0</v>
      </c>
      <c r="P517" s="52"/>
      <c r="Q517" s="52"/>
    </row>
    <row r="518" spans="1:17" s="5" customFormat="1" ht="28.5">
      <c r="A518" s="46"/>
      <c r="B518" s="48"/>
      <c r="C518" s="15" t="s">
        <v>33</v>
      </c>
      <c r="D518" s="18">
        <f t="shared" si="176"/>
        <v>10500</v>
      </c>
      <c r="E518" s="18">
        <f t="shared" si="177"/>
        <v>0</v>
      </c>
      <c r="F518" s="18">
        <f t="shared" si="174"/>
        <v>10500</v>
      </c>
      <c r="G518" s="18">
        <f aca="true" t="shared" si="181" ref="G518:O518">G530+G542+G554+G566+G578</f>
        <v>0</v>
      </c>
      <c r="H518" s="18">
        <f t="shared" si="181"/>
        <v>0</v>
      </c>
      <c r="I518" s="18">
        <f t="shared" si="181"/>
        <v>0</v>
      </c>
      <c r="J518" s="18">
        <f t="shared" si="181"/>
        <v>0</v>
      </c>
      <c r="K518" s="18">
        <f t="shared" si="181"/>
        <v>0</v>
      </c>
      <c r="L518" s="18">
        <f t="shared" si="181"/>
        <v>0</v>
      </c>
      <c r="M518" s="18">
        <f t="shared" si="181"/>
        <v>0</v>
      </c>
      <c r="N518" s="18">
        <f t="shared" si="181"/>
        <v>300</v>
      </c>
      <c r="O518" s="18">
        <f t="shared" si="181"/>
        <v>0</v>
      </c>
      <c r="P518" s="52"/>
      <c r="Q518" s="52"/>
    </row>
    <row r="519" spans="1:17" s="5" customFormat="1" ht="28.5">
      <c r="A519" s="46"/>
      <c r="B519" s="48"/>
      <c r="C519" s="15" t="s">
        <v>36</v>
      </c>
      <c r="D519" s="18">
        <f t="shared" si="176"/>
        <v>10500</v>
      </c>
      <c r="E519" s="18">
        <f t="shared" si="177"/>
        <v>0</v>
      </c>
      <c r="F519" s="18">
        <f t="shared" si="174"/>
        <v>10500</v>
      </c>
      <c r="G519" s="18">
        <f aca="true" t="shared" si="182" ref="G519:O519">G531+G543+G555+G567+G579</f>
        <v>0</v>
      </c>
      <c r="H519" s="18">
        <f t="shared" si="182"/>
        <v>0</v>
      </c>
      <c r="I519" s="18">
        <f t="shared" si="182"/>
        <v>0</v>
      </c>
      <c r="J519" s="18">
        <f t="shared" si="182"/>
        <v>0</v>
      </c>
      <c r="K519" s="18">
        <f t="shared" si="182"/>
        <v>0</v>
      </c>
      <c r="L519" s="18">
        <f t="shared" si="182"/>
        <v>0</v>
      </c>
      <c r="M519" s="18">
        <f t="shared" si="182"/>
        <v>0</v>
      </c>
      <c r="N519" s="18">
        <f t="shared" si="182"/>
        <v>300</v>
      </c>
      <c r="O519" s="18">
        <f t="shared" si="182"/>
        <v>0</v>
      </c>
      <c r="P519" s="52"/>
      <c r="Q519" s="52"/>
    </row>
    <row r="520" spans="1:17" s="5" customFormat="1" ht="28.5">
      <c r="A520" s="46"/>
      <c r="B520" s="48"/>
      <c r="C520" s="15" t="s">
        <v>37</v>
      </c>
      <c r="D520" s="18">
        <f t="shared" si="176"/>
        <v>10500</v>
      </c>
      <c r="E520" s="18">
        <f t="shared" si="177"/>
        <v>0</v>
      </c>
      <c r="F520" s="18">
        <f t="shared" si="174"/>
        <v>10500</v>
      </c>
      <c r="G520" s="18">
        <f aca="true" t="shared" si="183" ref="G520:O520">G532+G544+G556+G568+G580</f>
        <v>0</v>
      </c>
      <c r="H520" s="18">
        <f t="shared" si="183"/>
        <v>0</v>
      </c>
      <c r="I520" s="18">
        <f t="shared" si="183"/>
        <v>0</v>
      </c>
      <c r="J520" s="18">
        <f t="shared" si="183"/>
        <v>0</v>
      </c>
      <c r="K520" s="18">
        <f t="shared" si="183"/>
        <v>0</v>
      </c>
      <c r="L520" s="18">
        <f t="shared" si="183"/>
        <v>0</v>
      </c>
      <c r="M520" s="18">
        <f t="shared" si="183"/>
        <v>0</v>
      </c>
      <c r="N520" s="18">
        <f t="shared" si="183"/>
        <v>300</v>
      </c>
      <c r="O520" s="18">
        <f t="shared" si="183"/>
        <v>0</v>
      </c>
      <c r="P520" s="52"/>
      <c r="Q520" s="52"/>
    </row>
    <row r="521" spans="1:17" s="5" customFormat="1" ht="28.5">
      <c r="A521" s="46"/>
      <c r="B521" s="48"/>
      <c r="C521" s="15" t="s">
        <v>38</v>
      </c>
      <c r="D521" s="18">
        <f t="shared" si="176"/>
        <v>0</v>
      </c>
      <c r="E521" s="18">
        <f t="shared" si="177"/>
        <v>0</v>
      </c>
      <c r="F521" s="18">
        <f t="shared" si="174"/>
        <v>0</v>
      </c>
      <c r="G521" s="18">
        <f aca="true" t="shared" si="184" ref="G521:O521">G533+G545+G557+G569+G581</f>
        <v>0</v>
      </c>
      <c r="H521" s="18">
        <f t="shared" si="184"/>
        <v>0</v>
      </c>
      <c r="I521" s="18">
        <f t="shared" si="184"/>
        <v>0</v>
      </c>
      <c r="J521" s="18">
        <f t="shared" si="184"/>
        <v>0</v>
      </c>
      <c r="K521" s="18">
        <f t="shared" si="184"/>
        <v>0</v>
      </c>
      <c r="L521" s="18">
        <f t="shared" si="184"/>
        <v>0</v>
      </c>
      <c r="M521" s="18">
        <f t="shared" si="184"/>
        <v>0</v>
      </c>
      <c r="N521" s="18">
        <f t="shared" si="184"/>
        <v>0</v>
      </c>
      <c r="O521" s="18">
        <f t="shared" si="184"/>
        <v>0</v>
      </c>
      <c r="P521" s="52"/>
      <c r="Q521" s="52"/>
    </row>
    <row r="522" spans="1:17" s="5" customFormat="1" ht="28.5">
      <c r="A522" s="46"/>
      <c r="B522" s="48"/>
      <c r="C522" s="15" t="s">
        <v>39</v>
      </c>
      <c r="D522" s="18">
        <f t="shared" si="176"/>
        <v>0</v>
      </c>
      <c r="E522" s="18">
        <f t="shared" si="177"/>
        <v>0</v>
      </c>
      <c r="F522" s="18">
        <f t="shared" si="174"/>
        <v>0</v>
      </c>
      <c r="G522" s="18">
        <f aca="true" t="shared" si="185" ref="G522:O522">G534+G546+G558+G570+G582</f>
        <v>0</v>
      </c>
      <c r="H522" s="18">
        <f t="shared" si="185"/>
        <v>0</v>
      </c>
      <c r="I522" s="18">
        <f t="shared" si="185"/>
        <v>0</v>
      </c>
      <c r="J522" s="18">
        <f t="shared" si="185"/>
        <v>0</v>
      </c>
      <c r="K522" s="18">
        <f t="shared" si="185"/>
        <v>0</v>
      </c>
      <c r="L522" s="18">
        <f t="shared" si="185"/>
        <v>0</v>
      </c>
      <c r="M522" s="18">
        <f t="shared" si="185"/>
        <v>0</v>
      </c>
      <c r="N522" s="18">
        <f t="shared" si="185"/>
        <v>0</v>
      </c>
      <c r="O522" s="18">
        <f t="shared" si="185"/>
        <v>0</v>
      </c>
      <c r="P522" s="52"/>
      <c r="Q522" s="52"/>
    </row>
    <row r="523" spans="1:17" s="5" customFormat="1" ht="28.5">
      <c r="A523" s="46"/>
      <c r="B523" s="48"/>
      <c r="C523" s="15" t="s">
        <v>40</v>
      </c>
      <c r="D523" s="18">
        <f t="shared" si="176"/>
        <v>0</v>
      </c>
      <c r="E523" s="18">
        <f t="shared" si="177"/>
        <v>0</v>
      </c>
      <c r="F523" s="18">
        <f t="shared" si="174"/>
        <v>0</v>
      </c>
      <c r="G523" s="18">
        <f aca="true" t="shared" si="186" ref="G523:O523">G535+G547+G559+G571+G583</f>
        <v>0</v>
      </c>
      <c r="H523" s="18">
        <f t="shared" si="186"/>
        <v>0</v>
      </c>
      <c r="I523" s="18">
        <f t="shared" si="186"/>
        <v>0</v>
      </c>
      <c r="J523" s="18">
        <f t="shared" si="186"/>
        <v>0</v>
      </c>
      <c r="K523" s="18">
        <f t="shared" si="186"/>
        <v>0</v>
      </c>
      <c r="L523" s="18">
        <f t="shared" si="186"/>
        <v>0</v>
      </c>
      <c r="M523" s="18">
        <f t="shared" si="186"/>
        <v>0</v>
      </c>
      <c r="N523" s="18">
        <f t="shared" si="186"/>
        <v>0</v>
      </c>
      <c r="O523" s="18">
        <f t="shared" si="186"/>
        <v>0</v>
      </c>
      <c r="P523" s="52"/>
      <c r="Q523" s="52"/>
    </row>
    <row r="524" spans="1:17" s="5" customFormat="1" ht="15">
      <c r="A524" s="44" t="s">
        <v>63</v>
      </c>
      <c r="B524" s="49" t="s">
        <v>113</v>
      </c>
      <c r="C524" s="13" t="s">
        <v>13</v>
      </c>
      <c r="D524" s="20">
        <f aca="true" t="shared" si="187" ref="D524:O524">SUM(D526:D535)</f>
        <v>10500</v>
      </c>
      <c r="E524" s="20">
        <f t="shared" si="187"/>
        <v>0</v>
      </c>
      <c r="F524" s="20">
        <f t="shared" si="187"/>
        <v>10500</v>
      </c>
      <c r="G524" s="20">
        <f t="shared" si="187"/>
        <v>0</v>
      </c>
      <c r="H524" s="20">
        <f t="shared" si="187"/>
        <v>0</v>
      </c>
      <c r="I524" s="20">
        <f t="shared" si="187"/>
        <v>0</v>
      </c>
      <c r="J524" s="20">
        <f t="shared" si="187"/>
        <v>0</v>
      </c>
      <c r="K524" s="20">
        <f t="shared" si="187"/>
        <v>0</v>
      </c>
      <c r="L524" s="20">
        <f t="shared" si="187"/>
        <v>0</v>
      </c>
      <c r="M524" s="20">
        <f t="shared" si="187"/>
        <v>0</v>
      </c>
      <c r="N524" s="20">
        <f t="shared" si="187"/>
        <v>300</v>
      </c>
      <c r="O524" s="20">
        <f t="shared" si="187"/>
        <v>0</v>
      </c>
      <c r="P524" s="37" t="s">
        <v>58</v>
      </c>
      <c r="Q524" s="37"/>
    </row>
    <row r="525" spans="1:17" s="5" customFormat="1" ht="15">
      <c r="A525" s="44"/>
      <c r="B525" s="49"/>
      <c r="C525" s="13" t="s">
        <v>186</v>
      </c>
      <c r="D525" s="20">
        <f>F525+H525+J525+L525</f>
        <v>0</v>
      </c>
      <c r="E525" s="20">
        <f>G525+I525+K525+M525</f>
        <v>0</v>
      </c>
      <c r="F525" s="20">
        <v>0</v>
      </c>
      <c r="G525" s="20">
        <v>0</v>
      </c>
      <c r="H525" s="20">
        <v>0</v>
      </c>
      <c r="I525" s="20">
        <v>0</v>
      </c>
      <c r="J525" s="20">
        <v>0</v>
      </c>
      <c r="K525" s="20">
        <v>0</v>
      </c>
      <c r="L525" s="20">
        <v>0</v>
      </c>
      <c r="M525" s="20">
        <v>0</v>
      </c>
      <c r="N525" s="20">
        <v>0</v>
      </c>
      <c r="O525" s="20">
        <v>0</v>
      </c>
      <c r="P525" s="37"/>
      <c r="Q525" s="37"/>
    </row>
    <row r="526" spans="1:17" s="5" customFormat="1" ht="15">
      <c r="A526" s="44"/>
      <c r="B526" s="50"/>
      <c r="C526" s="13" t="s">
        <v>0</v>
      </c>
      <c r="D526" s="20">
        <f>F526+H526+J526+L526</f>
        <v>0</v>
      </c>
      <c r="E526" s="20">
        <f>G526+I526+K526+M526</f>
        <v>0</v>
      </c>
      <c r="F526" s="20">
        <v>0</v>
      </c>
      <c r="G526" s="20">
        <v>0</v>
      </c>
      <c r="H526" s="20">
        <v>0</v>
      </c>
      <c r="I526" s="20">
        <v>0</v>
      </c>
      <c r="J526" s="20">
        <v>0</v>
      </c>
      <c r="K526" s="20">
        <v>0</v>
      </c>
      <c r="L526" s="20">
        <v>0</v>
      </c>
      <c r="M526" s="20">
        <v>0</v>
      </c>
      <c r="N526" s="20">
        <v>0</v>
      </c>
      <c r="O526" s="20">
        <v>0</v>
      </c>
      <c r="P526" s="37"/>
      <c r="Q526" s="37"/>
    </row>
    <row r="527" spans="1:17" s="5" customFormat="1" ht="15">
      <c r="A527" s="44"/>
      <c r="B527" s="50"/>
      <c r="C527" s="13" t="s">
        <v>1</v>
      </c>
      <c r="D527" s="20">
        <f aca="true" t="shared" si="188" ref="D527:D535">F527+H527+J527+L527</f>
        <v>0</v>
      </c>
      <c r="E527" s="20">
        <f aca="true" t="shared" si="189" ref="E527:E535">G527+I527+K527+M527</f>
        <v>0</v>
      </c>
      <c r="F527" s="20">
        <v>0</v>
      </c>
      <c r="G527" s="20">
        <v>0</v>
      </c>
      <c r="H527" s="20">
        <v>0</v>
      </c>
      <c r="I527" s="20">
        <v>0</v>
      </c>
      <c r="J527" s="20">
        <v>0</v>
      </c>
      <c r="K527" s="20">
        <v>0</v>
      </c>
      <c r="L527" s="20">
        <v>0</v>
      </c>
      <c r="M527" s="20">
        <v>0</v>
      </c>
      <c r="N527" s="20">
        <v>0</v>
      </c>
      <c r="O527" s="20">
        <v>0</v>
      </c>
      <c r="P527" s="37"/>
      <c r="Q527" s="37"/>
    </row>
    <row r="528" spans="1:17" s="5" customFormat="1" ht="15">
      <c r="A528" s="44"/>
      <c r="B528" s="50"/>
      <c r="C528" s="13" t="s">
        <v>31</v>
      </c>
      <c r="D528" s="20">
        <f t="shared" si="188"/>
        <v>10500</v>
      </c>
      <c r="E528" s="20">
        <f t="shared" si="189"/>
        <v>0</v>
      </c>
      <c r="F528" s="20">
        <v>10500</v>
      </c>
      <c r="G528" s="20">
        <v>0</v>
      </c>
      <c r="H528" s="20">
        <v>0</v>
      </c>
      <c r="I528" s="20">
        <v>0</v>
      </c>
      <c r="J528" s="20">
        <v>0</v>
      </c>
      <c r="K528" s="20">
        <v>0</v>
      </c>
      <c r="L528" s="20">
        <v>0</v>
      </c>
      <c r="M528" s="20">
        <v>0</v>
      </c>
      <c r="N528" s="20">
        <v>300</v>
      </c>
      <c r="O528" s="20">
        <v>0</v>
      </c>
      <c r="P528" s="37"/>
      <c r="Q528" s="37"/>
    </row>
    <row r="529" spans="1:17" s="5" customFormat="1" ht="15">
      <c r="A529" s="44"/>
      <c r="B529" s="50"/>
      <c r="C529" s="13" t="s">
        <v>32</v>
      </c>
      <c r="D529" s="20">
        <f t="shared" si="188"/>
        <v>0</v>
      </c>
      <c r="E529" s="20">
        <f t="shared" si="189"/>
        <v>0</v>
      </c>
      <c r="F529" s="20">
        <v>0</v>
      </c>
      <c r="G529" s="20">
        <v>0</v>
      </c>
      <c r="H529" s="20">
        <v>0</v>
      </c>
      <c r="I529" s="20">
        <v>0</v>
      </c>
      <c r="J529" s="20">
        <v>0</v>
      </c>
      <c r="K529" s="20">
        <v>0</v>
      </c>
      <c r="L529" s="20">
        <v>0</v>
      </c>
      <c r="M529" s="20">
        <v>0</v>
      </c>
      <c r="N529" s="20">
        <v>0</v>
      </c>
      <c r="O529" s="20">
        <v>0</v>
      </c>
      <c r="P529" s="37"/>
      <c r="Q529" s="37"/>
    </row>
    <row r="530" spans="1:17" s="5" customFormat="1" ht="15">
      <c r="A530" s="44"/>
      <c r="B530" s="50"/>
      <c r="C530" s="13" t="s">
        <v>33</v>
      </c>
      <c r="D530" s="20">
        <f t="shared" si="188"/>
        <v>0</v>
      </c>
      <c r="E530" s="20">
        <f t="shared" si="189"/>
        <v>0</v>
      </c>
      <c r="F530" s="20">
        <v>0</v>
      </c>
      <c r="G530" s="20">
        <v>0</v>
      </c>
      <c r="H530" s="20">
        <v>0</v>
      </c>
      <c r="I530" s="20">
        <v>0</v>
      </c>
      <c r="J530" s="20">
        <v>0</v>
      </c>
      <c r="K530" s="20">
        <v>0</v>
      </c>
      <c r="L530" s="20">
        <v>0</v>
      </c>
      <c r="M530" s="20">
        <v>0</v>
      </c>
      <c r="N530" s="20">
        <v>0</v>
      </c>
      <c r="O530" s="20">
        <v>0</v>
      </c>
      <c r="P530" s="37"/>
      <c r="Q530" s="37"/>
    </row>
    <row r="531" spans="1:17" s="5" customFormat="1" ht="15">
      <c r="A531" s="44"/>
      <c r="B531" s="50"/>
      <c r="C531" s="13" t="s">
        <v>36</v>
      </c>
      <c r="D531" s="20">
        <f t="shared" si="188"/>
        <v>0</v>
      </c>
      <c r="E531" s="20">
        <f t="shared" si="189"/>
        <v>0</v>
      </c>
      <c r="F531" s="20">
        <v>0</v>
      </c>
      <c r="G531" s="20">
        <v>0</v>
      </c>
      <c r="H531" s="20">
        <v>0</v>
      </c>
      <c r="I531" s="20">
        <v>0</v>
      </c>
      <c r="J531" s="20">
        <v>0</v>
      </c>
      <c r="K531" s="20">
        <v>0</v>
      </c>
      <c r="L531" s="20">
        <v>0</v>
      </c>
      <c r="M531" s="20">
        <v>0</v>
      </c>
      <c r="N531" s="20">
        <v>0</v>
      </c>
      <c r="O531" s="20">
        <v>0</v>
      </c>
      <c r="P531" s="37"/>
      <c r="Q531" s="37"/>
    </row>
    <row r="532" spans="1:17" s="5" customFormat="1" ht="15">
      <c r="A532" s="44"/>
      <c r="B532" s="50"/>
      <c r="C532" s="13" t="s">
        <v>37</v>
      </c>
      <c r="D532" s="20">
        <f t="shared" si="188"/>
        <v>0</v>
      </c>
      <c r="E532" s="20">
        <f t="shared" si="189"/>
        <v>0</v>
      </c>
      <c r="F532" s="20">
        <v>0</v>
      </c>
      <c r="G532" s="20">
        <v>0</v>
      </c>
      <c r="H532" s="20">
        <v>0</v>
      </c>
      <c r="I532" s="20">
        <v>0</v>
      </c>
      <c r="J532" s="20">
        <v>0</v>
      </c>
      <c r="K532" s="20">
        <v>0</v>
      </c>
      <c r="L532" s="20">
        <v>0</v>
      </c>
      <c r="M532" s="20">
        <v>0</v>
      </c>
      <c r="N532" s="20">
        <v>0</v>
      </c>
      <c r="O532" s="20">
        <v>0</v>
      </c>
      <c r="P532" s="37"/>
      <c r="Q532" s="37"/>
    </row>
    <row r="533" spans="1:17" s="5" customFormat="1" ht="15">
      <c r="A533" s="44"/>
      <c r="B533" s="50"/>
      <c r="C533" s="13" t="s">
        <v>38</v>
      </c>
      <c r="D533" s="20">
        <f t="shared" si="188"/>
        <v>0</v>
      </c>
      <c r="E533" s="20">
        <f t="shared" si="189"/>
        <v>0</v>
      </c>
      <c r="F533" s="20">
        <v>0</v>
      </c>
      <c r="G533" s="20">
        <v>0</v>
      </c>
      <c r="H533" s="20">
        <v>0</v>
      </c>
      <c r="I533" s="20">
        <v>0</v>
      </c>
      <c r="J533" s="20">
        <v>0</v>
      </c>
      <c r="K533" s="20">
        <v>0</v>
      </c>
      <c r="L533" s="20">
        <v>0</v>
      </c>
      <c r="M533" s="20">
        <v>0</v>
      </c>
      <c r="N533" s="20">
        <v>0</v>
      </c>
      <c r="O533" s="20">
        <v>0</v>
      </c>
      <c r="P533" s="37"/>
      <c r="Q533" s="37"/>
    </row>
    <row r="534" spans="1:17" s="5" customFormat="1" ht="15">
      <c r="A534" s="44"/>
      <c r="B534" s="50"/>
      <c r="C534" s="13" t="s">
        <v>39</v>
      </c>
      <c r="D534" s="20">
        <f t="shared" si="188"/>
        <v>0</v>
      </c>
      <c r="E534" s="20">
        <f t="shared" si="189"/>
        <v>0</v>
      </c>
      <c r="F534" s="20">
        <v>0</v>
      </c>
      <c r="G534" s="20">
        <v>0</v>
      </c>
      <c r="H534" s="20">
        <v>0</v>
      </c>
      <c r="I534" s="20">
        <v>0</v>
      </c>
      <c r="J534" s="20">
        <v>0</v>
      </c>
      <c r="K534" s="20">
        <v>0</v>
      </c>
      <c r="L534" s="20">
        <v>0</v>
      </c>
      <c r="M534" s="20">
        <v>0</v>
      </c>
      <c r="N534" s="20">
        <v>0</v>
      </c>
      <c r="O534" s="20">
        <v>0</v>
      </c>
      <c r="P534" s="37"/>
      <c r="Q534" s="37"/>
    </row>
    <row r="535" spans="1:17" s="5" customFormat="1" ht="15">
      <c r="A535" s="44"/>
      <c r="B535" s="50"/>
      <c r="C535" s="13" t="s">
        <v>40</v>
      </c>
      <c r="D535" s="20">
        <f t="shared" si="188"/>
        <v>0</v>
      </c>
      <c r="E535" s="20">
        <f t="shared" si="189"/>
        <v>0</v>
      </c>
      <c r="F535" s="20">
        <v>0</v>
      </c>
      <c r="G535" s="20">
        <v>0</v>
      </c>
      <c r="H535" s="20">
        <v>0</v>
      </c>
      <c r="I535" s="20">
        <v>0</v>
      </c>
      <c r="J535" s="20">
        <v>0</v>
      </c>
      <c r="K535" s="20">
        <v>0</v>
      </c>
      <c r="L535" s="20">
        <v>0</v>
      </c>
      <c r="M535" s="20">
        <v>0</v>
      </c>
      <c r="N535" s="20">
        <v>0</v>
      </c>
      <c r="O535" s="20">
        <v>0</v>
      </c>
      <c r="P535" s="37"/>
      <c r="Q535" s="37"/>
    </row>
    <row r="536" spans="1:17" s="5" customFormat="1" ht="15">
      <c r="A536" s="44" t="s">
        <v>114</v>
      </c>
      <c r="B536" s="49" t="s">
        <v>118</v>
      </c>
      <c r="C536" s="13" t="s">
        <v>13</v>
      </c>
      <c r="D536" s="20">
        <f aca="true" t="shared" si="190" ref="D536:O536">SUM(D538:D547)</f>
        <v>10500</v>
      </c>
      <c r="E536" s="20">
        <f t="shared" si="190"/>
        <v>0</v>
      </c>
      <c r="F536" s="20">
        <f t="shared" si="190"/>
        <v>10500</v>
      </c>
      <c r="G536" s="20">
        <f t="shared" si="190"/>
        <v>0</v>
      </c>
      <c r="H536" s="20">
        <f t="shared" si="190"/>
        <v>0</v>
      </c>
      <c r="I536" s="20">
        <f t="shared" si="190"/>
        <v>0</v>
      </c>
      <c r="J536" s="20">
        <f t="shared" si="190"/>
        <v>0</v>
      </c>
      <c r="K536" s="20">
        <f t="shared" si="190"/>
        <v>0</v>
      </c>
      <c r="L536" s="20">
        <f t="shared" si="190"/>
        <v>0</v>
      </c>
      <c r="M536" s="20">
        <f t="shared" si="190"/>
        <v>0</v>
      </c>
      <c r="N536" s="20">
        <f t="shared" si="190"/>
        <v>300</v>
      </c>
      <c r="O536" s="20">
        <f t="shared" si="190"/>
        <v>0</v>
      </c>
      <c r="P536" s="37" t="s">
        <v>58</v>
      </c>
      <c r="Q536" s="37"/>
    </row>
    <row r="537" spans="1:17" s="5" customFormat="1" ht="15">
      <c r="A537" s="44"/>
      <c r="B537" s="49"/>
      <c r="C537" s="13" t="s">
        <v>186</v>
      </c>
      <c r="D537" s="20">
        <f>F537+H537+J537+L537</f>
        <v>0</v>
      </c>
      <c r="E537" s="20">
        <f>G537+I537+K537+M537</f>
        <v>0</v>
      </c>
      <c r="F537" s="20">
        <v>0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  <c r="L537" s="20">
        <v>0</v>
      </c>
      <c r="M537" s="20">
        <v>0</v>
      </c>
      <c r="N537" s="20">
        <v>0</v>
      </c>
      <c r="O537" s="20">
        <v>0</v>
      </c>
      <c r="P537" s="37"/>
      <c r="Q537" s="37"/>
    </row>
    <row r="538" spans="1:17" s="5" customFormat="1" ht="15">
      <c r="A538" s="44"/>
      <c r="B538" s="50"/>
      <c r="C538" s="13" t="s">
        <v>0</v>
      </c>
      <c r="D538" s="20">
        <f>F538+H538+J538+L538</f>
        <v>0</v>
      </c>
      <c r="E538" s="20">
        <f>G538+I538+K538+M538</f>
        <v>0</v>
      </c>
      <c r="F538" s="20">
        <v>0</v>
      </c>
      <c r="G538" s="20">
        <v>0</v>
      </c>
      <c r="H538" s="20">
        <v>0</v>
      </c>
      <c r="I538" s="20">
        <v>0</v>
      </c>
      <c r="J538" s="20">
        <v>0</v>
      </c>
      <c r="K538" s="20">
        <v>0</v>
      </c>
      <c r="L538" s="20">
        <v>0</v>
      </c>
      <c r="M538" s="20">
        <v>0</v>
      </c>
      <c r="N538" s="20">
        <v>0</v>
      </c>
      <c r="O538" s="20">
        <v>0</v>
      </c>
      <c r="P538" s="37"/>
      <c r="Q538" s="37"/>
    </row>
    <row r="539" spans="1:17" s="5" customFormat="1" ht="15">
      <c r="A539" s="44"/>
      <c r="B539" s="50"/>
      <c r="C539" s="13" t="s">
        <v>1</v>
      </c>
      <c r="D539" s="20">
        <f aca="true" t="shared" si="191" ref="D539:D547">F539+H539+J539+L539</f>
        <v>0</v>
      </c>
      <c r="E539" s="20">
        <f aca="true" t="shared" si="192" ref="E539:E547">G539+I539+K539+M539</f>
        <v>0</v>
      </c>
      <c r="F539" s="20">
        <v>0</v>
      </c>
      <c r="G539" s="20">
        <v>0</v>
      </c>
      <c r="H539" s="20">
        <v>0</v>
      </c>
      <c r="I539" s="20">
        <v>0</v>
      </c>
      <c r="J539" s="20">
        <v>0</v>
      </c>
      <c r="K539" s="20">
        <v>0</v>
      </c>
      <c r="L539" s="20">
        <v>0</v>
      </c>
      <c r="M539" s="20">
        <v>0</v>
      </c>
      <c r="N539" s="20">
        <v>0</v>
      </c>
      <c r="O539" s="20">
        <v>0</v>
      </c>
      <c r="P539" s="37"/>
      <c r="Q539" s="37"/>
    </row>
    <row r="540" spans="1:17" s="5" customFormat="1" ht="15">
      <c r="A540" s="44"/>
      <c r="B540" s="50"/>
      <c r="C540" s="13" t="s">
        <v>31</v>
      </c>
      <c r="D540" s="20">
        <f t="shared" si="191"/>
        <v>0</v>
      </c>
      <c r="E540" s="20">
        <f t="shared" si="192"/>
        <v>0</v>
      </c>
      <c r="F540" s="20">
        <v>0</v>
      </c>
      <c r="G540" s="20">
        <v>0</v>
      </c>
      <c r="H540" s="20">
        <v>0</v>
      </c>
      <c r="I540" s="20">
        <v>0</v>
      </c>
      <c r="J540" s="20">
        <v>0</v>
      </c>
      <c r="K540" s="20">
        <v>0</v>
      </c>
      <c r="L540" s="20">
        <v>0</v>
      </c>
      <c r="M540" s="20">
        <v>0</v>
      </c>
      <c r="N540" s="20">
        <v>0</v>
      </c>
      <c r="O540" s="20">
        <v>0</v>
      </c>
      <c r="P540" s="37"/>
      <c r="Q540" s="37"/>
    </row>
    <row r="541" spans="1:17" s="5" customFormat="1" ht="15">
      <c r="A541" s="44"/>
      <c r="B541" s="50"/>
      <c r="C541" s="13" t="s">
        <v>32</v>
      </c>
      <c r="D541" s="20">
        <f t="shared" si="191"/>
        <v>10500</v>
      </c>
      <c r="E541" s="20">
        <f t="shared" si="192"/>
        <v>0</v>
      </c>
      <c r="F541" s="20">
        <v>10500</v>
      </c>
      <c r="G541" s="20">
        <v>0</v>
      </c>
      <c r="H541" s="20">
        <v>0</v>
      </c>
      <c r="I541" s="20">
        <v>0</v>
      </c>
      <c r="J541" s="20">
        <v>0</v>
      </c>
      <c r="K541" s="20">
        <v>0</v>
      </c>
      <c r="L541" s="20">
        <v>0</v>
      </c>
      <c r="M541" s="20">
        <v>0</v>
      </c>
      <c r="N541" s="20">
        <v>300</v>
      </c>
      <c r="O541" s="20">
        <v>0</v>
      </c>
      <c r="P541" s="37"/>
      <c r="Q541" s="37"/>
    </row>
    <row r="542" spans="1:17" s="5" customFormat="1" ht="15">
      <c r="A542" s="44"/>
      <c r="B542" s="50"/>
      <c r="C542" s="13" t="s">
        <v>33</v>
      </c>
      <c r="D542" s="20">
        <f t="shared" si="191"/>
        <v>0</v>
      </c>
      <c r="E542" s="20">
        <f t="shared" si="192"/>
        <v>0</v>
      </c>
      <c r="F542" s="20">
        <v>0</v>
      </c>
      <c r="G542" s="20">
        <v>0</v>
      </c>
      <c r="H542" s="20">
        <v>0</v>
      </c>
      <c r="I542" s="20">
        <v>0</v>
      </c>
      <c r="J542" s="20">
        <v>0</v>
      </c>
      <c r="K542" s="20">
        <v>0</v>
      </c>
      <c r="L542" s="20">
        <v>0</v>
      </c>
      <c r="M542" s="20">
        <v>0</v>
      </c>
      <c r="N542" s="20">
        <v>0</v>
      </c>
      <c r="O542" s="20">
        <v>0</v>
      </c>
      <c r="P542" s="37"/>
      <c r="Q542" s="37"/>
    </row>
    <row r="543" spans="1:17" s="5" customFormat="1" ht="15">
      <c r="A543" s="44"/>
      <c r="B543" s="50"/>
      <c r="C543" s="13" t="s">
        <v>36</v>
      </c>
      <c r="D543" s="20">
        <f t="shared" si="191"/>
        <v>0</v>
      </c>
      <c r="E543" s="20">
        <f t="shared" si="192"/>
        <v>0</v>
      </c>
      <c r="F543" s="20">
        <v>0</v>
      </c>
      <c r="G543" s="20">
        <v>0</v>
      </c>
      <c r="H543" s="20">
        <v>0</v>
      </c>
      <c r="I543" s="20">
        <v>0</v>
      </c>
      <c r="J543" s="20">
        <v>0</v>
      </c>
      <c r="K543" s="20">
        <v>0</v>
      </c>
      <c r="L543" s="20">
        <v>0</v>
      </c>
      <c r="M543" s="20">
        <v>0</v>
      </c>
      <c r="N543" s="20">
        <v>0</v>
      </c>
      <c r="O543" s="20">
        <v>0</v>
      </c>
      <c r="P543" s="37"/>
      <c r="Q543" s="37"/>
    </row>
    <row r="544" spans="1:17" s="5" customFormat="1" ht="15">
      <c r="A544" s="44"/>
      <c r="B544" s="50"/>
      <c r="C544" s="13" t="s">
        <v>37</v>
      </c>
      <c r="D544" s="20">
        <f t="shared" si="191"/>
        <v>0</v>
      </c>
      <c r="E544" s="20">
        <f t="shared" si="192"/>
        <v>0</v>
      </c>
      <c r="F544" s="20">
        <v>0</v>
      </c>
      <c r="G544" s="20">
        <v>0</v>
      </c>
      <c r="H544" s="20">
        <v>0</v>
      </c>
      <c r="I544" s="20">
        <v>0</v>
      </c>
      <c r="J544" s="20">
        <v>0</v>
      </c>
      <c r="K544" s="20">
        <v>0</v>
      </c>
      <c r="L544" s="20">
        <v>0</v>
      </c>
      <c r="M544" s="20">
        <v>0</v>
      </c>
      <c r="N544" s="20">
        <v>0</v>
      </c>
      <c r="O544" s="20">
        <v>0</v>
      </c>
      <c r="P544" s="37"/>
      <c r="Q544" s="37"/>
    </row>
    <row r="545" spans="1:17" s="5" customFormat="1" ht="15">
      <c r="A545" s="44"/>
      <c r="B545" s="50"/>
      <c r="C545" s="13" t="s">
        <v>38</v>
      </c>
      <c r="D545" s="20">
        <f t="shared" si="191"/>
        <v>0</v>
      </c>
      <c r="E545" s="20">
        <f t="shared" si="192"/>
        <v>0</v>
      </c>
      <c r="F545" s="20">
        <v>0</v>
      </c>
      <c r="G545" s="20">
        <v>0</v>
      </c>
      <c r="H545" s="20">
        <v>0</v>
      </c>
      <c r="I545" s="20">
        <v>0</v>
      </c>
      <c r="J545" s="20">
        <v>0</v>
      </c>
      <c r="K545" s="20">
        <v>0</v>
      </c>
      <c r="L545" s="20">
        <v>0</v>
      </c>
      <c r="M545" s="20">
        <v>0</v>
      </c>
      <c r="N545" s="20">
        <v>0</v>
      </c>
      <c r="O545" s="20">
        <v>0</v>
      </c>
      <c r="P545" s="37"/>
      <c r="Q545" s="37"/>
    </row>
    <row r="546" spans="1:17" s="5" customFormat="1" ht="15">
      <c r="A546" s="44"/>
      <c r="B546" s="50"/>
      <c r="C546" s="13" t="s">
        <v>39</v>
      </c>
      <c r="D546" s="20">
        <f t="shared" si="191"/>
        <v>0</v>
      </c>
      <c r="E546" s="20">
        <f t="shared" si="192"/>
        <v>0</v>
      </c>
      <c r="F546" s="20">
        <v>0</v>
      </c>
      <c r="G546" s="20">
        <v>0</v>
      </c>
      <c r="H546" s="20">
        <v>0</v>
      </c>
      <c r="I546" s="20">
        <v>0</v>
      </c>
      <c r="J546" s="20">
        <v>0</v>
      </c>
      <c r="K546" s="20">
        <v>0</v>
      </c>
      <c r="L546" s="20">
        <v>0</v>
      </c>
      <c r="M546" s="20">
        <v>0</v>
      </c>
      <c r="N546" s="20">
        <v>0</v>
      </c>
      <c r="O546" s="20">
        <v>0</v>
      </c>
      <c r="P546" s="37"/>
      <c r="Q546" s="37"/>
    </row>
    <row r="547" spans="1:17" s="5" customFormat="1" ht="15">
      <c r="A547" s="44"/>
      <c r="B547" s="50"/>
      <c r="C547" s="13" t="s">
        <v>40</v>
      </c>
      <c r="D547" s="20">
        <f t="shared" si="191"/>
        <v>0</v>
      </c>
      <c r="E547" s="20">
        <f t="shared" si="192"/>
        <v>0</v>
      </c>
      <c r="F547" s="20">
        <v>0</v>
      </c>
      <c r="G547" s="20">
        <v>0</v>
      </c>
      <c r="H547" s="20">
        <v>0</v>
      </c>
      <c r="I547" s="20">
        <v>0</v>
      </c>
      <c r="J547" s="20">
        <v>0</v>
      </c>
      <c r="K547" s="20">
        <v>0</v>
      </c>
      <c r="L547" s="20">
        <v>0</v>
      </c>
      <c r="M547" s="20">
        <v>0</v>
      </c>
      <c r="N547" s="20">
        <v>0</v>
      </c>
      <c r="O547" s="20">
        <v>0</v>
      </c>
      <c r="P547" s="37"/>
      <c r="Q547" s="37"/>
    </row>
    <row r="548" spans="1:17" s="5" customFormat="1" ht="15">
      <c r="A548" s="44" t="s">
        <v>115</v>
      </c>
      <c r="B548" s="49" t="s">
        <v>119</v>
      </c>
      <c r="C548" s="13" t="s">
        <v>13</v>
      </c>
      <c r="D548" s="20">
        <f aca="true" t="shared" si="193" ref="D548:O548">SUM(D550:D559)</f>
        <v>10500</v>
      </c>
      <c r="E548" s="20">
        <f t="shared" si="193"/>
        <v>0</v>
      </c>
      <c r="F548" s="20">
        <f t="shared" si="193"/>
        <v>10500</v>
      </c>
      <c r="G548" s="20">
        <f t="shared" si="193"/>
        <v>0</v>
      </c>
      <c r="H548" s="20">
        <f t="shared" si="193"/>
        <v>0</v>
      </c>
      <c r="I548" s="20">
        <f t="shared" si="193"/>
        <v>0</v>
      </c>
      <c r="J548" s="20">
        <f t="shared" si="193"/>
        <v>0</v>
      </c>
      <c r="K548" s="20">
        <f t="shared" si="193"/>
        <v>0</v>
      </c>
      <c r="L548" s="20">
        <f t="shared" si="193"/>
        <v>0</v>
      </c>
      <c r="M548" s="20">
        <f t="shared" si="193"/>
        <v>0</v>
      </c>
      <c r="N548" s="20">
        <f t="shared" si="193"/>
        <v>300</v>
      </c>
      <c r="O548" s="20">
        <f t="shared" si="193"/>
        <v>0</v>
      </c>
      <c r="P548" s="37" t="s">
        <v>58</v>
      </c>
      <c r="Q548" s="37"/>
    </row>
    <row r="549" spans="1:17" s="5" customFormat="1" ht="15">
      <c r="A549" s="44"/>
      <c r="B549" s="49"/>
      <c r="C549" s="13" t="s">
        <v>186</v>
      </c>
      <c r="D549" s="20">
        <f>F549+H549+J549+L549</f>
        <v>0</v>
      </c>
      <c r="E549" s="20">
        <f>G549+I549+K549+M549</f>
        <v>0</v>
      </c>
      <c r="F549" s="20">
        <v>0</v>
      </c>
      <c r="G549" s="20">
        <v>0</v>
      </c>
      <c r="H549" s="20">
        <v>0</v>
      </c>
      <c r="I549" s="20">
        <v>0</v>
      </c>
      <c r="J549" s="20">
        <v>0</v>
      </c>
      <c r="K549" s="20">
        <v>0</v>
      </c>
      <c r="L549" s="20">
        <v>0</v>
      </c>
      <c r="M549" s="20">
        <v>0</v>
      </c>
      <c r="N549" s="20">
        <v>0</v>
      </c>
      <c r="O549" s="20">
        <v>0</v>
      </c>
      <c r="P549" s="37"/>
      <c r="Q549" s="37"/>
    </row>
    <row r="550" spans="1:17" s="5" customFormat="1" ht="15">
      <c r="A550" s="44"/>
      <c r="B550" s="50"/>
      <c r="C550" s="13" t="s">
        <v>0</v>
      </c>
      <c r="D550" s="20">
        <f>F550+H550+J550+L550</f>
        <v>0</v>
      </c>
      <c r="E550" s="20">
        <f>G550+I550+K550+M550</f>
        <v>0</v>
      </c>
      <c r="F550" s="20">
        <v>0</v>
      </c>
      <c r="G550" s="20">
        <v>0</v>
      </c>
      <c r="H550" s="20">
        <v>0</v>
      </c>
      <c r="I550" s="20">
        <v>0</v>
      </c>
      <c r="J550" s="20">
        <v>0</v>
      </c>
      <c r="K550" s="20">
        <v>0</v>
      </c>
      <c r="L550" s="20">
        <v>0</v>
      </c>
      <c r="M550" s="20">
        <v>0</v>
      </c>
      <c r="N550" s="20">
        <v>0</v>
      </c>
      <c r="O550" s="20">
        <v>0</v>
      </c>
      <c r="P550" s="37"/>
      <c r="Q550" s="37"/>
    </row>
    <row r="551" spans="1:17" s="5" customFormat="1" ht="15">
      <c r="A551" s="44"/>
      <c r="B551" s="50"/>
      <c r="C551" s="13" t="s">
        <v>1</v>
      </c>
      <c r="D551" s="20">
        <f aca="true" t="shared" si="194" ref="D551:D559">F551+H551+J551+L551</f>
        <v>0</v>
      </c>
      <c r="E551" s="20">
        <f aca="true" t="shared" si="195" ref="E551:E559">G551+I551+K551+M551</f>
        <v>0</v>
      </c>
      <c r="F551" s="20">
        <v>0</v>
      </c>
      <c r="G551" s="20">
        <v>0</v>
      </c>
      <c r="H551" s="20">
        <v>0</v>
      </c>
      <c r="I551" s="20">
        <v>0</v>
      </c>
      <c r="J551" s="20">
        <v>0</v>
      </c>
      <c r="K551" s="20">
        <v>0</v>
      </c>
      <c r="L551" s="20">
        <v>0</v>
      </c>
      <c r="M551" s="20">
        <v>0</v>
      </c>
      <c r="N551" s="20">
        <v>0</v>
      </c>
      <c r="O551" s="20">
        <v>0</v>
      </c>
      <c r="P551" s="37"/>
      <c r="Q551" s="37"/>
    </row>
    <row r="552" spans="1:17" s="5" customFormat="1" ht="15">
      <c r="A552" s="44"/>
      <c r="B552" s="50"/>
      <c r="C552" s="13" t="s">
        <v>31</v>
      </c>
      <c r="D552" s="20">
        <f t="shared" si="194"/>
        <v>0</v>
      </c>
      <c r="E552" s="20">
        <f t="shared" si="195"/>
        <v>0</v>
      </c>
      <c r="F552" s="20">
        <v>0</v>
      </c>
      <c r="G552" s="20">
        <v>0</v>
      </c>
      <c r="H552" s="20">
        <v>0</v>
      </c>
      <c r="I552" s="20">
        <v>0</v>
      </c>
      <c r="J552" s="20">
        <v>0</v>
      </c>
      <c r="K552" s="20">
        <v>0</v>
      </c>
      <c r="L552" s="20">
        <v>0</v>
      </c>
      <c r="M552" s="20">
        <v>0</v>
      </c>
      <c r="N552" s="20">
        <v>0</v>
      </c>
      <c r="O552" s="20">
        <v>0</v>
      </c>
      <c r="P552" s="37"/>
      <c r="Q552" s="37"/>
    </row>
    <row r="553" spans="1:17" s="5" customFormat="1" ht="15">
      <c r="A553" s="44"/>
      <c r="B553" s="50"/>
      <c r="C553" s="13" t="s">
        <v>32</v>
      </c>
      <c r="D553" s="20">
        <f t="shared" si="194"/>
        <v>0</v>
      </c>
      <c r="E553" s="20">
        <f t="shared" si="195"/>
        <v>0</v>
      </c>
      <c r="F553" s="20">
        <v>0</v>
      </c>
      <c r="G553" s="20">
        <v>0</v>
      </c>
      <c r="H553" s="20">
        <v>0</v>
      </c>
      <c r="I553" s="20">
        <v>0</v>
      </c>
      <c r="J553" s="20">
        <v>0</v>
      </c>
      <c r="K553" s="20">
        <v>0</v>
      </c>
      <c r="L553" s="20">
        <v>0</v>
      </c>
      <c r="M553" s="20">
        <v>0</v>
      </c>
      <c r="N553" s="20">
        <v>0</v>
      </c>
      <c r="O553" s="20">
        <v>0</v>
      </c>
      <c r="P553" s="37"/>
      <c r="Q553" s="37"/>
    </row>
    <row r="554" spans="1:17" s="5" customFormat="1" ht="15">
      <c r="A554" s="44"/>
      <c r="B554" s="50"/>
      <c r="C554" s="13" t="s">
        <v>33</v>
      </c>
      <c r="D554" s="20">
        <f t="shared" si="194"/>
        <v>10500</v>
      </c>
      <c r="E554" s="20">
        <f t="shared" si="195"/>
        <v>0</v>
      </c>
      <c r="F554" s="20">
        <v>10500</v>
      </c>
      <c r="G554" s="20">
        <v>0</v>
      </c>
      <c r="H554" s="20">
        <v>0</v>
      </c>
      <c r="I554" s="20">
        <v>0</v>
      </c>
      <c r="J554" s="20">
        <v>0</v>
      </c>
      <c r="K554" s="20">
        <v>0</v>
      </c>
      <c r="L554" s="20">
        <v>0</v>
      </c>
      <c r="M554" s="20">
        <v>0</v>
      </c>
      <c r="N554" s="20">
        <v>300</v>
      </c>
      <c r="O554" s="20">
        <v>0</v>
      </c>
      <c r="P554" s="37"/>
      <c r="Q554" s="37"/>
    </row>
    <row r="555" spans="1:17" s="5" customFormat="1" ht="15">
      <c r="A555" s="44"/>
      <c r="B555" s="50"/>
      <c r="C555" s="13" t="s">
        <v>36</v>
      </c>
      <c r="D555" s="20">
        <f t="shared" si="194"/>
        <v>0</v>
      </c>
      <c r="E555" s="20">
        <f t="shared" si="195"/>
        <v>0</v>
      </c>
      <c r="F555" s="20">
        <v>0</v>
      </c>
      <c r="G555" s="20">
        <v>0</v>
      </c>
      <c r="H555" s="20">
        <v>0</v>
      </c>
      <c r="I555" s="20">
        <v>0</v>
      </c>
      <c r="J555" s="20">
        <v>0</v>
      </c>
      <c r="K555" s="20">
        <v>0</v>
      </c>
      <c r="L555" s="20">
        <v>0</v>
      </c>
      <c r="M555" s="20">
        <v>0</v>
      </c>
      <c r="N555" s="20">
        <v>0</v>
      </c>
      <c r="O555" s="20">
        <v>0</v>
      </c>
      <c r="P555" s="37"/>
      <c r="Q555" s="37"/>
    </row>
    <row r="556" spans="1:17" s="5" customFormat="1" ht="15">
      <c r="A556" s="44"/>
      <c r="B556" s="50"/>
      <c r="C556" s="13" t="s">
        <v>37</v>
      </c>
      <c r="D556" s="20">
        <f t="shared" si="194"/>
        <v>0</v>
      </c>
      <c r="E556" s="20">
        <f t="shared" si="195"/>
        <v>0</v>
      </c>
      <c r="F556" s="20">
        <v>0</v>
      </c>
      <c r="G556" s="20">
        <v>0</v>
      </c>
      <c r="H556" s="20">
        <v>0</v>
      </c>
      <c r="I556" s="20">
        <v>0</v>
      </c>
      <c r="J556" s="20">
        <v>0</v>
      </c>
      <c r="K556" s="20">
        <v>0</v>
      </c>
      <c r="L556" s="20">
        <v>0</v>
      </c>
      <c r="M556" s="20">
        <v>0</v>
      </c>
      <c r="N556" s="20">
        <v>0</v>
      </c>
      <c r="O556" s="20">
        <v>0</v>
      </c>
      <c r="P556" s="37"/>
      <c r="Q556" s="37"/>
    </row>
    <row r="557" spans="1:17" s="5" customFormat="1" ht="15">
      <c r="A557" s="44"/>
      <c r="B557" s="50"/>
      <c r="C557" s="13" t="s">
        <v>38</v>
      </c>
      <c r="D557" s="20">
        <f t="shared" si="194"/>
        <v>0</v>
      </c>
      <c r="E557" s="20">
        <f t="shared" si="195"/>
        <v>0</v>
      </c>
      <c r="F557" s="20">
        <v>0</v>
      </c>
      <c r="G557" s="20">
        <v>0</v>
      </c>
      <c r="H557" s="20">
        <v>0</v>
      </c>
      <c r="I557" s="20">
        <v>0</v>
      </c>
      <c r="J557" s="20">
        <v>0</v>
      </c>
      <c r="K557" s="20">
        <v>0</v>
      </c>
      <c r="L557" s="20">
        <v>0</v>
      </c>
      <c r="M557" s="20">
        <v>0</v>
      </c>
      <c r="N557" s="20">
        <v>0</v>
      </c>
      <c r="O557" s="20">
        <v>0</v>
      </c>
      <c r="P557" s="37"/>
      <c r="Q557" s="37"/>
    </row>
    <row r="558" spans="1:17" s="5" customFormat="1" ht="15">
      <c r="A558" s="44"/>
      <c r="B558" s="50"/>
      <c r="C558" s="13" t="s">
        <v>39</v>
      </c>
      <c r="D558" s="20">
        <f t="shared" si="194"/>
        <v>0</v>
      </c>
      <c r="E558" s="20">
        <f t="shared" si="195"/>
        <v>0</v>
      </c>
      <c r="F558" s="20">
        <v>0</v>
      </c>
      <c r="G558" s="20">
        <v>0</v>
      </c>
      <c r="H558" s="20">
        <v>0</v>
      </c>
      <c r="I558" s="20">
        <v>0</v>
      </c>
      <c r="J558" s="20">
        <v>0</v>
      </c>
      <c r="K558" s="20">
        <v>0</v>
      </c>
      <c r="L558" s="20">
        <v>0</v>
      </c>
      <c r="M558" s="20">
        <v>0</v>
      </c>
      <c r="N558" s="20">
        <v>0</v>
      </c>
      <c r="O558" s="20">
        <v>0</v>
      </c>
      <c r="P558" s="37"/>
      <c r="Q558" s="37"/>
    </row>
    <row r="559" spans="1:17" s="5" customFormat="1" ht="24.75" customHeight="1">
      <c r="A559" s="44"/>
      <c r="B559" s="50"/>
      <c r="C559" s="13" t="s">
        <v>40</v>
      </c>
      <c r="D559" s="20">
        <f t="shared" si="194"/>
        <v>0</v>
      </c>
      <c r="E559" s="20">
        <f t="shared" si="195"/>
        <v>0</v>
      </c>
      <c r="F559" s="20">
        <v>0</v>
      </c>
      <c r="G559" s="20">
        <v>0</v>
      </c>
      <c r="H559" s="20">
        <v>0</v>
      </c>
      <c r="I559" s="20">
        <v>0</v>
      </c>
      <c r="J559" s="20">
        <v>0</v>
      </c>
      <c r="K559" s="20">
        <v>0</v>
      </c>
      <c r="L559" s="20">
        <v>0</v>
      </c>
      <c r="M559" s="20">
        <v>0</v>
      </c>
      <c r="N559" s="20">
        <v>0</v>
      </c>
      <c r="O559" s="20">
        <v>0</v>
      </c>
      <c r="P559" s="37"/>
      <c r="Q559" s="37"/>
    </row>
    <row r="560" spans="1:17" s="5" customFormat="1" ht="15">
      <c r="A560" s="44" t="s">
        <v>116</v>
      </c>
      <c r="B560" s="49" t="s">
        <v>120</v>
      </c>
      <c r="C560" s="13" t="s">
        <v>13</v>
      </c>
      <c r="D560" s="20">
        <f aca="true" t="shared" si="196" ref="D560:O560">SUM(D562:D571)</f>
        <v>10500</v>
      </c>
      <c r="E560" s="20">
        <f t="shared" si="196"/>
        <v>0</v>
      </c>
      <c r="F560" s="20">
        <f t="shared" si="196"/>
        <v>10500</v>
      </c>
      <c r="G560" s="20">
        <f t="shared" si="196"/>
        <v>0</v>
      </c>
      <c r="H560" s="20">
        <f t="shared" si="196"/>
        <v>0</v>
      </c>
      <c r="I560" s="20">
        <f t="shared" si="196"/>
        <v>0</v>
      </c>
      <c r="J560" s="20">
        <f t="shared" si="196"/>
        <v>0</v>
      </c>
      <c r="K560" s="20">
        <f t="shared" si="196"/>
        <v>0</v>
      </c>
      <c r="L560" s="20">
        <f t="shared" si="196"/>
        <v>0</v>
      </c>
      <c r="M560" s="20">
        <f t="shared" si="196"/>
        <v>0</v>
      </c>
      <c r="N560" s="20">
        <f t="shared" si="196"/>
        <v>300</v>
      </c>
      <c r="O560" s="20">
        <f t="shared" si="196"/>
        <v>0</v>
      </c>
      <c r="P560" s="37" t="s">
        <v>58</v>
      </c>
      <c r="Q560" s="37"/>
    </row>
    <row r="561" spans="1:17" s="5" customFormat="1" ht="15">
      <c r="A561" s="44"/>
      <c r="B561" s="49"/>
      <c r="C561" s="13" t="s">
        <v>186</v>
      </c>
      <c r="D561" s="20">
        <f>F561+H561+J561+L561</f>
        <v>0</v>
      </c>
      <c r="E561" s="20">
        <f>G561+I561+K561+M561</f>
        <v>0</v>
      </c>
      <c r="F561" s="20">
        <v>0</v>
      </c>
      <c r="G561" s="20">
        <v>0</v>
      </c>
      <c r="H561" s="20">
        <v>0</v>
      </c>
      <c r="I561" s="20">
        <v>0</v>
      </c>
      <c r="J561" s="20">
        <v>0</v>
      </c>
      <c r="K561" s="20">
        <v>0</v>
      </c>
      <c r="L561" s="20">
        <v>0</v>
      </c>
      <c r="M561" s="20">
        <v>0</v>
      </c>
      <c r="N561" s="20">
        <v>0</v>
      </c>
      <c r="O561" s="20">
        <v>0</v>
      </c>
      <c r="P561" s="37"/>
      <c r="Q561" s="37"/>
    </row>
    <row r="562" spans="1:17" s="5" customFormat="1" ht="15">
      <c r="A562" s="44"/>
      <c r="B562" s="50"/>
      <c r="C562" s="13" t="s">
        <v>0</v>
      </c>
      <c r="D562" s="20">
        <f>F562+H562+J562+L562</f>
        <v>0</v>
      </c>
      <c r="E562" s="20">
        <f>G562+I562+K562+M562</f>
        <v>0</v>
      </c>
      <c r="F562" s="20">
        <v>0</v>
      </c>
      <c r="G562" s="20">
        <v>0</v>
      </c>
      <c r="H562" s="20">
        <v>0</v>
      </c>
      <c r="I562" s="20">
        <v>0</v>
      </c>
      <c r="J562" s="20">
        <v>0</v>
      </c>
      <c r="K562" s="20">
        <v>0</v>
      </c>
      <c r="L562" s="20">
        <v>0</v>
      </c>
      <c r="M562" s="20">
        <v>0</v>
      </c>
      <c r="N562" s="20">
        <v>0</v>
      </c>
      <c r="O562" s="20">
        <v>0</v>
      </c>
      <c r="P562" s="37"/>
      <c r="Q562" s="37"/>
    </row>
    <row r="563" spans="1:17" s="5" customFormat="1" ht="15">
      <c r="A563" s="44"/>
      <c r="B563" s="50"/>
      <c r="C563" s="13" t="s">
        <v>1</v>
      </c>
      <c r="D563" s="20">
        <f aca="true" t="shared" si="197" ref="D563:D571">F563+H563+J563+L563</f>
        <v>0</v>
      </c>
      <c r="E563" s="20">
        <f aca="true" t="shared" si="198" ref="E563:E571">G563+I563+K563+M563</f>
        <v>0</v>
      </c>
      <c r="F563" s="20">
        <v>0</v>
      </c>
      <c r="G563" s="20">
        <v>0</v>
      </c>
      <c r="H563" s="20">
        <v>0</v>
      </c>
      <c r="I563" s="20">
        <v>0</v>
      </c>
      <c r="J563" s="20">
        <v>0</v>
      </c>
      <c r="K563" s="20">
        <v>0</v>
      </c>
      <c r="L563" s="20">
        <v>0</v>
      </c>
      <c r="M563" s="20">
        <v>0</v>
      </c>
      <c r="N563" s="20">
        <v>0</v>
      </c>
      <c r="O563" s="20">
        <v>0</v>
      </c>
      <c r="P563" s="37"/>
      <c r="Q563" s="37"/>
    </row>
    <row r="564" spans="1:17" s="5" customFormat="1" ht="15">
      <c r="A564" s="44"/>
      <c r="B564" s="50"/>
      <c r="C564" s="13" t="s">
        <v>31</v>
      </c>
      <c r="D564" s="20">
        <f t="shared" si="197"/>
        <v>0</v>
      </c>
      <c r="E564" s="20">
        <f t="shared" si="198"/>
        <v>0</v>
      </c>
      <c r="F564" s="20">
        <v>0</v>
      </c>
      <c r="G564" s="20">
        <v>0</v>
      </c>
      <c r="H564" s="20">
        <v>0</v>
      </c>
      <c r="I564" s="20">
        <v>0</v>
      </c>
      <c r="J564" s="20">
        <v>0</v>
      </c>
      <c r="K564" s="20">
        <v>0</v>
      </c>
      <c r="L564" s="20">
        <v>0</v>
      </c>
      <c r="M564" s="20">
        <v>0</v>
      </c>
      <c r="N564" s="20">
        <v>0</v>
      </c>
      <c r="O564" s="20">
        <v>0</v>
      </c>
      <c r="P564" s="37"/>
      <c r="Q564" s="37"/>
    </row>
    <row r="565" spans="1:17" s="5" customFormat="1" ht="15">
      <c r="A565" s="44"/>
      <c r="B565" s="50"/>
      <c r="C565" s="13" t="s">
        <v>32</v>
      </c>
      <c r="D565" s="20">
        <f t="shared" si="197"/>
        <v>0</v>
      </c>
      <c r="E565" s="20">
        <f t="shared" si="198"/>
        <v>0</v>
      </c>
      <c r="F565" s="20">
        <v>0</v>
      </c>
      <c r="G565" s="20">
        <v>0</v>
      </c>
      <c r="H565" s="20">
        <v>0</v>
      </c>
      <c r="I565" s="20">
        <v>0</v>
      </c>
      <c r="J565" s="20">
        <v>0</v>
      </c>
      <c r="K565" s="20">
        <v>0</v>
      </c>
      <c r="L565" s="20">
        <v>0</v>
      </c>
      <c r="M565" s="20">
        <v>0</v>
      </c>
      <c r="N565" s="20">
        <v>0</v>
      </c>
      <c r="O565" s="20">
        <v>0</v>
      </c>
      <c r="P565" s="37"/>
      <c r="Q565" s="37"/>
    </row>
    <row r="566" spans="1:17" s="5" customFormat="1" ht="15">
      <c r="A566" s="44"/>
      <c r="B566" s="50"/>
      <c r="C566" s="13" t="s">
        <v>33</v>
      </c>
      <c r="D566" s="20">
        <f t="shared" si="197"/>
        <v>0</v>
      </c>
      <c r="E566" s="20">
        <f t="shared" si="198"/>
        <v>0</v>
      </c>
      <c r="F566" s="20">
        <v>0</v>
      </c>
      <c r="G566" s="20">
        <v>0</v>
      </c>
      <c r="H566" s="20">
        <v>0</v>
      </c>
      <c r="I566" s="20">
        <v>0</v>
      </c>
      <c r="J566" s="20">
        <v>0</v>
      </c>
      <c r="K566" s="20">
        <v>0</v>
      </c>
      <c r="L566" s="20">
        <v>0</v>
      </c>
      <c r="M566" s="20">
        <v>0</v>
      </c>
      <c r="N566" s="20">
        <v>0</v>
      </c>
      <c r="O566" s="20">
        <v>0</v>
      </c>
      <c r="P566" s="37"/>
      <c r="Q566" s="37"/>
    </row>
    <row r="567" spans="1:17" s="5" customFormat="1" ht="15">
      <c r="A567" s="44"/>
      <c r="B567" s="50"/>
      <c r="C567" s="13" t="s">
        <v>36</v>
      </c>
      <c r="D567" s="20">
        <f t="shared" si="197"/>
        <v>10500</v>
      </c>
      <c r="E567" s="20">
        <f t="shared" si="198"/>
        <v>0</v>
      </c>
      <c r="F567" s="20">
        <v>10500</v>
      </c>
      <c r="G567" s="20">
        <v>0</v>
      </c>
      <c r="H567" s="20">
        <v>0</v>
      </c>
      <c r="I567" s="20">
        <v>0</v>
      </c>
      <c r="J567" s="20">
        <v>0</v>
      </c>
      <c r="K567" s="20">
        <v>0</v>
      </c>
      <c r="L567" s="20">
        <v>0</v>
      </c>
      <c r="M567" s="20">
        <v>0</v>
      </c>
      <c r="N567" s="20">
        <v>300</v>
      </c>
      <c r="O567" s="20">
        <v>0</v>
      </c>
      <c r="P567" s="37"/>
      <c r="Q567" s="37"/>
    </row>
    <row r="568" spans="1:17" s="5" customFormat="1" ht="15">
      <c r="A568" s="44"/>
      <c r="B568" s="50"/>
      <c r="C568" s="13" t="s">
        <v>37</v>
      </c>
      <c r="D568" s="20">
        <f t="shared" si="197"/>
        <v>0</v>
      </c>
      <c r="E568" s="20">
        <f t="shared" si="198"/>
        <v>0</v>
      </c>
      <c r="F568" s="20">
        <v>0</v>
      </c>
      <c r="G568" s="20">
        <v>0</v>
      </c>
      <c r="H568" s="20">
        <v>0</v>
      </c>
      <c r="I568" s="20">
        <v>0</v>
      </c>
      <c r="J568" s="20">
        <v>0</v>
      </c>
      <c r="K568" s="20">
        <v>0</v>
      </c>
      <c r="L568" s="20">
        <v>0</v>
      </c>
      <c r="M568" s="20">
        <v>0</v>
      </c>
      <c r="N568" s="20">
        <v>0</v>
      </c>
      <c r="O568" s="20">
        <v>0</v>
      </c>
      <c r="P568" s="37"/>
      <c r="Q568" s="37"/>
    </row>
    <row r="569" spans="1:17" s="5" customFormat="1" ht="15">
      <c r="A569" s="44"/>
      <c r="B569" s="50"/>
      <c r="C569" s="13" t="s">
        <v>38</v>
      </c>
      <c r="D569" s="20">
        <f t="shared" si="197"/>
        <v>0</v>
      </c>
      <c r="E569" s="20">
        <f t="shared" si="198"/>
        <v>0</v>
      </c>
      <c r="F569" s="20">
        <v>0</v>
      </c>
      <c r="G569" s="20">
        <v>0</v>
      </c>
      <c r="H569" s="20">
        <v>0</v>
      </c>
      <c r="I569" s="20">
        <v>0</v>
      </c>
      <c r="J569" s="20">
        <v>0</v>
      </c>
      <c r="K569" s="20">
        <v>0</v>
      </c>
      <c r="L569" s="20">
        <v>0</v>
      </c>
      <c r="M569" s="20">
        <v>0</v>
      </c>
      <c r="N569" s="20">
        <v>0</v>
      </c>
      <c r="O569" s="20">
        <v>0</v>
      </c>
      <c r="P569" s="37"/>
      <c r="Q569" s="37"/>
    </row>
    <row r="570" spans="1:17" s="5" customFormat="1" ht="15">
      <c r="A570" s="44"/>
      <c r="B570" s="50"/>
      <c r="C570" s="13" t="s">
        <v>39</v>
      </c>
      <c r="D570" s="20">
        <f t="shared" si="197"/>
        <v>0</v>
      </c>
      <c r="E570" s="20">
        <f t="shared" si="198"/>
        <v>0</v>
      </c>
      <c r="F570" s="20">
        <v>0</v>
      </c>
      <c r="G570" s="20">
        <v>0</v>
      </c>
      <c r="H570" s="20">
        <v>0</v>
      </c>
      <c r="I570" s="20">
        <v>0</v>
      </c>
      <c r="J570" s="20">
        <v>0</v>
      </c>
      <c r="K570" s="20">
        <v>0</v>
      </c>
      <c r="L570" s="20">
        <v>0</v>
      </c>
      <c r="M570" s="20">
        <v>0</v>
      </c>
      <c r="N570" s="20">
        <v>0</v>
      </c>
      <c r="O570" s="20">
        <v>0</v>
      </c>
      <c r="P570" s="37"/>
      <c r="Q570" s="37"/>
    </row>
    <row r="571" spans="1:17" s="5" customFormat="1" ht="27.75" customHeight="1">
      <c r="A571" s="44"/>
      <c r="B571" s="50"/>
      <c r="C571" s="13" t="s">
        <v>40</v>
      </c>
      <c r="D571" s="20">
        <f t="shared" si="197"/>
        <v>0</v>
      </c>
      <c r="E571" s="20">
        <f t="shared" si="198"/>
        <v>0</v>
      </c>
      <c r="F571" s="20">
        <v>0</v>
      </c>
      <c r="G571" s="20">
        <v>0</v>
      </c>
      <c r="H571" s="20">
        <v>0</v>
      </c>
      <c r="I571" s="20">
        <v>0</v>
      </c>
      <c r="J571" s="20">
        <v>0</v>
      </c>
      <c r="K571" s="20">
        <v>0</v>
      </c>
      <c r="L571" s="20">
        <v>0</v>
      </c>
      <c r="M571" s="20">
        <v>0</v>
      </c>
      <c r="N571" s="20">
        <v>0</v>
      </c>
      <c r="O571" s="20">
        <v>0</v>
      </c>
      <c r="P571" s="37"/>
      <c r="Q571" s="37"/>
    </row>
    <row r="572" spans="1:17" s="5" customFormat="1" ht="15">
      <c r="A572" s="44" t="s">
        <v>117</v>
      </c>
      <c r="B572" s="49" t="s">
        <v>121</v>
      </c>
      <c r="C572" s="13" t="s">
        <v>13</v>
      </c>
      <c r="D572" s="20">
        <f aca="true" t="shared" si="199" ref="D572:O572">SUM(D574:D583)</f>
        <v>10500</v>
      </c>
      <c r="E572" s="20">
        <f t="shared" si="199"/>
        <v>0</v>
      </c>
      <c r="F572" s="20">
        <f t="shared" si="199"/>
        <v>10500</v>
      </c>
      <c r="G572" s="20">
        <f t="shared" si="199"/>
        <v>0</v>
      </c>
      <c r="H572" s="20">
        <f t="shared" si="199"/>
        <v>0</v>
      </c>
      <c r="I572" s="20">
        <f t="shared" si="199"/>
        <v>0</v>
      </c>
      <c r="J572" s="20">
        <f t="shared" si="199"/>
        <v>0</v>
      </c>
      <c r="K572" s="20">
        <f t="shared" si="199"/>
        <v>0</v>
      </c>
      <c r="L572" s="20">
        <f t="shared" si="199"/>
        <v>0</v>
      </c>
      <c r="M572" s="20">
        <f t="shared" si="199"/>
        <v>0</v>
      </c>
      <c r="N572" s="20">
        <f t="shared" si="199"/>
        <v>300</v>
      </c>
      <c r="O572" s="20">
        <f t="shared" si="199"/>
        <v>0</v>
      </c>
      <c r="P572" s="37" t="s">
        <v>58</v>
      </c>
      <c r="Q572" s="37"/>
    </row>
    <row r="573" spans="1:17" s="5" customFormat="1" ht="15">
      <c r="A573" s="44"/>
      <c r="B573" s="49"/>
      <c r="C573" s="13" t="s">
        <v>186</v>
      </c>
      <c r="D573" s="20">
        <f>F573+H573+J573+L573</f>
        <v>0</v>
      </c>
      <c r="E573" s="20">
        <f>G573+I573+K573+M573</f>
        <v>0</v>
      </c>
      <c r="F573" s="20">
        <v>0</v>
      </c>
      <c r="G573" s="20">
        <v>0</v>
      </c>
      <c r="H573" s="20">
        <v>0</v>
      </c>
      <c r="I573" s="20">
        <v>0</v>
      </c>
      <c r="J573" s="20">
        <v>0</v>
      </c>
      <c r="K573" s="20">
        <v>0</v>
      </c>
      <c r="L573" s="20">
        <v>0</v>
      </c>
      <c r="M573" s="20">
        <v>0</v>
      </c>
      <c r="N573" s="20">
        <v>0</v>
      </c>
      <c r="O573" s="20">
        <v>0</v>
      </c>
      <c r="P573" s="37"/>
      <c r="Q573" s="37"/>
    </row>
    <row r="574" spans="1:17" s="5" customFormat="1" ht="15">
      <c r="A574" s="44"/>
      <c r="B574" s="50"/>
      <c r="C574" s="13" t="s">
        <v>0</v>
      </c>
      <c r="D574" s="20">
        <f>F574+H574+J574+L574</f>
        <v>0</v>
      </c>
      <c r="E574" s="20">
        <f>G574+I574+K574+M574</f>
        <v>0</v>
      </c>
      <c r="F574" s="20">
        <v>0</v>
      </c>
      <c r="G574" s="20">
        <v>0</v>
      </c>
      <c r="H574" s="20">
        <v>0</v>
      </c>
      <c r="I574" s="20">
        <v>0</v>
      </c>
      <c r="J574" s="20">
        <v>0</v>
      </c>
      <c r="K574" s="20">
        <v>0</v>
      </c>
      <c r="L574" s="20">
        <v>0</v>
      </c>
      <c r="M574" s="20">
        <v>0</v>
      </c>
      <c r="N574" s="20">
        <v>0</v>
      </c>
      <c r="O574" s="20">
        <v>0</v>
      </c>
      <c r="P574" s="37"/>
      <c r="Q574" s="37"/>
    </row>
    <row r="575" spans="1:17" s="5" customFormat="1" ht="15">
      <c r="A575" s="44"/>
      <c r="B575" s="50"/>
      <c r="C575" s="13" t="s">
        <v>1</v>
      </c>
      <c r="D575" s="20">
        <f aca="true" t="shared" si="200" ref="D575:D583">F575+H575+J575+L575</f>
        <v>0</v>
      </c>
      <c r="E575" s="20">
        <f aca="true" t="shared" si="201" ref="E575:E583">G575+I575+K575+M575</f>
        <v>0</v>
      </c>
      <c r="F575" s="20">
        <v>0</v>
      </c>
      <c r="G575" s="20">
        <v>0</v>
      </c>
      <c r="H575" s="20">
        <v>0</v>
      </c>
      <c r="I575" s="20">
        <v>0</v>
      </c>
      <c r="J575" s="20">
        <v>0</v>
      </c>
      <c r="K575" s="20">
        <v>0</v>
      </c>
      <c r="L575" s="20">
        <v>0</v>
      </c>
      <c r="M575" s="20">
        <v>0</v>
      </c>
      <c r="N575" s="20">
        <v>0</v>
      </c>
      <c r="O575" s="20">
        <v>0</v>
      </c>
      <c r="P575" s="37"/>
      <c r="Q575" s="37"/>
    </row>
    <row r="576" spans="1:17" s="5" customFormat="1" ht="15">
      <c r="A576" s="44"/>
      <c r="B576" s="50"/>
      <c r="C576" s="13" t="s">
        <v>31</v>
      </c>
      <c r="D576" s="20">
        <f t="shared" si="200"/>
        <v>0</v>
      </c>
      <c r="E576" s="20">
        <f t="shared" si="201"/>
        <v>0</v>
      </c>
      <c r="F576" s="20">
        <v>0</v>
      </c>
      <c r="G576" s="20">
        <v>0</v>
      </c>
      <c r="H576" s="20">
        <v>0</v>
      </c>
      <c r="I576" s="20">
        <v>0</v>
      </c>
      <c r="J576" s="20">
        <v>0</v>
      </c>
      <c r="K576" s="20">
        <v>0</v>
      </c>
      <c r="L576" s="20">
        <v>0</v>
      </c>
      <c r="M576" s="20">
        <v>0</v>
      </c>
      <c r="N576" s="20">
        <v>0</v>
      </c>
      <c r="O576" s="20">
        <v>0</v>
      </c>
      <c r="P576" s="37"/>
      <c r="Q576" s="37"/>
    </row>
    <row r="577" spans="1:17" s="5" customFormat="1" ht="15">
      <c r="A577" s="44"/>
      <c r="B577" s="50"/>
      <c r="C577" s="13" t="s">
        <v>32</v>
      </c>
      <c r="D577" s="20">
        <f t="shared" si="200"/>
        <v>0</v>
      </c>
      <c r="E577" s="20">
        <f t="shared" si="201"/>
        <v>0</v>
      </c>
      <c r="F577" s="20">
        <v>0</v>
      </c>
      <c r="G577" s="20">
        <v>0</v>
      </c>
      <c r="H577" s="20">
        <v>0</v>
      </c>
      <c r="I577" s="20">
        <v>0</v>
      </c>
      <c r="J577" s="20">
        <v>0</v>
      </c>
      <c r="K577" s="20">
        <v>0</v>
      </c>
      <c r="L577" s="20">
        <v>0</v>
      </c>
      <c r="M577" s="20">
        <v>0</v>
      </c>
      <c r="N577" s="20">
        <v>0</v>
      </c>
      <c r="O577" s="20">
        <v>0</v>
      </c>
      <c r="P577" s="37"/>
      <c r="Q577" s="37"/>
    </row>
    <row r="578" spans="1:17" s="5" customFormat="1" ht="15">
      <c r="A578" s="44"/>
      <c r="B578" s="50"/>
      <c r="C578" s="13" t="s">
        <v>33</v>
      </c>
      <c r="D578" s="20">
        <f t="shared" si="200"/>
        <v>0</v>
      </c>
      <c r="E578" s="20">
        <f t="shared" si="201"/>
        <v>0</v>
      </c>
      <c r="F578" s="20">
        <v>0</v>
      </c>
      <c r="G578" s="20">
        <v>0</v>
      </c>
      <c r="H578" s="20">
        <v>0</v>
      </c>
      <c r="I578" s="20">
        <v>0</v>
      </c>
      <c r="J578" s="20">
        <v>0</v>
      </c>
      <c r="K578" s="20">
        <v>0</v>
      </c>
      <c r="L578" s="20">
        <v>0</v>
      </c>
      <c r="M578" s="20">
        <v>0</v>
      </c>
      <c r="N578" s="20">
        <v>0</v>
      </c>
      <c r="O578" s="20">
        <v>0</v>
      </c>
      <c r="P578" s="37"/>
      <c r="Q578" s="37"/>
    </row>
    <row r="579" spans="1:17" s="5" customFormat="1" ht="15">
      <c r="A579" s="44"/>
      <c r="B579" s="50"/>
      <c r="C579" s="13" t="s">
        <v>36</v>
      </c>
      <c r="D579" s="20">
        <f t="shared" si="200"/>
        <v>0</v>
      </c>
      <c r="E579" s="20">
        <f t="shared" si="201"/>
        <v>0</v>
      </c>
      <c r="F579" s="20">
        <v>0</v>
      </c>
      <c r="G579" s="20">
        <v>0</v>
      </c>
      <c r="H579" s="20">
        <v>0</v>
      </c>
      <c r="I579" s="20">
        <v>0</v>
      </c>
      <c r="J579" s="20">
        <v>0</v>
      </c>
      <c r="K579" s="20">
        <v>0</v>
      </c>
      <c r="L579" s="20">
        <v>0</v>
      </c>
      <c r="M579" s="20">
        <v>0</v>
      </c>
      <c r="N579" s="20">
        <v>0</v>
      </c>
      <c r="O579" s="20">
        <v>0</v>
      </c>
      <c r="P579" s="37"/>
      <c r="Q579" s="37"/>
    </row>
    <row r="580" spans="1:17" s="5" customFormat="1" ht="15">
      <c r="A580" s="44"/>
      <c r="B580" s="50"/>
      <c r="C580" s="13" t="s">
        <v>37</v>
      </c>
      <c r="D580" s="20">
        <f t="shared" si="200"/>
        <v>10500</v>
      </c>
      <c r="E580" s="20">
        <f t="shared" si="201"/>
        <v>0</v>
      </c>
      <c r="F580" s="20">
        <v>10500</v>
      </c>
      <c r="G580" s="20">
        <v>0</v>
      </c>
      <c r="H580" s="20">
        <v>0</v>
      </c>
      <c r="I580" s="20">
        <v>0</v>
      </c>
      <c r="J580" s="20">
        <v>0</v>
      </c>
      <c r="K580" s="20">
        <v>0</v>
      </c>
      <c r="L580" s="20">
        <v>0</v>
      </c>
      <c r="M580" s="20">
        <v>0</v>
      </c>
      <c r="N580" s="20">
        <v>300</v>
      </c>
      <c r="O580" s="20">
        <v>0</v>
      </c>
      <c r="P580" s="37"/>
      <c r="Q580" s="37"/>
    </row>
    <row r="581" spans="1:17" s="5" customFormat="1" ht="15">
      <c r="A581" s="44"/>
      <c r="B581" s="50"/>
      <c r="C581" s="13" t="s">
        <v>38</v>
      </c>
      <c r="D581" s="20">
        <f t="shared" si="200"/>
        <v>0</v>
      </c>
      <c r="E581" s="20">
        <f t="shared" si="201"/>
        <v>0</v>
      </c>
      <c r="F581" s="20">
        <v>0</v>
      </c>
      <c r="G581" s="20">
        <v>0</v>
      </c>
      <c r="H581" s="20">
        <v>0</v>
      </c>
      <c r="I581" s="20">
        <v>0</v>
      </c>
      <c r="J581" s="20">
        <v>0</v>
      </c>
      <c r="K581" s="20">
        <v>0</v>
      </c>
      <c r="L581" s="20">
        <v>0</v>
      </c>
      <c r="M581" s="20">
        <v>0</v>
      </c>
      <c r="N581" s="20">
        <v>0</v>
      </c>
      <c r="O581" s="20">
        <v>0</v>
      </c>
      <c r="P581" s="37"/>
      <c r="Q581" s="37"/>
    </row>
    <row r="582" spans="1:17" s="5" customFormat="1" ht="15">
      <c r="A582" s="44"/>
      <c r="B582" s="50"/>
      <c r="C582" s="13" t="s">
        <v>39</v>
      </c>
      <c r="D582" s="20">
        <f t="shared" si="200"/>
        <v>0</v>
      </c>
      <c r="E582" s="20">
        <f t="shared" si="201"/>
        <v>0</v>
      </c>
      <c r="F582" s="20">
        <v>0</v>
      </c>
      <c r="G582" s="20">
        <v>0</v>
      </c>
      <c r="H582" s="20">
        <v>0</v>
      </c>
      <c r="I582" s="20">
        <v>0</v>
      </c>
      <c r="J582" s="20">
        <v>0</v>
      </c>
      <c r="K582" s="20">
        <v>0</v>
      </c>
      <c r="L582" s="20">
        <v>0</v>
      </c>
      <c r="M582" s="20">
        <v>0</v>
      </c>
      <c r="N582" s="20">
        <v>0</v>
      </c>
      <c r="O582" s="20">
        <v>0</v>
      </c>
      <c r="P582" s="37"/>
      <c r="Q582" s="37"/>
    </row>
    <row r="583" spans="1:17" s="5" customFormat="1" ht="27" customHeight="1">
      <c r="A583" s="44"/>
      <c r="B583" s="50"/>
      <c r="C583" s="13" t="s">
        <v>40</v>
      </c>
      <c r="D583" s="20">
        <f t="shared" si="200"/>
        <v>0</v>
      </c>
      <c r="E583" s="20">
        <f t="shared" si="201"/>
        <v>0</v>
      </c>
      <c r="F583" s="20">
        <v>0</v>
      </c>
      <c r="G583" s="20">
        <v>0</v>
      </c>
      <c r="H583" s="20">
        <v>0</v>
      </c>
      <c r="I583" s="20">
        <v>0</v>
      </c>
      <c r="J583" s="20">
        <v>0</v>
      </c>
      <c r="K583" s="20">
        <v>0</v>
      </c>
      <c r="L583" s="20">
        <v>0</v>
      </c>
      <c r="M583" s="20">
        <v>0</v>
      </c>
      <c r="N583" s="20">
        <v>0</v>
      </c>
      <c r="O583" s="20">
        <v>0</v>
      </c>
      <c r="P583" s="37"/>
      <c r="Q583" s="37"/>
    </row>
    <row r="584" spans="1:17" s="5" customFormat="1" ht="14.25">
      <c r="A584" s="46" t="s">
        <v>136</v>
      </c>
      <c r="B584" s="47" t="s">
        <v>137</v>
      </c>
      <c r="C584" s="15" t="s">
        <v>13</v>
      </c>
      <c r="D584" s="18">
        <f aca="true" t="shared" si="202" ref="D584:O584">SUM(D586:D595)</f>
        <v>73500</v>
      </c>
      <c r="E584" s="18">
        <f t="shared" si="202"/>
        <v>0</v>
      </c>
      <c r="F584" s="18">
        <f t="shared" si="202"/>
        <v>73500</v>
      </c>
      <c r="G584" s="18">
        <f t="shared" si="202"/>
        <v>0</v>
      </c>
      <c r="H584" s="18">
        <f t="shared" si="202"/>
        <v>0</v>
      </c>
      <c r="I584" s="18">
        <f t="shared" si="202"/>
        <v>0</v>
      </c>
      <c r="J584" s="18">
        <f t="shared" si="202"/>
        <v>0</v>
      </c>
      <c r="K584" s="18">
        <f t="shared" si="202"/>
        <v>0</v>
      </c>
      <c r="L584" s="18">
        <f t="shared" si="202"/>
        <v>0</v>
      </c>
      <c r="M584" s="18">
        <f t="shared" si="202"/>
        <v>0</v>
      </c>
      <c r="N584" s="18">
        <f t="shared" si="202"/>
        <v>2100</v>
      </c>
      <c r="O584" s="18">
        <f t="shared" si="202"/>
        <v>0</v>
      </c>
      <c r="P584" s="52" t="s">
        <v>58</v>
      </c>
      <c r="Q584" s="52"/>
    </row>
    <row r="585" spans="1:17" s="5" customFormat="1" ht="28.5">
      <c r="A585" s="46"/>
      <c r="B585" s="47"/>
      <c r="C585" s="15" t="s">
        <v>186</v>
      </c>
      <c r="D585" s="18">
        <f>F585+H585+J585+L585</f>
        <v>0</v>
      </c>
      <c r="E585" s="18">
        <f>G585+I585+K585+M585</f>
        <v>0</v>
      </c>
      <c r="F585" s="18">
        <v>0</v>
      </c>
      <c r="G585" s="18">
        <v>0</v>
      </c>
      <c r="H585" s="18">
        <v>0</v>
      </c>
      <c r="I585" s="18">
        <v>0</v>
      </c>
      <c r="J585" s="18">
        <v>0</v>
      </c>
      <c r="K585" s="18">
        <v>0</v>
      </c>
      <c r="L585" s="18">
        <v>0</v>
      </c>
      <c r="M585" s="18">
        <v>0</v>
      </c>
      <c r="N585" s="18">
        <v>0</v>
      </c>
      <c r="O585" s="18">
        <v>0</v>
      </c>
      <c r="P585" s="52"/>
      <c r="Q585" s="52"/>
    </row>
    <row r="586" spans="1:17" s="5" customFormat="1" ht="28.5">
      <c r="A586" s="46"/>
      <c r="B586" s="48"/>
      <c r="C586" s="15" t="s">
        <v>0</v>
      </c>
      <c r="D586" s="18">
        <f>F586+H586+J586+L586</f>
        <v>0</v>
      </c>
      <c r="E586" s="18">
        <f>G586+I586+K586+M586</f>
        <v>0</v>
      </c>
      <c r="F586" s="18">
        <f aca="true" t="shared" si="203" ref="F586:F595">F598+F610</f>
        <v>0</v>
      </c>
      <c r="G586" s="18">
        <f aca="true" t="shared" si="204" ref="G586:O586">G598+G610</f>
        <v>0</v>
      </c>
      <c r="H586" s="18">
        <f t="shared" si="204"/>
        <v>0</v>
      </c>
      <c r="I586" s="18">
        <f t="shared" si="204"/>
        <v>0</v>
      </c>
      <c r="J586" s="18">
        <f t="shared" si="204"/>
        <v>0</v>
      </c>
      <c r="K586" s="18">
        <f t="shared" si="204"/>
        <v>0</v>
      </c>
      <c r="L586" s="18">
        <f t="shared" si="204"/>
        <v>0</v>
      </c>
      <c r="M586" s="18">
        <f t="shared" si="204"/>
        <v>0</v>
      </c>
      <c r="N586" s="18">
        <f t="shared" si="204"/>
        <v>0</v>
      </c>
      <c r="O586" s="18">
        <f t="shared" si="204"/>
        <v>0</v>
      </c>
      <c r="P586" s="52"/>
      <c r="Q586" s="52"/>
    </row>
    <row r="587" spans="1:17" s="5" customFormat="1" ht="28.5">
      <c r="A587" s="46"/>
      <c r="B587" s="48"/>
      <c r="C587" s="15" t="s">
        <v>1</v>
      </c>
      <c r="D587" s="18">
        <f aca="true" t="shared" si="205" ref="D587:D595">F587+H587+J587+L587</f>
        <v>0</v>
      </c>
      <c r="E587" s="18">
        <f aca="true" t="shared" si="206" ref="E587:E595">G587+I587+K587+M587</f>
        <v>0</v>
      </c>
      <c r="F587" s="18">
        <f t="shared" si="203"/>
        <v>0</v>
      </c>
      <c r="G587" s="18">
        <f aca="true" t="shared" si="207" ref="G587:O587">G599+G611</f>
        <v>0</v>
      </c>
      <c r="H587" s="18">
        <f t="shared" si="207"/>
        <v>0</v>
      </c>
      <c r="I587" s="18">
        <f t="shared" si="207"/>
        <v>0</v>
      </c>
      <c r="J587" s="18">
        <f t="shared" si="207"/>
        <v>0</v>
      </c>
      <c r="K587" s="18">
        <f t="shared" si="207"/>
        <v>0</v>
      </c>
      <c r="L587" s="18">
        <f t="shared" si="207"/>
        <v>0</v>
      </c>
      <c r="M587" s="18">
        <f t="shared" si="207"/>
        <v>0</v>
      </c>
      <c r="N587" s="18">
        <f t="shared" si="207"/>
        <v>0</v>
      </c>
      <c r="O587" s="18">
        <f t="shared" si="207"/>
        <v>0</v>
      </c>
      <c r="P587" s="52"/>
      <c r="Q587" s="52"/>
    </row>
    <row r="588" spans="1:17" s="5" customFormat="1" ht="28.5">
      <c r="A588" s="46"/>
      <c r="B588" s="48"/>
      <c r="C588" s="15" t="s">
        <v>31</v>
      </c>
      <c r="D588" s="18">
        <f t="shared" si="205"/>
        <v>36750</v>
      </c>
      <c r="E588" s="18">
        <f t="shared" si="206"/>
        <v>0</v>
      </c>
      <c r="F588" s="18">
        <f t="shared" si="203"/>
        <v>36750</v>
      </c>
      <c r="G588" s="18">
        <f aca="true" t="shared" si="208" ref="G588:O588">G600+G612</f>
        <v>0</v>
      </c>
      <c r="H588" s="18">
        <f t="shared" si="208"/>
        <v>0</v>
      </c>
      <c r="I588" s="18">
        <f t="shared" si="208"/>
        <v>0</v>
      </c>
      <c r="J588" s="18">
        <f t="shared" si="208"/>
        <v>0</v>
      </c>
      <c r="K588" s="18">
        <f t="shared" si="208"/>
        <v>0</v>
      </c>
      <c r="L588" s="18">
        <f t="shared" si="208"/>
        <v>0</v>
      </c>
      <c r="M588" s="18">
        <f t="shared" si="208"/>
        <v>0</v>
      </c>
      <c r="N588" s="18">
        <f t="shared" si="208"/>
        <v>1050</v>
      </c>
      <c r="O588" s="18">
        <f t="shared" si="208"/>
        <v>0</v>
      </c>
      <c r="P588" s="52"/>
      <c r="Q588" s="52"/>
    </row>
    <row r="589" spans="1:17" s="5" customFormat="1" ht="28.5">
      <c r="A589" s="46"/>
      <c r="B589" s="48"/>
      <c r="C589" s="15" t="s">
        <v>32</v>
      </c>
      <c r="D589" s="18">
        <f t="shared" si="205"/>
        <v>0</v>
      </c>
      <c r="E589" s="18">
        <f t="shared" si="206"/>
        <v>0</v>
      </c>
      <c r="F589" s="18">
        <f t="shared" si="203"/>
        <v>0</v>
      </c>
      <c r="G589" s="18">
        <f aca="true" t="shared" si="209" ref="G589:O589">G601+G613</f>
        <v>0</v>
      </c>
      <c r="H589" s="18">
        <f t="shared" si="209"/>
        <v>0</v>
      </c>
      <c r="I589" s="18">
        <f t="shared" si="209"/>
        <v>0</v>
      </c>
      <c r="J589" s="18">
        <f t="shared" si="209"/>
        <v>0</v>
      </c>
      <c r="K589" s="18">
        <f t="shared" si="209"/>
        <v>0</v>
      </c>
      <c r="L589" s="18">
        <f t="shared" si="209"/>
        <v>0</v>
      </c>
      <c r="M589" s="18">
        <f t="shared" si="209"/>
        <v>0</v>
      </c>
      <c r="N589" s="18">
        <f t="shared" si="209"/>
        <v>0</v>
      </c>
      <c r="O589" s="18">
        <f t="shared" si="209"/>
        <v>0</v>
      </c>
      <c r="P589" s="52"/>
      <c r="Q589" s="52"/>
    </row>
    <row r="590" spans="1:17" s="5" customFormat="1" ht="28.5">
      <c r="A590" s="46"/>
      <c r="B590" s="48"/>
      <c r="C590" s="15" t="s">
        <v>33</v>
      </c>
      <c r="D590" s="18">
        <f t="shared" si="205"/>
        <v>0</v>
      </c>
      <c r="E590" s="18">
        <f t="shared" si="206"/>
        <v>0</v>
      </c>
      <c r="F590" s="18">
        <f t="shared" si="203"/>
        <v>0</v>
      </c>
      <c r="G590" s="18">
        <f aca="true" t="shared" si="210" ref="G590:O590">G602+G614</f>
        <v>0</v>
      </c>
      <c r="H590" s="18">
        <f t="shared" si="210"/>
        <v>0</v>
      </c>
      <c r="I590" s="18">
        <f t="shared" si="210"/>
        <v>0</v>
      </c>
      <c r="J590" s="18">
        <f t="shared" si="210"/>
        <v>0</v>
      </c>
      <c r="K590" s="18">
        <f t="shared" si="210"/>
        <v>0</v>
      </c>
      <c r="L590" s="18">
        <f t="shared" si="210"/>
        <v>0</v>
      </c>
      <c r="M590" s="18">
        <f t="shared" si="210"/>
        <v>0</v>
      </c>
      <c r="N590" s="18">
        <f t="shared" si="210"/>
        <v>0</v>
      </c>
      <c r="O590" s="18">
        <f t="shared" si="210"/>
        <v>0</v>
      </c>
      <c r="P590" s="52"/>
      <c r="Q590" s="52"/>
    </row>
    <row r="591" spans="1:17" s="5" customFormat="1" ht="28.5">
      <c r="A591" s="46"/>
      <c r="B591" s="48"/>
      <c r="C591" s="15" t="s">
        <v>36</v>
      </c>
      <c r="D591" s="18">
        <f t="shared" si="205"/>
        <v>36750</v>
      </c>
      <c r="E591" s="18">
        <f t="shared" si="206"/>
        <v>0</v>
      </c>
      <c r="F591" s="18">
        <f t="shared" si="203"/>
        <v>36750</v>
      </c>
      <c r="G591" s="18">
        <f aca="true" t="shared" si="211" ref="G591:O591">G603+G615</f>
        <v>0</v>
      </c>
      <c r="H591" s="18">
        <f t="shared" si="211"/>
        <v>0</v>
      </c>
      <c r="I591" s="18">
        <f t="shared" si="211"/>
        <v>0</v>
      </c>
      <c r="J591" s="18">
        <f t="shared" si="211"/>
        <v>0</v>
      </c>
      <c r="K591" s="18">
        <f t="shared" si="211"/>
        <v>0</v>
      </c>
      <c r="L591" s="18">
        <f t="shared" si="211"/>
        <v>0</v>
      </c>
      <c r="M591" s="18">
        <f t="shared" si="211"/>
        <v>0</v>
      </c>
      <c r="N591" s="18">
        <f t="shared" si="211"/>
        <v>1050</v>
      </c>
      <c r="O591" s="18">
        <f t="shared" si="211"/>
        <v>0</v>
      </c>
      <c r="P591" s="52"/>
      <c r="Q591" s="52"/>
    </row>
    <row r="592" spans="1:17" s="5" customFormat="1" ht="28.5">
      <c r="A592" s="46"/>
      <c r="B592" s="48"/>
      <c r="C592" s="15" t="s">
        <v>37</v>
      </c>
      <c r="D592" s="18">
        <f t="shared" si="205"/>
        <v>0</v>
      </c>
      <c r="E592" s="18">
        <f t="shared" si="206"/>
        <v>0</v>
      </c>
      <c r="F592" s="18">
        <f t="shared" si="203"/>
        <v>0</v>
      </c>
      <c r="G592" s="18">
        <f aca="true" t="shared" si="212" ref="G592:O592">G604+G616</f>
        <v>0</v>
      </c>
      <c r="H592" s="18">
        <f t="shared" si="212"/>
        <v>0</v>
      </c>
      <c r="I592" s="18">
        <f t="shared" si="212"/>
        <v>0</v>
      </c>
      <c r="J592" s="18">
        <f t="shared" si="212"/>
        <v>0</v>
      </c>
      <c r="K592" s="18">
        <f t="shared" si="212"/>
        <v>0</v>
      </c>
      <c r="L592" s="18">
        <f t="shared" si="212"/>
        <v>0</v>
      </c>
      <c r="M592" s="18">
        <f t="shared" si="212"/>
        <v>0</v>
      </c>
      <c r="N592" s="18">
        <f t="shared" si="212"/>
        <v>0</v>
      </c>
      <c r="O592" s="18">
        <f t="shared" si="212"/>
        <v>0</v>
      </c>
      <c r="P592" s="52"/>
      <c r="Q592" s="52"/>
    </row>
    <row r="593" spans="1:17" s="5" customFormat="1" ht="28.5">
      <c r="A593" s="46"/>
      <c r="B593" s="48"/>
      <c r="C593" s="15" t="s">
        <v>38</v>
      </c>
      <c r="D593" s="18">
        <f t="shared" si="205"/>
        <v>0</v>
      </c>
      <c r="E593" s="18">
        <f t="shared" si="206"/>
        <v>0</v>
      </c>
      <c r="F593" s="18">
        <f t="shared" si="203"/>
        <v>0</v>
      </c>
      <c r="G593" s="18">
        <f aca="true" t="shared" si="213" ref="G593:O593">G605+G617</f>
        <v>0</v>
      </c>
      <c r="H593" s="18">
        <f t="shared" si="213"/>
        <v>0</v>
      </c>
      <c r="I593" s="18">
        <f t="shared" si="213"/>
        <v>0</v>
      </c>
      <c r="J593" s="18">
        <f t="shared" si="213"/>
        <v>0</v>
      </c>
      <c r="K593" s="18">
        <f t="shared" si="213"/>
        <v>0</v>
      </c>
      <c r="L593" s="18">
        <f t="shared" si="213"/>
        <v>0</v>
      </c>
      <c r="M593" s="18">
        <f t="shared" si="213"/>
        <v>0</v>
      </c>
      <c r="N593" s="18">
        <f t="shared" si="213"/>
        <v>0</v>
      </c>
      <c r="O593" s="18">
        <f t="shared" si="213"/>
        <v>0</v>
      </c>
      <c r="P593" s="52"/>
      <c r="Q593" s="52"/>
    </row>
    <row r="594" spans="1:17" s="5" customFormat="1" ht="28.5">
      <c r="A594" s="46"/>
      <c r="B594" s="48"/>
      <c r="C594" s="15" t="s">
        <v>39</v>
      </c>
      <c r="D594" s="18">
        <f t="shared" si="205"/>
        <v>0</v>
      </c>
      <c r="E594" s="18">
        <f t="shared" si="206"/>
        <v>0</v>
      </c>
      <c r="F594" s="18">
        <f t="shared" si="203"/>
        <v>0</v>
      </c>
      <c r="G594" s="18">
        <f aca="true" t="shared" si="214" ref="G594:O594">G606+G618</f>
        <v>0</v>
      </c>
      <c r="H594" s="18">
        <f t="shared" si="214"/>
        <v>0</v>
      </c>
      <c r="I594" s="18">
        <f t="shared" si="214"/>
        <v>0</v>
      </c>
      <c r="J594" s="18">
        <f t="shared" si="214"/>
        <v>0</v>
      </c>
      <c r="K594" s="18">
        <f t="shared" si="214"/>
        <v>0</v>
      </c>
      <c r="L594" s="18">
        <f t="shared" si="214"/>
        <v>0</v>
      </c>
      <c r="M594" s="18">
        <f t="shared" si="214"/>
        <v>0</v>
      </c>
      <c r="N594" s="18">
        <f t="shared" si="214"/>
        <v>0</v>
      </c>
      <c r="O594" s="18">
        <f t="shared" si="214"/>
        <v>0</v>
      </c>
      <c r="P594" s="52"/>
      <c r="Q594" s="52"/>
    </row>
    <row r="595" spans="1:17" s="5" customFormat="1" ht="28.5">
      <c r="A595" s="46"/>
      <c r="B595" s="48"/>
      <c r="C595" s="15" t="s">
        <v>40</v>
      </c>
      <c r="D595" s="18">
        <f t="shared" si="205"/>
        <v>0</v>
      </c>
      <c r="E595" s="18">
        <f t="shared" si="206"/>
        <v>0</v>
      </c>
      <c r="F595" s="18">
        <f t="shared" si="203"/>
        <v>0</v>
      </c>
      <c r="G595" s="18">
        <f aca="true" t="shared" si="215" ref="G595:O595">G607+G619</f>
        <v>0</v>
      </c>
      <c r="H595" s="18">
        <f t="shared" si="215"/>
        <v>0</v>
      </c>
      <c r="I595" s="18">
        <f t="shared" si="215"/>
        <v>0</v>
      </c>
      <c r="J595" s="18">
        <f t="shared" si="215"/>
        <v>0</v>
      </c>
      <c r="K595" s="18">
        <f t="shared" si="215"/>
        <v>0</v>
      </c>
      <c r="L595" s="18">
        <f t="shared" si="215"/>
        <v>0</v>
      </c>
      <c r="M595" s="18">
        <f t="shared" si="215"/>
        <v>0</v>
      </c>
      <c r="N595" s="18">
        <f t="shared" si="215"/>
        <v>0</v>
      </c>
      <c r="O595" s="18">
        <f t="shared" si="215"/>
        <v>0</v>
      </c>
      <c r="P595" s="52"/>
      <c r="Q595" s="52"/>
    </row>
    <row r="596" spans="1:17" s="5" customFormat="1" ht="15">
      <c r="A596" s="44" t="s">
        <v>138</v>
      </c>
      <c r="B596" s="49" t="s">
        <v>139</v>
      </c>
      <c r="C596" s="13" t="s">
        <v>13</v>
      </c>
      <c r="D596" s="20">
        <f aca="true" t="shared" si="216" ref="D596:O596">SUM(D598:D607)</f>
        <v>36750</v>
      </c>
      <c r="E596" s="20">
        <f t="shared" si="216"/>
        <v>0</v>
      </c>
      <c r="F596" s="20">
        <f t="shared" si="216"/>
        <v>36750</v>
      </c>
      <c r="G596" s="20">
        <f t="shared" si="216"/>
        <v>0</v>
      </c>
      <c r="H596" s="20">
        <f t="shared" si="216"/>
        <v>0</v>
      </c>
      <c r="I596" s="20">
        <f t="shared" si="216"/>
        <v>0</v>
      </c>
      <c r="J596" s="20">
        <f t="shared" si="216"/>
        <v>0</v>
      </c>
      <c r="K596" s="20">
        <f t="shared" si="216"/>
        <v>0</v>
      </c>
      <c r="L596" s="20">
        <f t="shared" si="216"/>
        <v>0</v>
      </c>
      <c r="M596" s="20">
        <f t="shared" si="216"/>
        <v>0</v>
      </c>
      <c r="N596" s="20">
        <f t="shared" si="216"/>
        <v>1050</v>
      </c>
      <c r="O596" s="20">
        <f t="shared" si="216"/>
        <v>0</v>
      </c>
      <c r="P596" s="37" t="s">
        <v>58</v>
      </c>
      <c r="Q596" s="37"/>
    </row>
    <row r="597" spans="1:17" s="5" customFormat="1" ht="15">
      <c r="A597" s="44"/>
      <c r="B597" s="49"/>
      <c r="C597" s="13" t="s">
        <v>186</v>
      </c>
      <c r="D597" s="20">
        <f>F597+H597+J597+L597</f>
        <v>0</v>
      </c>
      <c r="E597" s="20">
        <f>G597+I597+K597+M597</f>
        <v>0</v>
      </c>
      <c r="F597" s="20">
        <v>0</v>
      </c>
      <c r="G597" s="20">
        <v>0</v>
      </c>
      <c r="H597" s="20">
        <v>0</v>
      </c>
      <c r="I597" s="20">
        <v>0</v>
      </c>
      <c r="J597" s="20">
        <v>0</v>
      </c>
      <c r="K597" s="20">
        <v>0</v>
      </c>
      <c r="L597" s="20">
        <v>0</v>
      </c>
      <c r="M597" s="20">
        <v>0</v>
      </c>
      <c r="N597" s="20">
        <v>0</v>
      </c>
      <c r="O597" s="20">
        <v>0</v>
      </c>
      <c r="P597" s="37"/>
      <c r="Q597" s="37"/>
    </row>
    <row r="598" spans="1:17" s="5" customFormat="1" ht="15">
      <c r="A598" s="44"/>
      <c r="B598" s="50"/>
      <c r="C598" s="13" t="s">
        <v>0</v>
      </c>
      <c r="D598" s="20">
        <f>F598+H598+J598+L598</f>
        <v>0</v>
      </c>
      <c r="E598" s="20">
        <v>0</v>
      </c>
      <c r="F598" s="20">
        <v>0</v>
      </c>
      <c r="G598" s="20">
        <v>0</v>
      </c>
      <c r="H598" s="20">
        <v>0</v>
      </c>
      <c r="I598" s="20">
        <v>0</v>
      </c>
      <c r="J598" s="20">
        <v>0</v>
      </c>
      <c r="K598" s="20">
        <v>0</v>
      </c>
      <c r="L598" s="20">
        <v>0</v>
      </c>
      <c r="M598" s="20">
        <v>0</v>
      </c>
      <c r="N598" s="20">
        <v>0</v>
      </c>
      <c r="O598" s="20">
        <v>0</v>
      </c>
      <c r="P598" s="37"/>
      <c r="Q598" s="37"/>
    </row>
    <row r="599" spans="1:17" s="5" customFormat="1" ht="15">
      <c r="A599" s="44"/>
      <c r="B599" s="50"/>
      <c r="C599" s="13" t="s">
        <v>1</v>
      </c>
      <c r="D599" s="20">
        <f aca="true" t="shared" si="217" ref="D599:D607">F599+H599+J599+L599</f>
        <v>0</v>
      </c>
      <c r="E599" s="20">
        <v>0</v>
      </c>
      <c r="F599" s="20">
        <v>0</v>
      </c>
      <c r="G599" s="20">
        <v>0</v>
      </c>
      <c r="H599" s="20">
        <v>0</v>
      </c>
      <c r="I599" s="20">
        <v>0</v>
      </c>
      <c r="J599" s="20">
        <v>0</v>
      </c>
      <c r="K599" s="20">
        <v>0</v>
      </c>
      <c r="L599" s="20">
        <v>0</v>
      </c>
      <c r="M599" s="20">
        <v>0</v>
      </c>
      <c r="N599" s="20">
        <v>0</v>
      </c>
      <c r="O599" s="20">
        <v>0</v>
      </c>
      <c r="P599" s="37"/>
      <c r="Q599" s="37"/>
    </row>
    <row r="600" spans="1:17" s="5" customFormat="1" ht="15">
      <c r="A600" s="44"/>
      <c r="B600" s="50"/>
      <c r="C600" s="13" t="s">
        <v>31</v>
      </c>
      <c r="D600" s="20">
        <f t="shared" si="217"/>
        <v>36750</v>
      </c>
      <c r="E600" s="20">
        <v>0</v>
      </c>
      <c r="F600" s="20">
        <f>35*N600</f>
        <v>36750</v>
      </c>
      <c r="G600" s="20">
        <v>0</v>
      </c>
      <c r="H600" s="20">
        <v>0</v>
      </c>
      <c r="I600" s="20">
        <v>0</v>
      </c>
      <c r="J600" s="20">
        <v>0</v>
      </c>
      <c r="K600" s="20">
        <v>0</v>
      </c>
      <c r="L600" s="20">
        <v>0</v>
      </c>
      <c r="M600" s="20">
        <v>0</v>
      </c>
      <c r="N600" s="20">
        <v>1050</v>
      </c>
      <c r="O600" s="20">
        <v>0</v>
      </c>
      <c r="P600" s="37"/>
      <c r="Q600" s="37"/>
    </row>
    <row r="601" spans="1:17" s="5" customFormat="1" ht="15">
      <c r="A601" s="44"/>
      <c r="B601" s="50"/>
      <c r="C601" s="13" t="s">
        <v>32</v>
      </c>
      <c r="D601" s="20">
        <f t="shared" si="217"/>
        <v>0</v>
      </c>
      <c r="E601" s="20">
        <v>0</v>
      </c>
      <c r="F601" s="20">
        <v>0</v>
      </c>
      <c r="G601" s="20">
        <v>0</v>
      </c>
      <c r="H601" s="20">
        <v>0</v>
      </c>
      <c r="I601" s="20">
        <v>0</v>
      </c>
      <c r="J601" s="20">
        <v>0</v>
      </c>
      <c r="K601" s="20">
        <v>0</v>
      </c>
      <c r="L601" s="20">
        <v>0</v>
      </c>
      <c r="M601" s="20">
        <v>0</v>
      </c>
      <c r="N601" s="20">
        <v>0</v>
      </c>
      <c r="O601" s="20">
        <v>0</v>
      </c>
      <c r="P601" s="37"/>
      <c r="Q601" s="37"/>
    </row>
    <row r="602" spans="1:17" s="5" customFormat="1" ht="15">
      <c r="A602" s="44"/>
      <c r="B602" s="50"/>
      <c r="C602" s="13" t="s">
        <v>33</v>
      </c>
      <c r="D602" s="20">
        <f t="shared" si="217"/>
        <v>0</v>
      </c>
      <c r="E602" s="20">
        <v>0</v>
      </c>
      <c r="F602" s="20">
        <v>0</v>
      </c>
      <c r="G602" s="20">
        <v>0</v>
      </c>
      <c r="H602" s="20">
        <v>0</v>
      </c>
      <c r="I602" s="20">
        <v>0</v>
      </c>
      <c r="J602" s="20">
        <v>0</v>
      </c>
      <c r="K602" s="20">
        <v>0</v>
      </c>
      <c r="L602" s="20">
        <v>0</v>
      </c>
      <c r="M602" s="20">
        <v>0</v>
      </c>
      <c r="N602" s="20">
        <v>0</v>
      </c>
      <c r="O602" s="20">
        <v>0</v>
      </c>
      <c r="P602" s="37"/>
      <c r="Q602" s="37"/>
    </row>
    <row r="603" spans="1:17" s="5" customFormat="1" ht="15">
      <c r="A603" s="44"/>
      <c r="B603" s="50"/>
      <c r="C603" s="13" t="s">
        <v>36</v>
      </c>
      <c r="D603" s="20">
        <f t="shared" si="217"/>
        <v>0</v>
      </c>
      <c r="E603" s="20">
        <v>0</v>
      </c>
      <c r="F603" s="20">
        <v>0</v>
      </c>
      <c r="G603" s="20">
        <v>0</v>
      </c>
      <c r="H603" s="20">
        <v>0</v>
      </c>
      <c r="I603" s="20">
        <v>0</v>
      </c>
      <c r="J603" s="20">
        <v>0</v>
      </c>
      <c r="K603" s="20">
        <v>0</v>
      </c>
      <c r="L603" s="20">
        <v>0</v>
      </c>
      <c r="M603" s="20">
        <v>0</v>
      </c>
      <c r="N603" s="20">
        <v>0</v>
      </c>
      <c r="O603" s="20">
        <v>0</v>
      </c>
      <c r="P603" s="37"/>
      <c r="Q603" s="37"/>
    </row>
    <row r="604" spans="1:17" s="5" customFormat="1" ht="15">
      <c r="A604" s="44"/>
      <c r="B604" s="50"/>
      <c r="C604" s="13" t="s">
        <v>37</v>
      </c>
      <c r="D604" s="20">
        <f t="shared" si="217"/>
        <v>0</v>
      </c>
      <c r="E604" s="20">
        <v>0</v>
      </c>
      <c r="F604" s="20">
        <v>0</v>
      </c>
      <c r="G604" s="20">
        <v>0</v>
      </c>
      <c r="H604" s="20">
        <v>0</v>
      </c>
      <c r="I604" s="20">
        <v>0</v>
      </c>
      <c r="J604" s="20">
        <v>0</v>
      </c>
      <c r="K604" s="20">
        <v>0</v>
      </c>
      <c r="L604" s="20">
        <v>0</v>
      </c>
      <c r="M604" s="20">
        <v>0</v>
      </c>
      <c r="N604" s="20">
        <v>0</v>
      </c>
      <c r="O604" s="20">
        <v>0</v>
      </c>
      <c r="P604" s="37"/>
      <c r="Q604" s="37"/>
    </row>
    <row r="605" spans="1:17" s="5" customFormat="1" ht="15">
      <c r="A605" s="44"/>
      <c r="B605" s="50"/>
      <c r="C605" s="13" t="s">
        <v>38</v>
      </c>
      <c r="D605" s="20">
        <f t="shared" si="217"/>
        <v>0</v>
      </c>
      <c r="E605" s="20">
        <v>0</v>
      </c>
      <c r="F605" s="20">
        <v>0</v>
      </c>
      <c r="G605" s="20">
        <v>0</v>
      </c>
      <c r="H605" s="20">
        <v>0</v>
      </c>
      <c r="I605" s="20">
        <v>0</v>
      </c>
      <c r="J605" s="20">
        <v>0</v>
      </c>
      <c r="K605" s="20">
        <v>0</v>
      </c>
      <c r="L605" s="20">
        <v>0</v>
      </c>
      <c r="M605" s="20">
        <v>0</v>
      </c>
      <c r="N605" s="20">
        <v>0</v>
      </c>
      <c r="O605" s="20">
        <v>0</v>
      </c>
      <c r="P605" s="37"/>
      <c r="Q605" s="37"/>
    </row>
    <row r="606" spans="1:17" s="5" customFormat="1" ht="15">
      <c r="A606" s="44"/>
      <c r="B606" s="50"/>
      <c r="C606" s="13" t="s">
        <v>39</v>
      </c>
      <c r="D606" s="20">
        <f t="shared" si="217"/>
        <v>0</v>
      </c>
      <c r="E606" s="20">
        <v>0</v>
      </c>
      <c r="F606" s="20">
        <v>0</v>
      </c>
      <c r="G606" s="20">
        <v>0</v>
      </c>
      <c r="H606" s="20">
        <v>0</v>
      </c>
      <c r="I606" s="20">
        <v>0</v>
      </c>
      <c r="J606" s="20">
        <v>0</v>
      </c>
      <c r="K606" s="20">
        <v>0</v>
      </c>
      <c r="L606" s="20">
        <v>0</v>
      </c>
      <c r="M606" s="20">
        <v>0</v>
      </c>
      <c r="N606" s="20">
        <v>0</v>
      </c>
      <c r="O606" s="20">
        <v>0</v>
      </c>
      <c r="P606" s="37"/>
      <c r="Q606" s="37"/>
    </row>
    <row r="607" spans="1:17" s="5" customFormat="1" ht="15">
      <c r="A607" s="44"/>
      <c r="B607" s="50"/>
      <c r="C607" s="13" t="s">
        <v>40</v>
      </c>
      <c r="D607" s="20">
        <f t="shared" si="217"/>
        <v>0</v>
      </c>
      <c r="E607" s="20">
        <v>0</v>
      </c>
      <c r="F607" s="20">
        <v>0</v>
      </c>
      <c r="G607" s="20">
        <v>0</v>
      </c>
      <c r="H607" s="20">
        <v>0</v>
      </c>
      <c r="I607" s="20">
        <v>0</v>
      </c>
      <c r="J607" s="20">
        <v>0</v>
      </c>
      <c r="K607" s="20">
        <v>0</v>
      </c>
      <c r="L607" s="20">
        <v>0</v>
      </c>
      <c r="M607" s="20">
        <v>0</v>
      </c>
      <c r="N607" s="20">
        <v>0</v>
      </c>
      <c r="O607" s="20">
        <v>0</v>
      </c>
      <c r="P607" s="37"/>
      <c r="Q607" s="37"/>
    </row>
    <row r="608" spans="1:17" s="5" customFormat="1" ht="15">
      <c r="A608" s="44" t="s">
        <v>147</v>
      </c>
      <c r="B608" s="49" t="s">
        <v>140</v>
      </c>
      <c r="C608" s="13" t="s">
        <v>13</v>
      </c>
      <c r="D608" s="20">
        <f aca="true" t="shared" si="218" ref="D608:O608">SUM(D610:D619)</f>
        <v>36750</v>
      </c>
      <c r="E608" s="20">
        <f t="shared" si="218"/>
        <v>0</v>
      </c>
      <c r="F608" s="20">
        <f t="shared" si="218"/>
        <v>36750</v>
      </c>
      <c r="G608" s="20">
        <f t="shared" si="218"/>
        <v>0</v>
      </c>
      <c r="H608" s="20">
        <f t="shared" si="218"/>
        <v>0</v>
      </c>
      <c r="I608" s="20">
        <f t="shared" si="218"/>
        <v>0</v>
      </c>
      <c r="J608" s="20">
        <f t="shared" si="218"/>
        <v>0</v>
      </c>
      <c r="K608" s="20">
        <f t="shared" si="218"/>
        <v>0</v>
      </c>
      <c r="L608" s="20">
        <f t="shared" si="218"/>
        <v>0</v>
      </c>
      <c r="M608" s="20">
        <f t="shared" si="218"/>
        <v>0</v>
      </c>
      <c r="N608" s="20">
        <f t="shared" si="218"/>
        <v>1050</v>
      </c>
      <c r="O608" s="20">
        <f t="shared" si="218"/>
        <v>0</v>
      </c>
      <c r="P608" s="37" t="s">
        <v>58</v>
      </c>
      <c r="Q608" s="37"/>
    </row>
    <row r="609" spans="1:17" s="5" customFormat="1" ht="15">
      <c r="A609" s="44"/>
      <c r="B609" s="49"/>
      <c r="C609" s="13" t="s">
        <v>186</v>
      </c>
      <c r="D609" s="20">
        <f>F609+H609+J609+L609</f>
        <v>0</v>
      </c>
      <c r="E609" s="20">
        <f>G609+I609+K609+M609</f>
        <v>0</v>
      </c>
      <c r="F609" s="20">
        <v>0</v>
      </c>
      <c r="G609" s="20">
        <v>0</v>
      </c>
      <c r="H609" s="20">
        <v>0</v>
      </c>
      <c r="I609" s="20">
        <v>0</v>
      </c>
      <c r="J609" s="20">
        <v>0</v>
      </c>
      <c r="K609" s="20">
        <v>0</v>
      </c>
      <c r="L609" s="20">
        <v>0</v>
      </c>
      <c r="M609" s="20">
        <v>0</v>
      </c>
      <c r="N609" s="20">
        <v>0</v>
      </c>
      <c r="O609" s="20">
        <v>0</v>
      </c>
      <c r="P609" s="37"/>
      <c r="Q609" s="37"/>
    </row>
    <row r="610" spans="1:17" s="5" customFormat="1" ht="15">
      <c r="A610" s="44"/>
      <c r="B610" s="50"/>
      <c r="C610" s="13" t="s">
        <v>0</v>
      </c>
      <c r="D610" s="20">
        <f>F610+H610+J610+L610</f>
        <v>0</v>
      </c>
      <c r="E610" s="20">
        <f>G610+I610+K610+M610</f>
        <v>0</v>
      </c>
      <c r="F610" s="20">
        <v>0</v>
      </c>
      <c r="G610" s="20">
        <f aca="true" t="shared" si="219" ref="G610:I611">G1005</f>
        <v>0</v>
      </c>
      <c r="H610" s="20">
        <f t="shared" si="219"/>
        <v>0</v>
      </c>
      <c r="I610" s="20">
        <f t="shared" si="219"/>
        <v>0</v>
      </c>
      <c r="J610" s="20">
        <v>0</v>
      </c>
      <c r="K610" s="20">
        <f aca="true" t="shared" si="220" ref="K610:O611">K1005</f>
        <v>0</v>
      </c>
      <c r="L610" s="20">
        <f t="shared" si="220"/>
        <v>0</v>
      </c>
      <c r="M610" s="20">
        <f t="shared" si="220"/>
        <v>0</v>
      </c>
      <c r="N610" s="20">
        <f t="shared" si="220"/>
        <v>0</v>
      </c>
      <c r="O610" s="20">
        <f t="shared" si="220"/>
        <v>0</v>
      </c>
      <c r="P610" s="37"/>
      <c r="Q610" s="37"/>
    </row>
    <row r="611" spans="1:17" s="5" customFormat="1" ht="15">
      <c r="A611" s="44"/>
      <c r="B611" s="50"/>
      <c r="C611" s="13" t="s">
        <v>1</v>
      </c>
      <c r="D611" s="20">
        <f aca="true" t="shared" si="221" ref="D611:D619">F611+H611+J611+L611</f>
        <v>0</v>
      </c>
      <c r="E611" s="20">
        <f aca="true" t="shared" si="222" ref="E611:E619">G611+I611+K611+M611</f>
        <v>0</v>
      </c>
      <c r="F611" s="20">
        <v>0</v>
      </c>
      <c r="G611" s="20">
        <f t="shared" si="219"/>
        <v>0</v>
      </c>
      <c r="H611" s="20">
        <f t="shared" si="219"/>
        <v>0</v>
      </c>
      <c r="I611" s="20">
        <f t="shared" si="219"/>
        <v>0</v>
      </c>
      <c r="J611" s="20">
        <v>0</v>
      </c>
      <c r="K611" s="20">
        <f t="shared" si="220"/>
        <v>0</v>
      </c>
      <c r="L611" s="20">
        <f t="shared" si="220"/>
        <v>0</v>
      </c>
      <c r="M611" s="20">
        <f t="shared" si="220"/>
        <v>0</v>
      </c>
      <c r="N611" s="20">
        <f t="shared" si="220"/>
        <v>0</v>
      </c>
      <c r="O611" s="20">
        <f t="shared" si="220"/>
        <v>0</v>
      </c>
      <c r="P611" s="37"/>
      <c r="Q611" s="37"/>
    </row>
    <row r="612" spans="1:17" s="5" customFormat="1" ht="15">
      <c r="A612" s="44"/>
      <c r="B612" s="50"/>
      <c r="C612" s="13" t="s">
        <v>31</v>
      </c>
      <c r="D612" s="20">
        <f t="shared" si="221"/>
        <v>0</v>
      </c>
      <c r="E612" s="20">
        <f t="shared" si="222"/>
        <v>0</v>
      </c>
      <c r="F612" s="20">
        <v>0</v>
      </c>
      <c r="G612" s="20">
        <f aca="true" t="shared" si="223" ref="G612:O612">G1007</f>
        <v>0</v>
      </c>
      <c r="H612" s="20">
        <f t="shared" si="223"/>
        <v>0</v>
      </c>
      <c r="I612" s="20">
        <f t="shared" si="223"/>
        <v>0</v>
      </c>
      <c r="J612" s="20">
        <v>0</v>
      </c>
      <c r="K612" s="20">
        <f t="shared" si="223"/>
        <v>0</v>
      </c>
      <c r="L612" s="20">
        <f t="shared" si="223"/>
        <v>0</v>
      </c>
      <c r="M612" s="20">
        <f t="shared" si="223"/>
        <v>0</v>
      </c>
      <c r="N612" s="20">
        <v>0</v>
      </c>
      <c r="O612" s="20">
        <f t="shared" si="223"/>
        <v>0</v>
      </c>
      <c r="P612" s="37"/>
      <c r="Q612" s="37"/>
    </row>
    <row r="613" spans="1:17" s="5" customFormat="1" ht="15">
      <c r="A613" s="44"/>
      <c r="B613" s="50"/>
      <c r="C613" s="13" t="s">
        <v>32</v>
      </c>
      <c r="D613" s="20">
        <f t="shared" si="221"/>
        <v>0</v>
      </c>
      <c r="E613" s="20">
        <f t="shared" si="222"/>
        <v>0</v>
      </c>
      <c r="F613" s="20">
        <f>35*N613</f>
        <v>0</v>
      </c>
      <c r="G613" s="20">
        <f aca="true" t="shared" si="224" ref="G613:O613">G1008</f>
        <v>0</v>
      </c>
      <c r="H613" s="20">
        <f t="shared" si="224"/>
        <v>0</v>
      </c>
      <c r="I613" s="20">
        <f t="shared" si="224"/>
        <v>0</v>
      </c>
      <c r="J613" s="20">
        <f t="shared" si="224"/>
        <v>0</v>
      </c>
      <c r="K613" s="20">
        <f t="shared" si="224"/>
        <v>0</v>
      </c>
      <c r="L613" s="20">
        <f t="shared" si="224"/>
        <v>0</v>
      </c>
      <c r="M613" s="20">
        <f t="shared" si="224"/>
        <v>0</v>
      </c>
      <c r="N613" s="20">
        <v>0</v>
      </c>
      <c r="O613" s="20">
        <f t="shared" si="224"/>
        <v>0</v>
      </c>
      <c r="P613" s="37"/>
      <c r="Q613" s="37"/>
    </row>
    <row r="614" spans="1:17" s="5" customFormat="1" ht="15">
      <c r="A614" s="44"/>
      <c r="B614" s="50"/>
      <c r="C614" s="13" t="s">
        <v>33</v>
      </c>
      <c r="D614" s="20">
        <f t="shared" si="221"/>
        <v>0</v>
      </c>
      <c r="E614" s="20">
        <f t="shared" si="222"/>
        <v>0</v>
      </c>
      <c r="F614" s="20">
        <f>F1009</f>
        <v>0</v>
      </c>
      <c r="G614" s="20">
        <f>G1009</f>
        <v>0</v>
      </c>
      <c r="H614" s="20">
        <f>H1009</f>
        <v>0</v>
      </c>
      <c r="I614" s="20">
        <f>I1009</f>
        <v>0</v>
      </c>
      <c r="J614" s="20">
        <v>0</v>
      </c>
      <c r="K614" s="20">
        <f aca="true" t="shared" si="225" ref="K614:M615">K1009</f>
        <v>0</v>
      </c>
      <c r="L614" s="20">
        <f t="shared" si="225"/>
        <v>0</v>
      </c>
      <c r="M614" s="20">
        <f t="shared" si="225"/>
        <v>0</v>
      </c>
      <c r="N614" s="20">
        <v>0</v>
      </c>
      <c r="O614" s="20">
        <f>O1009</f>
        <v>0</v>
      </c>
      <c r="P614" s="37"/>
      <c r="Q614" s="37"/>
    </row>
    <row r="615" spans="1:17" s="5" customFormat="1" ht="15">
      <c r="A615" s="44"/>
      <c r="B615" s="50"/>
      <c r="C615" s="13" t="s">
        <v>36</v>
      </c>
      <c r="D615" s="20">
        <f t="shared" si="221"/>
        <v>36750</v>
      </c>
      <c r="E615" s="20">
        <f t="shared" si="222"/>
        <v>0</v>
      </c>
      <c r="F615" s="20">
        <f>35*N615</f>
        <v>36750</v>
      </c>
      <c r="G615" s="20">
        <f>G1010</f>
        <v>0</v>
      </c>
      <c r="H615" s="20">
        <f>H1010</f>
        <v>0</v>
      </c>
      <c r="I615" s="20">
        <f>I1010</f>
        <v>0</v>
      </c>
      <c r="J615" s="20">
        <f>J1010</f>
        <v>0</v>
      </c>
      <c r="K615" s="20">
        <f t="shared" si="225"/>
        <v>0</v>
      </c>
      <c r="L615" s="20">
        <f t="shared" si="225"/>
        <v>0</v>
      </c>
      <c r="M615" s="20">
        <f t="shared" si="225"/>
        <v>0</v>
      </c>
      <c r="N615" s="20">
        <v>1050</v>
      </c>
      <c r="O615" s="20">
        <f>O1010</f>
        <v>0</v>
      </c>
      <c r="P615" s="37"/>
      <c r="Q615" s="37"/>
    </row>
    <row r="616" spans="1:17" s="5" customFormat="1" ht="15">
      <c r="A616" s="44"/>
      <c r="B616" s="50"/>
      <c r="C616" s="13" t="s">
        <v>37</v>
      </c>
      <c r="D616" s="20">
        <f t="shared" si="221"/>
        <v>0</v>
      </c>
      <c r="E616" s="20">
        <f t="shared" si="222"/>
        <v>0</v>
      </c>
      <c r="F616" s="20">
        <f aca="true" t="shared" si="226" ref="F616:O616">F1011</f>
        <v>0</v>
      </c>
      <c r="G616" s="20">
        <f t="shared" si="226"/>
        <v>0</v>
      </c>
      <c r="H616" s="20">
        <f t="shared" si="226"/>
        <v>0</v>
      </c>
      <c r="I616" s="20">
        <f t="shared" si="226"/>
        <v>0</v>
      </c>
      <c r="J616" s="20">
        <f t="shared" si="226"/>
        <v>0</v>
      </c>
      <c r="K616" s="20">
        <f t="shared" si="226"/>
        <v>0</v>
      </c>
      <c r="L616" s="20">
        <f t="shared" si="226"/>
        <v>0</v>
      </c>
      <c r="M616" s="20">
        <f t="shared" si="226"/>
        <v>0</v>
      </c>
      <c r="N616" s="20">
        <f t="shared" si="226"/>
        <v>0</v>
      </c>
      <c r="O616" s="20">
        <f t="shared" si="226"/>
        <v>0</v>
      </c>
      <c r="P616" s="37"/>
      <c r="Q616" s="37"/>
    </row>
    <row r="617" spans="1:17" s="5" customFormat="1" ht="15">
      <c r="A617" s="44"/>
      <c r="B617" s="50"/>
      <c r="C617" s="13" t="s">
        <v>38</v>
      </c>
      <c r="D617" s="20">
        <f t="shared" si="221"/>
        <v>0</v>
      </c>
      <c r="E617" s="20">
        <f t="shared" si="222"/>
        <v>0</v>
      </c>
      <c r="F617" s="20">
        <f aca="true" t="shared" si="227" ref="F617:O617">F1012</f>
        <v>0</v>
      </c>
      <c r="G617" s="20">
        <f t="shared" si="227"/>
        <v>0</v>
      </c>
      <c r="H617" s="20">
        <f t="shared" si="227"/>
        <v>0</v>
      </c>
      <c r="I617" s="20">
        <f t="shared" si="227"/>
        <v>0</v>
      </c>
      <c r="J617" s="20">
        <f t="shared" si="227"/>
        <v>0</v>
      </c>
      <c r="K617" s="20">
        <f t="shared" si="227"/>
        <v>0</v>
      </c>
      <c r="L617" s="20">
        <f t="shared" si="227"/>
        <v>0</v>
      </c>
      <c r="M617" s="20">
        <f t="shared" si="227"/>
        <v>0</v>
      </c>
      <c r="N617" s="20">
        <f t="shared" si="227"/>
        <v>0</v>
      </c>
      <c r="O617" s="20">
        <f t="shared" si="227"/>
        <v>0</v>
      </c>
      <c r="P617" s="37"/>
      <c r="Q617" s="37"/>
    </row>
    <row r="618" spans="1:17" s="5" customFormat="1" ht="15">
      <c r="A618" s="44"/>
      <c r="B618" s="50"/>
      <c r="C618" s="13" t="s">
        <v>39</v>
      </c>
      <c r="D618" s="20">
        <f t="shared" si="221"/>
        <v>0</v>
      </c>
      <c r="E618" s="20">
        <f t="shared" si="222"/>
        <v>0</v>
      </c>
      <c r="F618" s="20">
        <f aca="true" t="shared" si="228" ref="F618:O618">F1013</f>
        <v>0</v>
      </c>
      <c r="G618" s="20">
        <f t="shared" si="228"/>
        <v>0</v>
      </c>
      <c r="H618" s="20">
        <f t="shared" si="228"/>
        <v>0</v>
      </c>
      <c r="I618" s="20">
        <f t="shared" si="228"/>
        <v>0</v>
      </c>
      <c r="J618" s="20">
        <f t="shared" si="228"/>
        <v>0</v>
      </c>
      <c r="K618" s="20">
        <f t="shared" si="228"/>
        <v>0</v>
      </c>
      <c r="L618" s="20">
        <f t="shared" si="228"/>
        <v>0</v>
      </c>
      <c r="M618" s="20">
        <f t="shared" si="228"/>
        <v>0</v>
      </c>
      <c r="N618" s="20">
        <f t="shared" si="228"/>
        <v>0</v>
      </c>
      <c r="O618" s="20">
        <f t="shared" si="228"/>
        <v>0</v>
      </c>
      <c r="P618" s="37"/>
      <c r="Q618" s="37"/>
    </row>
    <row r="619" spans="1:17" s="5" customFormat="1" ht="24.75" customHeight="1">
      <c r="A619" s="44"/>
      <c r="B619" s="50"/>
      <c r="C619" s="13" t="s">
        <v>40</v>
      </c>
      <c r="D619" s="20">
        <f t="shared" si="221"/>
        <v>0</v>
      </c>
      <c r="E619" s="20">
        <f t="shared" si="222"/>
        <v>0</v>
      </c>
      <c r="F619" s="20">
        <f aca="true" t="shared" si="229" ref="F619:O619">F1014</f>
        <v>0</v>
      </c>
      <c r="G619" s="20">
        <f t="shared" si="229"/>
        <v>0</v>
      </c>
      <c r="H619" s="20">
        <f t="shared" si="229"/>
        <v>0</v>
      </c>
      <c r="I619" s="20">
        <f t="shared" si="229"/>
        <v>0</v>
      </c>
      <c r="J619" s="20">
        <f t="shared" si="229"/>
        <v>0</v>
      </c>
      <c r="K619" s="20">
        <f t="shared" si="229"/>
        <v>0</v>
      </c>
      <c r="L619" s="20">
        <f t="shared" si="229"/>
        <v>0</v>
      </c>
      <c r="M619" s="20">
        <f t="shared" si="229"/>
        <v>0</v>
      </c>
      <c r="N619" s="20">
        <f t="shared" si="229"/>
        <v>0</v>
      </c>
      <c r="O619" s="20">
        <f t="shared" si="229"/>
        <v>0</v>
      </c>
      <c r="P619" s="37"/>
      <c r="Q619" s="37"/>
    </row>
    <row r="620" spans="1:17" s="5" customFormat="1" ht="15" customHeight="1">
      <c r="A620" s="46"/>
      <c r="B620" s="52" t="s">
        <v>41</v>
      </c>
      <c r="C620" s="15" t="s">
        <v>13</v>
      </c>
      <c r="D620" s="18">
        <f>SUM(D622:D631)</f>
        <v>19410620.564999998</v>
      </c>
      <c r="E620" s="18">
        <f>SUM(E622:E631)</f>
        <v>0</v>
      </c>
      <c r="F620" s="18">
        <f>SUM(F622:F631)</f>
        <v>1064932.6600000001</v>
      </c>
      <c r="G620" s="18">
        <f aca="true" t="shared" si="230" ref="G620:O620">SUM(G622:G631)</f>
        <v>0</v>
      </c>
      <c r="H620" s="18">
        <f t="shared" si="230"/>
        <v>0</v>
      </c>
      <c r="I620" s="18">
        <f t="shared" si="230"/>
        <v>0</v>
      </c>
      <c r="J620" s="18">
        <f>SUM(J622:J631)</f>
        <v>18345687.904999997</v>
      </c>
      <c r="K620" s="18">
        <f t="shared" si="230"/>
        <v>0</v>
      </c>
      <c r="L620" s="18">
        <f t="shared" si="230"/>
        <v>0</v>
      </c>
      <c r="M620" s="18">
        <f t="shared" si="230"/>
        <v>0</v>
      </c>
      <c r="N620" s="18">
        <f t="shared" si="230"/>
        <v>21535</v>
      </c>
      <c r="O620" s="18">
        <f t="shared" si="230"/>
        <v>0</v>
      </c>
      <c r="P620" s="52"/>
      <c r="Q620" s="52"/>
    </row>
    <row r="621" spans="1:17" s="5" customFormat="1" ht="15" customHeight="1">
      <c r="A621" s="46"/>
      <c r="B621" s="52"/>
      <c r="C621" s="15" t="s">
        <v>186</v>
      </c>
      <c r="D621" s="18">
        <f>F621+H621+J621+L621</f>
        <v>0</v>
      </c>
      <c r="E621" s="18">
        <f>G621+I621+K621+M621</f>
        <v>0</v>
      </c>
      <c r="F621" s="18">
        <v>0</v>
      </c>
      <c r="G621" s="18">
        <v>0</v>
      </c>
      <c r="H621" s="18">
        <v>0</v>
      </c>
      <c r="I621" s="18">
        <v>0</v>
      </c>
      <c r="J621" s="18">
        <v>0</v>
      </c>
      <c r="K621" s="18">
        <v>0</v>
      </c>
      <c r="L621" s="18">
        <v>0</v>
      </c>
      <c r="M621" s="18">
        <v>0</v>
      </c>
      <c r="N621" s="18">
        <v>0</v>
      </c>
      <c r="O621" s="18">
        <v>0</v>
      </c>
      <c r="P621" s="52"/>
      <c r="Q621" s="52"/>
    </row>
    <row r="622" spans="1:17" s="5" customFormat="1" ht="28.5">
      <c r="A622" s="46"/>
      <c r="B622" s="52"/>
      <c r="C622" s="15" t="s">
        <v>0</v>
      </c>
      <c r="D622" s="18">
        <f>F622+H622+J622+L622</f>
        <v>1750</v>
      </c>
      <c r="E622" s="18">
        <f>G622+I622+K622+M622</f>
        <v>0</v>
      </c>
      <c r="F622" s="18">
        <f aca="true" t="shared" si="231" ref="F622:O622">F19+F287+F299+F383+F407+F491+F514+F586</f>
        <v>1750</v>
      </c>
      <c r="G622" s="18">
        <f t="shared" si="231"/>
        <v>0</v>
      </c>
      <c r="H622" s="18">
        <f t="shared" si="231"/>
        <v>0</v>
      </c>
      <c r="I622" s="18">
        <f t="shared" si="231"/>
        <v>0</v>
      </c>
      <c r="J622" s="18">
        <f t="shared" si="231"/>
        <v>0</v>
      </c>
      <c r="K622" s="18">
        <f t="shared" si="231"/>
        <v>0</v>
      </c>
      <c r="L622" s="18">
        <f t="shared" si="231"/>
        <v>0</v>
      </c>
      <c r="M622" s="18">
        <f t="shared" si="231"/>
        <v>0</v>
      </c>
      <c r="N622" s="18">
        <f t="shared" si="231"/>
        <v>50.00000000000015</v>
      </c>
      <c r="O622" s="18">
        <f t="shared" si="231"/>
        <v>0</v>
      </c>
      <c r="P622" s="52"/>
      <c r="Q622" s="52"/>
    </row>
    <row r="623" spans="1:18" s="5" customFormat="1" ht="28.5">
      <c r="A623" s="46"/>
      <c r="B623" s="52"/>
      <c r="C623" s="15" t="s">
        <v>1</v>
      </c>
      <c r="D623" s="18">
        <f aca="true" t="shared" si="232" ref="D623:D631">F623+H623+J623+L623</f>
        <v>8750</v>
      </c>
      <c r="E623" s="18">
        <f aca="true" t="shared" si="233" ref="E623:E631">G623+I623+K623+M623</f>
        <v>0</v>
      </c>
      <c r="F623" s="18">
        <f aca="true" t="shared" si="234" ref="F623:O623">F20+F288+F300+F384+F408+F492+F515+F587</f>
        <v>8750</v>
      </c>
      <c r="G623" s="18">
        <f t="shared" si="234"/>
        <v>0</v>
      </c>
      <c r="H623" s="18">
        <f t="shared" si="234"/>
        <v>0</v>
      </c>
      <c r="I623" s="18">
        <f t="shared" si="234"/>
        <v>0</v>
      </c>
      <c r="J623" s="18">
        <f t="shared" si="234"/>
        <v>0</v>
      </c>
      <c r="K623" s="18">
        <f t="shared" si="234"/>
        <v>0</v>
      </c>
      <c r="L623" s="18">
        <f t="shared" si="234"/>
        <v>0</v>
      </c>
      <c r="M623" s="18">
        <f t="shared" si="234"/>
        <v>0</v>
      </c>
      <c r="N623" s="18">
        <f t="shared" si="234"/>
        <v>250.00000000000014</v>
      </c>
      <c r="O623" s="18">
        <f t="shared" si="234"/>
        <v>0</v>
      </c>
      <c r="P623" s="52"/>
      <c r="Q623" s="52"/>
      <c r="R623" s="10"/>
    </row>
    <row r="624" spans="1:18" s="5" customFormat="1" ht="28.5">
      <c r="A624" s="46"/>
      <c r="B624" s="52"/>
      <c r="C624" s="15" t="s">
        <v>31</v>
      </c>
      <c r="D624" s="18">
        <f>F624+H624+J624+L624</f>
        <v>1550280.9000000001</v>
      </c>
      <c r="E624" s="18">
        <f t="shared" si="233"/>
        <v>0</v>
      </c>
      <c r="F624" s="18">
        <f aca="true" t="shared" si="235" ref="F624:O624">F21+F289+F301+F385+F409+F493+F516+F588</f>
        <v>122913.1</v>
      </c>
      <c r="G624" s="18">
        <f t="shared" si="235"/>
        <v>0</v>
      </c>
      <c r="H624" s="18">
        <f t="shared" si="235"/>
        <v>0</v>
      </c>
      <c r="I624" s="18">
        <f t="shared" si="235"/>
        <v>0</v>
      </c>
      <c r="J624" s="18">
        <f t="shared" si="235"/>
        <v>1427367.8</v>
      </c>
      <c r="K624" s="18">
        <f t="shared" si="235"/>
        <v>0</v>
      </c>
      <c r="L624" s="18">
        <f t="shared" si="235"/>
        <v>0</v>
      </c>
      <c r="M624" s="18">
        <f t="shared" si="235"/>
        <v>0</v>
      </c>
      <c r="N624" s="18">
        <f t="shared" si="235"/>
        <v>3350</v>
      </c>
      <c r="O624" s="18">
        <f t="shared" si="235"/>
        <v>0</v>
      </c>
      <c r="P624" s="52"/>
      <c r="Q624" s="52"/>
      <c r="R624" s="10"/>
    </row>
    <row r="625" spans="1:18" s="5" customFormat="1" ht="28.5">
      <c r="A625" s="46"/>
      <c r="B625" s="52"/>
      <c r="C625" s="15" t="s">
        <v>32</v>
      </c>
      <c r="D625" s="18">
        <f t="shared" si="232"/>
        <v>1250746.34</v>
      </c>
      <c r="E625" s="18">
        <f t="shared" si="233"/>
        <v>0</v>
      </c>
      <c r="F625" s="18">
        <f aca="true" t="shared" si="236" ref="F625:O625">F22+F290+F302+F386+F410+F494+F517+F589</f>
        <v>121341.01999999999</v>
      </c>
      <c r="G625" s="18">
        <f t="shared" si="236"/>
        <v>0</v>
      </c>
      <c r="H625" s="18">
        <f t="shared" si="236"/>
        <v>0</v>
      </c>
      <c r="I625" s="18">
        <f t="shared" si="236"/>
        <v>0</v>
      </c>
      <c r="J625" s="18">
        <f t="shared" si="236"/>
        <v>1129405.32</v>
      </c>
      <c r="K625" s="18">
        <f t="shared" si="236"/>
        <v>0</v>
      </c>
      <c r="L625" s="18">
        <f t="shared" si="236"/>
        <v>0</v>
      </c>
      <c r="M625" s="18">
        <f t="shared" si="236"/>
        <v>0</v>
      </c>
      <c r="N625" s="18">
        <f t="shared" si="236"/>
        <v>2800</v>
      </c>
      <c r="O625" s="18">
        <f t="shared" si="236"/>
        <v>0</v>
      </c>
      <c r="P625" s="52"/>
      <c r="Q625" s="52"/>
      <c r="R625" s="10"/>
    </row>
    <row r="626" spans="1:18" s="5" customFormat="1" ht="28.5">
      <c r="A626" s="46"/>
      <c r="B626" s="52"/>
      <c r="C626" s="15" t="s">
        <v>33</v>
      </c>
      <c r="D626" s="18">
        <f>F626+H626+J626+L626</f>
        <v>1324419.9200000002</v>
      </c>
      <c r="E626" s="18">
        <f t="shared" si="233"/>
        <v>0</v>
      </c>
      <c r="F626" s="18">
        <f aca="true" t="shared" si="237" ref="F626:O626">F23+F291+F303+F387+F411+F495+F518+F590</f>
        <v>132896.84000000003</v>
      </c>
      <c r="G626" s="18">
        <f t="shared" si="237"/>
        <v>0</v>
      </c>
      <c r="H626" s="18">
        <f t="shared" si="237"/>
        <v>0</v>
      </c>
      <c r="I626" s="18">
        <f t="shared" si="237"/>
        <v>0</v>
      </c>
      <c r="J626" s="18">
        <f t="shared" si="237"/>
        <v>1191523.08</v>
      </c>
      <c r="K626" s="18">
        <f t="shared" si="237"/>
        <v>0</v>
      </c>
      <c r="L626" s="18">
        <f t="shared" si="237"/>
        <v>0</v>
      </c>
      <c r="M626" s="18">
        <f t="shared" si="237"/>
        <v>0</v>
      </c>
      <c r="N626" s="18">
        <f t="shared" si="237"/>
        <v>2360</v>
      </c>
      <c r="O626" s="18">
        <f t="shared" si="237"/>
        <v>0</v>
      </c>
      <c r="P626" s="52"/>
      <c r="Q626" s="52"/>
      <c r="R626" s="10"/>
    </row>
    <row r="627" spans="1:18" s="5" customFormat="1" ht="28.5">
      <c r="A627" s="46"/>
      <c r="B627" s="52"/>
      <c r="C627" s="15" t="s">
        <v>36</v>
      </c>
      <c r="D627" s="18">
        <f t="shared" si="232"/>
        <v>1677499.065</v>
      </c>
      <c r="E627" s="18">
        <f t="shared" si="233"/>
        <v>0</v>
      </c>
      <c r="F627" s="18">
        <f aca="true" t="shared" si="238" ref="F627:O627">F24+F292+F304+F388+F412+F496+F519+F591</f>
        <v>152008.96</v>
      </c>
      <c r="G627" s="18">
        <f t="shared" si="238"/>
        <v>0</v>
      </c>
      <c r="H627" s="18">
        <f t="shared" si="238"/>
        <v>0</v>
      </c>
      <c r="I627" s="18">
        <f t="shared" si="238"/>
        <v>0</v>
      </c>
      <c r="J627" s="18">
        <f t="shared" si="238"/>
        <v>1525490.105</v>
      </c>
      <c r="K627" s="18">
        <f t="shared" si="238"/>
        <v>0</v>
      </c>
      <c r="L627" s="18">
        <f t="shared" si="238"/>
        <v>0</v>
      </c>
      <c r="M627" s="18">
        <f t="shared" si="238"/>
        <v>0</v>
      </c>
      <c r="N627" s="18">
        <f t="shared" si="238"/>
        <v>2875</v>
      </c>
      <c r="O627" s="18">
        <f t="shared" si="238"/>
        <v>0</v>
      </c>
      <c r="P627" s="52"/>
      <c r="Q627" s="52"/>
      <c r="R627" s="10"/>
    </row>
    <row r="628" spans="1:18" s="5" customFormat="1" ht="28.5">
      <c r="A628" s="46"/>
      <c r="B628" s="52"/>
      <c r="C628" s="15" t="s">
        <v>37</v>
      </c>
      <c r="D628" s="18">
        <f>F628+H628+J628+L628</f>
        <v>2497122.6</v>
      </c>
      <c r="E628" s="18">
        <f t="shared" si="233"/>
        <v>0</v>
      </c>
      <c r="F628" s="18">
        <f aca="true" t="shared" si="239" ref="F628:O628">F25+F293+F305+F389+F413+F497+F520+F592</f>
        <v>10501</v>
      </c>
      <c r="G628" s="18">
        <f t="shared" si="239"/>
        <v>0</v>
      </c>
      <c r="H628" s="18">
        <f t="shared" si="239"/>
        <v>0</v>
      </c>
      <c r="I628" s="18">
        <f t="shared" si="239"/>
        <v>0</v>
      </c>
      <c r="J628" s="18">
        <f t="shared" si="239"/>
        <v>2486621.6</v>
      </c>
      <c r="K628" s="18">
        <f t="shared" si="239"/>
        <v>0</v>
      </c>
      <c r="L628" s="18">
        <f t="shared" si="239"/>
        <v>0</v>
      </c>
      <c r="M628" s="18">
        <f t="shared" si="239"/>
        <v>0</v>
      </c>
      <c r="N628" s="18">
        <f t="shared" si="239"/>
        <v>2100</v>
      </c>
      <c r="O628" s="18">
        <f t="shared" si="239"/>
        <v>0</v>
      </c>
      <c r="P628" s="52"/>
      <c r="Q628" s="52"/>
      <c r="R628" s="10"/>
    </row>
    <row r="629" spans="1:18" s="5" customFormat="1" ht="28.5">
      <c r="A629" s="46"/>
      <c r="B629" s="52"/>
      <c r="C629" s="15" t="s">
        <v>38</v>
      </c>
      <c r="D629" s="18">
        <f t="shared" si="232"/>
        <v>3352105.1000000006</v>
      </c>
      <c r="E629" s="18">
        <f t="shared" si="233"/>
        <v>0</v>
      </c>
      <c r="F629" s="18">
        <f aca="true" t="shared" si="240" ref="F629:O629">F26+F294+F306+F390+F414+F498+F521+F593</f>
        <v>145745.7</v>
      </c>
      <c r="G629" s="18">
        <f t="shared" si="240"/>
        <v>0</v>
      </c>
      <c r="H629" s="18">
        <f t="shared" si="240"/>
        <v>0</v>
      </c>
      <c r="I629" s="18">
        <f t="shared" si="240"/>
        <v>0</v>
      </c>
      <c r="J629" s="18">
        <f t="shared" si="240"/>
        <v>3206359.4000000004</v>
      </c>
      <c r="K629" s="18">
        <f t="shared" si="240"/>
        <v>0</v>
      </c>
      <c r="L629" s="18">
        <f t="shared" si="240"/>
        <v>0</v>
      </c>
      <c r="M629" s="18">
        <f t="shared" si="240"/>
        <v>0</v>
      </c>
      <c r="N629" s="18">
        <f t="shared" si="240"/>
        <v>2450</v>
      </c>
      <c r="O629" s="18">
        <f t="shared" si="240"/>
        <v>0</v>
      </c>
      <c r="P629" s="52"/>
      <c r="Q629" s="52"/>
      <c r="R629" s="10"/>
    </row>
    <row r="630" spans="1:18" s="5" customFormat="1" ht="28.5">
      <c r="A630" s="46"/>
      <c r="B630" s="52"/>
      <c r="C630" s="15" t="s">
        <v>39</v>
      </c>
      <c r="D630" s="18">
        <f>F630+H630+J630+L630</f>
        <v>4643539.919999999</v>
      </c>
      <c r="E630" s="18">
        <f t="shared" si="233"/>
        <v>0</v>
      </c>
      <c r="F630" s="18">
        <f aca="true" t="shared" si="241" ref="F630:O630">F27+F295+F307+F391+F415+F499+F522+F594</f>
        <v>184513.52</v>
      </c>
      <c r="G630" s="18">
        <f t="shared" si="241"/>
        <v>0</v>
      </c>
      <c r="H630" s="18">
        <f t="shared" si="241"/>
        <v>0</v>
      </c>
      <c r="I630" s="18">
        <f t="shared" si="241"/>
        <v>0</v>
      </c>
      <c r="J630" s="18">
        <f t="shared" si="241"/>
        <v>4459026.399999999</v>
      </c>
      <c r="K630" s="18">
        <f t="shared" si="241"/>
        <v>0</v>
      </c>
      <c r="L630" s="18">
        <f t="shared" si="241"/>
        <v>0</v>
      </c>
      <c r="M630" s="18">
        <f t="shared" si="241"/>
        <v>0</v>
      </c>
      <c r="N630" s="18">
        <f t="shared" si="241"/>
        <v>3500</v>
      </c>
      <c r="O630" s="18">
        <f t="shared" si="241"/>
        <v>0</v>
      </c>
      <c r="P630" s="52"/>
      <c r="Q630" s="52"/>
      <c r="R630" s="10"/>
    </row>
    <row r="631" spans="1:18" s="5" customFormat="1" ht="28.5">
      <c r="A631" s="46"/>
      <c r="B631" s="52"/>
      <c r="C631" s="15" t="s">
        <v>40</v>
      </c>
      <c r="D631" s="18">
        <f t="shared" si="232"/>
        <v>3104406.7199999997</v>
      </c>
      <c r="E631" s="18">
        <f t="shared" si="233"/>
        <v>0</v>
      </c>
      <c r="F631" s="18">
        <f aca="true" t="shared" si="242" ref="F631:O631">F28+F296+F308+F392+F416+F500+F523+F595</f>
        <v>184512.52</v>
      </c>
      <c r="G631" s="18">
        <f t="shared" si="242"/>
        <v>0</v>
      </c>
      <c r="H631" s="18">
        <f t="shared" si="242"/>
        <v>0</v>
      </c>
      <c r="I631" s="18">
        <f t="shared" si="242"/>
        <v>0</v>
      </c>
      <c r="J631" s="18">
        <f t="shared" si="242"/>
        <v>2919894.1999999997</v>
      </c>
      <c r="K631" s="18">
        <f t="shared" si="242"/>
        <v>0</v>
      </c>
      <c r="L631" s="18">
        <f t="shared" si="242"/>
        <v>0</v>
      </c>
      <c r="M631" s="18">
        <f t="shared" si="242"/>
        <v>0</v>
      </c>
      <c r="N631" s="18">
        <f t="shared" si="242"/>
        <v>1800</v>
      </c>
      <c r="O631" s="18">
        <f t="shared" si="242"/>
        <v>0</v>
      </c>
      <c r="P631" s="52"/>
      <c r="Q631" s="52"/>
      <c r="R631" s="10"/>
    </row>
    <row r="632" spans="1:17" s="5" customFormat="1" ht="62.25" customHeight="1">
      <c r="A632" s="17" t="s">
        <v>17</v>
      </c>
      <c r="B632" s="53" t="s">
        <v>64</v>
      </c>
      <c r="C632" s="53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52"/>
      <c r="Q632" s="52"/>
    </row>
    <row r="633" spans="1:17" s="5" customFormat="1" ht="32.25" customHeight="1">
      <c r="A633" s="46" t="s">
        <v>65</v>
      </c>
      <c r="B633" s="51" t="s">
        <v>66</v>
      </c>
      <c r="C633" s="34" t="s">
        <v>13</v>
      </c>
      <c r="D633" s="18">
        <f>SUM(D635:D644)</f>
        <v>2807653.67</v>
      </c>
      <c r="E633" s="18">
        <f>SUM(E635:E644)</f>
        <v>0</v>
      </c>
      <c r="F633" s="18">
        <f>SUM(F635:F644)</f>
        <v>2807653.67</v>
      </c>
      <c r="G633" s="18">
        <f aca="true" t="shared" si="243" ref="G633:O633">SUM(G635:G644)</f>
        <v>0</v>
      </c>
      <c r="H633" s="18">
        <f t="shared" si="243"/>
        <v>0</v>
      </c>
      <c r="I633" s="18">
        <f t="shared" si="243"/>
        <v>0</v>
      </c>
      <c r="J633" s="18">
        <f t="shared" si="243"/>
        <v>0</v>
      </c>
      <c r="K633" s="18">
        <f t="shared" si="243"/>
        <v>0</v>
      </c>
      <c r="L633" s="18">
        <f t="shared" si="243"/>
        <v>0</v>
      </c>
      <c r="M633" s="18">
        <f t="shared" si="243"/>
        <v>0</v>
      </c>
      <c r="N633" s="18">
        <f t="shared" si="243"/>
        <v>9587</v>
      </c>
      <c r="O633" s="18">
        <f t="shared" si="243"/>
        <v>0</v>
      </c>
      <c r="P633" s="52" t="s">
        <v>16</v>
      </c>
      <c r="Q633" s="52"/>
    </row>
    <row r="634" spans="1:17" s="5" customFormat="1" ht="32.25" customHeight="1">
      <c r="A634" s="46"/>
      <c r="B634" s="51"/>
      <c r="C634" s="15" t="s">
        <v>186</v>
      </c>
      <c r="D634" s="18">
        <f>F634+H634+J634+L634</f>
        <v>0</v>
      </c>
      <c r="E634" s="18">
        <f>G634+I634+K634+M634</f>
        <v>0</v>
      </c>
      <c r="F634" s="18">
        <v>0</v>
      </c>
      <c r="G634" s="18">
        <v>0</v>
      </c>
      <c r="H634" s="18">
        <v>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52"/>
      <c r="Q634" s="52"/>
    </row>
    <row r="635" spans="1:17" s="11" customFormat="1" ht="28.5" customHeight="1">
      <c r="A635" s="46"/>
      <c r="B635" s="51"/>
      <c r="C635" s="15" t="s">
        <v>0</v>
      </c>
      <c r="D635" s="18">
        <f>F635+H635+J635+L635</f>
        <v>0</v>
      </c>
      <c r="E635" s="18">
        <f>G635+I635+K635+M635</f>
        <v>0</v>
      </c>
      <c r="F635" s="18">
        <f>F647+F659+F671+F683+F695+F707+F719+F731+F743+F755+F767+F779+F791+F803+F815+F827+F839+F851+F863+F875+F887+F899+F911+F923+F935+F947+F959+F971</f>
        <v>0</v>
      </c>
      <c r="G635" s="18">
        <f aca="true" t="shared" si="244" ref="G635:O635">SUM(G659,G683,G707,G731,G755,G779,G803,G827,G839,G851,G863,G875,G887,G899,G911,G923,G935,G947,G959,G971)</f>
        <v>0</v>
      </c>
      <c r="H635" s="18">
        <f t="shared" si="244"/>
        <v>0</v>
      </c>
      <c r="I635" s="18">
        <f t="shared" si="244"/>
        <v>0</v>
      </c>
      <c r="J635" s="18">
        <f t="shared" si="244"/>
        <v>0</v>
      </c>
      <c r="K635" s="18">
        <f t="shared" si="244"/>
        <v>0</v>
      </c>
      <c r="L635" s="18">
        <f t="shared" si="244"/>
        <v>0</v>
      </c>
      <c r="M635" s="18">
        <f t="shared" si="244"/>
        <v>0</v>
      </c>
      <c r="N635" s="18">
        <f t="shared" si="244"/>
        <v>0</v>
      </c>
      <c r="O635" s="18">
        <f t="shared" si="244"/>
        <v>0</v>
      </c>
      <c r="P635" s="52"/>
      <c r="Q635" s="52"/>
    </row>
    <row r="636" spans="1:17" s="11" customFormat="1" ht="28.5">
      <c r="A636" s="46"/>
      <c r="B636" s="51"/>
      <c r="C636" s="15" t="s">
        <v>1</v>
      </c>
      <c r="D636" s="18">
        <f aca="true" t="shared" si="245" ref="D636:D644">F636+H636+J636+L636</f>
        <v>18000</v>
      </c>
      <c r="E636" s="18">
        <f aca="true" t="shared" si="246" ref="E636:E644">G636+I636+K636+M636</f>
        <v>0</v>
      </c>
      <c r="F636" s="18">
        <f aca="true" t="shared" si="247" ref="F636:F644">SUM(F660,F684,F708,F732,F756,F780,F804,F828,F840,F852,F864,F876,F888,F900,F912,F924,F936,F948,F960,F972)</f>
        <v>18000</v>
      </c>
      <c r="G636" s="18">
        <f aca="true" t="shared" si="248" ref="G636:O636">SUM(G660,G684,G708,G732,G756,G780,G804,G828,G840,G852,G864,G876,G888,G900,G912,G924,G936,G948,G960,G972)</f>
        <v>0</v>
      </c>
      <c r="H636" s="18">
        <f t="shared" si="248"/>
        <v>0</v>
      </c>
      <c r="I636" s="18">
        <f t="shared" si="248"/>
        <v>0</v>
      </c>
      <c r="J636" s="18">
        <f t="shared" si="248"/>
        <v>0</v>
      </c>
      <c r="K636" s="18">
        <f t="shared" si="248"/>
        <v>0</v>
      </c>
      <c r="L636" s="18">
        <f t="shared" si="248"/>
        <v>0</v>
      </c>
      <c r="M636" s="18">
        <f t="shared" si="248"/>
        <v>0</v>
      </c>
      <c r="N636" s="18">
        <f t="shared" si="248"/>
        <v>1367</v>
      </c>
      <c r="O636" s="18">
        <f t="shared" si="248"/>
        <v>0</v>
      </c>
      <c r="P636" s="52"/>
      <c r="Q636" s="52"/>
    </row>
    <row r="637" spans="1:17" s="11" customFormat="1" ht="28.5">
      <c r="A637" s="46"/>
      <c r="B637" s="51"/>
      <c r="C637" s="15" t="s">
        <v>31</v>
      </c>
      <c r="D637" s="18">
        <f t="shared" si="245"/>
        <v>271429.49</v>
      </c>
      <c r="E637" s="18">
        <f t="shared" si="246"/>
        <v>0</v>
      </c>
      <c r="F637" s="18">
        <f t="shared" si="247"/>
        <v>271429.49</v>
      </c>
      <c r="G637" s="18">
        <f aca="true" t="shared" si="249" ref="G637:O637">SUM(G661,G685,G709,G733,G757,G781,G805,G829,G841,G853,G865,G877,G889,G901,G913,G925,G937,G949,G961,G973)</f>
        <v>0</v>
      </c>
      <c r="H637" s="18">
        <f t="shared" si="249"/>
        <v>0</v>
      </c>
      <c r="I637" s="18">
        <f t="shared" si="249"/>
        <v>0</v>
      </c>
      <c r="J637" s="18">
        <f t="shared" si="249"/>
        <v>0</v>
      </c>
      <c r="K637" s="18">
        <f t="shared" si="249"/>
        <v>0</v>
      </c>
      <c r="L637" s="18">
        <f t="shared" si="249"/>
        <v>0</v>
      </c>
      <c r="M637" s="18">
        <f t="shared" si="249"/>
        <v>0</v>
      </c>
      <c r="N637" s="18">
        <f t="shared" si="249"/>
        <v>1155</v>
      </c>
      <c r="O637" s="18">
        <f t="shared" si="249"/>
        <v>0</v>
      </c>
      <c r="P637" s="52"/>
      <c r="Q637" s="52"/>
    </row>
    <row r="638" spans="1:17" s="11" customFormat="1" ht="28.5">
      <c r="A638" s="46"/>
      <c r="B638" s="51"/>
      <c r="C638" s="15" t="s">
        <v>32</v>
      </c>
      <c r="D638" s="18">
        <f t="shared" si="245"/>
        <v>278811.74</v>
      </c>
      <c r="E638" s="18">
        <f t="shared" si="246"/>
        <v>0</v>
      </c>
      <c r="F638" s="18">
        <f t="shared" si="247"/>
        <v>278811.74</v>
      </c>
      <c r="G638" s="18">
        <f aca="true" t="shared" si="250" ref="G638:O638">SUM(G662,G686,G710,G734,G758,G782,G806,G830,G842,G854,G866,G878,G890,G902,G914,G926,G938,G950,G962,G974)</f>
        <v>0</v>
      </c>
      <c r="H638" s="18">
        <f t="shared" si="250"/>
        <v>0</v>
      </c>
      <c r="I638" s="18">
        <f t="shared" si="250"/>
        <v>0</v>
      </c>
      <c r="J638" s="18">
        <f t="shared" si="250"/>
        <v>0</v>
      </c>
      <c r="K638" s="18">
        <f t="shared" si="250"/>
        <v>0</v>
      </c>
      <c r="L638" s="18">
        <f t="shared" si="250"/>
        <v>0</v>
      </c>
      <c r="M638" s="18">
        <f t="shared" si="250"/>
        <v>0</v>
      </c>
      <c r="N638" s="18">
        <f t="shared" si="250"/>
        <v>1063</v>
      </c>
      <c r="O638" s="18">
        <f t="shared" si="250"/>
        <v>0</v>
      </c>
      <c r="P638" s="52"/>
      <c r="Q638" s="52"/>
    </row>
    <row r="639" spans="1:17" s="11" customFormat="1" ht="28.5">
      <c r="A639" s="46"/>
      <c r="B639" s="51"/>
      <c r="C639" s="15" t="s">
        <v>33</v>
      </c>
      <c r="D639" s="18">
        <f t="shared" si="245"/>
        <v>307595.6</v>
      </c>
      <c r="E639" s="18">
        <f t="shared" si="246"/>
        <v>0</v>
      </c>
      <c r="F639" s="18">
        <f t="shared" si="247"/>
        <v>307595.6</v>
      </c>
      <c r="G639" s="18">
        <f aca="true" t="shared" si="251" ref="G639:O639">SUM(G663,G687,G711,G735,G759,G783,G807,G831,G843,G855,G867,G879,G891,G903,G915,G927,G939,G951,G963,G975)</f>
        <v>0</v>
      </c>
      <c r="H639" s="18">
        <f t="shared" si="251"/>
        <v>0</v>
      </c>
      <c r="I639" s="18">
        <f t="shared" si="251"/>
        <v>0</v>
      </c>
      <c r="J639" s="18">
        <f t="shared" si="251"/>
        <v>0</v>
      </c>
      <c r="K639" s="18">
        <f t="shared" si="251"/>
        <v>0</v>
      </c>
      <c r="L639" s="18">
        <f t="shared" si="251"/>
        <v>0</v>
      </c>
      <c r="M639" s="18">
        <f t="shared" si="251"/>
        <v>0</v>
      </c>
      <c r="N639" s="18">
        <f t="shared" si="251"/>
        <v>885</v>
      </c>
      <c r="O639" s="18">
        <f t="shared" si="251"/>
        <v>0</v>
      </c>
      <c r="P639" s="52"/>
      <c r="Q639" s="52"/>
    </row>
    <row r="640" spans="1:17" s="11" customFormat="1" ht="28.5">
      <c r="A640" s="46"/>
      <c r="B640" s="51"/>
      <c r="C640" s="15" t="s">
        <v>36</v>
      </c>
      <c r="D640" s="18">
        <f t="shared" si="245"/>
        <v>345908.14</v>
      </c>
      <c r="E640" s="18">
        <f t="shared" si="246"/>
        <v>0</v>
      </c>
      <c r="F640" s="18">
        <f t="shared" si="247"/>
        <v>345908.14</v>
      </c>
      <c r="G640" s="18">
        <f aca="true" t="shared" si="252" ref="G640:O640">SUM(G664,G688,G712,G736,G760,G784,G808,G832,G844,G856,G868,G880,G892,G904,G916,G928,G940,G952,G964,G976)</f>
        <v>0</v>
      </c>
      <c r="H640" s="18">
        <f t="shared" si="252"/>
        <v>0</v>
      </c>
      <c r="I640" s="18">
        <f t="shared" si="252"/>
        <v>0</v>
      </c>
      <c r="J640" s="18">
        <f t="shared" si="252"/>
        <v>0</v>
      </c>
      <c r="K640" s="18">
        <f t="shared" si="252"/>
        <v>0</v>
      </c>
      <c r="L640" s="18">
        <f t="shared" si="252"/>
        <v>0</v>
      </c>
      <c r="M640" s="18">
        <f t="shared" si="252"/>
        <v>0</v>
      </c>
      <c r="N640" s="18">
        <f t="shared" si="252"/>
        <v>1125</v>
      </c>
      <c r="O640" s="18">
        <f t="shared" si="252"/>
        <v>0</v>
      </c>
      <c r="P640" s="52"/>
      <c r="Q640" s="52"/>
    </row>
    <row r="641" spans="1:17" s="11" customFormat="1" ht="28.5">
      <c r="A641" s="46"/>
      <c r="B641" s="51"/>
      <c r="C641" s="15" t="s">
        <v>37</v>
      </c>
      <c r="D641" s="18">
        <f t="shared" si="245"/>
        <v>313148.14</v>
      </c>
      <c r="E641" s="18">
        <f t="shared" si="246"/>
        <v>0</v>
      </c>
      <c r="F641" s="18">
        <f t="shared" si="247"/>
        <v>313148.14</v>
      </c>
      <c r="G641" s="18">
        <f aca="true" t="shared" si="253" ref="G641:O641">SUM(G665,G689,G713,G737,G761,G785,G809,G833,G845,G857,G869,G881,G893,G905,G917,G929,G941,G953,G965,G977)</f>
        <v>0</v>
      </c>
      <c r="H641" s="18">
        <f t="shared" si="253"/>
        <v>0</v>
      </c>
      <c r="I641" s="18">
        <f t="shared" si="253"/>
        <v>0</v>
      </c>
      <c r="J641" s="18">
        <f t="shared" si="253"/>
        <v>0</v>
      </c>
      <c r="K641" s="18">
        <f t="shared" si="253"/>
        <v>0</v>
      </c>
      <c r="L641" s="18">
        <f t="shared" si="253"/>
        <v>0</v>
      </c>
      <c r="M641" s="18">
        <f t="shared" si="253"/>
        <v>0</v>
      </c>
      <c r="N641" s="18">
        <f t="shared" si="253"/>
        <v>402</v>
      </c>
      <c r="O641" s="18">
        <f t="shared" si="253"/>
        <v>0</v>
      </c>
      <c r="P641" s="52"/>
      <c r="Q641" s="52"/>
    </row>
    <row r="642" spans="1:17" s="11" customFormat="1" ht="28.5">
      <c r="A642" s="46"/>
      <c r="B642" s="51"/>
      <c r="C642" s="15" t="s">
        <v>38</v>
      </c>
      <c r="D642" s="18">
        <f t="shared" si="245"/>
        <v>380061.07999999996</v>
      </c>
      <c r="E642" s="18">
        <f t="shared" si="246"/>
        <v>0</v>
      </c>
      <c r="F642" s="18">
        <f t="shared" si="247"/>
        <v>380061.07999999996</v>
      </c>
      <c r="G642" s="18">
        <f aca="true" t="shared" si="254" ref="G642:O642">SUM(G666,G690,G714,G738,G762,G786,G810,G834,G846,G858,G870,G882,G894,G906,G918,G930,G942,G954,G966,G978)</f>
        <v>0</v>
      </c>
      <c r="H642" s="18">
        <f t="shared" si="254"/>
        <v>0</v>
      </c>
      <c r="I642" s="18">
        <f t="shared" si="254"/>
        <v>0</v>
      </c>
      <c r="J642" s="18">
        <f t="shared" si="254"/>
        <v>0</v>
      </c>
      <c r="K642" s="18">
        <f t="shared" si="254"/>
        <v>0</v>
      </c>
      <c r="L642" s="18">
        <f t="shared" si="254"/>
        <v>0</v>
      </c>
      <c r="M642" s="18">
        <f t="shared" si="254"/>
        <v>0</v>
      </c>
      <c r="N642" s="18">
        <f t="shared" si="254"/>
        <v>1057</v>
      </c>
      <c r="O642" s="18">
        <f t="shared" si="254"/>
        <v>0</v>
      </c>
      <c r="P642" s="52"/>
      <c r="Q642" s="52"/>
    </row>
    <row r="643" spans="1:17" s="11" customFormat="1" ht="28.5">
      <c r="A643" s="46"/>
      <c r="B643" s="51"/>
      <c r="C643" s="15" t="s">
        <v>39</v>
      </c>
      <c r="D643" s="18">
        <f t="shared" si="245"/>
        <v>376076.83999999997</v>
      </c>
      <c r="E643" s="18">
        <f t="shared" si="246"/>
        <v>0</v>
      </c>
      <c r="F643" s="18">
        <f t="shared" si="247"/>
        <v>376076.83999999997</v>
      </c>
      <c r="G643" s="18">
        <f aca="true" t="shared" si="255" ref="G643:O643">SUM(G667,G691,G715,G739,G763,G787,G811,G835,G847,G859,G871,G883,G895,G907,G919,G931,G943,G955,G967,G979)</f>
        <v>0</v>
      </c>
      <c r="H643" s="18">
        <f t="shared" si="255"/>
        <v>0</v>
      </c>
      <c r="I643" s="18">
        <f t="shared" si="255"/>
        <v>0</v>
      </c>
      <c r="J643" s="18">
        <f t="shared" si="255"/>
        <v>0</v>
      </c>
      <c r="K643" s="18">
        <f t="shared" si="255"/>
        <v>0</v>
      </c>
      <c r="L643" s="18">
        <f t="shared" si="255"/>
        <v>0</v>
      </c>
      <c r="M643" s="18">
        <f t="shared" si="255"/>
        <v>0</v>
      </c>
      <c r="N643" s="18">
        <f t="shared" si="255"/>
        <v>1039</v>
      </c>
      <c r="O643" s="18">
        <f t="shared" si="255"/>
        <v>0</v>
      </c>
      <c r="P643" s="52"/>
      <c r="Q643" s="52"/>
    </row>
    <row r="644" spans="1:17" s="11" customFormat="1" ht="28.5">
      <c r="A644" s="46"/>
      <c r="B644" s="51"/>
      <c r="C644" s="15" t="s">
        <v>40</v>
      </c>
      <c r="D644" s="18">
        <f t="shared" si="245"/>
        <v>516622.64</v>
      </c>
      <c r="E644" s="18">
        <f t="shared" si="246"/>
        <v>0</v>
      </c>
      <c r="F644" s="18">
        <f t="shared" si="247"/>
        <v>516622.64</v>
      </c>
      <c r="G644" s="18">
        <f aca="true" t="shared" si="256" ref="G644:O644">SUM(G668,G692,G716,G740,G764,G788,G812,G836,G848,G860,G872,G884,G896,G908,G920,G932,G944,G956,G968,G980)</f>
        <v>0</v>
      </c>
      <c r="H644" s="18">
        <f t="shared" si="256"/>
        <v>0</v>
      </c>
      <c r="I644" s="18">
        <f t="shared" si="256"/>
        <v>0</v>
      </c>
      <c r="J644" s="18">
        <f t="shared" si="256"/>
        <v>0</v>
      </c>
      <c r="K644" s="18">
        <f t="shared" si="256"/>
        <v>0</v>
      </c>
      <c r="L644" s="18">
        <f t="shared" si="256"/>
        <v>0</v>
      </c>
      <c r="M644" s="18">
        <f t="shared" si="256"/>
        <v>0</v>
      </c>
      <c r="N644" s="18">
        <f t="shared" si="256"/>
        <v>1494</v>
      </c>
      <c r="O644" s="18">
        <f t="shared" si="256"/>
        <v>0</v>
      </c>
      <c r="P644" s="52"/>
      <c r="Q644" s="52"/>
    </row>
    <row r="645" spans="1:20" s="5" customFormat="1" ht="14.25" customHeight="1">
      <c r="A645" s="38" t="s">
        <v>148</v>
      </c>
      <c r="B645" s="36" t="s">
        <v>187</v>
      </c>
      <c r="C645" s="15" t="s">
        <v>13</v>
      </c>
      <c r="D645" s="18">
        <f aca="true" t="shared" si="257" ref="D645:O645">SUM(D647:D656)</f>
        <v>3000</v>
      </c>
      <c r="E645" s="18">
        <f t="shared" si="257"/>
        <v>0</v>
      </c>
      <c r="F645" s="18">
        <f t="shared" si="257"/>
        <v>3000</v>
      </c>
      <c r="G645" s="18">
        <f t="shared" si="257"/>
        <v>0</v>
      </c>
      <c r="H645" s="18">
        <f t="shared" si="257"/>
        <v>0</v>
      </c>
      <c r="I645" s="18">
        <f t="shared" si="257"/>
        <v>0</v>
      </c>
      <c r="J645" s="18">
        <f t="shared" si="257"/>
        <v>0</v>
      </c>
      <c r="K645" s="18">
        <f t="shared" si="257"/>
        <v>0</v>
      </c>
      <c r="L645" s="18">
        <f t="shared" si="257"/>
        <v>0</v>
      </c>
      <c r="M645" s="18">
        <f t="shared" si="257"/>
        <v>0</v>
      </c>
      <c r="N645" s="18">
        <f t="shared" si="257"/>
        <v>0</v>
      </c>
      <c r="O645" s="18">
        <f t="shared" si="257"/>
        <v>0</v>
      </c>
      <c r="P645" s="37" t="s">
        <v>16</v>
      </c>
      <c r="Q645" s="37"/>
      <c r="T645" s="7"/>
    </row>
    <row r="646" spans="1:20" s="5" customFormat="1" ht="14.25" customHeight="1">
      <c r="A646" s="39"/>
      <c r="B646" s="36"/>
      <c r="C646" s="13" t="s">
        <v>186</v>
      </c>
      <c r="D646" s="20">
        <f aca="true" t="shared" si="258" ref="D646:D656">F646+H646+J646+L646</f>
        <v>0</v>
      </c>
      <c r="E646" s="20">
        <f>G646+I646+K646+M646</f>
        <v>0</v>
      </c>
      <c r="F646" s="20">
        <v>0</v>
      </c>
      <c r="G646" s="20">
        <v>0</v>
      </c>
      <c r="H646" s="20">
        <v>0</v>
      </c>
      <c r="I646" s="20">
        <v>0</v>
      </c>
      <c r="J646" s="20">
        <v>0</v>
      </c>
      <c r="K646" s="20">
        <v>0</v>
      </c>
      <c r="L646" s="20">
        <v>0</v>
      </c>
      <c r="M646" s="20">
        <v>0</v>
      </c>
      <c r="N646" s="20">
        <v>0</v>
      </c>
      <c r="O646" s="20">
        <v>0</v>
      </c>
      <c r="P646" s="37"/>
      <c r="Q646" s="37"/>
      <c r="T646" s="7"/>
    </row>
    <row r="647" spans="1:20" ht="15">
      <c r="A647" s="39"/>
      <c r="B647" s="36"/>
      <c r="C647" s="13" t="s">
        <v>0</v>
      </c>
      <c r="D647" s="20">
        <f t="shared" si="258"/>
        <v>0</v>
      </c>
      <c r="E647" s="20">
        <f>G647+I647+K647+M647</f>
        <v>0</v>
      </c>
      <c r="F647" s="20">
        <v>0</v>
      </c>
      <c r="G647" s="20">
        <v>0</v>
      </c>
      <c r="H647" s="20">
        <v>0</v>
      </c>
      <c r="I647" s="20">
        <v>0</v>
      </c>
      <c r="J647" s="20">
        <v>0</v>
      </c>
      <c r="K647" s="20">
        <v>0</v>
      </c>
      <c r="L647" s="20">
        <v>0</v>
      </c>
      <c r="M647" s="20">
        <v>0</v>
      </c>
      <c r="N647" s="20">
        <v>0</v>
      </c>
      <c r="O647" s="20">
        <v>0</v>
      </c>
      <c r="P647" s="37"/>
      <c r="Q647" s="37"/>
      <c r="T647" s="6"/>
    </row>
    <row r="648" spans="1:20" ht="15">
      <c r="A648" s="39"/>
      <c r="B648" s="36"/>
      <c r="C648" s="13" t="s">
        <v>1</v>
      </c>
      <c r="D648" s="20">
        <f t="shared" si="258"/>
        <v>3000</v>
      </c>
      <c r="E648" s="20">
        <f>G648+I648+K648+M648</f>
        <v>0</v>
      </c>
      <c r="F648" s="20">
        <v>3000</v>
      </c>
      <c r="G648" s="20">
        <v>0</v>
      </c>
      <c r="H648" s="20">
        <v>0</v>
      </c>
      <c r="I648" s="20">
        <v>0</v>
      </c>
      <c r="J648" s="20">
        <v>0</v>
      </c>
      <c r="K648" s="20">
        <v>0</v>
      </c>
      <c r="L648" s="20">
        <v>0</v>
      </c>
      <c r="M648" s="20">
        <v>0</v>
      </c>
      <c r="N648" s="20">
        <v>0</v>
      </c>
      <c r="O648" s="20">
        <v>0</v>
      </c>
      <c r="P648" s="37"/>
      <c r="Q648" s="37"/>
      <c r="T648" s="6"/>
    </row>
    <row r="649" spans="1:20" ht="15">
      <c r="A649" s="39"/>
      <c r="B649" s="36"/>
      <c r="C649" s="13" t="s">
        <v>31</v>
      </c>
      <c r="D649" s="20">
        <f t="shared" si="258"/>
        <v>0</v>
      </c>
      <c r="E649" s="20">
        <f>G649+I649+K649+M649</f>
        <v>0</v>
      </c>
      <c r="F649" s="20">
        <v>0</v>
      </c>
      <c r="G649" s="20">
        <v>0</v>
      </c>
      <c r="H649" s="20">
        <v>0</v>
      </c>
      <c r="I649" s="20">
        <v>0</v>
      </c>
      <c r="J649" s="20">
        <v>0</v>
      </c>
      <c r="K649" s="20">
        <v>0</v>
      </c>
      <c r="L649" s="20">
        <v>0</v>
      </c>
      <c r="M649" s="20">
        <v>0</v>
      </c>
      <c r="N649" s="20">
        <v>0</v>
      </c>
      <c r="O649" s="20">
        <v>0</v>
      </c>
      <c r="P649" s="37"/>
      <c r="Q649" s="37"/>
      <c r="T649" s="6"/>
    </row>
    <row r="650" spans="1:20" ht="15">
      <c r="A650" s="39"/>
      <c r="B650" s="36"/>
      <c r="C650" s="13" t="s">
        <v>32</v>
      </c>
      <c r="D650" s="20">
        <f t="shared" si="258"/>
        <v>0</v>
      </c>
      <c r="E650" s="20">
        <f>G650+I650+K650+M650</f>
        <v>0</v>
      </c>
      <c r="F650" s="20">
        <v>0</v>
      </c>
      <c r="G650" s="20">
        <v>0</v>
      </c>
      <c r="H650" s="20">
        <v>0</v>
      </c>
      <c r="I650" s="20">
        <v>0</v>
      </c>
      <c r="J650" s="20">
        <v>0</v>
      </c>
      <c r="K650" s="20">
        <v>0</v>
      </c>
      <c r="L650" s="20">
        <v>0</v>
      </c>
      <c r="M650" s="20">
        <v>0</v>
      </c>
      <c r="N650" s="20">
        <v>0</v>
      </c>
      <c r="O650" s="20">
        <v>0</v>
      </c>
      <c r="P650" s="37"/>
      <c r="Q650" s="37"/>
      <c r="T650" s="6"/>
    </row>
    <row r="651" spans="1:20" ht="15">
      <c r="A651" s="39"/>
      <c r="B651" s="36"/>
      <c r="C651" s="13" t="s">
        <v>33</v>
      </c>
      <c r="D651" s="20">
        <f t="shared" si="258"/>
        <v>0</v>
      </c>
      <c r="E651" s="20">
        <f aca="true" t="shared" si="259" ref="E651:E656">G651+I651+K651+M651</f>
        <v>0</v>
      </c>
      <c r="F651" s="20">
        <v>0</v>
      </c>
      <c r="G651" s="20">
        <v>0</v>
      </c>
      <c r="H651" s="20">
        <v>0</v>
      </c>
      <c r="I651" s="20">
        <v>0</v>
      </c>
      <c r="J651" s="20">
        <v>0</v>
      </c>
      <c r="K651" s="20">
        <v>0</v>
      </c>
      <c r="L651" s="20">
        <v>0</v>
      </c>
      <c r="M651" s="20">
        <v>0</v>
      </c>
      <c r="N651" s="20">
        <v>0</v>
      </c>
      <c r="O651" s="20">
        <v>0</v>
      </c>
      <c r="P651" s="37"/>
      <c r="Q651" s="37"/>
      <c r="T651" s="6"/>
    </row>
    <row r="652" spans="1:20" ht="15">
      <c r="A652" s="39"/>
      <c r="B652" s="36"/>
      <c r="C652" s="13" t="s">
        <v>36</v>
      </c>
      <c r="D652" s="20">
        <f t="shared" si="258"/>
        <v>0</v>
      </c>
      <c r="E652" s="20">
        <f t="shared" si="259"/>
        <v>0</v>
      </c>
      <c r="F652" s="20">
        <v>0</v>
      </c>
      <c r="G652" s="20">
        <v>0</v>
      </c>
      <c r="H652" s="20">
        <v>0</v>
      </c>
      <c r="I652" s="20">
        <v>0</v>
      </c>
      <c r="J652" s="20">
        <v>0</v>
      </c>
      <c r="K652" s="20">
        <v>0</v>
      </c>
      <c r="L652" s="20">
        <v>0</v>
      </c>
      <c r="M652" s="20">
        <v>0</v>
      </c>
      <c r="N652" s="20">
        <v>0</v>
      </c>
      <c r="O652" s="20">
        <v>0</v>
      </c>
      <c r="P652" s="37"/>
      <c r="Q652" s="37"/>
      <c r="T652" s="6"/>
    </row>
    <row r="653" spans="1:20" ht="15">
      <c r="A653" s="39"/>
      <c r="B653" s="36"/>
      <c r="C653" s="13" t="s">
        <v>37</v>
      </c>
      <c r="D653" s="20">
        <f t="shared" si="258"/>
        <v>0</v>
      </c>
      <c r="E653" s="20">
        <f t="shared" si="259"/>
        <v>0</v>
      </c>
      <c r="F653" s="20">
        <v>0</v>
      </c>
      <c r="G653" s="20">
        <v>0</v>
      </c>
      <c r="H653" s="20">
        <v>0</v>
      </c>
      <c r="I653" s="20">
        <v>0</v>
      </c>
      <c r="J653" s="20">
        <v>0</v>
      </c>
      <c r="K653" s="20">
        <v>0</v>
      </c>
      <c r="L653" s="20">
        <v>0</v>
      </c>
      <c r="M653" s="20">
        <v>0</v>
      </c>
      <c r="N653" s="20">
        <v>0</v>
      </c>
      <c r="O653" s="20">
        <v>0</v>
      </c>
      <c r="P653" s="37"/>
      <c r="Q653" s="37"/>
      <c r="T653" s="6"/>
    </row>
    <row r="654" spans="1:17" ht="15">
      <c r="A654" s="39"/>
      <c r="B654" s="36"/>
      <c r="C654" s="13" t="s">
        <v>38</v>
      </c>
      <c r="D654" s="20">
        <f t="shared" si="258"/>
        <v>0</v>
      </c>
      <c r="E654" s="20">
        <f t="shared" si="259"/>
        <v>0</v>
      </c>
      <c r="F654" s="20">
        <v>0</v>
      </c>
      <c r="G654" s="20">
        <v>0</v>
      </c>
      <c r="H654" s="20">
        <v>0</v>
      </c>
      <c r="I654" s="20">
        <v>0</v>
      </c>
      <c r="J654" s="20">
        <v>0</v>
      </c>
      <c r="K654" s="20">
        <v>0</v>
      </c>
      <c r="L654" s="20">
        <v>0</v>
      </c>
      <c r="M654" s="20">
        <v>0</v>
      </c>
      <c r="N654" s="20">
        <v>0</v>
      </c>
      <c r="O654" s="20">
        <v>0</v>
      </c>
      <c r="P654" s="37"/>
      <c r="Q654" s="37"/>
    </row>
    <row r="655" spans="1:17" ht="15">
      <c r="A655" s="39"/>
      <c r="B655" s="36"/>
      <c r="C655" s="13" t="s">
        <v>39</v>
      </c>
      <c r="D655" s="20">
        <f t="shared" si="258"/>
        <v>0</v>
      </c>
      <c r="E655" s="20">
        <f t="shared" si="259"/>
        <v>0</v>
      </c>
      <c r="F655" s="20">
        <v>0</v>
      </c>
      <c r="G655" s="20">
        <v>0</v>
      </c>
      <c r="H655" s="20">
        <v>0</v>
      </c>
      <c r="I655" s="20">
        <v>0</v>
      </c>
      <c r="J655" s="20">
        <v>0</v>
      </c>
      <c r="K655" s="20">
        <v>0</v>
      </c>
      <c r="L655" s="20">
        <v>0</v>
      </c>
      <c r="M655" s="20">
        <v>0</v>
      </c>
      <c r="N655" s="20">
        <v>0</v>
      </c>
      <c r="O655" s="20">
        <v>0</v>
      </c>
      <c r="P655" s="37"/>
      <c r="Q655" s="37"/>
    </row>
    <row r="656" spans="1:17" ht="15">
      <c r="A656" s="39"/>
      <c r="B656" s="36"/>
      <c r="C656" s="13" t="s">
        <v>40</v>
      </c>
      <c r="D656" s="20">
        <f t="shared" si="258"/>
        <v>0</v>
      </c>
      <c r="E656" s="20">
        <f t="shared" si="259"/>
        <v>0</v>
      </c>
      <c r="F656" s="20">
        <v>0</v>
      </c>
      <c r="G656" s="20">
        <v>0</v>
      </c>
      <c r="H656" s="20">
        <v>0</v>
      </c>
      <c r="I656" s="20">
        <v>0</v>
      </c>
      <c r="J656" s="20">
        <v>0</v>
      </c>
      <c r="K656" s="20">
        <v>0</v>
      </c>
      <c r="L656" s="20">
        <v>0</v>
      </c>
      <c r="M656" s="20">
        <v>0</v>
      </c>
      <c r="N656" s="20">
        <v>0</v>
      </c>
      <c r="O656" s="20">
        <v>0</v>
      </c>
      <c r="P656" s="37"/>
      <c r="Q656" s="37"/>
    </row>
    <row r="657" spans="1:20" s="5" customFormat="1" ht="14.25" customHeight="1">
      <c r="A657" s="39"/>
      <c r="B657" s="36" t="s">
        <v>165</v>
      </c>
      <c r="C657" s="15" t="s">
        <v>13</v>
      </c>
      <c r="D657" s="18">
        <f aca="true" t="shared" si="260" ref="D657:O657">SUM(D659:D668)</f>
        <v>8000</v>
      </c>
      <c r="E657" s="18">
        <f t="shared" si="260"/>
        <v>0</v>
      </c>
      <c r="F657" s="18">
        <f t="shared" si="260"/>
        <v>8000</v>
      </c>
      <c r="G657" s="18">
        <f t="shared" si="260"/>
        <v>0</v>
      </c>
      <c r="H657" s="18">
        <f t="shared" si="260"/>
        <v>0</v>
      </c>
      <c r="I657" s="18">
        <f t="shared" si="260"/>
        <v>0</v>
      </c>
      <c r="J657" s="18">
        <f t="shared" si="260"/>
        <v>0</v>
      </c>
      <c r="K657" s="18">
        <f t="shared" si="260"/>
        <v>0</v>
      </c>
      <c r="L657" s="18">
        <f t="shared" si="260"/>
        <v>0</v>
      </c>
      <c r="M657" s="18">
        <f t="shared" si="260"/>
        <v>0</v>
      </c>
      <c r="N657" s="18">
        <f t="shared" si="260"/>
        <v>900</v>
      </c>
      <c r="O657" s="18">
        <f t="shared" si="260"/>
        <v>0</v>
      </c>
      <c r="P657" s="37" t="s">
        <v>16</v>
      </c>
      <c r="Q657" s="37"/>
      <c r="T657" s="7"/>
    </row>
    <row r="658" spans="1:20" s="5" customFormat="1" ht="14.25" customHeight="1">
      <c r="A658" s="39"/>
      <c r="B658" s="36"/>
      <c r="C658" s="13" t="s">
        <v>186</v>
      </c>
      <c r="D658" s="20">
        <f aca="true" t="shared" si="261" ref="D658:E660">F658+H658+J658+L658</f>
        <v>0</v>
      </c>
      <c r="E658" s="20">
        <f t="shared" si="261"/>
        <v>0</v>
      </c>
      <c r="F658" s="20">
        <v>0</v>
      </c>
      <c r="G658" s="20">
        <v>0</v>
      </c>
      <c r="H658" s="20">
        <v>0</v>
      </c>
      <c r="I658" s="20">
        <v>0</v>
      </c>
      <c r="J658" s="20">
        <v>0</v>
      </c>
      <c r="K658" s="20">
        <v>0</v>
      </c>
      <c r="L658" s="20">
        <v>0</v>
      </c>
      <c r="M658" s="20">
        <v>0</v>
      </c>
      <c r="N658" s="20">
        <v>0</v>
      </c>
      <c r="O658" s="20">
        <v>0</v>
      </c>
      <c r="P658" s="37"/>
      <c r="Q658" s="37"/>
      <c r="T658" s="7"/>
    </row>
    <row r="659" spans="1:20" ht="15">
      <c r="A659" s="39"/>
      <c r="B659" s="36"/>
      <c r="C659" s="13" t="s">
        <v>0</v>
      </c>
      <c r="D659" s="20">
        <f t="shared" si="261"/>
        <v>0</v>
      </c>
      <c r="E659" s="20">
        <f t="shared" si="261"/>
        <v>0</v>
      </c>
      <c r="F659" s="20">
        <v>0</v>
      </c>
      <c r="G659" s="20">
        <v>0</v>
      </c>
      <c r="H659" s="20">
        <v>0</v>
      </c>
      <c r="I659" s="20">
        <v>0</v>
      </c>
      <c r="J659" s="20">
        <v>0</v>
      </c>
      <c r="K659" s="20">
        <v>0</v>
      </c>
      <c r="L659" s="20">
        <v>0</v>
      </c>
      <c r="M659" s="20">
        <v>0</v>
      </c>
      <c r="N659" s="20">
        <v>0</v>
      </c>
      <c r="O659" s="20">
        <v>0</v>
      </c>
      <c r="P659" s="37"/>
      <c r="Q659" s="37"/>
      <c r="T659" s="6"/>
    </row>
    <row r="660" spans="1:20" ht="15">
      <c r="A660" s="39"/>
      <c r="B660" s="36"/>
      <c r="C660" s="13" t="s">
        <v>1</v>
      </c>
      <c r="D660" s="20">
        <f t="shared" si="261"/>
        <v>8000</v>
      </c>
      <c r="E660" s="20">
        <f t="shared" si="261"/>
        <v>0</v>
      </c>
      <c r="F660" s="20">
        <v>8000</v>
      </c>
      <c r="G660" s="20">
        <v>0</v>
      </c>
      <c r="H660" s="20">
        <v>0</v>
      </c>
      <c r="I660" s="20">
        <v>0</v>
      </c>
      <c r="J660" s="20">
        <v>0</v>
      </c>
      <c r="K660" s="20">
        <v>0</v>
      </c>
      <c r="L660" s="20">
        <v>0</v>
      </c>
      <c r="M660" s="20">
        <v>0</v>
      </c>
      <c r="N660" s="20">
        <v>900</v>
      </c>
      <c r="O660" s="20">
        <v>0</v>
      </c>
      <c r="P660" s="37"/>
      <c r="Q660" s="37"/>
      <c r="T660" s="6"/>
    </row>
    <row r="661" spans="1:20" ht="15">
      <c r="A661" s="39"/>
      <c r="B661" s="36"/>
      <c r="C661" s="13" t="s">
        <v>31</v>
      </c>
      <c r="D661" s="20">
        <f aca="true" t="shared" si="262" ref="D661:D668">F661+H661+J661+L661</f>
        <v>0</v>
      </c>
      <c r="E661" s="20">
        <f aca="true" t="shared" si="263" ref="E661:E668">G661+I661+K661+M661</f>
        <v>0</v>
      </c>
      <c r="F661" s="20">
        <v>0</v>
      </c>
      <c r="G661" s="20">
        <v>0</v>
      </c>
      <c r="H661" s="20">
        <v>0</v>
      </c>
      <c r="I661" s="20">
        <v>0</v>
      </c>
      <c r="J661" s="20">
        <v>0</v>
      </c>
      <c r="K661" s="20">
        <v>0</v>
      </c>
      <c r="L661" s="20">
        <v>0</v>
      </c>
      <c r="M661" s="20">
        <v>0</v>
      </c>
      <c r="N661" s="20">
        <v>0</v>
      </c>
      <c r="O661" s="20">
        <v>0</v>
      </c>
      <c r="P661" s="37"/>
      <c r="Q661" s="37"/>
      <c r="T661" s="6"/>
    </row>
    <row r="662" spans="1:20" ht="15">
      <c r="A662" s="39"/>
      <c r="B662" s="36"/>
      <c r="C662" s="13" t="s">
        <v>32</v>
      </c>
      <c r="D662" s="20">
        <f t="shared" si="262"/>
        <v>0</v>
      </c>
      <c r="E662" s="20">
        <f>G662+I662+K662+M662</f>
        <v>0</v>
      </c>
      <c r="F662" s="20">
        <v>0</v>
      </c>
      <c r="G662" s="20">
        <v>0</v>
      </c>
      <c r="H662" s="20">
        <v>0</v>
      </c>
      <c r="I662" s="20">
        <v>0</v>
      </c>
      <c r="J662" s="20">
        <v>0</v>
      </c>
      <c r="K662" s="20">
        <v>0</v>
      </c>
      <c r="L662" s="20">
        <v>0</v>
      </c>
      <c r="M662" s="20">
        <v>0</v>
      </c>
      <c r="N662" s="20">
        <v>0</v>
      </c>
      <c r="O662" s="20">
        <v>0</v>
      </c>
      <c r="P662" s="37"/>
      <c r="Q662" s="37"/>
      <c r="T662" s="6"/>
    </row>
    <row r="663" spans="1:20" ht="15">
      <c r="A663" s="39"/>
      <c r="B663" s="36"/>
      <c r="C663" s="13" t="s">
        <v>33</v>
      </c>
      <c r="D663" s="20">
        <f t="shared" si="262"/>
        <v>0</v>
      </c>
      <c r="E663" s="20">
        <f t="shared" si="263"/>
        <v>0</v>
      </c>
      <c r="F663" s="20">
        <v>0</v>
      </c>
      <c r="G663" s="20">
        <v>0</v>
      </c>
      <c r="H663" s="20">
        <v>0</v>
      </c>
      <c r="I663" s="20">
        <v>0</v>
      </c>
      <c r="J663" s="20">
        <v>0</v>
      </c>
      <c r="K663" s="20">
        <v>0</v>
      </c>
      <c r="L663" s="20">
        <v>0</v>
      </c>
      <c r="M663" s="20">
        <v>0</v>
      </c>
      <c r="N663" s="20">
        <v>0</v>
      </c>
      <c r="O663" s="20">
        <v>0</v>
      </c>
      <c r="P663" s="37"/>
      <c r="Q663" s="37"/>
      <c r="T663" s="6"/>
    </row>
    <row r="664" spans="1:20" ht="15">
      <c r="A664" s="39"/>
      <c r="B664" s="36"/>
      <c r="C664" s="13" t="s">
        <v>36</v>
      </c>
      <c r="D664" s="20">
        <f t="shared" si="262"/>
        <v>0</v>
      </c>
      <c r="E664" s="20">
        <f t="shared" si="263"/>
        <v>0</v>
      </c>
      <c r="F664" s="20">
        <v>0</v>
      </c>
      <c r="G664" s="20">
        <v>0</v>
      </c>
      <c r="H664" s="20">
        <v>0</v>
      </c>
      <c r="I664" s="20">
        <v>0</v>
      </c>
      <c r="J664" s="20">
        <v>0</v>
      </c>
      <c r="K664" s="20">
        <v>0</v>
      </c>
      <c r="L664" s="20">
        <v>0</v>
      </c>
      <c r="M664" s="20">
        <v>0</v>
      </c>
      <c r="N664" s="20">
        <v>0</v>
      </c>
      <c r="O664" s="20">
        <v>0</v>
      </c>
      <c r="P664" s="37"/>
      <c r="Q664" s="37"/>
      <c r="T664" s="6"/>
    </row>
    <row r="665" spans="1:20" ht="15">
      <c r="A665" s="39"/>
      <c r="B665" s="36"/>
      <c r="C665" s="13" t="s">
        <v>37</v>
      </c>
      <c r="D665" s="20">
        <f t="shared" si="262"/>
        <v>0</v>
      </c>
      <c r="E665" s="20">
        <f t="shared" si="263"/>
        <v>0</v>
      </c>
      <c r="F665" s="20">
        <v>0</v>
      </c>
      <c r="G665" s="20">
        <v>0</v>
      </c>
      <c r="H665" s="20">
        <v>0</v>
      </c>
      <c r="I665" s="20">
        <v>0</v>
      </c>
      <c r="J665" s="20">
        <v>0</v>
      </c>
      <c r="K665" s="20">
        <v>0</v>
      </c>
      <c r="L665" s="20">
        <v>0</v>
      </c>
      <c r="M665" s="20">
        <v>0</v>
      </c>
      <c r="N665" s="20">
        <v>0</v>
      </c>
      <c r="O665" s="20">
        <v>0</v>
      </c>
      <c r="P665" s="37"/>
      <c r="Q665" s="37"/>
      <c r="T665" s="6"/>
    </row>
    <row r="666" spans="1:17" ht="15">
      <c r="A666" s="39"/>
      <c r="B666" s="36"/>
      <c r="C666" s="13" t="s">
        <v>38</v>
      </c>
      <c r="D666" s="20">
        <f t="shared" si="262"/>
        <v>0</v>
      </c>
      <c r="E666" s="20">
        <f t="shared" si="263"/>
        <v>0</v>
      </c>
      <c r="F666" s="20">
        <v>0</v>
      </c>
      <c r="G666" s="20">
        <v>0</v>
      </c>
      <c r="H666" s="20">
        <v>0</v>
      </c>
      <c r="I666" s="20">
        <v>0</v>
      </c>
      <c r="J666" s="20">
        <v>0</v>
      </c>
      <c r="K666" s="20">
        <v>0</v>
      </c>
      <c r="L666" s="20">
        <v>0</v>
      </c>
      <c r="M666" s="20">
        <v>0</v>
      </c>
      <c r="N666" s="20">
        <v>0</v>
      </c>
      <c r="O666" s="20">
        <v>0</v>
      </c>
      <c r="P666" s="37"/>
      <c r="Q666" s="37"/>
    </row>
    <row r="667" spans="1:17" ht="15">
      <c r="A667" s="39"/>
      <c r="B667" s="36"/>
      <c r="C667" s="13" t="s">
        <v>39</v>
      </c>
      <c r="D667" s="20">
        <f t="shared" si="262"/>
        <v>0</v>
      </c>
      <c r="E667" s="20">
        <f t="shared" si="263"/>
        <v>0</v>
      </c>
      <c r="F667" s="20">
        <v>0</v>
      </c>
      <c r="G667" s="20">
        <v>0</v>
      </c>
      <c r="H667" s="20">
        <v>0</v>
      </c>
      <c r="I667" s="20">
        <v>0</v>
      </c>
      <c r="J667" s="20">
        <v>0</v>
      </c>
      <c r="K667" s="20">
        <v>0</v>
      </c>
      <c r="L667" s="20">
        <v>0</v>
      </c>
      <c r="M667" s="20">
        <v>0</v>
      </c>
      <c r="N667" s="20">
        <v>0</v>
      </c>
      <c r="O667" s="20">
        <v>0</v>
      </c>
      <c r="P667" s="37"/>
      <c r="Q667" s="37"/>
    </row>
    <row r="668" spans="1:17" ht="15">
      <c r="A668" s="40"/>
      <c r="B668" s="36"/>
      <c r="C668" s="13" t="s">
        <v>40</v>
      </c>
      <c r="D668" s="20">
        <f t="shared" si="262"/>
        <v>0</v>
      </c>
      <c r="E668" s="20">
        <f t="shared" si="263"/>
        <v>0</v>
      </c>
      <c r="F668" s="20">
        <v>0</v>
      </c>
      <c r="G668" s="20">
        <v>0</v>
      </c>
      <c r="H668" s="20">
        <v>0</v>
      </c>
      <c r="I668" s="20">
        <v>0</v>
      </c>
      <c r="J668" s="20">
        <v>0</v>
      </c>
      <c r="K668" s="20">
        <v>0</v>
      </c>
      <c r="L668" s="20">
        <v>0</v>
      </c>
      <c r="M668" s="20">
        <v>0</v>
      </c>
      <c r="N668" s="20">
        <v>0</v>
      </c>
      <c r="O668" s="20">
        <v>0</v>
      </c>
      <c r="P668" s="37"/>
      <c r="Q668" s="37"/>
    </row>
    <row r="669" spans="1:20" s="5" customFormat="1" ht="14.25" customHeight="1">
      <c r="A669" s="38" t="s">
        <v>67</v>
      </c>
      <c r="B669" s="36" t="s">
        <v>188</v>
      </c>
      <c r="C669" s="15" t="s">
        <v>13</v>
      </c>
      <c r="D669" s="18">
        <f aca="true" t="shared" si="264" ref="D669:O669">SUM(D671:D680)</f>
        <v>4000</v>
      </c>
      <c r="E669" s="18">
        <f t="shared" si="264"/>
        <v>0</v>
      </c>
      <c r="F669" s="18">
        <f t="shared" si="264"/>
        <v>4000</v>
      </c>
      <c r="G669" s="18">
        <f t="shared" si="264"/>
        <v>0</v>
      </c>
      <c r="H669" s="18">
        <f t="shared" si="264"/>
        <v>0</v>
      </c>
      <c r="I669" s="18">
        <f t="shared" si="264"/>
        <v>0</v>
      </c>
      <c r="J669" s="18">
        <f t="shared" si="264"/>
        <v>0</v>
      </c>
      <c r="K669" s="18">
        <f t="shared" si="264"/>
        <v>0</v>
      </c>
      <c r="L669" s="18">
        <f t="shared" si="264"/>
        <v>0</v>
      </c>
      <c r="M669" s="18">
        <f t="shared" si="264"/>
        <v>0</v>
      </c>
      <c r="N669" s="18">
        <f t="shared" si="264"/>
        <v>0</v>
      </c>
      <c r="O669" s="18">
        <f t="shared" si="264"/>
        <v>0</v>
      </c>
      <c r="P669" s="37" t="s">
        <v>16</v>
      </c>
      <c r="Q669" s="37"/>
      <c r="T669" s="7"/>
    </row>
    <row r="670" spans="1:20" s="5" customFormat="1" ht="14.25" customHeight="1">
      <c r="A670" s="39"/>
      <c r="B670" s="36"/>
      <c r="C670" s="13" t="s">
        <v>186</v>
      </c>
      <c r="D670" s="20">
        <f aca="true" t="shared" si="265" ref="D670:D680">F670+H670+J670+L670</f>
        <v>0</v>
      </c>
      <c r="E670" s="20">
        <f aca="true" t="shared" si="266" ref="E670:E680">G670+I670+K670+M670</f>
        <v>0</v>
      </c>
      <c r="F670" s="20">
        <v>0</v>
      </c>
      <c r="G670" s="20">
        <v>0</v>
      </c>
      <c r="H670" s="20">
        <v>0</v>
      </c>
      <c r="I670" s="20">
        <v>0</v>
      </c>
      <c r="J670" s="20">
        <v>0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37"/>
      <c r="Q670" s="37"/>
      <c r="T670" s="7"/>
    </row>
    <row r="671" spans="1:20" ht="15">
      <c r="A671" s="39"/>
      <c r="B671" s="36"/>
      <c r="C671" s="13" t="s">
        <v>0</v>
      </c>
      <c r="D671" s="20">
        <f t="shared" si="265"/>
        <v>0</v>
      </c>
      <c r="E671" s="20">
        <f t="shared" si="266"/>
        <v>0</v>
      </c>
      <c r="F671" s="20">
        <v>0</v>
      </c>
      <c r="G671" s="20">
        <v>0</v>
      </c>
      <c r="H671" s="20">
        <v>0</v>
      </c>
      <c r="I671" s="20">
        <v>0</v>
      </c>
      <c r="J671" s="20">
        <v>0</v>
      </c>
      <c r="K671" s="20">
        <v>0</v>
      </c>
      <c r="L671" s="20">
        <v>0</v>
      </c>
      <c r="M671" s="20">
        <v>0</v>
      </c>
      <c r="N671" s="20">
        <v>0</v>
      </c>
      <c r="O671" s="20">
        <v>0</v>
      </c>
      <c r="P671" s="37"/>
      <c r="Q671" s="37"/>
      <c r="T671" s="6"/>
    </row>
    <row r="672" spans="1:20" ht="15">
      <c r="A672" s="39"/>
      <c r="B672" s="36"/>
      <c r="C672" s="13" t="s">
        <v>1</v>
      </c>
      <c r="D672" s="20">
        <f t="shared" si="265"/>
        <v>4000</v>
      </c>
      <c r="E672" s="20">
        <f t="shared" si="266"/>
        <v>0</v>
      </c>
      <c r="F672" s="20">
        <v>4000</v>
      </c>
      <c r="G672" s="20">
        <v>0</v>
      </c>
      <c r="H672" s="20">
        <v>0</v>
      </c>
      <c r="I672" s="20">
        <v>0</v>
      </c>
      <c r="J672" s="20">
        <v>0</v>
      </c>
      <c r="K672" s="20">
        <v>0</v>
      </c>
      <c r="L672" s="20">
        <v>0</v>
      </c>
      <c r="M672" s="20">
        <v>0</v>
      </c>
      <c r="N672" s="20">
        <v>0</v>
      </c>
      <c r="O672" s="20">
        <v>0</v>
      </c>
      <c r="P672" s="37"/>
      <c r="Q672" s="37"/>
      <c r="T672" s="6"/>
    </row>
    <row r="673" spans="1:20" ht="15">
      <c r="A673" s="39"/>
      <c r="B673" s="36"/>
      <c r="C673" s="13" t="s">
        <v>31</v>
      </c>
      <c r="D673" s="20">
        <f t="shared" si="265"/>
        <v>0</v>
      </c>
      <c r="E673" s="20">
        <f t="shared" si="266"/>
        <v>0</v>
      </c>
      <c r="F673" s="20">
        <v>0</v>
      </c>
      <c r="G673" s="20">
        <v>0</v>
      </c>
      <c r="H673" s="20">
        <v>0</v>
      </c>
      <c r="I673" s="20">
        <v>0</v>
      </c>
      <c r="J673" s="20">
        <v>0</v>
      </c>
      <c r="K673" s="20">
        <v>0</v>
      </c>
      <c r="L673" s="20">
        <v>0</v>
      </c>
      <c r="M673" s="20">
        <v>0</v>
      </c>
      <c r="N673" s="20">
        <v>0</v>
      </c>
      <c r="O673" s="20">
        <v>0</v>
      </c>
      <c r="P673" s="37"/>
      <c r="Q673" s="37"/>
      <c r="T673" s="6"/>
    </row>
    <row r="674" spans="1:20" ht="15">
      <c r="A674" s="39"/>
      <c r="B674" s="36"/>
      <c r="C674" s="13" t="s">
        <v>32</v>
      </c>
      <c r="D674" s="20">
        <f t="shared" si="265"/>
        <v>0</v>
      </c>
      <c r="E674" s="20">
        <f t="shared" si="266"/>
        <v>0</v>
      </c>
      <c r="F674" s="20">
        <v>0</v>
      </c>
      <c r="G674" s="20">
        <v>0</v>
      </c>
      <c r="H674" s="20">
        <v>0</v>
      </c>
      <c r="I674" s="20">
        <v>0</v>
      </c>
      <c r="J674" s="20">
        <v>0</v>
      </c>
      <c r="K674" s="20">
        <v>0</v>
      </c>
      <c r="L674" s="20">
        <v>0</v>
      </c>
      <c r="M674" s="20">
        <v>0</v>
      </c>
      <c r="N674" s="20">
        <v>0</v>
      </c>
      <c r="O674" s="20">
        <v>0</v>
      </c>
      <c r="P674" s="37"/>
      <c r="Q674" s="37"/>
      <c r="T674" s="6"/>
    </row>
    <row r="675" spans="1:20" ht="15">
      <c r="A675" s="39"/>
      <c r="B675" s="36"/>
      <c r="C675" s="13" t="s">
        <v>33</v>
      </c>
      <c r="D675" s="20">
        <f t="shared" si="265"/>
        <v>0</v>
      </c>
      <c r="E675" s="20">
        <f t="shared" si="266"/>
        <v>0</v>
      </c>
      <c r="F675" s="20">
        <v>0</v>
      </c>
      <c r="G675" s="20">
        <v>0</v>
      </c>
      <c r="H675" s="20">
        <v>0</v>
      </c>
      <c r="I675" s="20">
        <v>0</v>
      </c>
      <c r="J675" s="20">
        <v>0</v>
      </c>
      <c r="K675" s="20">
        <v>0</v>
      </c>
      <c r="L675" s="20">
        <v>0</v>
      </c>
      <c r="M675" s="20">
        <v>0</v>
      </c>
      <c r="N675" s="20">
        <v>0</v>
      </c>
      <c r="O675" s="20">
        <v>0</v>
      </c>
      <c r="P675" s="37"/>
      <c r="Q675" s="37"/>
      <c r="T675" s="6"/>
    </row>
    <row r="676" spans="1:20" ht="15">
      <c r="A676" s="39"/>
      <c r="B676" s="36"/>
      <c r="C676" s="13" t="s">
        <v>36</v>
      </c>
      <c r="D676" s="20">
        <f t="shared" si="265"/>
        <v>0</v>
      </c>
      <c r="E676" s="20">
        <f t="shared" si="266"/>
        <v>0</v>
      </c>
      <c r="F676" s="20">
        <v>0</v>
      </c>
      <c r="G676" s="20">
        <v>0</v>
      </c>
      <c r="H676" s="20">
        <v>0</v>
      </c>
      <c r="I676" s="20">
        <v>0</v>
      </c>
      <c r="J676" s="20">
        <v>0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37"/>
      <c r="Q676" s="37"/>
      <c r="T676" s="6"/>
    </row>
    <row r="677" spans="1:20" ht="15">
      <c r="A677" s="39"/>
      <c r="B677" s="36"/>
      <c r="C677" s="13" t="s">
        <v>37</v>
      </c>
      <c r="D677" s="20">
        <f t="shared" si="265"/>
        <v>0</v>
      </c>
      <c r="E677" s="20">
        <f t="shared" si="266"/>
        <v>0</v>
      </c>
      <c r="F677" s="20">
        <v>0</v>
      </c>
      <c r="G677" s="20">
        <v>0</v>
      </c>
      <c r="H677" s="20">
        <v>0</v>
      </c>
      <c r="I677" s="20">
        <v>0</v>
      </c>
      <c r="J677" s="20">
        <v>0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37"/>
      <c r="Q677" s="37"/>
      <c r="T677" s="6"/>
    </row>
    <row r="678" spans="1:17" ht="15">
      <c r="A678" s="39"/>
      <c r="B678" s="36"/>
      <c r="C678" s="13" t="s">
        <v>38</v>
      </c>
      <c r="D678" s="20">
        <f t="shared" si="265"/>
        <v>0</v>
      </c>
      <c r="E678" s="20">
        <f t="shared" si="266"/>
        <v>0</v>
      </c>
      <c r="F678" s="20">
        <v>0</v>
      </c>
      <c r="G678" s="20">
        <v>0</v>
      </c>
      <c r="H678" s="20">
        <v>0</v>
      </c>
      <c r="I678" s="20">
        <v>0</v>
      </c>
      <c r="J678" s="20">
        <v>0</v>
      </c>
      <c r="K678" s="20">
        <v>0</v>
      </c>
      <c r="L678" s="20">
        <v>0</v>
      </c>
      <c r="M678" s="20">
        <v>0</v>
      </c>
      <c r="N678" s="20">
        <v>0</v>
      </c>
      <c r="O678" s="20">
        <v>0</v>
      </c>
      <c r="P678" s="37"/>
      <c r="Q678" s="37"/>
    </row>
    <row r="679" spans="1:17" ht="15">
      <c r="A679" s="39"/>
      <c r="B679" s="36"/>
      <c r="C679" s="13" t="s">
        <v>39</v>
      </c>
      <c r="D679" s="20">
        <f t="shared" si="265"/>
        <v>0</v>
      </c>
      <c r="E679" s="20">
        <f t="shared" si="266"/>
        <v>0</v>
      </c>
      <c r="F679" s="20">
        <v>0</v>
      </c>
      <c r="G679" s="20">
        <v>0</v>
      </c>
      <c r="H679" s="20">
        <v>0</v>
      </c>
      <c r="I679" s="20">
        <v>0</v>
      </c>
      <c r="J679" s="20">
        <v>0</v>
      </c>
      <c r="K679" s="20">
        <v>0</v>
      </c>
      <c r="L679" s="20">
        <v>0</v>
      </c>
      <c r="M679" s="20">
        <v>0</v>
      </c>
      <c r="N679" s="20">
        <v>0</v>
      </c>
      <c r="O679" s="20">
        <v>0</v>
      </c>
      <c r="P679" s="37"/>
      <c r="Q679" s="37"/>
    </row>
    <row r="680" spans="1:17" ht="15">
      <c r="A680" s="39"/>
      <c r="B680" s="36"/>
      <c r="C680" s="13" t="s">
        <v>40</v>
      </c>
      <c r="D680" s="20">
        <f t="shared" si="265"/>
        <v>0</v>
      </c>
      <c r="E680" s="20">
        <f t="shared" si="266"/>
        <v>0</v>
      </c>
      <c r="F680" s="20">
        <v>0</v>
      </c>
      <c r="G680" s="20">
        <v>0</v>
      </c>
      <c r="H680" s="20">
        <v>0</v>
      </c>
      <c r="I680" s="20">
        <v>0</v>
      </c>
      <c r="J680" s="20">
        <v>0</v>
      </c>
      <c r="K680" s="20">
        <v>0</v>
      </c>
      <c r="L680" s="20">
        <v>0</v>
      </c>
      <c r="M680" s="20">
        <v>0</v>
      </c>
      <c r="N680" s="20">
        <v>0</v>
      </c>
      <c r="O680" s="20">
        <v>0</v>
      </c>
      <c r="P680" s="37"/>
      <c r="Q680" s="37"/>
    </row>
    <row r="681" spans="1:20" s="5" customFormat="1" ht="14.25" customHeight="1">
      <c r="A681" s="39"/>
      <c r="B681" s="36" t="s">
        <v>166</v>
      </c>
      <c r="C681" s="15" t="s">
        <v>13</v>
      </c>
      <c r="D681" s="18">
        <f aca="true" t="shared" si="267" ref="D681:O681">SUM(D683:D692)</f>
        <v>10000</v>
      </c>
      <c r="E681" s="18">
        <f t="shared" si="267"/>
        <v>0</v>
      </c>
      <c r="F681" s="18">
        <f t="shared" si="267"/>
        <v>10000</v>
      </c>
      <c r="G681" s="18">
        <f t="shared" si="267"/>
        <v>0</v>
      </c>
      <c r="H681" s="18">
        <f t="shared" si="267"/>
        <v>0</v>
      </c>
      <c r="I681" s="18">
        <f t="shared" si="267"/>
        <v>0</v>
      </c>
      <c r="J681" s="18">
        <f t="shared" si="267"/>
        <v>0</v>
      </c>
      <c r="K681" s="18">
        <f t="shared" si="267"/>
        <v>0</v>
      </c>
      <c r="L681" s="18">
        <f t="shared" si="267"/>
        <v>0</v>
      </c>
      <c r="M681" s="18">
        <f t="shared" si="267"/>
        <v>0</v>
      </c>
      <c r="N681" s="18">
        <f t="shared" si="267"/>
        <v>467</v>
      </c>
      <c r="O681" s="18">
        <f t="shared" si="267"/>
        <v>0</v>
      </c>
      <c r="P681" s="37" t="s">
        <v>16</v>
      </c>
      <c r="Q681" s="37"/>
      <c r="T681" s="7"/>
    </row>
    <row r="682" spans="1:20" s="5" customFormat="1" ht="14.25" customHeight="1">
      <c r="A682" s="39"/>
      <c r="B682" s="36"/>
      <c r="C682" s="13" t="s">
        <v>186</v>
      </c>
      <c r="D682" s="20">
        <f aca="true" t="shared" si="268" ref="D682:E684">F682+H682+J682+L682</f>
        <v>0</v>
      </c>
      <c r="E682" s="20">
        <f t="shared" si="268"/>
        <v>0</v>
      </c>
      <c r="F682" s="20">
        <v>0</v>
      </c>
      <c r="G682" s="20">
        <v>0</v>
      </c>
      <c r="H682" s="20">
        <v>0</v>
      </c>
      <c r="I682" s="20">
        <v>0</v>
      </c>
      <c r="J682" s="20">
        <v>0</v>
      </c>
      <c r="K682" s="20">
        <v>0</v>
      </c>
      <c r="L682" s="20">
        <v>0</v>
      </c>
      <c r="M682" s="20">
        <v>0</v>
      </c>
      <c r="N682" s="20">
        <v>0</v>
      </c>
      <c r="O682" s="20">
        <v>0</v>
      </c>
      <c r="P682" s="37"/>
      <c r="Q682" s="37"/>
      <c r="T682" s="7"/>
    </row>
    <row r="683" spans="1:20" ht="15">
      <c r="A683" s="39"/>
      <c r="B683" s="36"/>
      <c r="C683" s="13" t="s">
        <v>0</v>
      </c>
      <c r="D683" s="20">
        <f t="shared" si="268"/>
        <v>0</v>
      </c>
      <c r="E683" s="20">
        <f t="shared" si="268"/>
        <v>0</v>
      </c>
      <c r="F683" s="20">
        <v>0</v>
      </c>
      <c r="G683" s="20">
        <v>0</v>
      </c>
      <c r="H683" s="20">
        <v>0</v>
      </c>
      <c r="I683" s="20">
        <v>0</v>
      </c>
      <c r="J683" s="20">
        <v>0</v>
      </c>
      <c r="K683" s="20">
        <v>0</v>
      </c>
      <c r="L683" s="20">
        <v>0</v>
      </c>
      <c r="M683" s="20">
        <v>0</v>
      </c>
      <c r="N683" s="20">
        <v>0</v>
      </c>
      <c r="O683" s="20">
        <v>0</v>
      </c>
      <c r="P683" s="37"/>
      <c r="Q683" s="37"/>
      <c r="T683" s="6"/>
    </row>
    <row r="684" spans="1:20" ht="15">
      <c r="A684" s="39"/>
      <c r="B684" s="36"/>
      <c r="C684" s="13" t="s">
        <v>1</v>
      </c>
      <c r="D684" s="20">
        <f t="shared" si="268"/>
        <v>10000</v>
      </c>
      <c r="E684" s="20">
        <f t="shared" si="268"/>
        <v>0</v>
      </c>
      <c r="F684" s="20">
        <v>10000</v>
      </c>
      <c r="G684" s="20">
        <v>0</v>
      </c>
      <c r="H684" s="20">
        <v>0</v>
      </c>
      <c r="I684" s="20">
        <v>0</v>
      </c>
      <c r="J684" s="20">
        <v>0</v>
      </c>
      <c r="K684" s="20">
        <v>0</v>
      </c>
      <c r="L684" s="20">
        <v>0</v>
      </c>
      <c r="M684" s="20">
        <v>0</v>
      </c>
      <c r="N684" s="20">
        <v>467</v>
      </c>
      <c r="O684" s="20">
        <v>0</v>
      </c>
      <c r="P684" s="37"/>
      <c r="Q684" s="37"/>
      <c r="T684" s="6"/>
    </row>
    <row r="685" spans="1:20" ht="15">
      <c r="A685" s="39"/>
      <c r="B685" s="36"/>
      <c r="C685" s="13" t="s">
        <v>31</v>
      </c>
      <c r="D685" s="20">
        <f aca="true" t="shared" si="269" ref="D685:D692">F685+H685+J685+L685</f>
        <v>0</v>
      </c>
      <c r="E685" s="20">
        <f aca="true" t="shared" si="270" ref="E685:E692">G685+I685+K685+M685</f>
        <v>0</v>
      </c>
      <c r="F685" s="20">
        <v>0</v>
      </c>
      <c r="G685" s="20">
        <v>0</v>
      </c>
      <c r="H685" s="20">
        <v>0</v>
      </c>
      <c r="I685" s="20">
        <v>0</v>
      </c>
      <c r="J685" s="20">
        <v>0</v>
      </c>
      <c r="K685" s="20">
        <v>0</v>
      </c>
      <c r="L685" s="20">
        <v>0</v>
      </c>
      <c r="M685" s="20">
        <v>0</v>
      </c>
      <c r="N685" s="20">
        <v>0</v>
      </c>
      <c r="O685" s="20">
        <v>0</v>
      </c>
      <c r="P685" s="37"/>
      <c r="Q685" s="37"/>
      <c r="T685" s="6"/>
    </row>
    <row r="686" spans="1:20" ht="15">
      <c r="A686" s="39"/>
      <c r="B686" s="36"/>
      <c r="C686" s="13" t="s">
        <v>32</v>
      </c>
      <c r="D686" s="20">
        <f t="shared" si="269"/>
        <v>0</v>
      </c>
      <c r="E686" s="20">
        <f t="shared" si="270"/>
        <v>0</v>
      </c>
      <c r="F686" s="20">
        <v>0</v>
      </c>
      <c r="G686" s="20">
        <v>0</v>
      </c>
      <c r="H686" s="20">
        <v>0</v>
      </c>
      <c r="I686" s="20">
        <v>0</v>
      </c>
      <c r="J686" s="20">
        <v>0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37"/>
      <c r="Q686" s="37"/>
      <c r="T686" s="6"/>
    </row>
    <row r="687" spans="1:20" ht="15">
      <c r="A687" s="39"/>
      <c r="B687" s="36"/>
      <c r="C687" s="13" t="s">
        <v>33</v>
      </c>
      <c r="D687" s="20">
        <f t="shared" si="269"/>
        <v>0</v>
      </c>
      <c r="E687" s="20">
        <f t="shared" si="270"/>
        <v>0</v>
      </c>
      <c r="F687" s="20">
        <v>0</v>
      </c>
      <c r="G687" s="20">
        <v>0</v>
      </c>
      <c r="H687" s="20">
        <v>0</v>
      </c>
      <c r="I687" s="20">
        <v>0</v>
      </c>
      <c r="J687" s="20">
        <v>0</v>
      </c>
      <c r="K687" s="20">
        <v>0</v>
      </c>
      <c r="L687" s="20">
        <v>0</v>
      </c>
      <c r="M687" s="20">
        <v>0</v>
      </c>
      <c r="N687" s="20">
        <v>0</v>
      </c>
      <c r="O687" s="20">
        <v>0</v>
      </c>
      <c r="P687" s="37"/>
      <c r="Q687" s="37"/>
      <c r="T687" s="6"/>
    </row>
    <row r="688" spans="1:20" ht="15">
      <c r="A688" s="39"/>
      <c r="B688" s="36"/>
      <c r="C688" s="13" t="s">
        <v>36</v>
      </c>
      <c r="D688" s="20">
        <f t="shared" si="269"/>
        <v>0</v>
      </c>
      <c r="E688" s="20">
        <f t="shared" si="270"/>
        <v>0</v>
      </c>
      <c r="F688" s="20">
        <v>0</v>
      </c>
      <c r="G688" s="20">
        <v>0</v>
      </c>
      <c r="H688" s="20">
        <v>0</v>
      </c>
      <c r="I688" s="20">
        <v>0</v>
      </c>
      <c r="J688" s="20">
        <v>0</v>
      </c>
      <c r="K688" s="20">
        <v>0</v>
      </c>
      <c r="L688" s="20">
        <v>0</v>
      </c>
      <c r="M688" s="20">
        <v>0</v>
      </c>
      <c r="N688" s="20">
        <v>0</v>
      </c>
      <c r="O688" s="20">
        <v>0</v>
      </c>
      <c r="P688" s="37"/>
      <c r="Q688" s="37"/>
      <c r="T688" s="6"/>
    </row>
    <row r="689" spans="1:20" ht="15">
      <c r="A689" s="39"/>
      <c r="B689" s="36"/>
      <c r="C689" s="13" t="s">
        <v>37</v>
      </c>
      <c r="D689" s="20">
        <f t="shared" si="269"/>
        <v>0</v>
      </c>
      <c r="E689" s="20">
        <f t="shared" si="270"/>
        <v>0</v>
      </c>
      <c r="F689" s="20">
        <v>0</v>
      </c>
      <c r="G689" s="20">
        <v>0</v>
      </c>
      <c r="H689" s="20">
        <v>0</v>
      </c>
      <c r="I689" s="20">
        <v>0</v>
      </c>
      <c r="J689" s="20">
        <v>0</v>
      </c>
      <c r="K689" s="20">
        <v>0</v>
      </c>
      <c r="L689" s="20">
        <v>0</v>
      </c>
      <c r="M689" s="20">
        <v>0</v>
      </c>
      <c r="N689" s="20">
        <v>0</v>
      </c>
      <c r="O689" s="20">
        <v>0</v>
      </c>
      <c r="P689" s="37"/>
      <c r="Q689" s="37"/>
      <c r="T689" s="6"/>
    </row>
    <row r="690" spans="1:17" ht="15">
      <c r="A690" s="39"/>
      <c r="B690" s="36"/>
      <c r="C690" s="13" t="s">
        <v>38</v>
      </c>
      <c r="D690" s="20">
        <f t="shared" si="269"/>
        <v>0</v>
      </c>
      <c r="E690" s="20">
        <f t="shared" si="270"/>
        <v>0</v>
      </c>
      <c r="F690" s="20">
        <v>0</v>
      </c>
      <c r="G690" s="20">
        <v>0</v>
      </c>
      <c r="H690" s="20">
        <v>0</v>
      </c>
      <c r="I690" s="20">
        <v>0</v>
      </c>
      <c r="J690" s="20">
        <v>0</v>
      </c>
      <c r="K690" s="20">
        <v>0</v>
      </c>
      <c r="L690" s="20">
        <v>0</v>
      </c>
      <c r="M690" s="20">
        <v>0</v>
      </c>
      <c r="N690" s="20">
        <v>0</v>
      </c>
      <c r="O690" s="20">
        <v>0</v>
      </c>
      <c r="P690" s="37"/>
      <c r="Q690" s="37"/>
    </row>
    <row r="691" spans="1:17" ht="15">
      <c r="A691" s="39"/>
      <c r="B691" s="36"/>
      <c r="C691" s="13" t="s">
        <v>39</v>
      </c>
      <c r="D691" s="20">
        <f t="shared" si="269"/>
        <v>0</v>
      </c>
      <c r="E691" s="20">
        <f t="shared" si="270"/>
        <v>0</v>
      </c>
      <c r="F691" s="20">
        <v>0</v>
      </c>
      <c r="G691" s="20">
        <v>0</v>
      </c>
      <c r="H691" s="20">
        <v>0</v>
      </c>
      <c r="I691" s="20">
        <v>0</v>
      </c>
      <c r="J691" s="20">
        <v>0</v>
      </c>
      <c r="K691" s="20">
        <v>0</v>
      </c>
      <c r="L691" s="20">
        <v>0</v>
      </c>
      <c r="M691" s="20">
        <v>0</v>
      </c>
      <c r="N691" s="20">
        <v>0</v>
      </c>
      <c r="O691" s="20">
        <v>0</v>
      </c>
      <c r="P691" s="37"/>
      <c r="Q691" s="37"/>
    </row>
    <row r="692" spans="1:17" ht="15">
      <c r="A692" s="40"/>
      <c r="B692" s="36"/>
      <c r="C692" s="13" t="s">
        <v>40</v>
      </c>
      <c r="D692" s="20">
        <f t="shared" si="269"/>
        <v>0</v>
      </c>
      <c r="E692" s="20">
        <f t="shared" si="270"/>
        <v>0</v>
      </c>
      <c r="F692" s="20">
        <v>0</v>
      </c>
      <c r="G692" s="20">
        <v>0</v>
      </c>
      <c r="H692" s="20">
        <v>0</v>
      </c>
      <c r="I692" s="20">
        <v>0</v>
      </c>
      <c r="J692" s="20">
        <v>0</v>
      </c>
      <c r="K692" s="20">
        <v>0</v>
      </c>
      <c r="L692" s="20">
        <v>0</v>
      </c>
      <c r="M692" s="20">
        <v>0</v>
      </c>
      <c r="N692" s="20">
        <v>0</v>
      </c>
      <c r="O692" s="20">
        <v>0</v>
      </c>
      <c r="P692" s="37"/>
      <c r="Q692" s="37"/>
    </row>
    <row r="693" spans="1:20" s="5" customFormat="1" ht="14.25" customHeight="1">
      <c r="A693" s="38" t="s">
        <v>68</v>
      </c>
      <c r="B693" s="36" t="s">
        <v>189</v>
      </c>
      <c r="C693" s="15" t="s">
        <v>13</v>
      </c>
      <c r="D693" s="18">
        <f aca="true" t="shared" si="271" ref="D693:O693">SUM(D695:D704)</f>
        <v>5000</v>
      </c>
      <c r="E693" s="18">
        <f t="shared" si="271"/>
        <v>0</v>
      </c>
      <c r="F693" s="18">
        <f t="shared" si="271"/>
        <v>5000</v>
      </c>
      <c r="G693" s="18">
        <f t="shared" si="271"/>
        <v>0</v>
      </c>
      <c r="H693" s="18">
        <f t="shared" si="271"/>
        <v>0</v>
      </c>
      <c r="I693" s="18">
        <f t="shared" si="271"/>
        <v>0</v>
      </c>
      <c r="J693" s="18">
        <f t="shared" si="271"/>
        <v>0</v>
      </c>
      <c r="K693" s="18">
        <f t="shared" si="271"/>
        <v>0</v>
      </c>
      <c r="L693" s="18">
        <f t="shared" si="271"/>
        <v>0</v>
      </c>
      <c r="M693" s="18">
        <f t="shared" si="271"/>
        <v>0</v>
      </c>
      <c r="N693" s="18">
        <f t="shared" si="271"/>
        <v>0</v>
      </c>
      <c r="O693" s="18">
        <f t="shared" si="271"/>
        <v>0</v>
      </c>
      <c r="P693" s="37" t="s">
        <v>16</v>
      </c>
      <c r="Q693" s="37"/>
      <c r="T693" s="7"/>
    </row>
    <row r="694" spans="1:20" s="5" customFormat="1" ht="14.25" customHeight="1">
      <c r="A694" s="39"/>
      <c r="B694" s="36"/>
      <c r="C694" s="13" t="s">
        <v>186</v>
      </c>
      <c r="D694" s="20">
        <f aca="true" t="shared" si="272" ref="D694:D704">F694+H694+J694+L694</f>
        <v>0</v>
      </c>
      <c r="E694" s="20">
        <f aca="true" t="shared" si="273" ref="E694:E704">G694+I694+K694+M694</f>
        <v>0</v>
      </c>
      <c r="F694" s="20">
        <v>0</v>
      </c>
      <c r="G694" s="20">
        <v>0</v>
      </c>
      <c r="H694" s="20">
        <v>0</v>
      </c>
      <c r="I694" s="20">
        <v>0</v>
      </c>
      <c r="J694" s="20">
        <v>0</v>
      </c>
      <c r="K694" s="20">
        <v>0</v>
      </c>
      <c r="L694" s="20">
        <v>0</v>
      </c>
      <c r="M694" s="20">
        <v>0</v>
      </c>
      <c r="N694" s="20">
        <v>0</v>
      </c>
      <c r="O694" s="20">
        <v>0</v>
      </c>
      <c r="P694" s="37"/>
      <c r="Q694" s="37"/>
      <c r="T694" s="7"/>
    </row>
    <row r="695" spans="1:20" ht="15">
      <c r="A695" s="39"/>
      <c r="B695" s="36"/>
      <c r="C695" s="13" t="s">
        <v>0</v>
      </c>
      <c r="D695" s="20">
        <f t="shared" si="272"/>
        <v>0</v>
      </c>
      <c r="E695" s="20">
        <f t="shared" si="273"/>
        <v>0</v>
      </c>
      <c r="F695" s="20">
        <v>0</v>
      </c>
      <c r="G695" s="20">
        <v>0</v>
      </c>
      <c r="H695" s="20">
        <v>0</v>
      </c>
      <c r="I695" s="20">
        <v>0</v>
      </c>
      <c r="J695" s="20">
        <v>0</v>
      </c>
      <c r="K695" s="20">
        <v>0</v>
      </c>
      <c r="L695" s="20">
        <v>0</v>
      </c>
      <c r="M695" s="20">
        <v>0</v>
      </c>
      <c r="N695" s="20">
        <v>0</v>
      </c>
      <c r="O695" s="20">
        <v>0</v>
      </c>
      <c r="P695" s="37"/>
      <c r="Q695" s="37"/>
      <c r="T695" s="6"/>
    </row>
    <row r="696" spans="1:20" ht="15">
      <c r="A696" s="39"/>
      <c r="B696" s="36"/>
      <c r="C696" s="13" t="s">
        <v>1</v>
      </c>
      <c r="D696" s="20">
        <f t="shared" si="272"/>
        <v>5000</v>
      </c>
      <c r="E696" s="20">
        <f t="shared" si="273"/>
        <v>0</v>
      </c>
      <c r="F696" s="20">
        <v>5000</v>
      </c>
      <c r="G696" s="20">
        <v>0</v>
      </c>
      <c r="H696" s="20">
        <v>0</v>
      </c>
      <c r="I696" s="20">
        <v>0</v>
      </c>
      <c r="J696" s="20">
        <v>0</v>
      </c>
      <c r="K696" s="20">
        <v>0</v>
      </c>
      <c r="L696" s="20">
        <v>0</v>
      </c>
      <c r="M696" s="20">
        <v>0</v>
      </c>
      <c r="N696" s="20">
        <v>0</v>
      </c>
      <c r="O696" s="20">
        <v>0</v>
      </c>
      <c r="P696" s="37"/>
      <c r="Q696" s="37"/>
      <c r="T696" s="6"/>
    </row>
    <row r="697" spans="1:20" ht="15">
      <c r="A697" s="39"/>
      <c r="B697" s="36"/>
      <c r="C697" s="13" t="s">
        <v>31</v>
      </c>
      <c r="D697" s="20">
        <f t="shared" si="272"/>
        <v>0</v>
      </c>
      <c r="E697" s="20">
        <f t="shared" si="273"/>
        <v>0</v>
      </c>
      <c r="F697" s="20">
        <v>0</v>
      </c>
      <c r="G697" s="20">
        <v>0</v>
      </c>
      <c r="H697" s="20">
        <v>0</v>
      </c>
      <c r="I697" s="20">
        <v>0</v>
      </c>
      <c r="J697" s="20">
        <v>0</v>
      </c>
      <c r="K697" s="20">
        <v>0</v>
      </c>
      <c r="L697" s="20">
        <v>0</v>
      </c>
      <c r="M697" s="20">
        <v>0</v>
      </c>
      <c r="N697" s="20">
        <v>0</v>
      </c>
      <c r="O697" s="20">
        <v>0</v>
      </c>
      <c r="P697" s="37"/>
      <c r="Q697" s="37"/>
      <c r="T697" s="6"/>
    </row>
    <row r="698" spans="1:20" ht="15">
      <c r="A698" s="39"/>
      <c r="B698" s="36"/>
      <c r="C698" s="13" t="s">
        <v>32</v>
      </c>
      <c r="D698" s="20">
        <f t="shared" si="272"/>
        <v>0</v>
      </c>
      <c r="E698" s="20">
        <f t="shared" si="273"/>
        <v>0</v>
      </c>
      <c r="F698" s="20">
        <v>0</v>
      </c>
      <c r="G698" s="20">
        <v>0</v>
      </c>
      <c r="H698" s="20">
        <v>0</v>
      </c>
      <c r="I698" s="20">
        <v>0</v>
      </c>
      <c r="J698" s="20">
        <v>0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37"/>
      <c r="Q698" s="37"/>
      <c r="T698" s="6"/>
    </row>
    <row r="699" spans="1:20" ht="15">
      <c r="A699" s="39"/>
      <c r="B699" s="36"/>
      <c r="C699" s="13" t="s">
        <v>33</v>
      </c>
      <c r="D699" s="20">
        <f t="shared" si="272"/>
        <v>0</v>
      </c>
      <c r="E699" s="20">
        <f t="shared" si="273"/>
        <v>0</v>
      </c>
      <c r="F699" s="20">
        <v>0</v>
      </c>
      <c r="G699" s="20">
        <v>0</v>
      </c>
      <c r="H699" s="20">
        <v>0</v>
      </c>
      <c r="I699" s="20">
        <v>0</v>
      </c>
      <c r="J699" s="20">
        <v>0</v>
      </c>
      <c r="K699" s="20">
        <v>0</v>
      </c>
      <c r="L699" s="20">
        <v>0</v>
      </c>
      <c r="M699" s="20">
        <v>0</v>
      </c>
      <c r="N699" s="20">
        <v>0</v>
      </c>
      <c r="O699" s="20">
        <v>0</v>
      </c>
      <c r="P699" s="37"/>
      <c r="Q699" s="37"/>
      <c r="T699" s="6"/>
    </row>
    <row r="700" spans="1:20" ht="15">
      <c r="A700" s="39"/>
      <c r="B700" s="36"/>
      <c r="C700" s="13" t="s">
        <v>36</v>
      </c>
      <c r="D700" s="20">
        <f t="shared" si="272"/>
        <v>0</v>
      </c>
      <c r="E700" s="20">
        <f t="shared" si="273"/>
        <v>0</v>
      </c>
      <c r="F700" s="20">
        <v>0</v>
      </c>
      <c r="G700" s="20">
        <v>0</v>
      </c>
      <c r="H700" s="20">
        <v>0</v>
      </c>
      <c r="I700" s="20">
        <v>0</v>
      </c>
      <c r="J700" s="20">
        <v>0</v>
      </c>
      <c r="K700" s="20">
        <v>0</v>
      </c>
      <c r="L700" s="20">
        <v>0</v>
      </c>
      <c r="M700" s="20">
        <v>0</v>
      </c>
      <c r="N700" s="20">
        <v>0</v>
      </c>
      <c r="O700" s="20">
        <v>0</v>
      </c>
      <c r="P700" s="37"/>
      <c r="Q700" s="37"/>
      <c r="T700" s="6"/>
    </row>
    <row r="701" spans="1:20" ht="15">
      <c r="A701" s="39"/>
      <c r="B701" s="36"/>
      <c r="C701" s="13" t="s">
        <v>37</v>
      </c>
      <c r="D701" s="20">
        <f t="shared" si="272"/>
        <v>0</v>
      </c>
      <c r="E701" s="20">
        <f t="shared" si="273"/>
        <v>0</v>
      </c>
      <c r="F701" s="20">
        <v>0</v>
      </c>
      <c r="G701" s="20">
        <v>0</v>
      </c>
      <c r="H701" s="20">
        <v>0</v>
      </c>
      <c r="I701" s="20">
        <v>0</v>
      </c>
      <c r="J701" s="20">
        <v>0</v>
      </c>
      <c r="K701" s="20">
        <v>0</v>
      </c>
      <c r="L701" s="20">
        <v>0</v>
      </c>
      <c r="M701" s="20">
        <v>0</v>
      </c>
      <c r="N701" s="20">
        <v>0</v>
      </c>
      <c r="O701" s="20">
        <v>0</v>
      </c>
      <c r="P701" s="37"/>
      <c r="Q701" s="37"/>
      <c r="T701" s="6"/>
    </row>
    <row r="702" spans="1:17" ht="15">
      <c r="A702" s="39"/>
      <c r="B702" s="36"/>
      <c r="C702" s="13" t="s">
        <v>38</v>
      </c>
      <c r="D702" s="20">
        <f t="shared" si="272"/>
        <v>0</v>
      </c>
      <c r="E702" s="20">
        <f t="shared" si="273"/>
        <v>0</v>
      </c>
      <c r="F702" s="20">
        <v>0</v>
      </c>
      <c r="G702" s="20">
        <v>0</v>
      </c>
      <c r="H702" s="20">
        <v>0</v>
      </c>
      <c r="I702" s="20">
        <v>0</v>
      </c>
      <c r="J702" s="20">
        <v>0</v>
      </c>
      <c r="K702" s="20">
        <v>0</v>
      </c>
      <c r="L702" s="20">
        <v>0</v>
      </c>
      <c r="M702" s="20">
        <v>0</v>
      </c>
      <c r="N702" s="20">
        <v>0</v>
      </c>
      <c r="O702" s="20">
        <v>0</v>
      </c>
      <c r="P702" s="37"/>
      <c r="Q702" s="37"/>
    </row>
    <row r="703" spans="1:17" ht="15">
      <c r="A703" s="39"/>
      <c r="B703" s="36"/>
      <c r="C703" s="13" t="s">
        <v>39</v>
      </c>
      <c r="D703" s="20">
        <f t="shared" si="272"/>
        <v>0</v>
      </c>
      <c r="E703" s="20">
        <f t="shared" si="273"/>
        <v>0</v>
      </c>
      <c r="F703" s="20">
        <v>0</v>
      </c>
      <c r="G703" s="20">
        <v>0</v>
      </c>
      <c r="H703" s="20">
        <v>0</v>
      </c>
      <c r="I703" s="20">
        <v>0</v>
      </c>
      <c r="J703" s="20">
        <v>0</v>
      </c>
      <c r="K703" s="20">
        <v>0</v>
      </c>
      <c r="L703" s="20">
        <v>0</v>
      </c>
      <c r="M703" s="20">
        <v>0</v>
      </c>
      <c r="N703" s="20">
        <v>0</v>
      </c>
      <c r="O703" s="20">
        <v>0</v>
      </c>
      <c r="P703" s="37"/>
      <c r="Q703" s="37"/>
    </row>
    <row r="704" spans="1:17" ht="15">
      <c r="A704" s="39"/>
      <c r="B704" s="36"/>
      <c r="C704" s="13" t="s">
        <v>40</v>
      </c>
      <c r="D704" s="20">
        <f t="shared" si="272"/>
        <v>0</v>
      </c>
      <c r="E704" s="20">
        <f t="shared" si="273"/>
        <v>0</v>
      </c>
      <c r="F704" s="20">
        <v>0</v>
      </c>
      <c r="G704" s="20">
        <v>0</v>
      </c>
      <c r="H704" s="20">
        <v>0</v>
      </c>
      <c r="I704" s="20">
        <v>0</v>
      </c>
      <c r="J704" s="20">
        <v>0</v>
      </c>
      <c r="K704" s="20">
        <v>0</v>
      </c>
      <c r="L704" s="20">
        <v>0</v>
      </c>
      <c r="M704" s="20">
        <v>0</v>
      </c>
      <c r="N704" s="20">
        <v>0</v>
      </c>
      <c r="O704" s="20">
        <v>0</v>
      </c>
      <c r="P704" s="37"/>
      <c r="Q704" s="37"/>
    </row>
    <row r="705" spans="1:20" s="5" customFormat="1" ht="14.25" customHeight="1">
      <c r="A705" s="39"/>
      <c r="B705" s="36" t="s">
        <v>167</v>
      </c>
      <c r="C705" s="15" t="s">
        <v>13</v>
      </c>
      <c r="D705" s="18">
        <f aca="true" t="shared" si="274" ref="D705:O705">SUM(D707:D716)</f>
        <v>132455.07</v>
      </c>
      <c r="E705" s="18">
        <f t="shared" si="274"/>
        <v>0</v>
      </c>
      <c r="F705" s="18">
        <f t="shared" si="274"/>
        <v>132455.07</v>
      </c>
      <c r="G705" s="18">
        <f t="shared" si="274"/>
        <v>0</v>
      </c>
      <c r="H705" s="18">
        <f t="shared" si="274"/>
        <v>0</v>
      </c>
      <c r="I705" s="18">
        <f t="shared" si="274"/>
        <v>0</v>
      </c>
      <c r="J705" s="18">
        <f t="shared" si="274"/>
        <v>0</v>
      </c>
      <c r="K705" s="18">
        <f t="shared" si="274"/>
        <v>0</v>
      </c>
      <c r="L705" s="18">
        <f t="shared" si="274"/>
        <v>0</v>
      </c>
      <c r="M705" s="18">
        <f t="shared" si="274"/>
        <v>0</v>
      </c>
      <c r="N705" s="18">
        <f t="shared" si="274"/>
        <v>633</v>
      </c>
      <c r="O705" s="18">
        <f t="shared" si="274"/>
        <v>0</v>
      </c>
      <c r="P705" s="37" t="s">
        <v>16</v>
      </c>
      <c r="Q705" s="37"/>
      <c r="T705" s="7"/>
    </row>
    <row r="706" spans="1:20" s="5" customFormat="1" ht="14.25" customHeight="1">
      <c r="A706" s="39"/>
      <c r="B706" s="36"/>
      <c r="C706" s="13" t="s">
        <v>186</v>
      </c>
      <c r="D706" s="20">
        <f aca="true" t="shared" si="275" ref="D706:E708">F706+H706+J706+L706</f>
        <v>0</v>
      </c>
      <c r="E706" s="20">
        <f t="shared" si="275"/>
        <v>0</v>
      </c>
      <c r="F706" s="20">
        <v>0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0</v>
      </c>
      <c r="M706" s="20">
        <v>0</v>
      </c>
      <c r="N706" s="20">
        <v>0</v>
      </c>
      <c r="O706" s="20">
        <v>0</v>
      </c>
      <c r="P706" s="37"/>
      <c r="Q706" s="37"/>
      <c r="T706" s="7"/>
    </row>
    <row r="707" spans="1:20" ht="15">
      <c r="A707" s="39"/>
      <c r="B707" s="36"/>
      <c r="C707" s="13" t="s">
        <v>0</v>
      </c>
      <c r="D707" s="20">
        <f t="shared" si="275"/>
        <v>0</v>
      </c>
      <c r="E707" s="20">
        <f t="shared" si="275"/>
        <v>0</v>
      </c>
      <c r="F707" s="20">
        <v>0</v>
      </c>
      <c r="G707" s="20">
        <v>0</v>
      </c>
      <c r="H707" s="20">
        <v>0</v>
      </c>
      <c r="I707" s="20">
        <v>0</v>
      </c>
      <c r="J707" s="20">
        <v>0</v>
      </c>
      <c r="K707" s="20">
        <v>0</v>
      </c>
      <c r="L707" s="20">
        <v>0</v>
      </c>
      <c r="M707" s="20">
        <v>0</v>
      </c>
      <c r="N707" s="20">
        <v>0</v>
      </c>
      <c r="O707" s="20">
        <v>0</v>
      </c>
      <c r="P707" s="37"/>
      <c r="Q707" s="37"/>
      <c r="T707" s="6"/>
    </row>
    <row r="708" spans="1:20" ht="15">
      <c r="A708" s="39"/>
      <c r="B708" s="36"/>
      <c r="C708" s="13" t="s">
        <v>1</v>
      </c>
      <c r="D708" s="20">
        <f t="shared" si="275"/>
        <v>0</v>
      </c>
      <c r="E708" s="20">
        <f t="shared" si="275"/>
        <v>0</v>
      </c>
      <c r="F708" s="20">
        <v>0</v>
      </c>
      <c r="G708" s="20">
        <v>0</v>
      </c>
      <c r="H708" s="20">
        <v>0</v>
      </c>
      <c r="I708" s="20">
        <v>0</v>
      </c>
      <c r="J708" s="20">
        <v>0</v>
      </c>
      <c r="K708" s="20">
        <v>0</v>
      </c>
      <c r="L708" s="20">
        <v>0</v>
      </c>
      <c r="M708" s="20">
        <v>0</v>
      </c>
      <c r="N708" s="20">
        <v>0</v>
      </c>
      <c r="O708" s="20">
        <v>0</v>
      </c>
      <c r="P708" s="37"/>
      <c r="Q708" s="37"/>
      <c r="T708" s="6"/>
    </row>
    <row r="709" spans="1:20" ht="15">
      <c r="A709" s="39"/>
      <c r="B709" s="36"/>
      <c r="C709" s="13" t="s">
        <v>31</v>
      </c>
      <c r="D709" s="20">
        <f aca="true" t="shared" si="276" ref="D709:D716">F709+H709+J709+L709</f>
        <v>132455.07</v>
      </c>
      <c r="E709" s="20">
        <f aca="true" t="shared" si="277" ref="E709:E716">G709+I709+K709+M709</f>
        <v>0</v>
      </c>
      <c r="F709" s="20">
        <v>132455.07</v>
      </c>
      <c r="G709" s="20">
        <v>0</v>
      </c>
      <c r="H709" s="20">
        <v>0</v>
      </c>
      <c r="I709" s="20">
        <v>0</v>
      </c>
      <c r="J709" s="20">
        <v>0</v>
      </c>
      <c r="K709" s="20">
        <v>0</v>
      </c>
      <c r="L709" s="20">
        <v>0</v>
      </c>
      <c r="M709" s="20">
        <v>0</v>
      </c>
      <c r="N709" s="20">
        <v>633</v>
      </c>
      <c r="O709" s="20">
        <v>0</v>
      </c>
      <c r="P709" s="37"/>
      <c r="Q709" s="37"/>
      <c r="T709" s="6"/>
    </row>
    <row r="710" spans="1:20" ht="15">
      <c r="A710" s="39"/>
      <c r="B710" s="36"/>
      <c r="C710" s="13" t="s">
        <v>32</v>
      </c>
      <c r="D710" s="20">
        <f t="shared" si="276"/>
        <v>0</v>
      </c>
      <c r="E710" s="20">
        <f t="shared" si="277"/>
        <v>0</v>
      </c>
      <c r="F710" s="20">
        <v>0</v>
      </c>
      <c r="G710" s="20">
        <v>0</v>
      </c>
      <c r="H710" s="20">
        <v>0</v>
      </c>
      <c r="I710" s="20">
        <v>0</v>
      </c>
      <c r="J710" s="20">
        <v>0</v>
      </c>
      <c r="K710" s="20">
        <v>0</v>
      </c>
      <c r="L710" s="20">
        <v>0</v>
      </c>
      <c r="M710" s="20">
        <v>0</v>
      </c>
      <c r="N710" s="20">
        <v>0</v>
      </c>
      <c r="O710" s="20">
        <v>0</v>
      </c>
      <c r="P710" s="37"/>
      <c r="Q710" s="37"/>
      <c r="T710" s="6"/>
    </row>
    <row r="711" spans="1:20" ht="15">
      <c r="A711" s="39"/>
      <c r="B711" s="36"/>
      <c r="C711" s="13" t="s">
        <v>33</v>
      </c>
      <c r="D711" s="20">
        <f t="shared" si="276"/>
        <v>0</v>
      </c>
      <c r="E711" s="20">
        <f t="shared" si="277"/>
        <v>0</v>
      </c>
      <c r="F711" s="20">
        <v>0</v>
      </c>
      <c r="G711" s="20">
        <v>0</v>
      </c>
      <c r="H711" s="20">
        <v>0</v>
      </c>
      <c r="I711" s="20">
        <v>0</v>
      </c>
      <c r="J711" s="20">
        <v>0</v>
      </c>
      <c r="K711" s="20">
        <v>0</v>
      </c>
      <c r="L711" s="20">
        <v>0</v>
      </c>
      <c r="M711" s="20">
        <v>0</v>
      </c>
      <c r="N711" s="20">
        <v>0</v>
      </c>
      <c r="O711" s="20">
        <v>0</v>
      </c>
      <c r="P711" s="37"/>
      <c r="Q711" s="37"/>
      <c r="T711" s="6"/>
    </row>
    <row r="712" spans="1:20" ht="15">
      <c r="A712" s="39"/>
      <c r="B712" s="36"/>
      <c r="C712" s="13" t="s">
        <v>36</v>
      </c>
      <c r="D712" s="20">
        <f t="shared" si="276"/>
        <v>0</v>
      </c>
      <c r="E712" s="20">
        <f t="shared" si="277"/>
        <v>0</v>
      </c>
      <c r="F712" s="20">
        <v>0</v>
      </c>
      <c r="G712" s="20">
        <v>0</v>
      </c>
      <c r="H712" s="20">
        <v>0</v>
      </c>
      <c r="I712" s="20">
        <v>0</v>
      </c>
      <c r="J712" s="20">
        <v>0</v>
      </c>
      <c r="K712" s="20">
        <v>0</v>
      </c>
      <c r="L712" s="20">
        <v>0</v>
      </c>
      <c r="M712" s="20">
        <v>0</v>
      </c>
      <c r="N712" s="20">
        <v>0</v>
      </c>
      <c r="O712" s="20">
        <v>0</v>
      </c>
      <c r="P712" s="37"/>
      <c r="Q712" s="37"/>
      <c r="T712" s="6"/>
    </row>
    <row r="713" spans="1:20" ht="15">
      <c r="A713" s="39"/>
      <c r="B713" s="36"/>
      <c r="C713" s="13" t="s">
        <v>37</v>
      </c>
      <c r="D713" s="20">
        <f t="shared" si="276"/>
        <v>0</v>
      </c>
      <c r="E713" s="20">
        <f t="shared" si="277"/>
        <v>0</v>
      </c>
      <c r="F713" s="20">
        <v>0</v>
      </c>
      <c r="G713" s="20">
        <v>0</v>
      </c>
      <c r="H713" s="20">
        <v>0</v>
      </c>
      <c r="I713" s="20">
        <v>0</v>
      </c>
      <c r="J713" s="20">
        <v>0</v>
      </c>
      <c r="K713" s="20">
        <v>0</v>
      </c>
      <c r="L713" s="20">
        <v>0</v>
      </c>
      <c r="M713" s="20">
        <v>0</v>
      </c>
      <c r="N713" s="20">
        <v>0</v>
      </c>
      <c r="O713" s="20">
        <v>0</v>
      </c>
      <c r="P713" s="37"/>
      <c r="Q713" s="37"/>
      <c r="T713" s="6"/>
    </row>
    <row r="714" spans="1:17" ht="15">
      <c r="A714" s="39"/>
      <c r="B714" s="36"/>
      <c r="C714" s="13" t="s">
        <v>38</v>
      </c>
      <c r="D714" s="20">
        <f t="shared" si="276"/>
        <v>0</v>
      </c>
      <c r="E714" s="20">
        <f t="shared" si="277"/>
        <v>0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  <c r="L714" s="20">
        <v>0</v>
      </c>
      <c r="M714" s="20">
        <v>0</v>
      </c>
      <c r="N714" s="20">
        <v>0</v>
      </c>
      <c r="O714" s="20">
        <v>0</v>
      </c>
      <c r="P714" s="37"/>
      <c r="Q714" s="37"/>
    </row>
    <row r="715" spans="1:17" ht="15">
      <c r="A715" s="39"/>
      <c r="B715" s="36"/>
      <c r="C715" s="13" t="s">
        <v>39</v>
      </c>
      <c r="D715" s="20">
        <f t="shared" si="276"/>
        <v>0</v>
      </c>
      <c r="E715" s="20">
        <f t="shared" si="277"/>
        <v>0</v>
      </c>
      <c r="F715" s="20">
        <v>0</v>
      </c>
      <c r="G715" s="20">
        <v>0</v>
      </c>
      <c r="H715" s="20">
        <v>0</v>
      </c>
      <c r="I715" s="20">
        <v>0</v>
      </c>
      <c r="J715" s="20">
        <v>0</v>
      </c>
      <c r="K715" s="20">
        <v>0</v>
      </c>
      <c r="L715" s="20">
        <v>0</v>
      </c>
      <c r="M715" s="20">
        <v>0</v>
      </c>
      <c r="N715" s="20">
        <v>0</v>
      </c>
      <c r="O715" s="20">
        <v>0</v>
      </c>
      <c r="P715" s="37"/>
      <c r="Q715" s="37"/>
    </row>
    <row r="716" spans="1:17" ht="15">
      <c r="A716" s="40"/>
      <c r="B716" s="36"/>
      <c r="C716" s="13" t="s">
        <v>40</v>
      </c>
      <c r="D716" s="20">
        <f t="shared" si="276"/>
        <v>0</v>
      </c>
      <c r="E716" s="20">
        <f t="shared" si="277"/>
        <v>0</v>
      </c>
      <c r="F716" s="20">
        <v>0</v>
      </c>
      <c r="G716" s="20">
        <v>0</v>
      </c>
      <c r="H716" s="20">
        <v>0</v>
      </c>
      <c r="I716" s="20">
        <v>0</v>
      </c>
      <c r="J716" s="20">
        <v>0</v>
      </c>
      <c r="K716" s="20">
        <v>0</v>
      </c>
      <c r="L716" s="20">
        <v>0</v>
      </c>
      <c r="M716" s="20">
        <v>0</v>
      </c>
      <c r="N716" s="20">
        <v>0</v>
      </c>
      <c r="O716" s="20">
        <v>0</v>
      </c>
      <c r="P716" s="37"/>
      <c r="Q716" s="37"/>
    </row>
    <row r="717" spans="1:20" s="5" customFormat="1" ht="14.25" customHeight="1">
      <c r="A717" s="38" t="s">
        <v>132</v>
      </c>
      <c r="B717" s="36" t="s">
        <v>190</v>
      </c>
      <c r="C717" s="15" t="s">
        <v>13</v>
      </c>
      <c r="D717" s="18">
        <f aca="true" t="shared" si="278" ref="D717:O717">SUM(D719:D728)</f>
        <v>5000</v>
      </c>
      <c r="E717" s="18">
        <f t="shared" si="278"/>
        <v>0</v>
      </c>
      <c r="F717" s="18">
        <f t="shared" si="278"/>
        <v>5000</v>
      </c>
      <c r="G717" s="18">
        <f t="shared" si="278"/>
        <v>0</v>
      </c>
      <c r="H717" s="18">
        <f t="shared" si="278"/>
        <v>0</v>
      </c>
      <c r="I717" s="18">
        <f t="shared" si="278"/>
        <v>0</v>
      </c>
      <c r="J717" s="18">
        <f t="shared" si="278"/>
        <v>0</v>
      </c>
      <c r="K717" s="18">
        <f t="shared" si="278"/>
        <v>0</v>
      </c>
      <c r="L717" s="18">
        <f t="shared" si="278"/>
        <v>0</v>
      </c>
      <c r="M717" s="18">
        <f t="shared" si="278"/>
        <v>0</v>
      </c>
      <c r="N717" s="18">
        <f t="shared" si="278"/>
        <v>0</v>
      </c>
      <c r="O717" s="18">
        <f t="shared" si="278"/>
        <v>0</v>
      </c>
      <c r="P717" s="37" t="s">
        <v>16</v>
      </c>
      <c r="Q717" s="37"/>
      <c r="T717" s="7"/>
    </row>
    <row r="718" spans="1:20" s="5" customFormat="1" ht="14.25" customHeight="1">
      <c r="A718" s="39"/>
      <c r="B718" s="36"/>
      <c r="C718" s="13" t="s">
        <v>186</v>
      </c>
      <c r="D718" s="20">
        <f aca="true" t="shared" si="279" ref="D718:D728">F718+H718+J718+L718</f>
        <v>0</v>
      </c>
      <c r="E718" s="20">
        <f aca="true" t="shared" si="280" ref="E718:E728">G718+I718+K718+M718</f>
        <v>0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0</v>
      </c>
      <c r="L718" s="20">
        <v>0</v>
      </c>
      <c r="M718" s="20">
        <v>0</v>
      </c>
      <c r="N718" s="20">
        <v>0</v>
      </c>
      <c r="O718" s="20">
        <v>0</v>
      </c>
      <c r="P718" s="37"/>
      <c r="Q718" s="37"/>
      <c r="T718" s="7"/>
    </row>
    <row r="719" spans="1:20" ht="15">
      <c r="A719" s="39"/>
      <c r="B719" s="36"/>
      <c r="C719" s="13" t="s">
        <v>0</v>
      </c>
      <c r="D719" s="20">
        <f t="shared" si="279"/>
        <v>0</v>
      </c>
      <c r="E719" s="20">
        <f t="shared" si="280"/>
        <v>0</v>
      </c>
      <c r="F719" s="20">
        <v>0</v>
      </c>
      <c r="G719" s="20">
        <v>0</v>
      </c>
      <c r="H719" s="20">
        <v>0</v>
      </c>
      <c r="I719" s="20">
        <v>0</v>
      </c>
      <c r="J719" s="20">
        <v>0</v>
      </c>
      <c r="K719" s="20">
        <v>0</v>
      </c>
      <c r="L719" s="20">
        <v>0</v>
      </c>
      <c r="M719" s="20">
        <v>0</v>
      </c>
      <c r="N719" s="20">
        <v>0</v>
      </c>
      <c r="O719" s="20">
        <v>0</v>
      </c>
      <c r="P719" s="37"/>
      <c r="Q719" s="37"/>
      <c r="T719" s="6"/>
    </row>
    <row r="720" spans="1:20" ht="15">
      <c r="A720" s="39"/>
      <c r="B720" s="36"/>
      <c r="C720" s="13" t="s">
        <v>1</v>
      </c>
      <c r="D720" s="20">
        <f t="shared" si="279"/>
        <v>5000</v>
      </c>
      <c r="E720" s="20">
        <f t="shared" si="280"/>
        <v>0</v>
      </c>
      <c r="F720" s="20">
        <v>5000</v>
      </c>
      <c r="G720" s="20">
        <v>0</v>
      </c>
      <c r="H720" s="20">
        <v>0</v>
      </c>
      <c r="I720" s="20">
        <v>0</v>
      </c>
      <c r="J720" s="20">
        <v>0</v>
      </c>
      <c r="K720" s="20">
        <v>0</v>
      </c>
      <c r="L720" s="20">
        <v>0</v>
      </c>
      <c r="M720" s="20">
        <v>0</v>
      </c>
      <c r="N720" s="20">
        <v>0</v>
      </c>
      <c r="O720" s="20">
        <v>0</v>
      </c>
      <c r="P720" s="37"/>
      <c r="Q720" s="37"/>
      <c r="T720" s="6"/>
    </row>
    <row r="721" spans="1:20" ht="15">
      <c r="A721" s="39"/>
      <c r="B721" s="36"/>
      <c r="C721" s="13" t="s">
        <v>31</v>
      </c>
      <c r="D721" s="20">
        <f t="shared" si="279"/>
        <v>0</v>
      </c>
      <c r="E721" s="20">
        <f t="shared" si="280"/>
        <v>0</v>
      </c>
      <c r="F721" s="20">
        <v>0</v>
      </c>
      <c r="G721" s="20">
        <v>0</v>
      </c>
      <c r="H721" s="20">
        <v>0</v>
      </c>
      <c r="I721" s="20">
        <v>0</v>
      </c>
      <c r="J721" s="20">
        <v>0</v>
      </c>
      <c r="K721" s="20">
        <v>0</v>
      </c>
      <c r="L721" s="20">
        <v>0</v>
      </c>
      <c r="M721" s="20">
        <v>0</v>
      </c>
      <c r="N721" s="20">
        <v>0</v>
      </c>
      <c r="O721" s="20">
        <v>0</v>
      </c>
      <c r="P721" s="37"/>
      <c r="Q721" s="37"/>
      <c r="T721" s="6"/>
    </row>
    <row r="722" spans="1:20" ht="15">
      <c r="A722" s="39"/>
      <c r="B722" s="36"/>
      <c r="C722" s="13" t="s">
        <v>32</v>
      </c>
      <c r="D722" s="20">
        <f t="shared" si="279"/>
        <v>0</v>
      </c>
      <c r="E722" s="20">
        <f t="shared" si="280"/>
        <v>0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0</v>
      </c>
      <c r="L722" s="20">
        <v>0</v>
      </c>
      <c r="M722" s="20">
        <v>0</v>
      </c>
      <c r="N722" s="20">
        <v>0</v>
      </c>
      <c r="O722" s="20">
        <v>0</v>
      </c>
      <c r="P722" s="37"/>
      <c r="Q722" s="37"/>
      <c r="T722" s="6"/>
    </row>
    <row r="723" spans="1:20" ht="15">
      <c r="A723" s="39"/>
      <c r="B723" s="36"/>
      <c r="C723" s="13" t="s">
        <v>33</v>
      </c>
      <c r="D723" s="20">
        <f t="shared" si="279"/>
        <v>0</v>
      </c>
      <c r="E723" s="20">
        <f t="shared" si="280"/>
        <v>0</v>
      </c>
      <c r="F723" s="20">
        <v>0</v>
      </c>
      <c r="G723" s="20">
        <v>0</v>
      </c>
      <c r="H723" s="20">
        <v>0</v>
      </c>
      <c r="I723" s="20">
        <v>0</v>
      </c>
      <c r="J723" s="20">
        <v>0</v>
      </c>
      <c r="K723" s="20">
        <v>0</v>
      </c>
      <c r="L723" s="20">
        <v>0</v>
      </c>
      <c r="M723" s="20">
        <v>0</v>
      </c>
      <c r="N723" s="20">
        <v>0</v>
      </c>
      <c r="O723" s="20">
        <v>0</v>
      </c>
      <c r="P723" s="37"/>
      <c r="Q723" s="37"/>
      <c r="T723" s="6"/>
    </row>
    <row r="724" spans="1:20" ht="15">
      <c r="A724" s="39"/>
      <c r="B724" s="36"/>
      <c r="C724" s="13" t="s">
        <v>36</v>
      </c>
      <c r="D724" s="20">
        <f t="shared" si="279"/>
        <v>0</v>
      </c>
      <c r="E724" s="20">
        <f t="shared" si="280"/>
        <v>0</v>
      </c>
      <c r="F724" s="20">
        <v>0</v>
      </c>
      <c r="G724" s="20">
        <v>0</v>
      </c>
      <c r="H724" s="20">
        <v>0</v>
      </c>
      <c r="I724" s="20">
        <v>0</v>
      </c>
      <c r="J724" s="20">
        <v>0</v>
      </c>
      <c r="K724" s="20">
        <v>0</v>
      </c>
      <c r="L724" s="20">
        <v>0</v>
      </c>
      <c r="M724" s="20">
        <v>0</v>
      </c>
      <c r="N724" s="20">
        <v>0</v>
      </c>
      <c r="O724" s="20">
        <v>0</v>
      </c>
      <c r="P724" s="37"/>
      <c r="Q724" s="37"/>
      <c r="T724" s="6"/>
    </row>
    <row r="725" spans="1:20" ht="15">
      <c r="A725" s="39"/>
      <c r="B725" s="36"/>
      <c r="C725" s="13" t="s">
        <v>37</v>
      </c>
      <c r="D725" s="20">
        <f t="shared" si="279"/>
        <v>0</v>
      </c>
      <c r="E725" s="20">
        <f t="shared" si="280"/>
        <v>0</v>
      </c>
      <c r="F725" s="20">
        <v>0</v>
      </c>
      <c r="G725" s="20">
        <v>0</v>
      </c>
      <c r="H725" s="20">
        <v>0</v>
      </c>
      <c r="I725" s="20">
        <v>0</v>
      </c>
      <c r="J725" s="20">
        <v>0</v>
      </c>
      <c r="K725" s="20">
        <v>0</v>
      </c>
      <c r="L725" s="20">
        <v>0</v>
      </c>
      <c r="M725" s="20">
        <v>0</v>
      </c>
      <c r="N725" s="20">
        <v>0</v>
      </c>
      <c r="O725" s="20">
        <v>0</v>
      </c>
      <c r="P725" s="37"/>
      <c r="Q725" s="37"/>
      <c r="T725" s="6"/>
    </row>
    <row r="726" spans="1:17" ht="15">
      <c r="A726" s="39"/>
      <c r="B726" s="36"/>
      <c r="C726" s="13" t="s">
        <v>38</v>
      </c>
      <c r="D726" s="20">
        <f t="shared" si="279"/>
        <v>0</v>
      </c>
      <c r="E726" s="20">
        <f t="shared" si="280"/>
        <v>0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0</v>
      </c>
      <c r="L726" s="20">
        <v>0</v>
      </c>
      <c r="M726" s="20">
        <v>0</v>
      </c>
      <c r="N726" s="20">
        <v>0</v>
      </c>
      <c r="O726" s="20">
        <v>0</v>
      </c>
      <c r="P726" s="37"/>
      <c r="Q726" s="37"/>
    </row>
    <row r="727" spans="1:17" ht="15">
      <c r="A727" s="39"/>
      <c r="B727" s="36"/>
      <c r="C727" s="13" t="s">
        <v>39</v>
      </c>
      <c r="D727" s="20">
        <f t="shared" si="279"/>
        <v>0</v>
      </c>
      <c r="E727" s="20">
        <f t="shared" si="280"/>
        <v>0</v>
      </c>
      <c r="F727" s="20">
        <v>0</v>
      </c>
      <c r="G727" s="20">
        <v>0</v>
      </c>
      <c r="H727" s="20">
        <v>0</v>
      </c>
      <c r="I727" s="20">
        <v>0</v>
      </c>
      <c r="J727" s="20">
        <v>0</v>
      </c>
      <c r="K727" s="20">
        <v>0</v>
      </c>
      <c r="L727" s="20">
        <v>0</v>
      </c>
      <c r="M727" s="20">
        <v>0</v>
      </c>
      <c r="N727" s="20">
        <v>0</v>
      </c>
      <c r="O727" s="20">
        <v>0</v>
      </c>
      <c r="P727" s="37"/>
      <c r="Q727" s="37"/>
    </row>
    <row r="728" spans="1:17" ht="15">
      <c r="A728" s="39"/>
      <c r="B728" s="36"/>
      <c r="C728" s="13" t="s">
        <v>40</v>
      </c>
      <c r="D728" s="20">
        <f t="shared" si="279"/>
        <v>0</v>
      </c>
      <c r="E728" s="20">
        <f t="shared" si="280"/>
        <v>0</v>
      </c>
      <c r="F728" s="20">
        <v>0</v>
      </c>
      <c r="G728" s="20">
        <v>0</v>
      </c>
      <c r="H728" s="20">
        <v>0</v>
      </c>
      <c r="I728" s="20">
        <v>0</v>
      </c>
      <c r="J728" s="20">
        <v>0</v>
      </c>
      <c r="K728" s="20">
        <v>0</v>
      </c>
      <c r="L728" s="20">
        <v>0</v>
      </c>
      <c r="M728" s="20">
        <v>0</v>
      </c>
      <c r="N728" s="20">
        <v>0</v>
      </c>
      <c r="O728" s="20">
        <v>0</v>
      </c>
      <c r="P728" s="37"/>
      <c r="Q728" s="37"/>
    </row>
    <row r="729" spans="1:20" s="5" customFormat="1" ht="14.25" customHeight="1">
      <c r="A729" s="39"/>
      <c r="B729" s="36" t="s">
        <v>168</v>
      </c>
      <c r="C729" s="15" t="s">
        <v>13</v>
      </c>
      <c r="D729" s="18">
        <f aca="true" t="shared" si="281" ref="D729:O729">SUM(D731:D740)</f>
        <v>138974.42</v>
      </c>
      <c r="E729" s="18">
        <f t="shared" si="281"/>
        <v>0</v>
      </c>
      <c r="F729" s="18">
        <f t="shared" si="281"/>
        <v>138974.42</v>
      </c>
      <c r="G729" s="18">
        <f t="shared" si="281"/>
        <v>0</v>
      </c>
      <c r="H729" s="18">
        <f t="shared" si="281"/>
        <v>0</v>
      </c>
      <c r="I729" s="18">
        <f t="shared" si="281"/>
        <v>0</v>
      </c>
      <c r="J729" s="18">
        <f t="shared" si="281"/>
        <v>0</v>
      </c>
      <c r="K729" s="18">
        <f t="shared" si="281"/>
        <v>0</v>
      </c>
      <c r="L729" s="18">
        <f t="shared" si="281"/>
        <v>0</v>
      </c>
      <c r="M729" s="18">
        <f t="shared" si="281"/>
        <v>0</v>
      </c>
      <c r="N729" s="18">
        <f t="shared" si="281"/>
        <v>522</v>
      </c>
      <c r="O729" s="18">
        <f t="shared" si="281"/>
        <v>0</v>
      </c>
      <c r="P729" s="37" t="s">
        <v>16</v>
      </c>
      <c r="Q729" s="37"/>
      <c r="T729" s="7"/>
    </row>
    <row r="730" spans="1:20" s="5" customFormat="1" ht="14.25" customHeight="1">
      <c r="A730" s="39"/>
      <c r="B730" s="36"/>
      <c r="C730" s="13" t="s">
        <v>186</v>
      </c>
      <c r="D730" s="20">
        <f aca="true" t="shared" si="282" ref="D730:E732">F730+H730+J730+L730</f>
        <v>0</v>
      </c>
      <c r="E730" s="20">
        <f t="shared" si="282"/>
        <v>0</v>
      </c>
      <c r="F730" s="20">
        <v>0</v>
      </c>
      <c r="G730" s="20">
        <v>0</v>
      </c>
      <c r="H730" s="20">
        <v>0</v>
      </c>
      <c r="I730" s="20">
        <v>0</v>
      </c>
      <c r="J730" s="20">
        <v>0</v>
      </c>
      <c r="K730" s="20">
        <v>0</v>
      </c>
      <c r="L730" s="20">
        <v>0</v>
      </c>
      <c r="M730" s="20">
        <v>0</v>
      </c>
      <c r="N730" s="20">
        <v>0</v>
      </c>
      <c r="O730" s="20">
        <v>0</v>
      </c>
      <c r="P730" s="37"/>
      <c r="Q730" s="37"/>
      <c r="T730" s="7"/>
    </row>
    <row r="731" spans="1:20" ht="15">
      <c r="A731" s="39"/>
      <c r="B731" s="36"/>
      <c r="C731" s="13" t="s">
        <v>0</v>
      </c>
      <c r="D731" s="20">
        <f t="shared" si="282"/>
        <v>0</v>
      </c>
      <c r="E731" s="20">
        <f t="shared" si="282"/>
        <v>0</v>
      </c>
      <c r="F731" s="20">
        <v>0</v>
      </c>
      <c r="G731" s="20">
        <v>0</v>
      </c>
      <c r="H731" s="20">
        <v>0</v>
      </c>
      <c r="I731" s="20">
        <v>0</v>
      </c>
      <c r="J731" s="20">
        <v>0</v>
      </c>
      <c r="K731" s="20">
        <v>0</v>
      </c>
      <c r="L731" s="20">
        <v>0</v>
      </c>
      <c r="M731" s="20">
        <v>0</v>
      </c>
      <c r="N731" s="20">
        <v>0</v>
      </c>
      <c r="O731" s="20">
        <v>0</v>
      </c>
      <c r="P731" s="37"/>
      <c r="Q731" s="37"/>
      <c r="T731" s="6"/>
    </row>
    <row r="732" spans="1:20" ht="15">
      <c r="A732" s="39"/>
      <c r="B732" s="36"/>
      <c r="C732" s="13" t="s">
        <v>1</v>
      </c>
      <c r="D732" s="20">
        <f t="shared" si="282"/>
        <v>0</v>
      </c>
      <c r="E732" s="20">
        <f t="shared" si="282"/>
        <v>0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0</v>
      </c>
      <c r="L732" s="20">
        <v>0</v>
      </c>
      <c r="M732" s="20">
        <v>0</v>
      </c>
      <c r="N732" s="20">
        <v>0</v>
      </c>
      <c r="O732" s="20">
        <v>0</v>
      </c>
      <c r="P732" s="37"/>
      <c r="Q732" s="37"/>
      <c r="T732" s="6"/>
    </row>
    <row r="733" spans="1:20" ht="15">
      <c r="A733" s="39"/>
      <c r="B733" s="36"/>
      <c r="C733" s="13" t="s">
        <v>31</v>
      </c>
      <c r="D733" s="20">
        <f aca="true" t="shared" si="283" ref="D733:D740">F733+H733+J733+L733</f>
        <v>138974.42</v>
      </c>
      <c r="E733" s="20">
        <f aca="true" t="shared" si="284" ref="E733:E740">G733+I733+K733+M733</f>
        <v>0</v>
      </c>
      <c r="F733" s="20">
        <v>138974.42</v>
      </c>
      <c r="G733" s="20">
        <v>0</v>
      </c>
      <c r="H733" s="20">
        <v>0</v>
      </c>
      <c r="I733" s="20">
        <v>0</v>
      </c>
      <c r="J733" s="20">
        <v>0</v>
      </c>
      <c r="K733" s="20">
        <v>0</v>
      </c>
      <c r="L733" s="20">
        <v>0</v>
      </c>
      <c r="M733" s="20">
        <v>0</v>
      </c>
      <c r="N733" s="20">
        <v>522</v>
      </c>
      <c r="O733" s="20">
        <v>0</v>
      </c>
      <c r="P733" s="37"/>
      <c r="Q733" s="37"/>
      <c r="T733" s="6"/>
    </row>
    <row r="734" spans="1:20" ht="15">
      <c r="A734" s="39"/>
      <c r="B734" s="36"/>
      <c r="C734" s="13" t="s">
        <v>32</v>
      </c>
      <c r="D734" s="20">
        <f t="shared" si="283"/>
        <v>0</v>
      </c>
      <c r="E734" s="20">
        <f t="shared" si="284"/>
        <v>0</v>
      </c>
      <c r="F734" s="20">
        <v>0</v>
      </c>
      <c r="G734" s="20">
        <v>0</v>
      </c>
      <c r="H734" s="20">
        <v>0</v>
      </c>
      <c r="I734" s="20">
        <v>0</v>
      </c>
      <c r="J734" s="20">
        <v>0</v>
      </c>
      <c r="K734" s="20">
        <v>0</v>
      </c>
      <c r="L734" s="20">
        <v>0</v>
      </c>
      <c r="M734" s="20">
        <v>0</v>
      </c>
      <c r="N734" s="20">
        <v>0</v>
      </c>
      <c r="O734" s="20">
        <v>0</v>
      </c>
      <c r="P734" s="37"/>
      <c r="Q734" s="37"/>
      <c r="T734" s="6"/>
    </row>
    <row r="735" spans="1:20" ht="15">
      <c r="A735" s="39"/>
      <c r="B735" s="36"/>
      <c r="C735" s="13" t="s">
        <v>33</v>
      </c>
      <c r="D735" s="20">
        <f t="shared" si="283"/>
        <v>0</v>
      </c>
      <c r="E735" s="20">
        <f t="shared" si="284"/>
        <v>0</v>
      </c>
      <c r="F735" s="20">
        <v>0</v>
      </c>
      <c r="G735" s="20">
        <v>0</v>
      </c>
      <c r="H735" s="20">
        <v>0</v>
      </c>
      <c r="I735" s="20">
        <v>0</v>
      </c>
      <c r="J735" s="20">
        <v>0</v>
      </c>
      <c r="K735" s="20">
        <v>0</v>
      </c>
      <c r="L735" s="20">
        <v>0</v>
      </c>
      <c r="M735" s="20">
        <v>0</v>
      </c>
      <c r="N735" s="20">
        <v>0</v>
      </c>
      <c r="O735" s="20">
        <v>0</v>
      </c>
      <c r="P735" s="37"/>
      <c r="Q735" s="37"/>
      <c r="T735" s="6"/>
    </row>
    <row r="736" spans="1:20" ht="15">
      <c r="A736" s="39"/>
      <c r="B736" s="36"/>
      <c r="C736" s="13" t="s">
        <v>36</v>
      </c>
      <c r="D736" s="20">
        <f t="shared" si="283"/>
        <v>0</v>
      </c>
      <c r="E736" s="20">
        <f t="shared" si="284"/>
        <v>0</v>
      </c>
      <c r="F736" s="20">
        <v>0</v>
      </c>
      <c r="G736" s="20">
        <v>0</v>
      </c>
      <c r="H736" s="20">
        <v>0</v>
      </c>
      <c r="I736" s="20">
        <v>0</v>
      </c>
      <c r="J736" s="20">
        <v>0</v>
      </c>
      <c r="K736" s="20">
        <v>0</v>
      </c>
      <c r="L736" s="20">
        <v>0</v>
      </c>
      <c r="M736" s="20">
        <v>0</v>
      </c>
      <c r="N736" s="20">
        <v>0</v>
      </c>
      <c r="O736" s="20">
        <v>0</v>
      </c>
      <c r="P736" s="37"/>
      <c r="Q736" s="37"/>
      <c r="T736" s="6"/>
    </row>
    <row r="737" spans="1:20" ht="15">
      <c r="A737" s="39"/>
      <c r="B737" s="36"/>
      <c r="C737" s="13" t="s">
        <v>37</v>
      </c>
      <c r="D737" s="20">
        <f t="shared" si="283"/>
        <v>0</v>
      </c>
      <c r="E737" s="20">
        <f t="shared" si="284"/>
        <v>0</v>
      </c>
      <c r="F737" s="20">
        <v>0</v>
      </c>
      <c r="G737" s="20">
        <v>0</v>
      </c>
      <c r="H737" s="20">
        <v>0</v>
      </c>
      <c r="I737" s="20">
        <v>0</v>
      </c>
      <c r="J737" s="20">
        <v>0</v>
      </c>
      <c r="K737" s="20">
        <v>0</v>
      </c>
      <c r="L737" s="20">
        <v>0</v>
      </c>
      <c r="M737" s="20">
        <v>0</v>
      </c>
      <c r="N737" s="20">
        <v>0</v>
      </c>
      <c r="O737" s="20">
        <v>0</v>
      </c>
      <c r="P737" s="37"/>
      <c r="Q737" s="37"/>
      <c r="T737" s="6"/>
    </row>
    <row r="738" spans="1:17" ht="15">
      <c r="A738" s="39"/>
      <c r="B738" s="36"/>
      <c r="C738" s="13" t="s">
        <v>38</v>
      </c>
      <c r="D738" s="20">
        <f t="shared" si="283"/>
        <v>0</v>
      </c>
      <c r="E738" s="20">
        <f t="shared" si="284"/>
        <v>0</v>
      </c>
      <c r="F738" s="20">
        <v>0</v>
      </c>
      <c r="G738" s="20">
        <v>0</v>
      </c>
      <c r="H738" s="20">
        <v>0</v>
      </c>
      <c r="I738" s="20">
        <v>0</v>
      </c>
      <c r="J738" s="20">
        <v>0</v>
      </c>
      <c r="K738" s="20">
        <v>0</v>
      </c>
      <c r="L738" s="20">
        <v>0</v>
      </c>
      <c r="M738" s="20">
        <v>0</v>
      </c>
      <c r="N738" s="20">
        <v>0</v>
      </c>
      <c r="O738" s="20">
        <v>0</v>
      </c>
      <c r="P738" s="37"/>
      <c r="Q738" s="37"/>
    </row>
    <row r="739" spans="1:17" ht="15">
      <c r="A739" s="39"/>
      <c r="B739" s="36"/>
      <c r="C739" s="13" t="s">
        <v>39</v>
      </c>
      <c r="D739" s="20">
        <f t="shared" si="283"/>
        <v>0</v>
      </c>
      <c r="E739" s="20">
        <f t="shared" si="284"/>
        <v>0</v>
      </c>
      <c r="F739" s="20">
        <v>0</v>
      </c>
      <c r="G739" s="20">
        <v>0</v>
      </c>
      <c r="H739" s="20">
        <v>0</v>
      </c>
      <c r="I739" s="20">
        <v>0</v>
      </c>
      <c r="J739" s="20">
        <v>0</v>
      </c>
      <c r="K739" s="20">
        <v>0</v>
      </c>
      <c r="L739" s="20">
        <v>0</v>
      </c>
      <c r="M739" s="20">
        <v>0</v>
      </c>
      <c r="N739" s="20">
        <v>0</v>
      </c>
      <c r="O739" s="20">
        <v>0</v>
      </c>
      <c r="P739" s="37"/>
      <c r="Q739" s="37"/>
    </row>
    <row r="740" spans="1:17" ht="15">
      <c r="A740" s="40"/>
      <c r="B740" s="36"/>
      <c r="C740" s="13" t="s">
        <v>40</v>
      </c>
      <c r="D740" s="20">
        <f t="shared" si="283"/>
        <v>0</v>
      </c>
      <c r="E740" s="20">
        <f t="shared" si="284"/>
        <v>0</v>
      </c>
      <c r="F740" s="20">
        <v>0</v>
      </c>
      <c r="G740" s="20">
        <v>0</v>
      </c>
      <c r="H740" s="20">
        <v>0</v>
      </c>
      <c r="I740" s="20">
        <v>0</v>
      </c>
      <c r="J740" s="20">
        <v>0</v>
      </c>
      <c r="K740" s="20">
        <v>0</v>
      </c>
      <c r="L740" s="20">
        <v>0</v>
      </c>
      <c r="M740" s="20">
        <v>0</v>
      </c>
      <c r="N740" s="20">
        <v>0</v>
      </c>
      <c r="O740" s="20">
        <v>0</v>
      </c>
      <c r="P740" s="37"/>
      <c r="Q740" s="37"/>
    </row>
    <row r="741" spans="1:20" s="5" customFormat="1" ht="14.25" customHeight="1">
      <c r="A741" s="38" t="s">
        <v>149</v>
      </c>
      <c r="B741" s="36" t="s">
        <v>191</v>
      </c>
      <c r="C741" s="15" t="s">
        <v>13</v>
      </c>
      <c r="D741" s="18">
        <f aca="true" t="shared" si="285" ref="D741:O741">SUM(D743:D752)</f>
        <v>5000</v>
      </c>
      <c r="E741" s="18">
        <f t="shared" si="285"/>
        <v>0</v>
      </c>
      <c r="F741" s="18">
        <f t="shared" si="285"/>
        <v>5000</v>
      </c>
      <c r="G741" s="18">
        <f t="shared" si="285"/>
        <v>0</v>
      </c>
      <c r="H741" s="18">
        <f t="shared" si="285"/>
        <v>0</v>
      </c>
      <c r="I741" s="18">
        <f t="shared" si="285"/>
        <v>0</v>
      </c>
      <c r="J741" s="18">
        <f t="shared" si="285"/>
        <v>0</v>
      </c>
      <c r="K741" s="18">
        <f t="shared" si="285"/>
        <v>0</v>
      </c>
      <c r="L741" s="18">
        <f t="shared" si="285"/>
        <v>0</v>
      </c>
      <c r="M741" s="18">
        <f t="shared" si="285"/>
        <v>0</v>
      </c>
      <c r="N741" s="18">
        <f t="shared" si="285"/>
        <v>0</v>
      </c>
      <c r="O741" s="18">
        <f t="shared" si="285"/>
        <v>0</v>
      </c>
      <c r="P741" s="37" t="s">
        <v>16</v>
      </c>
      <c r="Q741" s="37"/>
      <c r="T741" s="7"/>
    </row>
    <row r="742" spans="1:20" s="5" customFormat="1" ht="14.25" customHeight="1">
      <c r="A742" s="39"/>
      <c r="B742" s="36"/>
      <c r="C742" s="13" t="s">
        <v>186</v>
      </c>
      <c r="D742" s="20">
        <f>F742+H742+J742+L742</f>
        <v>0</v>
      </c>
      <c r="E742" s="20">
        <f>G742+I742+K742+M742</f>
        <v>0</v>
      </c>
      <c r="F742" s="20">
        <v>0</v>
      </c>
      <c r="G742" s="20">
        <v>0</v>
      </c>
      <c r="H742" s="20">
        <v>0</v>
      </c>
      <c r="I742" s="20">
        <v>0</v>
      </c>
      <c r="J742" s="20">
        <v>0</v>
      </c>
      <c r="K742" s="20">
        <v>0</v>
      </c>
      <c r="L742" s="20">
        <v>0</v>
      </c>
      <c r="M742" s="20">
        <v>0</v>
      </c>
      <c r="N742" s="20">
        <v>0</v>
      </c>
      <c r="O742" s="20">
        <v>0</v>
      </c>
      <c r="P742" s="37"/>
      <c r="Q742" s="37"/>
      <c r="T742" s="7"/>
    </row>
    <row r="743" spans="1:20" ht="15">
      <c r="A743" s="39"/>
      <c r="B743" s="36"/>
      <c r="C743" s="13" t="s">
        <v>0</v>
      </c>
      <c r="D743" s="20">
        <f>F743+H743+J743+L743</f>
        <v>0</v>
      </c>
      <c r="E743" s="20">
        <f>G743+I743+K743+M743</f>
        <v>0</v>
      </c>
      <c r="F743" s="20">
        <v>0</v>
      </c>
      <c r="G743" s="20">
        <v>0</v>
      </c>
      <c r="H743" s="20">
        <v>0</v>
      </c>
      <c r="I743" s="20">
        <v>0</v>
      </c>
      <c r="J743" s="20">
        <v>0</v>
      </c>
      <c r="K743" s="20">
        <v>0</v>
      </c>
      <c r="L743" s="20">
        <v>0</v>
      </c>
      <c r="M743" s="20">
        <v>0</v>
      </c>
      <c r="N743" s="20">
        <v>0</v>
      </c>
      <c r="O743" s="20">
        <v>0</v>
      </c>
      <c r="P743" s="37"/>
      <c r="Q743" s="37"/>
      <c r="T743" s="6"/>
    </row>
    <row r="744" spans="1:20" ht="15">
      <c r="A744" s="39"/>
      <c r="B744" s="36"/>
      <c r="C744" s="13" t="s">
        <v>1</v>
      </c>
      <c r="D744" s="20">
        <v>0</v>
      </c>
      <c r="E744" s="20">
        <f>G744+I744+K744+M744</f>
        <v>0</v>
      </c>
      <c r="F744" s="20">
        <v>0</v>
      </c>
      <c r="G744" s="20">
        <v>0</v>
      </c>
      <c r="H744" s="20">
        <v>0</v>
      </c>
      <c r="I744" s="20">
        <v>0</v>
      </c>
      <c r="J744" s="20">
        <v>0</v>
      </c>
      <c r="K744" s="20">
        <v>0</v>
      </c>
      <c r="L744" s="20">
        <v>0</v>
      </c>
      <c r="M744" s="20">
        <v>0</v>
      </c>
      <c r="N744" s="20">
        <v>0</v>
      </c>
      <c r="O744" s="20">
        <v>0</v>
      </c>
      <c r="P744" s="37"/>
      <c r="Q744" s="37"/>
      <c r="T744" s="6"/>
    </row>
    <row r="745" spans="1:20" ht="15">
      <c r="A745" s="39"/>
      <c r="B745" s="36"/>
      <c r="C745" s="13" t="s">
        <v>31</v>
      </c>
      <c r="D745" s="20">
        <f aca="true" t="shared" si="286" ref="D745:D752">F745+H745+J745+L745</f>
        <v>5000</v>
      </c>
      <c r="E745" s="20">
        <f aca="true" t="shared" si="287" ref="E745:E752">G745+I745+K745+M745</f>
        <v>0</v>
      </c>
      <c r="F745" s="20">
        <v>5000</v>
      </c>
      <c r="G745" s="20">
        <v>0</v>
      </c>
      <c r="H745" s="20">
        <v>0</v>
      </c>
      <c r="I745" s="20">
        <v>0</v>
      </c>
      <c r="J745" s="20">
        <v>0</v>
      </c>
      <c r="K745" s="20">
        <v>0</v>
      </c>
      <c r="L745" s="20">
        <v>0</v>
      </c>
      <c r="M745" s="20">
        <v>0</v>
      </c>
      <c r="N745" s="20">
        <v>0</v>
      </c>
      <c r="O745" s="20">
        <v>0</v>
      </c>
      <c r="P745" s="37"/>
      <c r="Q745" s="37"/>
      <c r="T745" s="6"/>
    </row>
    <row r="746" spans="1:20" ht="15">
      <c r="A746" s="39"/>
      <c r="B746" s="36"/>
      <c r="C746" s="13" t="s">
        <v>32</v>
      </c>
      <c r="D746" s="20">
        <f t="shared" si="286"/>
        <v>0</v>
      </c>
      <c r="E746" s="20">
        <f t="shared" si="287"/>
        <v>0</v>
      </c>
      <c r="F746" s="20">
        <v>0</v>
      </c>
      <c r="G746" s="20">
        <v>0</v>
      </c>
      <c r="H746" s="20">
        <v>0</v>
      </c>
      <c r="I746" s="20">
        <v>0</v>
      </c>
      <c r="J746" s="20">
        <v>0</v>
      </c>
      <c r="K746" s="20">
        <v>0</v>
      </c>
      <c r="L746" s="20">
        <v>0</v>
      </c>
      <c r="M746" s="20">
        <v>0</v>
      </c>
      <c r="N746" s="20">
        <v>0</v>
      </c>
      <c r="O746" s="20">
        <v>0</v>
      </c>
      <c r="P746" s="37"/>
      <c r="Q746" s="37"/>
      <c r="T746" s="6"/>
    </row>
    <row r="747" spans="1:20" ht="15">
      <c r="A747" s="39"/>
      <c r="B747" s="36"/>
      <c r="C747" s="13" t="s">
        <v>33</v>
      </c>
      <c r="D747" s="20">
        <f t="shared" si="286"/>
        <v>0</v>
      </c>
      <c r="E747" s="20">
        <f t="shared" si="287"/>
        <v>0</v>
      </c>
      <c r="F747" s="20">
        <v>0</v>
      </c>
      <c r="G747" s="20">
        <v>0</v>
      </c>
      <c r="H747" s="20">
        <v>0</v>
      </c>
      <c r="I747" s="20">
        <v>0</v>
      </c>
      <c r="J747" s="20">
        <v>0</v>
      </c>
      <c r="K747" s="20">
        <v>0</v>
      </c>
      <c r="L747" s="20">
        <v>0</v>
      </c>
      <c r="M747" s="20">
        <v>0</v>
      </c>
      <c r="N747" s="20">
        <v>0</v>
      </c>
      <c r="O747" s="20">
        <v>0</v>
      </c>
      <c r="P747" s="37"/>
      <c r="Q747" s="37"/>
      <c r="T747" s="6"/>
    </row>
    <row r="748" spans="1:20" ht="15">
      <c r="A748" s="39"/>
      <c r="B748" s="36"/>
      <c r="C748" s="13" t="s">
        <v>36</v>
      </c>
      <c r="D748" s="20">
        <f t="shared" si="286"/>
        <v>0</v>
      </c>
      <c r="E748" s="20">
        <f t="shared" si="287"/>
        <v>0</v>
      </c>
      <c r="F748" s="20">
        <v>0</v>
      </c>
      <c r="G748" s="20">
        <v>0</v>
      </c>
      <c r="H748" s="20">
        <v>0</v>
      </c>
      <c r="I748" s="20">
        <v>0</v>
      </c>
      <c r="J748" s="20">
        <v>0</v>
      </c>
      <c r="K748" s="20">
        <v>0</v>
      </c>
      <c r="L748" s="20">
        <v>0</v>
      </c>
      <c r="M748" s="20">
        <v>0</v>
      </c>
      <c r="N748" s="20">
        <v>0</v>
      </c>
      <c r="O748" s="20">
        <v>0</v>
      </c>
      <c r="P748" s="37"/>
      <c r="Q748" s="37"/>
      <c r="T748" s="6"/>
    </row>
    <row r="749" spans="1:20" ht="15">
      <c r="A749" s="39"/>
      <c r="B749" s="36"/>
      <c r="C749" s="13" t="s">
        <v>37</v>
      </c>
      <c r="D749" s="20">
        <f t="shared" si="286"/>
        <v>0</v>
      </c>
      <c r="E749" s="20">
        <f t="shared" si="287"/>
        <v>0</v>
      </c>
      <c r="F749" s="20">
        <v>0</v>
      </c>
      <c r="G749" s="20">
        <v>0</v>
      </c>
      <c r="H749" s="20">
        <v>0</v>
      </c>
      <c r="I749" s="20">
        <v>0</v>
      </c>
      <c r="J749" s="20">
        <v>0</v>
      </c>
      <c r="K749" s="20">
        <v>0</v>
      </c>
      <c r="L749" s="20">
        <v>0</v>
      </c>
      <c r="M749" s="20">
        <v>0</v>
      </c>
      <c r="N749" s="20">
        <v>0</v>
      </c>
      <c r="O749" s="20">
        <v>0</v>
      </c>
      <c r="P749" s="37"/>
      <c r="Q749" s="37"/>
      <c r="T749" s="6"/>
    </row>
    <row r="750" spans="1:17" ht="15">
      <c r="A750" s="39"/>
      <c r="B750" s="36"/>
      <c r="C750" s="13" t="s">
        <v>38</v>
      </c>
      <c r="D750" s="20">
        <f t="shared" si="286"/>
        <v>0</v>
      </c>
      <c r="E750" s="20">
        <f t="shared" si="287"/>
        <v>0</v>
      </c>
      <c r="F750" s="20">
        <v>0</v>
      </c>
      <c r="G750" s="20">
        <v>0</v>
      </c>
      <c r="H750" s="20">
        <v>0</v>
      </c>
      <c r="I750" s="20">
        <v>0</v>
      </c>
      <c r="J750" s="20">
        <v>0</v>
      </c>
      <c r="K750" s="20">
        <v>0</v>
      </c>
      <c r="L750" s="20">
        <v>0</v>
      </c>
      <c r="M750" s="20">
        <v>0</v>
      </c>
      <c r="N750" s="20">
        <v>0</v>
      </c>
      <c r="O750" s="20">
        <v>0</v>
      </c>
      <c r="P750" s="37"/>
      <c r="Q750" s="37"/>
    </row>
    <row r="751" spans="1:17" ht="15">
      <c r="A751" s="39"/>
      <c r="B751" s="36"/>
      <c r="C751" s="13" t="s">
        <v>39</v>
      </c>
      <c r="D751" s="20">
        <f t="shared" si="286"/>
        <v>0</v>
      </c>
      <c r="E751" s="20">
        <f t="shared" si="287"/>
        <v>0</v>
      </c>
      <c r="F751" s="20">
        <v>0</v>
      </c>
      <c r="G751" s="20">
        <v>0</v>
      </c>
      <c r="H751" s="20">
        <v>0</v>
      </c>
      <c r="I751" s="20">
        <v>0</v>
      </c>
      <c r="J751" s="20">
        <v>0</v>
      </c>
      <c r="K751" s="20">
        <v>0</v>
      </c>
      <c r="L751" s="20">
        <v>0</v>
      </c>
      <c r="M751" s="20">
        <v>0</v>
      </c>
      <c r="N751" s="20">
        <v>0</v>
      </c>
      <c r="O751" s="20">
        <v>0</v>
      </c>
      <c r="P751" s="37"/>
      <c r="Q751" s="37"/>
    </row>
    <row r="752" spans="1:17" ht="15">
      <c r="A752" s="39"/>
      <c r="B752" s="36"/>
      <c r="C752" s="13" t="s">
        <v>40</v>
      </c>
      <c r="D752" s="20">
        <f t="shared" si="286"/>
        <v>0</v>
      </c>
      <c r="E752" s="20">
        <f t="shared" si="287"/>
        <v>0</v>
      </c>
      <c r="F752" s="20">
        <v>0</v>
      </c>
      <c r="G752" s="20">
        <v>0</v>
      </c>
      <c r="H752" s="20">
        <v>0</v>
      </c>
      <c r="I752" s="20">
        <v>0</v>
      </c>
      <c r="J752" s="20">
        <v>0</v>
      </c>
      <c r="K752" s="20">
        <v>0</v>
      </c>
      <c r="L752" s="20">
        <v>0</v>
      </c>
      <c r="M752" s="20">
        <v>0</v>
      </c>
      <c r="N752" s="20">
        <v>0</v>
      </c>
      <c r="O752" s="20">
        <v>0</v>
      </c>
      <c r="P752" s="37"/>
      <c r="Q752" s="37"/>
    </row>
    <row r="753" spans="1:20" s="5" customFormat="1" ht="14.25" customHeight="1">
      <c r="A753" s="39"/>
      <c r="B753" s="36" t="s">
        <v>169</v>
      </c>
      <c r="C753" s="15" t="s">
        <v>13</v>
      </c>
      <c r="D753" s="18">
        <f aca="true" t="shared" si="288" ref="D753:O753">SUM(D755:D764)</f>
        <v>134650.37</v>
      </c>
      <c r="E753" s="18">
        <f t="shared" si="288"/>
        <v>0</v>
      </c>
      <c r="F753" s="18">
        <f t="shared" si="288"/>
        <v>134650.37</v>
      </c>
      <c r="G753" s="18">
        <f t="shared" si="288"/>
        <v>0</v>
      </c>
      <c r="H753" s="18">
        <f t="shared" si="288"/>
        <v>0</v>
      </c>
      <c r="I753" s="18">
        <f t="shared" si="288"/>
        <v>0</v>
      </c>
      <c r="J753" s="18">
        <f t="shared" si="288"/>
        <v>0</v>
      </c>
      <c r="K753" s="18">
        <f t="shared" si="288"/>
        <v>0</v>
      </c>
      <c r="L753" s="18">
        <f t="shared" si="288"/>
        <v>0</v>
      </c>
      <c r="M753" s="18">
        <f t="shared" si="288"/>
        <v>0</v>
      </c>
      <c r="N753" s="18">
        <f t="shared" si="288"/>
        <v>522</v>
      </c>
      <c r="O753" s="18">
        <f t="shared" si="288"/>
        <v>0</v>
      </c>
      <c r="P753" s="37" t="s">
        <v>16</v>
      </c>
      <c r="Q753" s="37"/>
      <c r="T753" s="7"/>
    </row>
    <row r="754" spans="1:20" s="5" customFormat="1" ht="14.25" customHeight="1">
      <c r="A754" s="39"/>
      <c r="B754" s="36"/>
      <c r="C754" s="13" t="s">
        <v>186</v>
      </c>
      <c r="D754" s="20">
        <f>F754+H754+J754+L754</f>
        <v>0</v>
      </c>
      <c r="E754" s="20">
        <f>G754+I754+K754+M754</f>
        <v>0</v>
      </c>
      <c r="F754" s="20">
        <v>0</v>
      </c>
      <c r="G754" s="20">
        <v>0</v>
      </c>
      <c r="H754" s="20">
        <v>0</v>
      </c>
      <c r="I754" s="20">
        <v>0</v>
      </c>
      <c r="J754" s="20">
        <v>0</v>
      </c>
      <c r="K754" s="20">
        <v>0</v>
      </c>
      <c r="L754" s="20">
        <v>0</v>
      </c>
      <c r="M754" s="20">
        <v>0</v>
      </c>
      <c r="N754" s="20">
        <v>0</v>
      </c>
      <c r="O754" s="20">
        <v>0</v>
      </c>
      <c r="P754" s="37"/>
      <c r="Q754" s="37"/>
      <c r="T754" s="7"/>
    </row>
    <row r="755" spans="1:20" ht="15">
      <c r="A755" s="39"/>
      <c r="B755" s="36"/>
      <c r="C755" s="13" t="s">
        <v>0</v>
      </c>
      <c r="D755" s="20">
        <f>F755+H755+J755+L755</f>
        <v>0</v>
      </c>
      <c r="E755" s="20">
        <f>G755+I755+K755+M755</f>
        <v>0</v>
      </c>
      <c r="F755" s="20">
        <v>0</v>
      </c>
      <c r="G755" s="20">
        <v>0</v>
      </c>
      <c r="H755" s="20">
        <v>0</v>
      </c>
      <c r="I755" s="20">
        <v>0</v>
      </c>
      <c r="J755" s="20">
        <v>0</v>
      </c>
      <c r="K755" s="20">
        <v>0</v>
      </c>
      <c r="L755" s="20">
        <v>0</v>
      </c>
      <c r="M755" s="20">
        <v>0</v>
      </c>
      <c r="N755" s="20">
        <v>0</v>
      </c>
      <c r="O755" s="20">
        <v>0</v>
      </c>
      <c r="P755" s="37"/>
      <c r="Q755" s="37"/>
      <c r="T755" s="6"/>
    </row>
    <row r="756" spans="1:20" ht="15">
      <c r="A756" s="39"/>
      <c r="B756" s="36"/>
      <c r="C756" s="13" t="s">
        <v>1</v>
      </c>
      <c r="D756" s="20">
        <v>0</v>
      </c>
      <c r="E756" s="20">
        <f>G756+I756+K756+M756</f>
        <v>0</v>
      </c>
      <c r="F756" s="20">
        <v>0</v>
      </c>
      <c r="G756" s="20">
        <v>0</v>
      </c>
      <c r="H756" s="20">
        <v>0</v>
      </c>
      <c r="I756" s="20">
        <v>0</v>
      </c>
      <c r="J756" s="20">
        <v>0</v>
      </c>
      <c r="K756" s="20">
        <v>0</v>
      </c>
      <c r="L756" s="20">
        <v>0</v>
      </c>
      <c r="M756" s="20">
        <v>0</v>
      </c>
      <c r="N756" s="20">
        <v>0</v>
      </c>
      <c r="O756" s="20">
        <v>0</v>
      </c>
      <c r="P756" s="37"/>
      <c r="Q756" s="37"/>
      <c r="T756" s="6"/>
    </row>
    <row r="757" spans="1:20" ht="15">
      <c r="A757" s="39"/>
      <c r="B757" s="36"/>
      <c r="C757" s="13" t="s">
        <v>31</v>
      </c>
      <c r="D757" s="20">
        <f aca="true" t="shared" si="289" ref="D757:D764">F757+H757+J757+L757</f>
        <v>0</v>
      </c>
      <c r="E757" s="20">
        <f aca="true" t="shared" si="290" ref="E757:E764">G757+I757+K757+M757</f>
        <v>0</v>
      </c>
      <c r="F757" s="20">
        <v>0</v>
      </c>
      <c r="G757" s="20">
        <v>0</v>
      </c>
      <c r="H757" s="20">
        <v>0</v>
      </c>
      <c r="I757" s="20">
        <v>0</v>
      </c>
      <c r="J757" s="20">
        <v>0</v>
      </c>
      <c r="K757" s="20">
        <v>0</v>
      </c>
      <c r="L757" s="20">
        <v>0</v>
      </c>
      <c r="M757" s="20">
        <v>0</v>
      </c>
      <c r="N757" s="20">
        <v>0</v>
      </c>
      <c r="O757" s="20">
        <v>0</v>
      </c>
      <c r="P757" s="37"/>
      <c r="Q757" s="37"/>
      <c r="T757" s="6"/>
    </row>
    <row r="758" spans="1:20" ht="15">
      <c r="A758" s="39"/>
      <c r="B758" s="36"/>
      <c r="C758" s="13" t="s">
        <v>32</v>
      </c>
      <c r="D758" s="20">
        <f t="shared" si="289"/>
        <v>134650.37</v>
      </c>
      <c r="E758" s="20">
        <f t="shared" si="290"/>
        <v>0</v>
      </c>
      <c r="F758" s="20">
        <v>134650.37</v>
      </c>
      <c r="G758" s="20">
        <v>0</v>
      </c>
      <c r="H758" s="20">
        <v>0</v>
      </c>
      <c r="I758" s="20">
        <v>0</v>
      </c>
      <c r="J758" s="20">
        <v>0</v>
      </c>
      <c r="K758" s="20">
        <v>0</v>
      </c>
      <c r="L758" s="20">
        <v>0</v>
      </c>
      <c r="M758" s="20">
        <v>0</v>
      </c>
      <c r="N758" s="20">
        <v>522</v>
      </c>
      <c r="O758" s="20">
        <v>0</v>
      </c>
      <c r="P758" s="37"/>
      <c r="Q758" s="37"/>
      <c r="T758" s="6"/>
    </row>
    <row r="759" spans="1:20" ht="15">
      <c r="A759" s="39"/>
      <c r="B759" s="36"/>
      <c r="C759" s="13" t="s">
        <v>33</v>
      </c>
      <c r="D759" s="20">
        <f t="shared" si="289"/>
        <v>0</v>
      </c>
      <c r="E759" s="20">
        <f t="shared" si="290"/>
        <v>0</v>
      </c>
      <c r="F759" s="20">
        <v>0</v>
      </c>
      <c r="G759" s="20">
        <v>0</v>
      </c>
      <c r="H759" s="20">
        <v>0</v>
      </c>
      <c r="I759" s="20">
        <v>0</v>
      </c>
      <c r="J759" s="20">
        <v>0</v>
      </c>
      <c r="K759" s="20">
        <v>0</v>
      </c>
      <c r="L759" s="20">
        <v>0</v>
      </c>
      <c r="M759" s="20">
        <v>0</v>
      </c>
      <c r="N759" s="20">
        <v>0</v>
      </c>
      <c r="O759" s="20">
        <v>0</v>
      </c>
      <c r="P759" s="37"/>
      <c r="Q759" s="37"/>
      <c r="T759" s="6"/>
    </row>
    <row r="760" spans="1:20" ht="15">
      <c r="A760" s="39"/>
      <c r="B760" s="36"/>
      <c r="C760" s="13" t="s">
        <v>36</v>
      </c>
      <c r="D760" s="20">
        <f t="shared" si="289"/>
        <v>0</v>
      </c>
      <c r="E760" s="20">
        <f t="shared" si="290"/>
        <v>0</v>
      </c>
      <c r="F760" s="20">
        <v>0</v>
      </c>
      <c r="G760" s="20">
        <v>0</v>
      </c>
      <c r="H760" s="20">
        <v>0</v>
      </c>
      <c r="I760" s="20">
        <v>0</v>
      </c>
      <c r="J760" s="20">
        <v>0</v>
      </c>
      <c r="K760" s="20">
        <v>0</v>
      </c>
      <c r="L760" s="20">
        <v>0</v>
      </c>
      <c r="M760" s="20">
        <v>0</v>
      </c>
      <c r="N760" s="20">
        <v>0</v>
      </c>
      <c r="O760" s="20">
        <v>0</v>
      </c>
      <c r="P760" s="37"/>
      <c r="Q760" s="37"/>
      <c r="T760" s="6"/>
    </row>
    <row r="761" spans="1:20" ht="15">
      <c r="A761" s="39"/>
      <c r="B761" s="36"/>
      <c r="C761" s="13" t="s">
        <v>37</v>
      </c>
      <c r="D761" s="20">
        <f t="shared" si="289"/>
        <v>0</v>
      </c>
      <c r="E761" s="20">
        <f t="shared" si="290"/>
        <v>0</v>
      </c>
      <c r="F761" s="20">
        <v>0</v>
      </c>
      <c r="G761" s="20">
        <v>0</v>
      </c>
      <c r="H761" s="20">
        <v>0</v>
      </c>
      <c r="I761" s="20">
        <v>0</v>
      </c>
      <c r="J761" s="20">
        <v>0</v>
      </c>
      <c r="K761" s="20">
        <v>0</v>
      </c>
      <c r="L761" s="20">
        <v>0</v>
      </c>
      <c r="M761" s="20">
        <v>0</v>
      </c>
      <c r="N761" s="20">
        <v>0</v>
      </c>
      <c r="O761" s="20">
        <v>0</v>
      </c>
      <c r="P761" s="37"/>
      <c r="Q761" s="37"/>
      <c r="T761" s="6"/>
    </row>
    <row r="762" spans="1:17" ht="15">
      <c r="A762" s="39"/>
      <c r="B762" s="36"/>
      <c r="C762" s="13" t="s">
        <v>38</v>
      </c>
      <c r="D762" s="20">
        <f t="shared" si="289"/>
        <v>0</v>
      </c>
      <c r="E762" s="20">
        <f t="shared" si="290"/>
        <v>0</v>
      </c>
      <c r="F762" s="20">
        <v>0</v>
      </c>
      <c r="G762" s="20">
        <v>0</v>
      </c>
      <c r="H762" s="20">
        <v>0</v>
      </c>
      <c r="I762" s="20">
        <v>0</v>
      </c>
      <c r="J762" s="20">
        <v>0</v>
      </c>
      <c r="K762" s="20">
        <v>0</v>
      </c>
      <c r="L762" s="20">
        <v>0</v>
      </c>
      <c r="M762" s="20">
        <v>0</v>
      </c>
      <c r="N762" s="20">
        <v>0</v>
      </c>
      <c r="O762" s="20">
        <v>0</v>
      </c>
      <c r="P762" s="37"/>
      <c r="Q762" s="37"/>
    </row>
    <row r="763" spans="1:17" ht="15">
      <c r="A763" s="39"/>
      <c r="B763" s="36"/>
      <c r="C763" s="13" t="s">
        <v>39</v>
      </c>
      <c r="D763" s="20">
        <f t="shared" si="289"/>
        <v>0</v>
      </c>
      <c r="E763" s="20">
        <f t="shared" si="290"/>
        <v>0</v>
      </c>
      <c r="F763" s="20">
        <v>0</v>
      </c>
      <c r="G763" s="20">
        <v>0</v>
      </c>
      <c r="H763" s="20">
        <v>0</v>
      </c>
      <c r="I763" s="20">
        <v>0</v>
      </c>
      <c r="J763" s="20">
        <v>0</v>
      </c>
      <c r="K763" s="20">
        <v>0</v>
      </c>
      <c r="L763" s="20">
        <v>0</v>
      </c>
      <c r="M763" s="20">
        <v>0</v>
      </c>
      <c r="N763" s="20">
        <v>0</v>
      </c>
      <c r="O763" s="20">
        <v>0</v>
      </c>
      <c r="P763" s="37"/>
      <c r="Q763" s="37"/>
    </row>
    <row r="764" spans="1:17" ht="15">
      <c r="A764" s="40"/>
      <c r="B764" s="36"/>
      <c r="C764" s="13" t="s">
        <v>40</v>
      </c>
      <c r="D764" s="20">
        <f t="shared" si="289"/>
        <v>0</v>
      </c>
      <c r="E764" s="20">
        <f t="shared" si="290"/>
        <v>0</v>
      </c>
      <c r="F764" s="20">
        <v>0</v>
      </c>
      <c r="G764" s="20">
        <v>0</v>
      </c>
      <c r="H764" s="20">
        <v>0</v>
      </c>
      <c r="I764" s="20">
        <v>0</v>
      </c>
      <c r="J764" s="20">
        <v>0</v>
      </c>
      <c r="K764" s="20">
        <v>0</v>
      </c>
      <c r="L764" s="20">
        <v>0</v>
      </c>
      <c r="M764" s="20">
        <v>0</v>
      </c>
      <c r="N764" s="20">
        <v>0</v>
      </c>
      <c r="O764" s="20">
        <v>0</v>
      </c>
      <c r="P764" s="37"/>
      <c r="Q764" s="37"/>
    </row>
    <row r="765" spans="1:20" s="5" customFormat="1" ht="14.25" customHeight="1">
      <c r="A765" s="38" t="s">
        <v>150</v>
      </c>
      <c r="B765" s="36" t="s">
        <v>192</v>
      </c>
      <c r="C765" s="15" t="s">
        <v>13</v>
      </c>
      <c r="D765" s="18">
        <f aca="true" t="shared" si="291" ref="D765:O765">SUM(D767:D776)</f>
        <v>5000</v>
      </c>
      <c r="E765" s="18">
        <f t="shared" si="291"/>
        <v>0</v>
      </c>
      <c r="F765" s="18">
        <f t="shared" si="291"/>
        <v>5000</v>
      </c>
      <c r="G765" s="18">
        <f t="shared" si="291"/>
        <v>0</v>
      </c>
      <c r="H765" s="18">
        <f t="shared" si="291"/>
        <v>0</v>
      </c>
      <c r="I765" s="18">
        <f t="shared" si="291"/>
        <v>0</v>
      </c>
      <c r="J765" s="18">
        <f t="shared" si="291"/>
        <v>0</v>
      </c>
      <c r="K765" s="18">
        <f t="shared" si="291"/>
        <v>0</v>
      </c>
      <c r="L765" s="18">
        <f t="shared" si="291"/>
        <v>0</v>
      </c>
      <c r="M765" s="18">
        <f t="shared" si="291"/>
        <v>0</v>
      </c>
      <c r="N765" s="18">
        <f t="shared" si="291"/>
        <v>0</v>
      </c>
      <c r="O765" s="18">
        <f t="shared" si="291"/>
        <v>0</v>
      </c>
      <c r="P765" s="37" t="s">
        <v>16</v>
      </c>
      <c r="Q765" s="37"/>
      <c r="T765" s="7"/>
    </row>
    <row r="766" spans="1:20" s="5" customFormat="1" ht="14.25" customHeight="1">
      <c r="A766" s="39"/>
      <c r="B766" s="36"/>
      <c r="C766" s="13" t="s">
        <v>186</v>
      </c>
      <c r="D766" s="20">
        <f aca="true" t="shared" si="292" ref="D766:D776">F766+H766+J766+L766</f>
        <v>0</v>
      </c>
      <c r="E766" s="20">
        <f aca="true" t="shared" si="293" ref="E766:E776">G766+I766+K766+M766</f>
        <v>0</v>
      </c>
      <c r="F766" s="20">
        <v>0</v>
      </c>
      <c r="G766" s="20">
        <v>0</v>
      </c>
      <c r="H766" s="20">
        <v>0</v>
      </c>
      <c r="I766" s="20">
        <v>0</v>
      </c>
      <c r="J766" s="20">
        <v>0</v>
      </c>
      <c r="K766" s="20">
        <v>0</v>
      </c>
      <c r="L766" s="20">
        <v>0</v>
      </c>
      <c r="M766" s="20">
        <v>0</v>
      </c>
      <c r="N766" s="20">
        <v>0</v>
      </c>
      <c r="O766" s="20">
        <v>0</v>
      </c>
      <c r="P766" s="37"/>
      <c r="Q766" s="37"/>
      <c r="T766" s="7"/>
    </row>
    <row r="767" spans="1:20" ht="15">
      <c r="A767" s="39"/>
      <c r="B767" s="36"/>
      <c r="C767" s="13" t="s">
        <v>0</v>
      </c>
      <c r="D767" s="20">
        <f t="shared" si="292"/>
        <v>0</v>
      </c>
      <c r="E767" s="20">
        <f t="shared" si="293"/>
        <v>0</v>
      </c>
      <c r="F767" s="20">
        <v>0</v>
      </c>
      <c r="G767" s="20">
        <v>0</v>
      </c>
      <c r="H767" s="20">
        <v>0</v>
      </c>
      <c r="I767" s="20">
        <v>0</v>
      </c>
      <c r="J767" s="20">
        <v>0</v>
      </c>
      <c r="K767" s="20">
        <v>0</v>
      </c>
      <c r="L767" s="20">
        <v>0</v>
      </c>
      <c r="M767" s="20">
        <v>0</v>
      </c>
      <c r="N767" s="20">
        <v>0</v>
      </c>
      <c r="O767" s="20">
        <v>0</v>
      </c>
      <c r="P767" s="37"/>
      <c r="Q767" s="37"/>
      <c r="T767" s="6"/>
    </row>
    <row r="768" spans="1:20" ht="15">
      <c r="A768" s="39"/>
      <c r="B768" s="36"/>
      <c r="C768" s="13" t="s">
        <v>1</v>
      </c>
      <c r="D768" s="20">
        <f t="shared" si="292"/>
        <v>0</v>
      </c>
      <c r="E768" s="20">
        <f t="shared" si="293"/>
        <v>0</v>
      </c>
      <c r="F768" s="20">
        <v>0</v>
      </c>
      <c r="G768" s="20">
        <v>0</v>
      </c>
      <c r="H768" s="20">
        <v>0</v>
      </c>
      <c r="I768" s="20">
        <v>0</v>
      </c>
      <c r="J768" s="20">
        <v>0</v>
      </c>
      <c r="K768" s="20">
        <v>0</v>
      </c>
      <c r="L768" s="20">
        <v>0</v>
      </c>
      <c r="M768" s="20">
        <v>0</v>
      </c>
      <c r="N768" s="20">
        <v>0</v>
      </c>
      <c r="O768" s="20">
        <v>0</v>
      </c>
      <c r="P768" s="37"/>
      <c r="Q768" s="37"/>
      <c r="T768" s="6"/>
    </row>
    <row r="769" spans="1:20" ht="15">
      <c r="A769" s="39"/>
      <c r="B769" s="36"/>
      <c r="C769" s="13" t="s">
        <v>31</v>
      </c>
      <c r="D769" s="20">
        <f t="shared" si="292"/>
        <v>5000</v>
      </c>
      <c r="E769" s="20">
        <f t="shared" si="293"/>
        <v>0</v>
      </c>
      <c r="F769" s="20">
        <v>5000</v>
      </c>
      <c r="G769" s="20">
        <v>0</v>
      </c>
      <c r="H769" s="20">
        <v>0</v>
      </c>
      <c r="I769" s="20">
        <v>0</v>
      </c>
      <c r="J769" s="20">
        <v>0</v>
      </c>
      <c r="K769" s="20">
        <v>0</v>
      </c>
      <c r="L769" s="20">
        <v>0</v>
      </c>
      <c r="M769" s="20">
        <v>0</v>
      </c>
      <c r="N769" s="20">
        <v>0</v>
      </c>
      <c r="O769" s="20">
        <v>0</v>
      </c>
      <c r="P769" s="37"/>
      <c r="Q769" s="37"/>
      <c r="T769" s="6"/>
    </row>
    <row r="770" spans="1:20" ht="15">
      <c r="A770" s="39"/>
      <c r="B770" s="36"/>
      <c r="C770" s="13" t="s">
        <v>32</v>
      </c>
      <c r="D770" s="20">
        <f t="shared" si="292"/>
        <v>0</v>
      </c>
      <c r="E770" s="20">
        <f t="shared" si="293"/>
        <v>0</v>
      </c>
      <c r="F770" s="20">
        <v>0</v>
      </c>
      <c r="G770" s="20">
        <v>0</v>
      </c>
      <c r="H770" s="20">
        <v>0</v>
      </c>
      <c r="I770" s="20">
        <v>0</v>
      </c>
      <c r="J770" s="20">
        <v>0</v>
      </c>
      <c r="K770" s="20">
        <v>0</v>
      </c>
      <c r="L770" s="20">
        <v>0</v>
      </c>
      <c r="M770" s="20">
        <v>0</v>
      </c>
      <c r="N770" s="20">
        <v>0</v>
      </c>
      <c r="O770" s="20">
        <v>0</v>
      </c>
      <c r="P770" s="37"/>
      <c r="Q770" s="37"/>
      <c r="T770" s="6"/>
    </row>
    <row r="771" spans="1:20" ht="15">
      <c r="A771" s="39"/>
      <c r="B771" s="36"/>
      <c r="C771" s="13" t="s">
        <v>33</v>
      </c>
      <c r="D771" s="20">
        <f t="shared" si="292"/>
        <v>0</v>
      </c>
      <c r="E771" s="20">
        <f t="shared" si="293"/>
        <v>0</v>
      </c>
      <c r="F771" s="20">
        <v>0</v>
      </c>
      <c r="G771" s="20">
        <v>0</v>
      </c>
      <c r="H771" s="20">
        <v>0</v>
      </c>
      <c r="I771" s="20">
        <v>0</v>
      </c>
      <c r="J771" s="20">
        <v>0</v>
      </c>
      <c r="K771" s="20">
        <v>0</v>
      </c>
      <c r="L771" s="20">
        <v>0</v>
      </c>
      <c r="M771" s="20">
        <v>0</v>
      </c>
      <c r="N771" s="20">
        <v>0</v>
      </c>
      <c r="O771" s="20">
        <v>0</v>
      </c>
      <c r="P771" s="37"/>
      <c r="Q771" s="37"/>
      <c r="T771" s="6"/>
    </row>
    <row r="772" spans="1:20" ht="15">
      <c r="A772" s="39"/>
      <c r="B772" s="36"/>
      <c r="C772" s="13" t="s">
        <v>36</v>
      </c>
      <c r="D772" s="20">
        <f t="shared" si="292"/>
        <v>0</v>
      </c>
      <c r="E772" s="20">
        <f t="shared" si="293"/>
        <v>0</v>
      </c>
      <c r="F772" s="20">
        <v>0</v>
      </c>
      <c r="G772" s="20">
        <v>0</v>
      </c>
      <c r="H772" s="20">
        <v>0</v>
      </c>
      <c r="I772" s="20">
        <v>0</v>
      </c>
      <c r="J772" s="20">
        <v>0</v>
      </c>
      <c r="K772" s="20">
        <v>0</v>
      </c>
      <c r="L772" s="20">
        <v>0</v>
      </c>
      <c r="M772" s="20">
        <v>0</v>
      </c>
      <c r="N772" s="20">
        <v>0</v>
      </c>
      <c r="O772" s="20">
        <v>0</v>
      </c>
      <c r="P772" s="37"/>
      <c r="Q772" s="37"/>
      <c r="T772" s="6"/>
    </row>
    <row r="773" spans="1:20" ht="15">
      <c r="A773" s="39"/>
      <c r="B773" s="36"/>
      <c r="C773" s="13" t="s">
        <v>37</v>
      </c>
      <c r="D773" s="20">
        <f t="shared" si="292"/>
        <v>0</v>
      </c>
      <c r="E773" s="20">
        <f t="shared" si="293"/>
        <v>0</v>
      </c>
      <c r="F773" s="20">
        <v>0</v>
      </c>
      <c r="G773" s="20">
        <v>0</v>
      </c>
      <c r="H773" s="20">
        <v>0</v>
      </c>
      <c r="I773" s="20">
        <v>0</v>
      </c>
      <c r="J773" s="20">
        <v>0</v>
      </c>
      <c r="K773" s="20">
        <v>0</v>
      </c>
      <c r="L773" s="20">
        <v>0</v>
      </c>
      <c r="M773" s="20">
        <v>0</v>
      </c>
      <c r="N773" s="20">
        <v>0</v>
      </c>
      <c r="O773" s="20">
        <v>0</v>
      </c>
      <c r="P773" s="37"/>
      <c r="Q773" s="37"/>
      <c r="T773" s="6"/>
    </row>
    <row r="774" spans="1:17" ht="15">
      <c r="A774" s="39"/>
      <c r="B774" s="36"/>
      <c r="C774" s="13" t="s">
        <v>38</v>
      </c>
      <c r="D774" s="20">
        <f t="shared" si="292"/>
        <v>0</v>
      </c>
      <c r="E774" s="20">
        <f t="shared" si="293"/>
        <v>0</v>
      </c>
      <c r="F774" s="20">
        <v>0</v>
      </c>
      <c r="G774" s="20">
        <v>0</v>
      </c>
      <c r="H774" s="20">
        <v>0</v>
      </c>
      <c r="I774" s="20">
        <v>0</v>
      </c>
      <c r="J774" s="20">
        <v>0</v>
      </c>
      <c r="K774" s="20">
        <v>0</v>
      </c>
      <c r="L774" s="20">
        <v>0</v>
      </c>
      <c r="M774" s="20">
        <v>0</v>
      </c>
      <c r="N774" s="20">
        <v>0</v>
      </c>
      <c r="O774" s="20">
        <v>0</v>
      </c>
      <c r="P774" s="37"/>
      <c r="Q774" s="37"/>
    </row>
    <row r="775" spans="1:17" ht="15">
      <c r="A775" s="39"/>
      <c r="B775" s="36"/>
      <c r="C775" s="13" t="s">
        <v>39</v>
      </c>
      <c r="D775" s="20">
        <f t="shared" si="292"/>
        <v>0</v>
      </c>
      <c r="E775" s="20">
        <f t="shared" si="293"/>
        <v>0</v>
      </c>
      <c r="F775" s="20">
        <v>0</v>
      </c>
      <c r="G775" s="20">
        <v>0</v>
      </c>
      <c r="H775" s="20">
        <v>0</v>
      </c>
      <c r="I775" s="20">
        <v>0</v>
      </c>
      <c r="J775" s="20">
        <v>0</v>
      </c>
      <c r="K775" s="20">
        <v>0</v>
      </c>
      <c r="L775" s="20">
        <v>0</v>
      </c>
      <c r="M775" s="20">
        <v>0</v>
      </c>
      <c r="N775" s="20">
        <v>0</v>
      </c>
      <c r="O775" s="20">
        <v>0</v>
      </c>
      <c r="P775" s="37"/>
      <c r="Q775" s="37"/>
    </row>
    <row r="776" spans="1:17" ht="15">
      <c r="A776" s="39"/>
      <c r="B776" s="36"/>
      <c r="C776" s="13" t="s">
        <v>40</v>
      </c>
      <c r="D776" s="20">
        <f t="shared" si="292"/>
        <v>0</v>
      </c>
      <c r="E776" s="20">
        <f t="shared" si="293"/>
        <v>0</v>
      </c>
      <c r="F776" s="20">
        <v>0</v>
      </c>
      <c r="G776" s="20">
        <v>0</v>
      </c>
      <c r="H776" s="20">
        <v>0</v>
      </c>
      <c r="I776" s="20">
        <v>0</v>
      </c>
      <c r="J776" s="20">
        <v>0</v>
      </c>
      <c r="K776" s="20">
        <v>0</v>
      </c>
      <c r="L776" s="20">
        <v>0</v>
      </c>
      <c r="M776" s="20">
        <v>0</v>
      </c>
      <c r="N776" s="20">
        <v>0</v>
      </c>
      <c r="O776" s="20">
        <v>0</v>
      </c>
      <c r="P776" s="37"/>
      <c r="Q776" s="37"/>
    </row>
    <row r="777" spans="1:20" s="5" customFormat="1" ht="14.25" customHeight="1">
      <c r="A777" s="39"/>
      <c r="B777" s="36" t="s">
        <v>170</v>
      </c>
      <c r="C777" s="15" t="s">
        <v>13</v>
      </c>
      <c r="D777" s="18">
        <f aca="true" t="shared" si="294" ref="D777:O777">SUM(D779:D788)</f>
        <v>144161.37</v>
      </c>
      <c r="E777" s="18">
        <f t="shared" si="294"/>
        <v>0</v>
      </c>
      <c r="F777" s="18">
        <f t="shared" si="294"/>
        <v>144161.37</v>
      </c>
      <c r="G777" s="18">
        <f t="shared" si="294"/>
        <v>0</v>
      </c>
      <c r="H777" s="18">
        <f t="shared" si="294"/>
        <v>0</v>
      </c>
      <c r="I777" s="18">
        <f t="shared" si="294"/>
        <v>0</v>
      </c>
      <c r="J777" s="18">
        <f t="shared" si="294"/>
        <v>0</v>
      </c>
      <c r="K777" s="18">
        <f t="shared" si="294"/>
        <v>0</v>
      </c>
      <c r="L777" s="18">
        <f t="shared" si="294"/>
        <v>0</v>
      </c>
      <c r="M777" s="18">
        <f t="shared" si="294"/>
        <v>0</v>
      </c>
      <c r="N777" s="18">
        <f t="shared" si="294"/>
        <v>541</v>
      </c>
      <c r="O777" s="18">
        <f t="shared" si="294"/>
        <v>0</v>
      </c>
      <c r="P777" s="37" t="s">
        <v>16</v>
      </c>
      <c r="Q777" s="37"/>
      <c r="T777" s="7"/>
    </row>
    <row r="778" spans="1:20" s="5" customFormat="1" ht="14.25" customHeight="1">
      <c r="A778" s="39"/>
      <c r="B778" s="36"/>
      <c r="C778" s="13" t="s">
        <v>186</v>
      </c>
      <c r="D778" s="20">
        <f aca="true" t="shared" si="295" ref="D778:E780">F778+H778+J778+L778</f>
        <v>0</v>
      </c>
      <c r="E778" s="20">
        <f t="shared" si="295"/>
        <v>0</v>
      </c>
      <c r="F778" s="20">
        <v>0</v>
      </c>
      <c r="G778" s="20">
        <v>0</v>
      </c>
      <c r="H778" s="20">
        <v>0</v>
      </c>
      <c r="I778" s="20">
        <v>0</v>
      </c>
      <c r="J778" s="20">
        <v>0</v>
      </c>
      <c r="K778" s="20">
        <v>0</v>
      </c>
      <c r="L778" s="20">
        <v>0</v>
      </c>
      <c r="M778" s="20">
        <v>0</v>
      </c>
      <c r="N778" s="20">
        <v>0</v>
      </c>
      <c r="O778" s="20">
        <v>0</v>
      </c>
      <c r="P778" s="37"/>
      <c r="Q778" s="37"/>
      <c r="T778" s="7"/>
    </row>
    <row r="779" spans="1:20" ht="15">
      <c r="A779" s="39"/>
      <c r="B779" s="36"/>
      <c r="C779" s="13" t="s">
        <v>0</v>
      </c>
      <c r="D779" s="20">
        <f t="shared" si="295"/>
        <v>0</v>
      </c>
      <c r="E779" s="20">
        <f t="shared" si="295"/>
        <v>0</v>
      </c>
      <c r="F779" s="20">
        <v>0</v>
      </c>
      <c r="G779" s="20">
        <v>0</v>
      </c>
      <c r="H779" s="20">
        <v>0</v>
      </c>
      <c r="I779" s="20">
        <v>0</v>
      </c>
      <c r="J779" s="20">
        <v>0</v>
      </c>
      <c r="K779" s="20">
        <v>0</v>
      </c>
      <c r="L779" s="20">
        <v>0</v>
      </c>
      <c r="M779" s="20">
        <v>0</v>
      </c>
      <c r="N779" s="20">
        <v>0</v>
      </c>
      <c r="O779" s="20">
        <v>0</v>
      </c>
      <c r="P779" s="37"/>
      <c r="Q779" s="37"/>
      <c r="T779" s="6"/>
    </row>
    <row r="780" spans="1:20" ht="15">
      <c r="A780" s="39"/>
      <c r="B780" s="36"/>
      <c r="C780" s="13" t="s">
        <v>1</v>
      </c>
      <c r="D780" s="20">
        <f t="shared" si="295"/>
        <v>0</v>
      </c>
      <c r="E780" s="20">
        <f t="shared" si="295"/>
        <v>0</v>
      </c>
      <c r="F780" s="20">
        <v>0</v>
      </c>
      <c r="G780" s="20">
        <v>0</v>
      </c>
      <c r="H780" s="20">
        <v>0</v>
      </c>
      <c r="I780" s="20">
        <v>0</v>
      </c>
      <c r="J780" s="20">
        <v>0</v>
      </c>
      <c r="K780" s="20">
        <v>0</v>
      </c>
      <c r="L780" s="20">
        <v>0</v>
      </c>
      <c r="M780" s="20">
        <v>0</v>
      </c>
      <c r="N780" s="20">
        <v>0</v>
      </c>
      <c r="O780" s="20">
        <v>0</v>
      </c>
      <c r="P780" s="37"/>
      <c r="Q780" s="37"/>
      <c r="T780" s="6"/>
    </row>
    <row r="781" spans="1:20" ht="15">
      <c r="A781" s="39"/>
      <c r="B781" s="36"/>
      <c r="C781" s="13" t="s">
        <v>31</v>
      </c>
      <c r="D781" s="20">
        <f aca="true" t="shared" si="296" ref="D781:D788">F781+H781+J781+L781</f>
        <v>0</v>
      </c>
      <c r="E781" s="20">
        <f aca="true" t="shared" si="297" ref="E781:E788">G781+I781+K781+M781</f>
        <v>0</v>
      </c>
      <c r="F781" s="20">
        <v>0</v>
      </c>
      <c r="G781" s="20">
        <v>0</v>
      </c>
      <c r="H781" s="20">
        <v>0</v>
      </c>
      <c r="I781" s="20">
        <v>0</v>
      </c>
      <c r="J781" s="20">
        <v>0</v>
      </c>
      <c r="K781" s="20">
        <v>0</v>
      </c>
      <c r="L781" s="20">
        <v>0</v>
      </c>
      <c r="M781" s="20">
        <v>0</v>
      </c>
      <c r="N781" s="20">
        <v>0</v>
      </c>
      <c r="O781" s="20">
        <v>0</v>
      </c>
      <c r="P781" s="37"/>
      <c r="Q781" s="37"/>
      <c r="T781" s="6"/>
    </row>
    <row r="782" spans="1:20" ht="15">
      <c r="A782" s="39"/>
      <c r="B782" s="36"/>
      <c r="C782" s="13" t="s">
        <v>32</v>
      </c>
      <c r="D782" s="20">
        <f t="shared" si="296"/>
        <v>144161.37</v>
      </c>
      <c r="E782" s="20">
        <f t="shared" si="297"/>
        <v>0</v>
      </c>
      <c r="F782" s="20">
        <v>144161.37</v>
      </c>
      <c r="G782" s="20">
        <v>0</v>
      </c>
      <c r="H782" s="20">
        <v>0</v>
      </c>
      <c r="I782" s="20">
        <v>0</v>
      </c>
      <c r="J782" s="20">
        <v>0</v>
      </c>
      <c r="K782" s="20">
        <v>0</v>
      </c>
      <c r="L782" s="20">
        <v>0</v>
      </c>
      <c r="M782" s="20">
        <v>0</v>
      </c>
      <c r="N782" s="20">
        <v>541</v>
      </c>
      <c r="O782" s="20">
        <v>0</v>
      </c>
      <c r="P782" s="37"/>
      <c r="Q782" s="37"/>
      <c r="T782" s="6"/>
    </row>
    <row r="783" spans="1:20" ht="15">
      <c r="A783" s="39"/>
      <c r="B783" s="36"/>
      <c r="C783" s="13" t="s">
        <v>33</v>
      </c>
      <c r="D783" s="20">
        <f t="shared" si="296"/>
        <v>0</v>
      </c>
      <c r="E783" s="20">
        <f t="shared" si="297"/>
        <v>0</v>
      </c>
      <c r="F783" s="20">
        <v>0</v>
      </c>
      <c r="G783" s="20">
        <v>0</v>
      </c>
      <c r="H783" s="20">
        <v>0</v>
      </c>
      <c r="I783" s="20">
        <v>0</v>
      </c>
      <c r="J783" s="20">
        <v>0</v>
      </c>
      <c r="K783" s="20">
        <v>0</v>
      </c>
      <c r="L783" s="20">
        <v>0</v>
      </c>
      <c r="M783" s="20">
        <v>0</v>
      </c>
      <c r="N783" s="20">
        <v>0</v>
      </c>
      <c r="O783" s="20">
        <v>0</v>
      </c>
      <c r="P783" s="37"/>
      <c r="Q783" s="37"/>
      <c r="T783" s="6"/>
    </row>
    <row r="784" spans="1:20" ht="15">
      <c r="A784" s="39"/>
      <c r="B784" s="36"/>
      <c r="C784" s="13" t="s">
        <v>36</v>
      </c>
      <c r="D784" s="20">
        <f t="shared" si="296"/>
        <v>0</v>
      </c>
      <c r="E784" s="20">
        <f t="shared" si="297"/>
        <v>0</v>
      </c>
      <c r="F784" s="20">
        <v>0</v>
      </c>
      <c r="G784" s="20">
        <v>0</v>
      </c>
      <c r="H784" s="20">
        <v>0</v>
      </c>
      <c r="I784" s="20">
        <v>0</v>
      </c>
      <c r="J784" s="20">
        <v>0</v>
      </c>
      <c r="K784" s="20">
        <v>0</v>
      </c>
      <c r="L784" s="20">
        <v>0</v>
      </c>
      <c r="M784" s="20">
        <v>0</v>
      </c>
      <c r="N784" s="20">
        <v>0</v>
      </c>
      <c r="O784" s="20">
        <v>0</v>
      </c>
      <c r="P784" s="37"/>
      <c r="Q784" s="37"/>
      <c r="T784" s="6"/>
    </row>
    <row r="785" spans="1:20" ht="15">
      <c r="A785" s="39"/>
      <c r="B785" s="36"/>
      <c r="C785" s="13" t="s">
        <v>37</v>
      </c>
      <c r="D785" s="20">
        <f t="shared" si="296"/>
        <v>0</v>
      </c>
      <c r="E785" s="20">
        <f t="shared" si="297"/>
        <v>0</v>
      </c>
      <c r="F785" s="20">
        <v>0</v>
      </c>
      <c r="G785" s="20">
        <v>0</v>
      </c>
      <c r="H785" s="20">
        <v>0</v>
      </c>
      <c r="I785" s="20">
        <v>0</v>
      </c>
      <c r="J785" s="20">
        <v>0</v>
      </c>
      <c r="K785" s="20">
        <v>0</v>
      </c>
      <c r="L785" s="20">
        <v>0</v>
      </c>
      <c r="M785" s="20">
        <v>0</v>
      </c>
      <c r="N785" s="20">
        <v>0</v>
      </c>
      <c r="O785" s="20">
        <v>0</v>
      </c>
      <c r="P785" s="37"/>
      <c r="Q785" s="37"/>
      <c r="T785" s="6"/>
    </row>
    <row r="786" spans="1:17" ht="15">
      <c r="A786" s="39"/>
      <c r="B786" s="36"/>
      <c r="C786" s="13" t="s">
        <v>38</v>
      </c>
      <c r="D786" s="20">
        <f t="shared" si="296"/>
        <v>0</v>
      </c>
      <c r="E786" s="20">
        <f t="shared" si="297"/>
        <v>0</v>
      </c>
      <c r="F786" s="20">
        <v>0</v>
      </c>
      <c r="G786" s="20">
        <v>0</v>
      </c>
      <c r="H786" s="20">
        <v>0</v>
      </c>
      <c r="I786" s="20">
        <v>0</v>
      </c>
      <c r="J786" s="20">
        <v>0</v>
      </c>
      <c r="K786" s="20">
        <v>0</v>
      </c>
      <c r="L786" s="20">
        <v>0</v>
      </c>
      <c r="M786" s="20">
        <v>0</v>
      </c>
      <c r="N786" s="20">
        <v>0</v>
      </c>
      <c r="O786" s="20">
        <v>0</v>
      </c>
      <c r="P786" s="37"/>
      <c r="Q786" s="37"/>
    </row>
    <row r="787" spans="1:17" ht="15">
      <c r="A787" s="39"/>
      <c r="B787" s="36"/>
      <c r="C787" s="13" t="s">
        <v>39</v>
      </c>
      <c r="D787" s="20">
        <f t="shared" si="296"/>
        <v>0</v>
      </c>
      <c r="E787" s="20">
        <f t="shared" si="297"/>
        <v>0</v>
      </c>
      <c r="F787" s="20">
        <v>0</v>
      </c>
      <c r="G787" s="20">
        <v>0</v>
      </c>
      <c r="H787" s="20">
        <v>0</v>
      </c>
      <c r="I787" s="20">
        <v>0</v>
      </c>
      <c r="J787" s="20">
        <v>0</v>
      </c>
      <c r="K787" s="20">
        <v>0</v>
      </c>
      <c r="L787" s="20">
        <v>0</v>
      </c>
      <c r="M787" s="20">
        <v>0</v>
      </c>
      <c r="N787" s="20">
        <v>0</v>
      </c>
      <c r="O787" s="20">
        <v>0</v>
      </c>
      <c r="P787" s="37"/>
      <c r="Q787" s="37"/>
    </row>
    <row r="788" spans="1:17" ht="15">
      <c r="A788" s="40"/>
      <c r="B788" s="36"/>
      <c r="C788" s="13" t="s">
        <v>40</v>
      </c>
      <c r="D788" s="20">
        <f t="shared" si="296"/>
        <v>0</v>
      </c>
      <c r="E788" s="20">
        <f t="shared" si="297"/>
        <v>0</v>
      </c>
      <c r="F788" s="20">
        <v>0</v>
      </c>
      <c r="G788" s="20">
        <v>0</v>
      </c>
      <c r="H788" s="20">
        <v>0</v>
      </c>
      <c r="I788" s="20">
        <v>0</v>
      </c>
      <c r="J788" s="20">
        <v>0</v>
      </c>
      <c r="K788" s="20">
        <v>0</v>
      </c>
      <c r="L788" s="20">
        <v>0</v>
      </c>
      <c r="M788" s="20">
        <v>0</v>
      </c>
      <c r="N788" s="20">
        <v>0</v>
      </c>
      <c r="O788" s="20">
        <v>0</v>
      </c>
      <c r="P788" s="37"/>
      <c r="Q788" s="37"/>
    </row>
    <row r="789" spans="1:20" s="5" customFormat="1" ht="14.25" customHeight="1">
      <c r="A789" s="38" t="s">
        <v>151</v>
      </c>
      <c r="B789" s="36" t="s">
        <v>193</v>
      </c>
      <c r="C789" s="15" t="s">
        <v>13</v>
      </c>
      <c r="D789" s="18">
        <f aca="true" t="shared" si="298" ref="D789:O789">SUM(D791:D800)</f>
        <v>5000</v>
      </c>
      <c r="E789" s="18">
        <f t="shared" si="298"/>
        <v>0</v>
      </c>
      <c r="F789" s="18">
        <f t="shared" si="298"/>
        <v>5000</v>
      </c>
      <c r="G789" s="18">
        <f t="shared" si="298"/>
        <v>0</v>
      </c>
      <c r="H789" s="18">
        <f t="shared" si="298"/>
        <v>0</v>
      </c>
      <c r="I789" s="18">
        <f t="shared" si="298"/>
        <v>0</v>
      </c>
      <c r="J789" s="18">
        <f t="shared" si="298"/>
        <v>0</v>
      </c>
      <c r="K789" s="18">
        <f t="shared" si="298"/>
        <v>0</v>
      </c>
      <c r="L789" s="18">
        <f t="shared" si="298"/>
        <v>0</v>
      </c>
      <c r="M789" s="18">
        <f t="shared" si="298"/>
        <v>0</v>
      </c>
      <c r="N789" s="18">
        <f t="shared" si="298"/>
        <v>0</v>
      </c>
      <c r="O789" s="18">
        <f t="shared" si="298"/>
        <v>0</v>
      </c>
      <c r="P789" s="37" t="s">
        <v>16</v>
      </c>
      <c r="Q789" s="37"/>
      <c r="T789" s="7"/>
    </row>
    <row r="790" spans="1:20" s="5" customFormat="1" ht="14.25" customHeight="1">
      <c r="A790" s="39"/>
      <c r="B790" s="36"/>
      <c r="C790" s="13" t="s">
        <v>186</v>
      </c>
      <c r="D790" s="20">
        <f aca="true" t="shared" si="299" ref="D790:D800">F790+H790+J790+L790</f>
        <v>0</v>
      </c>
      <c r="E790" s="20">
        <f aca="true" t="shared" si="300" ref="E790:E800">G790+I790+K790+M790</f>
        <v>0</v>
      </c>
      <c r="F790" s="20">
        <v>0</v>
      </c>
      <c r="G790" s="20">
        <v>0</v>
      </c>
      <c r="H790" s="20">
        <v>0</v>
      </c>
      <c r="I790" s="20">
        <v>0</v>
      </c>
      <c r="J790" s="20">
        <v>0</v>
      </c>
      <c r="K790" s="20">
        <v>0</v>
      </c>
      <c r="L790" s="20">
        <v>0</v>
      </c>
      <c r="M790" s="20">
        <v>0</v>
      </c>
      <c r="N790" s="20">
        <v>0</v>
      </c>
      <c r="O790" s="20">
        <v>0</v>
      </c>
      <c r="P790" s="37"/>
      <c r="Q790" s="37"/>
      <c r="T790" s="7"/>
    </row>
    <row r="791" spans="1:20" ht="15">
      <c r="A791" s="39"/>
      <c r="B791" s="36"/>
      <c r="C791" s="13" t="s">
        <v>0</v>
      </c>
      <c r="D791" s="20">
        <f t="shared" si="299"/>
        <v>0</v>
      </c>
      <c r="E791" s="20">
        <f t="shared" si="300"/>
        <v>0</v>
      </c>
      <c r="F791" s="20">
        <v>0</v>
      </c>
      <c r="G791" s="20">
        <v>0</v>
      </c>
      <c r="H791" s="20">
        <v>0</v>
      </c>
      <c r="I791" s="20">
        <v>0</v>
      </c>
      <c r="J791" s="20">
        <v>0</v>
      </c>
      <c r="K791" s="20">
        <v>0</v>
      </c>
      <c r="L791" s="20">
        <v>0</v>
      </c>
      <c r="M791" s="20">
        <v>0</v>
      </c>
      <c r="N791" s="20">
        <v>0</v>
      </c>
      <c r="O791" s="20">
        <v>0</v>
      </c>
      <c r="P791" s="37"/>
      <c r="Q791" s="37"/>
      <c r="T791" s="6"/>
    </row>
    <row r="792" spans="1:20" ht="15">
      <c r="A792" s="39"/>
      <c r="B792" s="36"/>
      <c r="C792" s="13" t="s">
        <v>1</v>
      </c>
      <c r="D792" s="20">
        <f t="shared" si="299"/>
        <v>0</v>
      </c>
      <c r="E792" s="20">
        <f t="shared" si="300"/>
        <v>0</v>
      </c>
      <c r="F792" s="20">
        <v>0</v>
      </c>
      <c r="G792" s="20">
        <v>0</v>
      </c>
      <c r="H792" s="20">
        <v>0</v>
      </c>
      <c r="I792" s="20">
        <v>0</v>
      </c>
      <c r="J792" s="20">
        <v>0</v>
      </c>
      <c r="K792" s="20">
        <v>0</v>
      </c>
      <c r="L792" s="20">
        <v>0</v>
      </c>
      <c r="M792" s="20">
        <v>0</v>
      </c>
      <c r="N792" s="20">
        <v>0</v>
      </c>
      <c r="O792" s="20">
        <v>0</v>
      </c>
      <c r="P792" s="37"/>
      <c r="Q792" s="37"/>
      <c r="T792" s="6"/>
    </row>
    <row r="793" spans="1:20" ht="15">
      <c r="A793" s="39"/>
      <c r="B793" s="36"/>
      <c r="C793" s="13" t="s">
        <v>31</v>
      </c>
      <c r="D793" s="20">
        <f t="shared" si="299"/>
        <v>0</v>
      </c>
      <c r="E793" s="20">
        <f t="shared" si="300"/>
        <v>0</v>
      </c>
      <c r="F793" s="20">
        <v>0</v>
      </c>
      <c r="G793" s="20">
        <v>0</v>
      </c>
      <c r="H793" s="20">
        <v>0</v>
      </c>
      <c r="I793" s="20">
        <v>0</v>
      </c>
      <c r="J793" s="20">
        <v>0</v>
      </c>
      <c r="K793" s="20">
        <v>0</v>
      </c>
      <c r="L793" s="20">
        <v>0</v>
      </c>
      <c r="M793" s="20">
        <v>0</v>
      </c>
      <c r="N793" s="20">
        <v>0</v>
      </c>
      <c r="O793" s="20">
        <v>0</v>
      </c>
      <c r="P793" s="37"/>
      <c r="Q793" s="37"/>
      <c r="T793" s="6"/>
    </row>
    <row r="794" spans="1:20" ht="15">
      <c r="A794" s="39"/>
      <c r="B794" s="36"/>
      <c r="C794" s="13" t="s">
        <v>32</v>
      </c>
      <c r="D794" s="20">
        <f t="shared" si="299"/>
        <v>5000</v>
      </c>
      <c r="E794" s="20">
        <f t="shared" si="300"/>
        <v>0</v>
      </c>
      <c r="F794" s="20">
        <v>5000</v>
      </c>
      <c r="G794" s="20">
        <v>0</v>
      </c>
      <c r="H794" s="20">
        <v>0</v>
      </c>
      <c r="I794" s="20">
        <v>0</v>
      </c>
      <c r="J794" s="20">
        <v>0</v>
      </c>
      <c r="K794" s="20">
        <v>0</v>
      </c>
      <c r="L794" s="20">
        <v>0</v>
      </c>
      <c r="M794" s="20">
        <v>0</v>
      </c>
      <c r="N794" s="20">
        <v>0</v>
      </c>
      <c r="O794" s="20">
        <v>0</v>
      </c>
      <c r="P794" s="37"/>
      <c r="Q794" s="37"/>
      <c r="T794" s="6"/>
    </row>
    <row r="795" spans="1:20" ht="15">
      <c r="A795" s="39"/>
      <c r="B795" s="36"/>
      <c r="C795" s="13" t="s">
        <v>33</v>
      </c>
      <c r="D795" s="20">
        <f t="shared" si="299"/>
        <v>0</v>
      </c>
      <c r="E795" s="20">
        <f t="shared" si="300"/>
        <v>0</v>
      </c>
      <c r="F795" s="20">
        <v>0</v>
      </c>
      <c r="G795" s="20">
        <v>0</v>
      </c>
      <c r="H795" s="20">
        <v>0</v>
      </c>
      <c r="I795" s="20">
        <v>0</v>
      </c>
      <c r="J795" s="20">
        <v>0</v>
      </c>
      <c r="K795" s="20">
        <v>0</v>
      </c>
      <c r="L795" s="20">
        <v>0</v>
      </c>
      <c r="M795" s="20">
        <v>0</v>
      </c>
      <c r="N795" s="20">
        <v>0</v>
      </c>
      <c r="O795" s="20">
        <v>0</v>
      </c>
      <c r="P795" s="37"/>
      <c r="Q795" s="37"/>
      <c r="T795" s="6"/>
    </row>
    <row r="796" spans="1:20" ht="15">
      <c r="A796" s="39"/>
      <c r="B796" s="36"/>
      <c r="C796" s="13" t="s">
        <v>36</v>
      </c>
      <c r="D796" s="20">
        <f t="shared" si="299"/>
        <v>0</v>
      </c>
      <c r="E796" s="20">
        <f t="shared" si="300"/>
        <v>0</v>
      </c>
      <c r="F796" s="20">
        <v>0</v>
      </c>
      <c r="G796" s="20">
        <v>0</v>
      </c>
      <c r="H796" s="20">
        <v>0</v>
      </c>
      <c r="I796" s="20">
        <v>0</v>
      </c>
      <c r="J796" s="20">
        <v>0</v>
      </c>
      <c r="K796" s="20">
        <v>0</v>
      </c>
      <c r="L796" s="20">
        <v>0</v>
      </c>
      <c r="M796" s="20">
        <v>0</v>
      </c>
      <c r="N796" s="20">
        <v>0</v>
      </c>
      <c r="O796" s="20">
        <v>0</v>
      </c>
      <c r="P796" s="37"/>
      <c r="Q796" s="37"/>
      <c r="T796" s="6"/>
    </row>
    <row r="797" spans="1:20" ht="15">
      <c r="A797" s="39"/>
      <c r="B797" s="36"/>
      <c r="C797" s="13" t="s">
        <v>37</v>
      </c>
      <c r="D797" s="20">
        <f t="shared" si="299"/>
        <v>0</v>
      </c>
      <c r="E797" s="20">
        <f t="shared" si="300"/>
        <v>0</v>
      </c>
      <c r="F797" s="20">
        <v>0</v>
      </c>
      <c r="G797" s="20">
        <v>0</v>
      </c>
      <c r="H797" s="20">
        <v>0</v>
      </c>
      <c r="I797" s="20">
        <v>0</v>
      </c>
      <c r="J797" s="20">
        <v>0</v>
      </c>
      <c r="K797" s="20">
        <v>0</v>
      </c>
      <c r="L797" s="20">
        <v>0</v>
      </c>
      <c r="M797" s="20">
        <v>0</v>
      </c>
      <c r="N797" s="20">
        <v>0</v>
      </c>
      <c r="O797" s="20">
        <v>0</v>
      </c>
      <c r="P797" s="37"/>
      <c r="Q797" s="37"/>
      <c r="T797" s="6"/>
    </row>
    <row r="798" spans="1:17" ht="15">
      <c r="A798" s="39"/>
      <c r="B798" s="36"/>
      <c r="C798" s="13" t="s">
        <v>38</v>
      </c>
      <c r="D798" s="20">
        <f t="shared" si="299"/>
        <v>0</v>
      </c>
      <c r="E798" s="20">
        <f t="shared" si="300"/>
        <v>0</v>
      </c>
      <c r="F798" s="20">
        <v>0</v>
      </c>
      <c r="G798" s="20">
        <v>0</v>
      </c>
      <c r="H798" s="20">
        <v>0</v>
      </c>
      <c r="I798" s="20">
        <v>0</v>
      </c>
      <c r="J798" s="20">
        <v>0</v>
      </c>
      <c r="K798" s="20">
        <v>0</v>
      </c>
      <c r="L798" s="20">
        <v>0</v>
      </c>
      <c r="M798" s="20">
        <v>0</v>
      </c>
      <c r="N798" s="20">
        <v>0</v>
      </c>
      <c r="O798" s="20">
        <v>0</v>
      </c>
      <c r="P798" s="37"/>
      <c r="Q798" s="37"/>
    </row>
    <row r="799" spans="1:17" ht="15">
      <c r="A799" s="39"/>
      <c r="B799" s="36"/>
      <c r="C799" s="13" t="s">
        <v>39</v>
      </c>
      <c r="D799" s="20">
        <f t="shared" si="299"/>
        <v>0</v>
      </c>
      <c r="E799" s="20">
        <f t="shared" si="300"/>
        <v>0</v>
      </c>
      <c r="F799" s="20">
        <v>0</v>
      </c>
      <c r="G799" s="20">
        <v>0</v>
      </c>
      <c r="H799" s="20">
        <v>0</v>
      </c>
      <c r="I799" s="20">
        <v>0</v>
      </c>
      <c r="J799" s="20">
        <v>0</v>
      </c>
      <c r="K799" s="20">
        <v>0</v>
      </c>
      <c r="L799" s="20">
        <v>0</v>
      </c>
      <c r="M799" s="20">
        <v>0</v>
      </c>
      <c r="N799" s="20">
        <v>0</v>
      </c>
      <c r="O799" s="20">
        <v>0</v>
      </c>
      <c r="P799" s="37"/>
      <c r="Q799" s="37"/>
    </row>
    <row r="800" spans="1:17" ht="15">
      <c r="A800" s="39"/>
      <c r="B800" s="36"/>
      <c r="C800" s="13" t="s">
        <v>40</v>
      </c>
      <c r="D800" s="20">
        <f t="shared" si="299"/>
        <v>0</v>
      </c>
      <c r="E800" s="20">
        <f t="shared" si="300"/>
        <v>0</v>
      </c>
      <c r="F800" s="20">
        <v>0</v>
      </c>
      <c r="G800" s="20">
        <v>0</v>
      </c>
      <c r="H800" s="20">
        <v>0</v>
      </c>
      <c r="I800" s="20">
        <v>0</v>
      </c>
      <c r="J800" s="20">
        <v>0</v>
      </c>
      <c r="K800" s="20">
        <v>0</v>
      </c>
      <c r="L800" s="20">
        <v>0</v>
      </c>
      <c r="M800" s="20">
        <v>0</v>
      </c>
      <c r="N800" s="20">
        <v>0</v>
      </c>
      <c r="O800" s="20">
        <v>0</v>
      </c>
      <c r="P800" s="37"/>
      <c r="Q800" s="37"/>
    </row>
    <row r="801" spans="1:20" s="5" customFormat="1" ht="14.25" customHeight="1">
      <c r="A801" s="39"/>
      <c r="B801" s="36" t="s">
        <v>171</v>
      </c>
      <c r="C801" s="15" t="s">
        <v>13</v>
      </c>
      <c r="D801" s="18">
        <f aca="true" t="shared" si="301" ref="D801:O801">SUM(D803:D812)</f>
        <v>173590.37</v>
      </c>
      <c r="E801" s="18">
        <f t="shared" si="301"/>
        <v>0</v>
      </c>
      <c r="F801" s="18">
        <f t="shared" si="301"/>
        <v>173590.37</v>
      </c>
      <c r="G801" s="18">
        <f t="shared" si="301"/>
        <v>0</v>
      </c>
      <c r="H801" s="18">
        <f t="shared" si="301"/>
        <v>0</v>
      </c>
      <c r="I801" s="18">
        <f t="shared" si="301"/>
        <v>0</v>
      </c>
      <c r="J801" s="18">
        <f t="shared" si="301"/>
        <v>0</v>
      </c>
      <c r="K801" s="18">
        <f t="shared" si="301"/>
        <v>0</v>
      </c>
      <c r="L801" s="18">
        <f t="shared" si="301"/>
        <v>0</v>
      </c>
      <c r="M801" s="18">
        <f t="shared" si="301"/>
        <v>0</v>
      </c>
      <c r="N801" s="18">
        <f t="shared" si="301"/>
        <v>690</v>
      </c>
      <c r="O801" s="18">
        <f t="shared" si="301"/>
        <v>0</v>
      </c>
      <c r="P801" s="37" t="s">
        <v>16</v>
      </c>
      <c r="Q801" s="37"/>
      <c r="T801" s="7"/>
    </row>
    <row r="802" spans="1:20" s="5" customFormat="1" ht="14.25" customHeight="1">
      <c r="A802" s="39"/>
      <c r="B802" s="36"/>
      <c r="C802" s="13" t="s">
        <v>186</v>
      </c>
      <c r="D802" s="20">
        <f aca="true" t="shared" si="302" ref="D802:E804">F802+H802+J802+L802</f>
        <v>0</v>
      </c>
      <c r="E802" s="20">
        <f t="shared" si="302"/>
        <v>0</v>
      </c>
      <c r="F802" s="20">
        <v>0</v>
      </c>
      <c r="G802" s="20">
        <v>0</v>
      </c>
      <c r="H802" s="20">
        <v>0</v>
      </c>
      <c r="I802" s="20">
        <v>0</v>
      </c>
      <c r="J802" s="20">
        <v>0</v>
      </c>
      <c r="K802" s="20">
        <v>0</v>
      </c>
      <c r="L802" s="20">
        <v>0</v>
      </c>
      <c r="M802" s="20">
        <v>0</v>
      </c>
      <c r="N802" s="20">
        <v>0</v>
      </c>
      <c r="O802" s="20">
        <v>0</v>
      </c>
      <c r="P802" s="37"/>
      <c r="Q802" s="37"/>
      <c r="T802" s="7"/>
    </row>
    <row r="803" spans="1:20" ht="15">
      <c r="A803" s="39"/>
      <c r="B803" s="36"/>
      <c r="C803" s="13" t="s">
        <v>0</v>
      </c>
      <c r="D803" s="20">
        <f t="shared" si="302"/>
        <v>0</v>
      </c>
      <c r="E803" s="20">
        <f t="shared" si="302"/>
        <v>0</v>
      </c>
      <c r="F803" s="20">
        <v>0</v>
      </c>
      <c r="G803" s="20">
        <v>0</v>
      </c>
      <c r="H803" s="20">
        <v>0</v>
      </c>
      <c r="I803" s="20">
        <v>0</v>
      </c>
      <c r="J803" s="20">
        <v>0</v>
      </c>
      <c r="K803" s="20">
        <v>0</v>
      </c>
      <c r="L803" s="20">
        <v>0</v>
      </c>
      <c r="M803" s="20">
        <v>0</v>
      </c>
      <c r="N803" s="20">
        <v>0</v>
      </c>
      <c r="O803" s="20">
        <v>0</v>
      </c>
      <c r="P803" s="37"/>
      <c r="Q803" s="37"/>
      <c r="T803" s="6"/>
    </row>
    <row r="804" spans="1:20" ht="15">
      <c r="A804" s="39"/>
      <c r="B804" s="36"/>
      <c r="C804" s="13" t="s">
        <v>1</v>
      </c>
      <c r="D804" s="20">
        <f t="shared" si="302"/>
        <v>0</v>
      </c>
      <c r="E804" s="20">
        <f t="shared" si="302"/>
        <v>0</v>
      </c>
      <c r="F804" s="20">
        <v>0</v>
      </c>
      <c r="G804" s="20">
        <v>0</v>
      </c>
      <c r="H804" s="20">
        <v>0</v>
      </c>
      <c r="I804" s="20">
        <v>0</v>
      </c>
      <c r="J804" s="20">
        <v>0</v>
      </c>
      <c r="K804" s="20">
        <v>0</v>
      </c>
      <c r="L804" s="20">
        <v>0</v>
      </c>
      <c r="M804" s="20">
        <v>0</v>
      </c>
      <c r="N804" s="20">
        <v>0</v>
      </c>
      <c r="O804" s="20">
        <v>0</v>
      </c>
      <c r="P804" s="37"/>
      <c r="Q804" s="37"/>
      <c r="T804" s="6"/>
    </row>
    <row r="805" spans="1:20" ht="15">
      <c r="A805" s="39"/>
      <c r="B805" s="36"/>
      <c r="C805" s="13" t="s">
        <v>31</v>
      </c>
      <c r="D805" s="20">
        <f aca="true" t="shared" si="303" ref="D805:D812">F805+H805+J805+L805</f>
        <v>0</v>
      </c>
      <c r="E805" s="20">
        <f aca="true" t="shared" si="304" ref="E805:E812">G805+I805+K805+M805</f>
        <v>0</v>
      </c>
      <c r="F805" s="20">
        <v>0</v>
      </c>
      <c r="G805" s="20">
        <v>0</v>
      </c>
      <c r="H805" s="20">
        <v>0</v>
      </c>
      <c r="I805" s="20">
        <v>0</v>
      </c>
      <c r="J805" s="20">
        <v>0</v>
      </c>
      <c r="K805" s="20">
        <v>0</v>
      </c>
      <c r="L805" s="20">
        <v>0</v>
      </c>
      <c r="M805" s="20">
        <v>0</v>
      </c>
      <c r="N805" s="20">
        <v>0</v>
      </c>
      <c r="O805" s="20">
        <v>0</v>
      </c>
      <c r="P805" s="37"/>
      <c r="Q805" s="37"/>
      <c r="T805" s="6"/>
    </row>
    <row r="806" spans="1:20" ht="15">
      <c r="A806" s="39"/>
      <c r="B806" s="36"/>
      <c r="C806" s="13" t="s">
        <v>32</v>
      </c>
      <c r="D806" s="20">
        <f t="shared" si="303"/>
        <v>0</v>
      </c>
      <c r="E806" s="20">
        <f t="shared" si="304"/>
        <v>0</v>
      </c>
      <c r="F806" s="20">
        <v>0</v>
      </c>
      <c r="G806" s="20">
        <v>0</v>
      </c>
      <c r="H806" s="20">
        <v>0</v>
      </c>
      <c r="I806" s="20">
        <v>0</v>
      </c>
      <c r="J806" s="20">
        <v>0</v>
      </c>
      <c r="K806" s="20">
        <v>0</v>
      </c>
      <c r="L806" s="20">
        <v>0</v>
      </c>
      <c r="M806" s="20">
        <v>0</v>
      </c>
      <c r="N806" s="20">
        <v>0</v>
      </c>
      <c r="O806" s="20">
        <v>0</v>
      </c>
      <c r="P806" s="37"/>
      <c r="Q806" s="37"/>
      <c r="T806" s="6"/>
    </row>
    <row r="807" spans="1:20" ht="15">
      <c r="A807" s="39"/>
      <c r="B807" s="36"/>
      <c r="C807" s="13" t="s">
        <v>33</v>
      </c>
      <c r="D807" s="20">
        <f t="shared" si="303"/>
        <v>173590.37</v>
      </c>
      <c r="E807" s="20">
        <f t="shared" si="304"/>
        <v>0</v>
      </c>
      <c r="F807" s="20">
        <v>173590.37</v>
      </c>
      <c r="G807" s="20">
        <v>0</v>
      </c>
      <c r="H807" s="20">
        <v>0</v>
      </c>
      <c r="I807" s="20">
        <v>0</v>
      </c>
      <c r="J807" s="20">
        <v>0</v>
      </c>
      <c r="K807" s="20">
        <v>0</v>
      </c>
      <c r="L807" s="20">
        <v>0</v>
      </c>
      <c r="M807" s="20">
        <v>0</v>
      </c>
      <c r="N807" s="20">
        <v>690</v>
      </c>
      <c r="O807" s="20">
        <v>0</v>
      </c>
      <c r="P807" s="37"/>
      <c r="Q807" s="37"/>
      <c r="T807" s="6"/>
    </row>
    <row r="808" spans="1:20" ht="15">
      <c r="A808" s="39"/>
      <c r="B808" s="36"/>
      <c r="C808" s="13" t="s">
        <v>36</v>
      </c>
      <c r="D808" s="20">
        <f t="shared" si="303"/>
        <v>0</v>
      </c>
      <c r="E808" s="20">
        <f t="shared" si="304"/>
        <v>0</v>
      </c>
      <c r="F808" s="20">
        <v>0</v>
      </c>
      <c r="G808" s="20">
        <v>0</v>
      </c>
      <c r="H808" s="20">
        <v>0</v>
      </c>
      <c r="I808" s="20">
        <v>0</v>
      </c>
      <c r="J808" s="20">
        <v>0</v>
      </c>
      <c r="K808" s="20">
        <v>0</v>
      </c>
      <c r="L808" s="20">
        <v>0</v>
      </c>
      <c r="M808" s="20">
        <v>0</v>
      </c>
      <c r="N808" s="20">
        <v>0</v>
      </c>
      <c r="O808" s="20">
        <v>0</v>
      </c>
      <c r="P808" s="37"/>
      <c r="Q808" s="37"/>
      <c r="T808" s="6"/>
    </row>
    <row r="809" spans="1:20" ht="15">
      <c r="A809" s="39"/>
      <c r="B809" s="36"/>
      <c r="C809" s="13" t="s">
        <v>37</v>
      </c>
      <c r="D809" s="20">
        <f t="shared" si="303"/>
        <v>0</v>
      </c>
      <c r="E809" s="20">
        <f t="shared" si="304"/>
        <v>0</v>
      </c>
      <c r="F809" s="20">
        <v>0</v>
      </c>
      <c r="G809" s="20">
        <v>0</v>
      </c>
      <c r="H809" s="20">
        <v>0</v>
      </c>
      <c r="I809" s="20">
        <v>0</v>
      </c>
      <c r="J809" s="20">
        <v>0</v>
      </c>
      <c r="K809" s="20">
        <v>0</v>
      </c>
      <c r="L809" s="20">
        <v>0</v>
      </c>
      <c r="M809" s="20">
        <v>0</v>
      </c>
      <c r="N809" s="20">
        <v>0</v>
      </c>
      <c r="O809" s="20">
        <v>0</v>
      </c>
      <c r="P809" s="37"/>
      <c r="Q809" s="37"/>
      <c r="T809" s="6"/>
    </row>
    <row r="810" spans="1:17" ht="15">
      <c r="A810" s="39"/>
      <c r="B810" s="36"/>
      <c r="C810" s="13" t="s">
        <v>38</v>
      </c>
      <c r="D810" s="20">
        <f t="shared" si="303"/>
        <v>0</v>
      </c>
      <c r="E810" s="20">
        <f t="shared" si="304"/>
        <v>0</v>
      </c>
      <c r="F810" s="20">
        <v>0</v>
      </c>
      <c r="G810" s="20">
        <v>0</v>
      </c>
      <c r="H810" s="20">
        <v>0</v>
      </c>
      <c r="I810" s="20">
        <v>0</v>
      </c>
      <c r="J810" s="20">
        <v>0</v>
      </c>
      <c r="K810" s="20">
        <v>0</v>
      </c>
      <c r="L810" s="20">
        <v>0</v>
      </c>
      <c r="M810" s="20">
        <v>0</v>
      </c>
      <c r="N810" s="20">
        <v>0</v>
      </c>
      <c r="O810" s="20">
        <v>0</v>
      </c>
      <c r="P810" s="37"/>
      <c r="Q810" s="37"/>
    </row>
    <row r="811" spans="1:17" ht="15">
      <c r="A811" s="39"/>
      <c r="B811" s="36"/>
      <c r="C811" s="13" t="s">
        <v>39</v>
      </c>
      <c r="D811" s="20">
        <f t="shared" si="303"/>
        <v>0</v>
      </c>
      <c r="E811" s="20">
        <f t="shared" si="304"/>
        <v>0</v>
      </c>
      <c r="F811" s="20">
        <v>0</v>
      </c>
      <c r="G811" s="20">
        <v>0</v>
      </c>
      <c r="H811" s="20">
        <v>0</v>
      </c>
      <c r="I811" s="20">
        <v>0</v>
      </c>
      <c r="J811" s="20">
        <v>0</v>
      </c>
      <c r="K811" s="20">
        <v>0</v>
      </c>
      <c r="L811" s="20">
        <v>0</v>
      </c>
      <c r="M811" s="20">
        <v>0</v>
      </c>
      <c r="N811" s="20">
        <v>0</v>
      </c>
      <c r="O811" s="20">
        <v>0</v>
      </c>
      <c r="P811" s="37"/>
      <c r="Q811" s="37"/>
    </row>
    <row r="812" spans="1:17" ht="15">
      <c r="A812" s="40"/>
      <c r="B812" s="36"/>
      <c r="C812" s="13" t="s">
        <v>40</v>
      </c>
      <c r="D812" s="20">
        <f t="shared" si="303"/>
        <v>0</v>
      </c>
      <c r="E812" s="20">
        <f t="shared" si="304"/>
        <v>0</v>
      </c>
      <c r="F812" s="20">
        <v>0</v>
      </c>
      <c r="G812" s="20">
        <v>0</v>
      </c>
      <c r="H812" s="20">
        <v>0</v>
      </c>
      <c r="I812" s="20">
        <v>0</v>
      </c>
      <c r="J812" s="20">
        <v>0</v>
      </c>
      <c r="K812" s="20">
        <v>0</v>
      </c>
      <c r="L812" s="20">
        <v>0</v>
      </c>
      <c r="M812" s="20">
        <v>0</v>
      </c>
      <c r="N812" s="20">
        <v>0</v>
      </c>
      <c r="O812" s="20">
        <v>0</v>
      </c>
      <c r="P812" s="37"/>
      <c r="Q812" s="37"/>
    </row>
    <row r="813" spans="1:20" s="5" customFormat="1" ht="14.25" customHeight="1">
      <c r="A813" s="38" t="s">
        <v>152</v>
      </c>
      <c r="B813" s="36" t="s">
        <v>194</v>
      </c>
      <c r="C813" s="15" t="s">
        <v>13</v>
      </c>
      <c r="D813" s="18">
        <f aca="true" t="shared" si="305" ref="D813:O813">SUM(D815:D824)</f>
        <v>5000</v>
      </c>
      <c r="E813" s="18">
        <f t="shared" si="305"/>
        <v>0</v>
      </c>
      <c r="F813" s="18">
        <f t="shared" si="305"/>
        <v>5000</v>
      </c>
      <c r="G813" s="18">
        <f t="shared" si="305"/>
        <v>0</v>
      </c>
      <c r="H813" s="18">
        <f t="shared" si="305"/>
        <v>0</v>
      </c>
      <c r="I813" s="18">
        <f t="shared" si="305"/>
        <v>0</v>
      </c>
      <c r="J813" s="18">
        <f t="shared" si="305"/>
        <v>0</v>
      </c>
      <c r="K813" s="18">
        <f t="shared" si="305"/>
        <v>0</v>
      </c>
      <c r="L813" s="18">
        <f t="shared" si="305"/>
        <v>0</v>
      </c>
      <c r="M813" s="18">
        <f t="shared" si="305"/>
        <v>0</v>
      </c>
      <c r="N813" s="18">
        <f t="shared" si="305"/>
        <v>0</v>
      </c>
      <c r="O813" s="18">
        <f t="shared" si="305"/>
        <v>0</v>
      </c>
      <c r="P813" s="37" t="s">
        <v>16</v>
      </c>
      <c r="Q813" s="37"/>
      <c r="T813" s="7"/>
    </row>
    <row r="814" spans="1:20" s="5" customFormat="1" ht="14.25" customHeight="1">
      <c r="A814" s="39"/>
      <c r="B814" s="36"/>
      <c r="C814" s="13" t="s">
        <v>186</v>
      </c>
      <c r="D814" s="20">
        <f aca="true" t="shared" si="306" ref="D814:D824">F814+H814+J814+L814</f>
        <v>0</v>
      </c>
      <c r="E814" s="20">
        <f aca="true" t="shared" si="307" ref="E814:E824">G814+I814+K814+M814</f>
        <v>0</v>
      </c>
      <c r="F814" s="20">
        <v>0</v>
      </c>
      <c r="G814" s="20">
        <v>0</v>
      </c>
      <c r="H814" s="20">
        <v>0</v>
      </c>
      <c r="I814" s="20">
        <v>0</v>
      </c>
      <c r="J814" s="20">
        <v>0</v>
      </c>
      <c r="K814" s="20">
        <v>0</v>
      </c>
      <c r="L814" s="20">
        <v>0</v>
      </c>
      <c r="M814" s="20">
        <v>0</v>
      </c>
      <c r="N814" s="20">
        <v>0</v>
      </c>
      <c r="O814" s="20">
        <v>0</v>
      </c>
      <c r="P814" s="37"/>
      <c r="Q814" s="37"/>
      <c r="T814" s="7"/>
    </row>
    <row r="815" spans="1:20" ht="15">
      <c r="A815" s="39"/>
      <c r="B815" s="36"/>
      <c r="C815" s="13" t="s">
        <v>0</v>
      </c>
      <c r="D815" s="20">
        <f t="shared" si="306"/>
        <v>0</v>
      </c>
      <c r="E815" s="20">
        <f t="shared" si="307"/>
        <v>0</v>
      </c>
      <c r="F815" s="20">
        <v>0</v>
      </c>
      <c r="G815" s="20">
        <v>0</v>
      </c>
      <c r="H815" s="20">
        <v>0</v>
      </c>
      <c r="I815" s="20">
        <v>0</v>
      </c>
      <c r="J815" s="20">
        <v>0</v>
      </c>
      <c r="K815" s="20">
        <v>0</v>
      </c>
      <c r="L815" s="20">
        <v>0</v>
      </c>
      <c r="M815" s="20">
        <v>0</v>
      </c>
      <c r="N815" s="20">
        <v>0</v>
      </c>
      <c r="O815" s="20">
        <v>0</v>
      </c>
      <c r="P815" s="37"/>
      <c r="Q815" s="37"/>
      <c r="T815" s="6"/>
    </row>
    <row r="816" spans="1:20" ht="15">
      <c r="A816" s="39"/>
      <c r="B816" s="36"/>
      <c r="C816" s="13" t="s">
        <v>1</v>
      </c>
      <c r="D816" s="20">
        <f t="shared" si="306"/>
        <v>0</v>
      </c>
      <c r="E816" s="20">
        <f t="shared" si="307"/>
        <v>0</v>
      </c>
      <c r="F816" s="20">
        <v>0</v>
      </c>
      <c r="G816" s="20">
        <v>0</v>
      </c>
      <c r="H816" s="20">
        <v>0</v>
      </c>
      <c r="I816" s="20">
        <v>0</v>
      </c>
      <c r="J816" s="20">
        <v>0</v>
      </c>
      <c r="K816" s="20">
        <v>0</v>
      </c>
      <c r="L816" s="20">
        <v>0</v>
      </c>
      <c r="M816" s="20">
        <v>0</v>
      </c>
      <c r="N816" s="20">
        <v>0</v>
      </c>
      <c r="O816" s="20">
        <v>0</v>
      </c>
      <c r="P816" s="37"/>
      <c r="Q816" s="37"/>
      <c r="T816" s="6"/>
    </row>
    <row r="817" spans="1:20" ht="15">
      <c r="A817" s="39"/>
      <c r="B817" s="36"/>
      <c r="C817" s="13" t="s">
        <v>31</v>
      </c>
      <c r="D817" s="20">
        <f t="shared" si="306"/>
        <v>0</v>
      </c>
      <c r="E817" s="20">
        <f t="shared" si="307"/>
        <v>0</v>
      </c>
      <c r="F817" s="20">
        <v>0</v>
      </c>
      <c r="G817" s="20">
        <v>0</v>
      </c>
      <c r="H817" s="20">
        <v>0</v>
      </c>
      <c r="I817" s="20">
        <v>0</v>
      </c>
      <c r="J817" s="20">
        <v>0</v>
      </c>
      <c r="K817" s="20">
        <v>0</v>
      </c>
      <c r="L817" s="20">
        <v>0</v>
      </c>
      <c r="M817" s="20">
        <v>0</v>
      </c>
      <c r="N817" s="20">
        <v>0</v>
      </c>
      <c r="O817" s="20">
        <v>0</v>
      </c>
      <c r="P817" s="37"/>
      <c r="Q817" s="37"/>
      <c r="T817" s="6"/>
    </row>
    <row r="818" spans="1:20" ht="15">
      <c r="A818" s="39"/>
      <c r="B818" s="36"/>
      <c r="C818" s="13" t="s">
        <v>32</v>
      </c>
      <c r="D818" s="20">
        <f t="shared" si="306"/>
        <v>5000</v>
      </c>
      <c r="E818" s="20">
        <f t="shared" si="307"/>
        <v>0</v>
      </c>
      <c r="F818" s="20">
        <v>5000</v>
      </c>
      <c r="G818" s="20">
        <v>0</v>
      </c>
      <c r="H818" s="20">
        <v>0</v>
      </c>
      <c r="I818" s="20">
        <v>0</v>
      </c>
      <c r="J818" s="20">
        <v>0</v>
      </c>
      <c r="K818" s="20">
        <v>0</v>
      </c>
      <c r="L818" s="20">
        <v>0</v>
      </c>
      <c r="M818" s="20">
        <v>0</v>
      </c>
      <c r="N818" s="20">
        <v>0</v>
      </c>
      <c r="O818" s="20">
        <v>0</v>
      </c>
      <c r="P818" s="37"/>
      <c r="Q818" s="37"/>
      <c r="T818" s="6"/>
    </row>
    <row r="819" spans="1:20" ht="15">
      <c r="A819" s="39"/>
      <c r="B819" s="36"/>
      <c r="C819" s="13" t="s">
        <v>33</v>
      </c>
      <c r="D819" s="20">
        <f t="shared" si="306"/>
        <v>0</v>
      </c>
      <c r="E819" s="20">
        <f t="shared" si="307"/>
        <v>0</v>
      </c>
      <c r="F819" s="20">
        <v>0</v>
      </c>
      <c r="G819" s="20">
        <v>0</v>
      </c>
      <c r="H819" s="20">
        <v>0</v>
      </c>
      <c r="I819" s="20">
        <v>0</v>
      </c>
      <c r="J819" s="20">
        <v>0</v>
      </c>
      <c r="K819" s="20">
        <v>0</v>
      </c>
      <c r="L819" s="20">
        <v>0</v>
      </c>
      <c r="M819" s="20">
        <v>0</v>
      </c>
      <c r="N819" s="20">
        <v>0</v>
      </c>
      <c r="O819" s="20">
        <v>0</v>
      </c>
      <c r="P819" s="37"/>
      <c r="Q819" s="37"/>
      <c r="T819" s="6"/>
    </row>
    <row r="820" spans="1:20" ht="15">
      <c r="A820" s="39"/>
      <c r="B820" s="36"/>
      <c r="C820" s="13" t="s">
        <v>36</v>
      </c>
      <c r="D820" s="20">
        <f t="shared" si="306"/>
        <v>0</v>
      </c>
      <c r="E820" s="20">
        <f t="shared" si="307"/>
        <v>0</v>
      </c>
      <c r="F820" s="20">
        <v>0</v>
      </c>
      <c r="G820" s="20">
        <v>0</v>
      </c>
      <c r="H820" s="20">
        <v>0</v>
      </c>
      <c r="I820" s="20">
        <v>0</v>
      </c>
      <c r="J820" s="20">
        <v>0</v>
      </c>
      <c r="K820" s="20">
        <v>0</v>
      </c>
      <c r="L820" s="20">
        <v>0</v>
      </c>
      <c r="M820" s="20">
        <v>0</v>
      </c>
      <c r="N820" s="20">
        <v>0</v>
      </c>
      <c r="O820" s="20">
        <v>0</v>
      </c>
      <c r="P820" s="37"/>
      <c r="Q820" s="37"/>
      <c r="T820" s="6"/>
    </row>
    <row r="821" spans="1:20" ht="15">
      <c r="A821" s="39"/>
      <c r="B821" s="36"/>
      <c r="C821" s="13" t="s">
        <v>37</v>
      </c>
      <c r="D821" s="20">
        <f t="shared" si="306"/>
        <v>0</v>
      </c>
      <c r="E821" s="20">
        <f t="shared" si="307"/>
        <v>0</v>
      </c>
      <c r="F821" s="20">
        <v>0</v>
      </c>
      <c r="G821" s="20">
        <v>0</v>
      </c>
      <c r="H821" s="20">
        <v>0</v>
      </c>
      <c r="I821" s="20">
        <v>0</v>
      </c>
      <c r="J821" s="20">
        <v>0</v>
      </c>
      <c r="K821" s="20">
        <v>0</v>
      </c>
      <c r="L821" s="20">
        <v>0</v>
      </c>
      <c r="M821" s="20">
        <v>0</v>
      </c>
      <c r="N821" s="20">
        <v>0</v>
      </c>
      <c r="O821" s="20">
        <v>0</v>
      </c>
      <c r="P821" s="37"/>
      <c r="Q821" s="37"/>
      <c r="T821" s="6"/>
    </row>
    <row r="822" spans="1:17" ht="15">
      <c r="A822" s="39"/>
      <c r="B822" s="36"/>
      <c r="C822" s="13" t="s">
        <v>38</v>
      </c>
      <c r="D822" s="20">
        <f t="shared" si="306"/>
        <v>0</v>
      </c>
      <c r="E822" s="20">
        <f t="shared" si="307"/>
        <v>0</v>
      </c>
      <c r="F822" s="20">
        <v>0</v>
      </c>
      <c r="G822" s="20">
        <v>0</v>
      </c>
      <c r="H822" s="20">
        <v>0</v>
      </c>
      <c r="I822" s="20">
        <v>0</v>
      </c>
      <c r="J822" s="20">
        <v>0</v>
      </c>
      <c r="K822" s="20">
        <v>0</v>
      </c>
      <c r="L822" s="20">
        <v>0</v>
      </c>
      <c r="M822" s="20">
        <v>0</v>
      </c>
      <c r="N822" s="20">
        <v>0</v>
      </c>
      <c r="O822" s="20">
        <v>0</v>
      </c>
      <c r="P822" s="37"/>
      <c r="Q822" s="37"/>
    </row>
    <row r="823" spans="1:17" ht="15">
      <c r="A823" s="39"/>
      <c r="B823" s="36"/>
      <c r="C823" s="13" t="s">
        <v>39</v>
      </c>
      <c r="D823" s="20">
        <f t="shared" si="306"/>
        <v>0</v>
      </c>
      <c r="E823" s="20">
        <f t="shared" si="307"/>
        <v>0</v>
      </c>
      <c r="F823" s="20">
        <v>0</v>
      </c>
      <c r="G823" s="20">
        <v>0</v>
      </c>
      <c r="H823" s="20">
        <v>0</v>
      </c>
      <c r="I823" s="20">
        <v>0</v>
      </c>
      <c r="J823" s="20">
        <v>0</v>
      </c>
      <c r="K823" s="20">
        <v>0</v>
      </c>
      <c r="L823" s="20">
        <v>0</v>
      </c>
      <c r="M823" s="20">
        <v>0</v>
      </c>
      <c r="N823" s="20">
        <v>0</v>
      </c>
      <c r="O823" s="20">
        <v>0</v>
      </c>
      <c r="P823" s="37"/>
      <c r="Q823" s="37"/>
    </row>
    <row r="824" spans="1:17" ht="15">
      <c r="A824" s="39"/>
      <c r="B824" s="36"/>
      <c r="C824" s="13" t="s">
        <v>40</v>
      </c>
      <c r="D824" s="20">
        <f t="shared" si="306"/>
        <v>0</v>
      </c>
      <c r="E824" s="20">
        <f t="shared" si="307"/>
        <v>0</v>
      </c>
      <c r="F824" s="20">
        <v>0</v>
      </c>
      <c r="G824" s="20">
        <v>0</v>
      </c>
      <c r="H824" s="20">
        <v>0</v>
      </c>
      <c r="I824" s="20">
        <v>0</v>
      </c>
      <c r="J824" s="20">
        <v>0</v>
      </c>
      <c r="K824" s="20">
        <v>0</v>
      </c>
      <c r="L824" s="20">
        <v>0</v>
      </c>
      <c r="M824" s="20">
        <v>0</v>
      </c>
      <c r="N824" s="20">
        <v>0</v>
      </c>
      <c r="O824" s="20">
        <v>0</v>
      </c>
      <c r="P824" s="37"/>
      <c r="Q824" s="37"/>
    </row>
    <row r="825" spans="1:20" s="5" customFormat="1" ht="14.25" customHeight="1">
      <c r="A825" s="39"/>
      <c r="B825" s="36" t="s">
        <v>172</v>
      </c>
      <c r="C825" s="15" t="s">
        <v>13</v>
      </c>
      <c r="D825" s="18">
        <f aca="true" t="shared" si="308" ref="D825:O825">SUM(D827:D836)</f>
        <v>134005.23</v>
      </c>
      <c r="E825" s="18">
        <f t="shared" si="308"/>
        <v>0</v>
      </c>
      <c r="F825" s="18">
        <f t="shared" si="308"/>
        <v>134005.23</v>
      </c>
      <c r="G825" s="18">
        <f t="shared" si="308"/>
        <v>0</v>
      </c>
      <c r="H825" s="18">
        <f t="shared" si="308"/>
        <v>0</v>
      </c>
      <c r="I825" s="18">
        <f t="shared" si="308"/>
        <v>0</v>
      </c>
      <c r="J825" s="18">
        <f t="shared" si="308"/>
        <v>0</v>
      </c>
      <c r="K825" s="18">
        <f t="shared" si="308"/>
        <v>0</v>
      </c>
      <c r="L825" s="18">
        <f t="shared" si="308"/>
        <v>0</v>
      </c>
      <c r="M825" s="18">
        <f t="shared" si="308"/>
        <v>0</v>
      </c>
      <c r="N825" s="18">
        <f t="shared" si="308"/>
        <v>195</v>
      </c>
      <c r="O825" s="18">
        <f t="shared" si="308"/>
        <v>0</v>
      </c>
      <c r="P825" s="37" t="s">
        <v>16</v>
      </c>
      <c r="Q825" s="37"/>
      <c r="T825" s="7"/>
    </row>
    <row r="826" spans="1:20" s="5" customFormat="1" ht="14.25" customHeight="1">
      <c r="A826" s="39"/>
      <c r="B826" s="36"/>
      <c r="C826" s="13" t="s">
        <v>186</v>
      </c>
      <c r="D826" s="20">
        <f aca="true" t="shared" si="309" ref="D826:E828">F826+H826+J826+L826</f>
        <v>0</v>
      </c>
      <c r="E826" s="20">
        <f t="shared" si="309"/>
        <v>0</v>
      </c>
      <c r="F826" s="20">
        <v>0</v>
      </c>
      <c r="G826" s="20">
        <v>0</v>
      </c>
      <c r="H826" s="20">
        <v>0</v>
      </c>
      <c r="I826" s="20">
        <v>0</v>
      </c>
      <c r="J826" s="20">
        <v>0</v>
      </c>
      <c r="K826" s="20">
        <v>0</v>
      </c>
      <c r="L826" s="20">
        <v>0</v>
      </c>
      <c r="M826" s="20">
        <v>0</v>
      </c>
      <c r="N826" s="20">
        <v>0</v>
      </c>
      <c r="O826" s="20">
        <v>0</v>
      </c>
      <c r="P826" s="37"/>
      <c r="Q826" s="37"/>
      <c r="T826" s="7"/>
    </row>
    <row r="827" spans="1:20" ht="15">
      <c r="A827" s="39"/>
      <c r="B827" s="36"/>
      <c r="C827" s="13" t="s">
        <v>0</v>
      </c>
      <c r="D827" s="20">
        <f t="shared" si="309"/>
        <v>0</v>
      </c>
      <c r="E827" s="20">
        <f t="shared" si="309"/>
        <v>0</v>
      </c>
      <c r="F827" s="20">
        <v>0</v>
      </c>
      <c r="G827" s="20">
        <v>0</v>
      </c>
      <c r="H827" s="20">
        <v>0</v>
      </c>
      <c r="I827" s="20">
        <v>0</v>
      </c>
      <c r="J827" s="20">
        <v>0</v>
      </c>
      <c r="K827" s="20">
        <v>0</v>
      </c>
      <c r="L827" s="20">
        <v>0</v>
      </c>
      <c r="M827" s="20">
        <v>0</v>
      </c>
      <c r="N827" s="20">
        <v>0</v>
      </c>
      <c r="O827" s="20">
        <v>0</v>
      </c>
      <c r="P827" s="37"/>
      <c r="Q827" s="37"/>
      <c r="T827" s="6"/>
    </row>
    <row r="828" spans="1:20" ht="15">
      <c r="A828" s="39"/>
      <c r="B828" s="36"/>
      <c r="C828" s="13" t="s">
        <v>1</v>
      </c>
      <c r="D828" s="20">
        <f t="shared" si="309"/>
        <v>0</v>
      </c>
      <c r="E828" s="20">
        <f t="shared" si="309"/>
        <v>0</v>
      </c>
      <c r="F828" s="20">
        <v>0</v>
      </c>
      <c r="G828" s="20">
        <v>0</v>
      </c>
      <c r="H828" s="20">
        <v>0</v>
      </c>
      <c r="I828" s="20">
        <v>0</v>
      </c>
      <c r="J828" s="20">
        <v>0</v>
      </c>
      <c r="K828" s="20">
        <v>0</v>
      </c>
      <c r="L828" s="20">
        <v>0</v>
      </c>
      <c r="M828" s="20">
        <v>0</v>
      </c>
      <c r="N828" s="20">
        <v>0</v>
      </c>
      <c r="O828" s="20">
        <v>0</v>
      </c>
      <c r="P828" s="37"/>
      <c r="Q828" s="37"/>
      <c r="T828" s="6"/>
    </row>
    <row r="829" spans="1:20" ht="15">
      <c r="A829" s="39"/>
      <c r="B829" s="36"/>
      <c r="C829" s="13" t="s">
        <v>31</v>
      </c>
      <c r="D829" s="20">
        <f aca="true" t="shared" si="310" ref="D829:D836">F829+H829+J829+L829</f>
        <v>0</v>
      </c>
      <c r="E829" s="20">
        <f aca="true" t="shared" si="311" ref="E829:E836">G829+I829+K829+M829</f>
        <v>0</v>
      </c>
      <c r="F829" s="20">
        <v>0</v>
      </c>
      <c r="G829" s="20">
        <v>0</v>
      </c>
      <c r="H829" s="20">
        <v>0</v>
      </c>
      <c r="I829" s="20">
        <v>0</v>
      </c>
      <c r="J829" s="20">
        <v>0</v>
      </c>
      <c r="K829" s="20">
        <v>0</v>
      </c>
      <c r="L829" s="20">
        <v>0</v>
      </c>
      <c r="M829" s="20">
        <v>0</v>
      </c>
      <c r="N829" s="20">
        <v>0</v>
      </c>
      <c r="O829" s="20">
        <v>0</v>
      </c>
      <c r="P829" s="37"/>
      <c r="Q829" s="37"/>
      <c r="T829" s="6"/>
    </row>
    <row r="830" spans="1:20" ht="15">
      <c r="A830" s="39"/>
      <c r="B830" s="36"/>
      <c r="C830" s="13" t="s">
        <v>32</v>
      </c>
      <c r="D830" s="20">
        <f t="shared" si="310"/>
        <v>0</v>
      </c>
      <c r="E830" s="20">
        <f t="shared" si="311"/>
        <v>0</v>
      </c>
      <c r="F830" s="20">
        <v>0</v>
      </c>
      <c r="G830" s="20">
        <v>0</v>
      </c>
      <c r="H830" s="20">
        <v>0</v>
      </c>
      <c r="I830" s="20">
        <v>0</v>
      </c>
      <c r="J830" s="20">
        <v>0</v>
      </c>
      <c r="K830" s="20">
        <v>0</v>
      </c>
      <c r="L830" s="20">
        <v>0</v>
      </c>
      <c r="M830" s="20">
        <v>0</v>
      </c>
      <c r="N830" s="20">
        <v>0</v>
      </c>
      <c r="O830" s="20">
        <v>0</v>
      </c>
      <c r="P830" s="37"/>
      <c r="Q830" s="37"/>
      <c r="T830" s="6"/>
    </row>
    <row r="831" spans="1:20" ht="15">
      <c r="A831" s="39"/>
      <c r="B831" s="36"/>
      <c r="C831" s="13" t="s">
        <v>33</v>
      </c>
      <c r="D831" s="20">
        <f t="shared" si="310"/>
        <v>134005.23</v>
      </c>
      <c r="E831" s="20">
        <f t="shared" si="311"/>
        <v>0</v>
      </c>
      <c r="F831" s="20">
        <v>134005.23</v>
      </c>
      <c r="G831" s="20">
        <v>0</v>
      </c>
      <c r="H831" s="20">
        <v>0</v>
      </c>
      <c r="I831" s="20">
        <v>0</v>
      </c>
      <c r="J831" s="20">
        <v>0</v>
      </c>
      <c r="K831" s="20">
        <v>0</v>
      </c>
      <c r="L831" s="20">
        <v>0</v>
      </c>
      <c r="M831" s="20">
        <v>0</v>
      </c>
      <c r="N831" s="20">
        <v>195</v>
      </c>
      <c r="O831" s="20">
        <v>0</v>
      </c>
      <c r="P831" s="37"/>
      <c r="Q831" s="37"/>
      <c r="T831" s="6"/>
    </row>
    <row r="832" spans="1:20" ht="15">
      <c r="A832" s="39"/>
      <c r="B832" s="36"/>
      <c r="C832" s="13" t="s">
        <v>36</v>
      </c>
      <c r="D832" s="20">
        <f t="shared" si="310"/>
        <v>0</v>
      </c>
      <c r="E832" s="20">
        <f t="shared" si="311"/>
        <v>0</v>
      </c>
      <c r="F832" s="20">
        <v>0</v>
      </c>
      <c r="G832" s="20">
        <v>0</v>
      </c>
      <c r="H832" s="20">
        <v>0</v>
      </c>
      <c r="I832" s="20">
        <v>0</v>
      </c>
      <c r="J832" s="20">
        <v>0</v>
      </c>
      <c r="K832" s="20">
        <v>0</v>
      </c>
      <c r="L832" s="20">
        <v>0</v>
      </c>
      <c r="M832" s="20">
        <v>0</v>
      </c>
      <c r="N832" s="20">
        <v>0</v>
      </c>
      <c r="O832" s="20">
        <v>0</v>
      </c>
      <c r="P832" s="37"/>
      <c r="Q832" s="37"/>
      <c r="T832" s="6"/>
    </row>
    <row r="833" spans="1:20" ht="15">
      <c r="A833" s="39"/>
      <c r="B833" s="36"/>
      <c r="C833" s="13" t="s">
        <v>37</v>
      </c>
      <c r="D833" s="20">
        <f t="shared" si="310"/>
        <v>0</v>
      </c>
      <c r="E833" s="20">
        <f t="shared" si="311"/>
        <v>0</v>
      </c>
      <c r="F833" s="20">
        <v>0</v>
      </c>
      <c r="G833" s="20">
        <v>0</v>
      </c>
      <c r="H833" s="20">
        <v>0</v>
      </c>
      <c r="I833" s="20">
        <v>0</v>
      </c>
      <c r="J833" s="20">
        <v>0</v>
      </c>
      <c r="K833" s="20">
        <v>0</v>
      </c>
      <c r="L833" s="20">
        <v>0</v>
      </c>
      <c r="M833" s="20">
        <v>0</v>
      </c>
      <c r="N833" s="20">
        <v>0</v>
      </c>
      <c r="O833" s="20">
        <v>0</v>
      </c>
      <c r="P833" s="37"/>
      <c r="Q833" s="37"/>
      <c r="T833" s="6"/>
    </row>
    <row r="834" spans="1:17" ht="15">
      <c r="A834" s="39"/>
      <c r="B834" s="36"/>
      <c r="C834" s="13" t="s">
        <v>38</v>
      </c>
      <c r="D834" s="20">
        <f t="shared" si="310"/>
        <v>0</v>
      </c>
      <c r="E834" s="20">
        <f t="shared" si="311"/>
        <v>0</v>
      </c>
      <c r="F834" s="20">
        <v>0</v>
      </c>
      <c r="G834" s="20">
        <v>0</v>
      </c>
      <c r="H834" s="20">
        <v>0</v>
      </c>
      <c r="I834" s="20">
        <v>0</v>
      </c>
      <c r="J834" s="20">
        <v>0</v>
      </c>
      <c r="K834" s="20">
        <v>0</v>
      </c>
      <c r="L834" s="20">
        <v>0</v>
      </c>
      <c r="M834" s="20">
        <v>0</v>
      </c>
      <c r="N834" s="20">
        <v>0</v>
      </c>
      <c r="O834" s="20">
        <v>0</v>
      </c>
      <c r="P834" s="37"/>
      <c r="Q834" s="37"/>
    </row>
    <row r="835" spans="1:17" ht="15">
      <c r="A835" s="39"/>
      <c r="B835" s="36"/>
      <c r="C835" s="13" t="s">
        <v>39</v>
      </c>
      <c r="D835" s="20">
        <f t="shared" si="310"/>
        <v>0</v>
      </c>
      <c r="E835" s="20">
        <f t="shared" si="311"/>
        <v>0</v>
      </c>
      <c r="F835" s="20">
        <v>0</v>
      </c>
      <c r="G835" s="20">
        <v>0</v>
      </c>
      <c r="H835" s="20">
        <v>0</v>
      </c>
      <c r="I835" s="20">
        <v>0</v>
      </c>
      <c r="J835" s="20">
        <v>0</v>
      </c>
      <c r="K835" s="20">
        <v>0</v>
      </c>
      <c r="L835" s="20">
        <v>0</v>
      </c>
      <c r="M835" s="20">
        <v>0</v>
      </c>
      <c r="N835" s="20">
        <v>0</v>
      </c>
      <c r="O835" s="20">
        <v>0</v>
      </c>
      <c r="P835" s="37"/>
      <c r="Q835" s="37"/>
    </row>
    <row r="836" spans="1:17" ht="15">
      <c r="A836" s="40"/>
      <c r="B836" s="36"/>
      <c r="C836" s="13" t="s">
        <v>40</v>
      </c>
      <c r="D836" s="20">
        <f t="shared" si="310"/>
        <v>0</v>
      </c>
      <c r="E836" s="20">
        <f t="shared" si="311"/>
        <v>0</v>
      </c>
      <c r="F836" s="20">
        <v>0</v>
      </c>
      <c r="G836" s="20">
        <v>0</v>
      </c>
      <c r="H836" s="20">
        <v>0</v>
      </c>
      <c r="I836" s="20">
        <v>0</v>
      </c>
      <c r="J836" s="20">
        <v>0</v>
      </c>
      <c r="K836" s="20">
        <v>0</v>
      </c>
      <c r="L836" s="20">
        <v>0</v>
      </c>
      <c r="M836" s="20">
        <v>0</v>
      </c>
      <c r="N836" s="20">
        <v>0</v>
      </c>
      <c r="O836" s="20">
        <v>0</v>
      </c>
      <c r="P836" s="37"/>
      <c r="Q836" s="37"/>
    </row>
    <row r="837" spans="1:20" s="5" customFormat="1" ht="15" customHeight="1">
      <c r="A837" s="44" t="s">
        <v>153</v>
      </c>
      <c r="B837" s="36" t="s">
        <v>173</v>
      </c>
      <c r="C837" s="15" t="s">
        <v>13</v>
      </c>
      <c r="D837" s="18">
        <f aca="true" t="shared" si="312" ref="D837:O837">SUM(D839:D848)</f>
        <v>225077.66</v>
      </c>
      <c r="E837" s="18">
        <f t="shared" si="312"/>
        <v>0</v>
      </c>
      <c r="F837" s="18">
        <f t="shared" si="312"/>
        <v>225077.66</v>
      </c>
      <c r="G837" s="18">
        <f t="shared" si="312"/>
        <v>0</v>
      </c>
      <c r="H837" s="18">
        <f t="shared" si="312"/>
        <v>0</v>
      </c>
      <c r="I837" s="18">
        <f t="shared" si="312"/>
        <v>0</v>
      </c>
      <c r="J837" s="18">
        <f t="shared" si="312"/>
        <v>0</v>
      </c>
      <c r="K837" s="18">
        <f t="shared" si="312"/>
        <v>0</v>
      </c>
      <c r="L837" s="18">
        <f t="shared" si="312"/>
        <v>0</v>
      </c>
      <c r="M837" s="18">
        <f t="shared" si="312"/>
        <v>0</v>
      </c>
      <c r="N837" s="18">
        <f t="shared" si="312"/>
        <v>776</v>
      </c>
      <c r="O837" s="18">
        <f t="shared" si="312"/>
        <v>0</v>
      </c>
      <c r="P837" s="37" t="s">
        <v>16</v>
      </c>
      <c r="Q837" s="37"/>
      <c r="T837" s="7"/>
    </row>
    <row r="838" spans="1:20" s="5" customFormat="1" ht="15" customHeight="1">
      <c r="A838" s="44"/>
      <c r="B838" s="36"/>
      <c r="C838" s="13" t="s">
        <v>186</v>
      </c>
      <c r="D838" s="20">
        <f aca="true" t="shared" si="313" ref="D838:E840">F838+H838+J838+L838</f>
        <v>0</v>
      </c>
      <c r="E838" s="20">
        <f t="shared" si="313"/>
        <v>0</v>
      </c>
      <c r="F838" s="20">
        <v>0</v>
      </c>
      <c r="G838" s="20">
        <v>0</v>
      </c>
      <c r="H838" s="20">
        <v>0</v>
      </c>
      <c r="I838" s="20">
        <v>0</v>
      </c>
      <c r="J838" s="20">
        <v>0</v>
      </c>
      <c r="K838" s="20">
        <v>0</v>
      </c>
      <c r="L838" s="20">
        <v>0</v>
      </c>
      <c r="M838" s="20">
        <v>0</v>
      </c>
      <c r="N838" s="20">
        <v>0</v>
      </c>
      <c r="O838" s="20">
        <v>0</v>
      </c>
      <c r="P838" s="37"/>
      <c r="Q838" s="37"/>
      <c r="T838" s="7"/>
    </row>
    <row r="839" spans="1:20" ht="15">
      <c r="A839" s="44"/>
      <c r="B839" s="36"/>
      <c r="C839" s="13" t="s">
        <v>0</v>
      </c>
      <c r="D839" s="20">
        <f t="shared" si="313"/>
        <v>0</v>
      </c>
      <c r="E839" s="20">
        <f t="shared" si="313"/>
        <v>0</v>
      </c>
      <c r="F839" s="20">
        <v>0</v>
      </c>
      <c r="G839" s="20">
        <v>0</v>
      </c>
      <c r="H839" s="20">
        <v>0</v>
      </c>
      <c r="I839" s="20">
        <v>0</v>
      </c>
      <c r="J839" s="20">
        <v>0</v>
      </c>
      <c r="K839" s="20">
        <v>0</v>
      </c>
      <c r="L839" s="20">
        <v>0</v>
      </c>
      <c r="M839" s="20">
        <v>0</v>
      </c>
      <c r="N839" s="20">
        <v>0</v>
      </c>
      <c r="O839" s="20">
        <v>0</v>
      </c>
      <c r="P839" s="37"/>
      <c r="Q839" s="37"/>
      <c r="T839" s="6"/>
    </row>
    <row r="840" spans="1:20" ht="15">
      <c r="A840" s="44"/>
      <c r="B840" s="36"/>
      <c r="C840" s="13" t="s">
        <v>1</v>
      </c>
      <c r="D840" s="20">
        <f t="shared" si="313"/>
        <v>0</v>
      </c>
      <c r="E840" s="20">
        <f t="shared" si="313"/>
        <v>0</v>
      </c>
      <c r="F840" s="20">
        <v>0</v>
      </c>
      <c r="G840" s="20">
        <v>0</v>
      </c>
      <c r="H840" s="20">
        <v>0</v>
      </c>
      <c r="I840" s="20">
        <v>0</v>
      </c>
      <c r="J840" s="20">
        <v>0</v>
      </c>
      <c r="K840" s="20">
        <v>0</v>
      </c>
      <c r="L840" s="20">
        <v>0</v>
      </c>
      <c r="M840" s="20">
        <v>0</v>
      </c>
      <c r="N840" s="20">
        <v>0</v>
      </c>
      <c r="O840" s="20">
        <v>0</v>
      </c>
      <c r="P840" s="37"/>
      <c r="Q840" s="37"/>
      <c r="T840" s="6"/>
    </row>
    <row r="841" spans="1:20" ht="15">
      <c r="A841" s="44"/>
      <c r="B841" s="36"/>
      <c r="C841" s="13" t="s">
        <v>31</v>
      </c>
      <c r="D841" s="20">
        <f aca="true" t="shared" si="314" ref="D841:D848">F841+H841+J841+L841</f>
        <v>0</v>
      </c>
      <c r="E841" s="20">
        <f aca="true" t="shared" si="315" ref="E841:E848">G841+I841+K841+M841</f>
        <v>0</v>
      </c>
      <c r="F841" s="20">
        <v>0</v>
      </c>
      <c r="G841" s="20">
        <v>0</v>
      </c>
      <c r="H841" s="20">
        <v>0</v>
      </c>
      <c r="I841" s="20">
        <v>0</v>
      </c>
      <c r="J841" s="20">
        <v>0</v>
      </c>
      <c r="K841" s="20">
        <v>0</v>
      </c>
      <c r="L841" s="20">
        <v>0</v>
      </c>
      <c r="M841" s="20">
        <v>0</v>
      </c>
      <c r="N841" s="20">
        <v>0</v>
      </c>
      <c r="O841" s="20">
        <v>0</v>
      </c>
      <c r="P841" s="37"/>
      <c r="Q841" s="37"/>
      <c r="T841" s="6"/>
    </row>
    <row r="842" spans="1:20" ht="15">
      <c r="A842" s="44"/>
      <c r="B842" s="36"/>
      <c r="C842" s="13" t="s">
        <v>32</v>
      </c>
      <c r="D842" s="20">
        <f t="shared" si="314"/>
        <v>0</v>
      </c>
      <c r="E842" s="20">
        <f t="shared" si="315"/>
        <v>0</v>
      </c>
      <c r="F842" s="20">
        <v>0</v>
      </c>
      <c r="G842" s="20">
        <v>0</v>
      </c>
      <c r="H842" s="20">
        <v>0</v>
      </c>
      <c r="I842" s="20">
        <v>0</v>
      </c>
      <c r="J842" s="20">
        <v>0</v>
      </c>
      <c r="K842" s="20">
        <v>0</v>
      </c>
      <c r="L842" s="20">
        <v>0</v>
      </c>
      <c r="M842" s="20">
        <v>0</v>
      </c>
      <c r="N842" s="20">
        <v>0</v>
      </c>
      <c r="O842" s="20">
        <v>0</v>
      </c>
      <c r="P842" s="37"/>
      <c r="Q842" s="37"/>
      <c r="T842" s="6"/>
    </row>
    <row r="843" spans="1:20" ht="15">
      <c r="A843" s="44"/>
      <c r="B843" s="36"/>
      <c r="C843" s="13" t="s">
        <v>33</v>
      </c>
      <c r="D843" s="20">
        <f t="shared" si="314"/>
        <v>0</v>
      </c>
      <c r="E843" s="20">
        <f t="shared" si="315"/>
        <v>0</v>
      </c>
      <c r="F843" s="20">
        <v>0</v>
      </c>
      <c r="G843" s="20">
        <v>0</v>
      </c>
      <c r="H843" s="20">
        <v>0</v>
      </c>
      <c r="I843" s="20">
        <v>0</v>
      </c>
      <c r="J843" s="20">
        <v>0</v>
      </c>
      <c r="K843" s="20">
        <v>0</v>
      </c>
      <c r="L843" s="20">
        <v>0</v>
      </c>
      <c r="M843" s="20">
        <v>0</v>
      </c>
      <c r="N843" s="20">
        <v>0</v>
      </c>
      <c r="O843" s="20">
        <v>0</v>
      </c>
      <c r="P843" s="37"/>
      <c r="Q843" s="37"/>
      <c r="T843" s="6"/>
    </row>
    <row r="844" spans="1:20" ht="15">
      <c r="A844" s="44"/>
      <c r="B844" s="36"/>
      <c r="C844" s="13" t="s">
        <v>36</v>
      </c>
      <c r="D844" s="20">
        <f t="shared" si="314"/>
        <v>225077.66</v>
      </c>
      <c r="E844" s="20">
        <f t="shared" si="315"/>
        <v>0</v>
      </c>
      <c r="F844" s="20">
        <v>225077.66</v>
      </c>
      <c r="G844" s="20">
        <v>0</v>
      </c>
      <c r="H844" s="20">
        <v>0</v>
      </c>
      <c r="I844" s="20">
        <v>0</v>
      </c>
      <c r="J844" s="20">
        <v>0</v>
      </c>
      <c r="K844" s="20">
        <v>0</v>
      </c>
      <c r="L844" s="20">
        <v>0</v>
      </c>
      <c r="M844" s="20">
        <v>0</v>
      </c>
      <c r="N844" s="20">
        <v>776</v>
      </c>
      <c r="O844" s="20">
        <v>0</v>
      </c>
      <c r="P844" s="37"/>
      <c r="Q844" s="37"/>
      <c r="T844" s="6"/>
    </row>
    <row r="845" spans="1:20" ht="15">
      <c r="A845" s="44"/>
      <c r="B845" s="36"/>
      <c r="C845" s="13" t="s">
        <v>37</v>
      </c>
      <c r="D845" s="20">
        <f t="shared" si="314"/>
        <v>0</v>
      </c>
      <c r="E845" s="20">
        <f t="shared" si="315"/>
        <v>0</v>
      </c>
      <c r="F845" s="20">
        <v>0</v>
      </c>
      <c r="G845" s="20">
        <v>0</v>
      </c>
      <c r="H845" s="20">
        <v>0</v>
      </c>
      <c r="I845" s="20">
        <v>0</v>
      </c>
      <c r="J845" s="20">
        <v>0</v>
      </c>
      <c r="K845" s="20">
        <v>0</v>
      </c>
      <c r="L845" s="20">
        <v>0</v>
      </c>
      <c r="M845" s="20">
        <v>0</v>
      </c>
      <c r="N845" s="20">
        <v>0</v>
      </c>
      <c r="O845" s="20">
        <v>0</v>
      </c>
      <c r="P845" s="37"/>
      <c r="Q845" s="37"/>
      <c r="T845" s="6"/>
    </row>
    <row r="846" spans="1:17" ht="15">
      <c r="A846" s="44"/>
      <c r="B846" s="36"/>
      <c r="C846" s="13" t="s">
        <v>38</v>
      </c>
      <c r="D846" s="20">
        <f t="shared" si="314"/>
        <v>0</v>
      </c>
      <c r="E846" s="20">
        <f t="shared" si="315"/>
        <v>0</v>
      </c>
      <c r="F846" s="20">
        <v>0</v>
      </c>
      <c r="G846" s="20">
        <v>0</v>
      </c>
      <c r="H846" s="20">
        <v>0</v>
      </c>
      <c r="I846" s="20">
        <v>0</v>
      </c>
      <c r="J846" s="20">
        <v>0</v>
      </c>
      <c r="K846" s="20">
        <v>0</v>
      </c>
      <c r="L846" s="20">
        <v>0</v>
      </c>
      <c r="M846" s="20">
        <v>0</v>
      </c>
      <c r="N846" s="20">
        <v>0</v>
      </c>
      <c r="O846" s="20">
        <v>0</v>
      </c>
      <c r="P846" s="37"/>
      <c r="Q846" s="37"/>
    </row>
    <row r="847" spans="1:17" ht="15">
      <c r="A847" s="44"/>
      <c r="B847" s="36"/>
      <c r="C847" s="13" t="s">
        <v>39</v>
      </c>
      <c r="D847" s="20">
        <f t="shared" si="314"/>
        <v>0</v>
      </c>
      <c r="E847" s="20">
        <f t="shared" si="315"/>
        <v>0</v>
      </c>
      <c r="F847" s="20">
        <v>0</v>
      </c>
      <c r="G847" s="20">
        <v>0</v>
      </c>
      <c r="H847" s="20">
        <v>0</v>
      </c>
      <c r="I847" s="20">
        <v>0</v>
      </c>
      <c r="J847" s="20">
        <v>0</v>
      </c>
      <c r="K847" s="20">
        <v>0</v>
      </c>
      <c r="L847" s="20">
        <v>0</v>
      </c>
      <c r="M847" s="20">
        <v>0</v>
      </c>
      <c r="N847" s="20">
        <v>0</v>
      </c>
      <c r="O847" s="20">
        <v>0</v>
      </c>
      <c r="P847" s="37"/>
      <c r="Q847" s="37"/>
    </row>
    <row r="848" spans="1:17" ht="15">
      <c r="A848" s="44"/>
      <c r="B848" s="36"/>
      <c r="C848" s="13" t="s">
        <v>40</v>
      </c>
      <c r="D848" s="20">
        <f t="shared" si="314"/>
        <v>0</v>
      </c>
      <c r="E848" s="20">
        <f t="shared" si="315"/>
        <v>0</v>
      </c>
      <c r="F848" s="20">
        <v>0</v>
      </c>
      <c r="G848" s="20">
        <v>0</v>
      </c>
      <c r="H848" s="20">
        <v>0</v>
      </c>
      <c r="I848" s="20">
        <v>0</v>
      </c>
      <c r="J848" s="20">
        <v>0</v>
      </c>
      <c r="K848" s="20">
        <v>0</v>
      </c>
      <c r="L848" s="20">
        <v>0</v>
      </c>
      <c r="M848" s="20">
        <v>0</v>
      </c>
      <c r="N848" s="20">
        <v>0</v>
      </c>
      <c r="O848" s="20">
        <v>0</v>
      </c>
      <c r="P848" s="37"/>
      <c r="Q848" s="37"/>
    </row>
    <row r="849" spans="1:20" s="5" customFormat="1" ht="15" customHeight="1">
      <c r="A849" s="44" t="s">
        <v>154</v>
      </c>
      <c r="B849" s="36" t="s">
        <v>174</v>
      </c>
      <c r="C849" s="15" t="s">
        <v>13</v>
      </c>
      <c r="D849" s="18">
        <f aca="true" t="shared" si="316" ref="D849:O849">SUM(D851:D860)</f>
        <v>45939.3</v>
      </c>
      <c r="E849" s="18">
        <f t="shared" si="316"/>
        <v>0</v>
      </c>
      <c r="F849" s="18">
        <f t="shared" si="316"/>
        <v>45939.3</v>
      </c>
      <c r="G849" s="18">
        <f t="shared" si="316"/>
        <v>0</v>
      </c>
      <c r="H849" s="18">
        <f t="shared" si="316"/>
        <v>0</v>
      </c>
      <c r="I849" s="18">
        <f t="shared" si="316"/>
        <v>0</v>
      </c>
      <c r="J849" s="18">
        <f t="shared" si="316"/>
        <v>0</v>
      </c>
      <c r="K849" s="18">
        <f t="shared" si="316"/>
        <v>0</v>
      </c>
      <c r="L849" s="18">
        <f t="shared" si="316"/>
        <v>0</v>
      </c>
      <c r="M849" s="18">
        <f t="shared" si="316"/>
        <v>0</v>
      </c>
      <c r="N849" s="18">
        <f t="shared" si="316"/>
        <v>219</v>
      </c>
      <c r="O849" s="18">
        <f t="shared" si="316"/>
        <v>0</v>
      </c>
      <c r="P849" s="37" t="s">
        <v>16</v>
      </c>
      <c r="Q849" s="37"/>
      <c r="T849" s="7"/>
    </row>
    <row r="850" spans="1:20" s="5" customFormat="1" ht="15" customHeight="1">
      <c r="A850" s="44"/>
      <c r="B850" s="36"/>
      <c r="C850" s="13" t="s">
        <v>186</v>
      </c>
      <c r="D850" s="20">
        <f aca="true" t="shared" si="317" ref="D850:E852">F850+H850+J850+L850</f>
        <v>0</v>
      </c>
      <c r="E850" s="20">
        <f t="shared" si="317"/>
        <v>0</v>
      </c>
      <c r="F850" s="20">
        <v>0</v>
      </c>
      <c r="G850" s="20">
        <v>0</v>
      </c>
      <c r="H850" s="20">
        <v>0</v>
      </c>
      <c r="I850" s="20">
        <v>0</v>
      </c>
      <c r="J850" s="20">
        <v>0</v>
      </c>
      <c r="K850" s="20">
        <v>0</v>
      </c>
      <c r="L850" s="20">
        <v>0</v>
      </c>
      <c r="M850" s="20">
        <v>0</v>
      </c>
      <c r="N850" s="20">
        <v>0</v>
      </c>
      <c r="O850" s="20">
        <v>0</v>
      </c>
      <c r="P850" s="37"/>
      <c r="Q850" s="37"/>
      <c r="T850" s="7"/>
    </row>
    <row r="851" spans="1:20" ht="15">
      <c r="A851" s="44"/>
      <c r="B851" s="36"/>
      <c r="C851" s="13" t="s">
        <v>0</v>
      </c>
      <c r="D851" s="20">
        <f t="shared" si="317"/>
        <v>0</v>
      </c>
      <c r="E851" s="20">
        <f t="shared" si="317"/>
        <v>0</v>
      </c>
      <c r="F851" s="20">
        <v>0</v>
      </c>
      <c r="G851" s="20">
        <v>0</v>
      </c>
      <c r="H851" s="20">
        <v>0</v>
      </c>
      <c r="I851" s="20">
        <v>0</v>
      </c>
      <c r="J851" s="20">
        <v>0</v>
      </c>
      <c r="K851" s="20">
        <v>0</v>
      </c>
      <c r="L851" s="20">
        <v>0</v>
      </c>
      <c r="M851" s="20">
        <v>0</v>
      </c>
      <c r="N851" s="20">
        <v>0</v>
      </c>
      <c r="O851" s="20">
        <v>0</v>
      </c>
      <c r="P851" s="37"/>
      <c r="Q851" s="37"/>
      <c r="T851" s="6"/>
    </row>
    <row r="852" spans="1:20" ht="15">
      <c r="A852" s="44"/>
      <c r="B852" s="36"/>
      <c r="C852" s="13" t="s">
        <v>1</v>
      </c>
      <c r="D852" s="20">
        <f t="shared" si="317"/>
        <v>0</v>
      </c>
      <c r="E852" s="20">
        <f t="shared" si="317"/>
        <v>0</v>
      </c>
      <c r="F852" s="20">
        <v>0</v>
      </c>
      <c r="G852" s="20">
        <v>0</v>
      </c>
      <c r="H852" s="20">
        <v>0</v>
      </c>
      <c r="I852" s="20">
        <v>0</v>
      </c>
      <c r="J852" s="20">
        <v>0</v>
      </c>
      <c r="K852" s="20">
        <v>0</v>
      </c>
      <c r="L852" s="20">
        <v>0</v>
      </c>
      <c r="M852" s="20">
        <v>0</v>
      </c>
      <c r="N852" s="20">
        <v>0</v>
      </c>
      <c r="O852" s="20">
        <v>0</v>
      </c>
      <c r="P852" s="37"/>
      <c r="Q852" s="37"/>
      <c r="T852" s="6"/>
    </row>
    <row r="853" spans="1:20" ht="15">
      <c r="A853" s="44"/>
      <c r="B853" s="36"/>
      <c r="C853" s="13" t="s">
        <v>31</v>
      </c>
      <c r="D853" s="20">
        <f aca="true" t="shared" si="318" ref="D853:D860">F853+H853+J853+L853</f>
        <v>0</v>
      </c>
      <c r="E853" s="20">
        <f aca="true" t="shared" si="319" ref="E853:E860">G853+I853+K853+M853</f>
        <v>0</v>
      </c>
      <c r="F853" s="20">
        <v>0</v>
      </c>
      <c r="G853" s="20">
        <v>0</v>
      </c>
      <c r="H853" s="20">
        <v>0</v>
      </c>
      <c r="I853" s="20">
        <v>0</v>
      </c>
      <c r="J853" s="20">
        <v>0</v>
      </c>
      <c r="K853" s="20">
        <v>0</v>
      </c>
      <c r="L853" s="20">
        <v>0</v>
      </c>
      <c r="M853" s="20">
        <v>0</v>
      </c>
      <c r="N853" s="20">
        <v>0</v>
      </c>
      <c r="O853" s="20">
        <v>0</v>
      </c>
      <c r="P853" s="37"/>
      <c r="Q853" s="37"/>
      <c r="T853" s="6"/>
    </row>
    <row r="854" spans="1:20" ht="15">
      <c r="A854" s="44"/>
      <c r="B854" s="36"/>
      <c r="C854" s="13" t="s">
        <v>32</v>
      </c>
      <c r="D854" s="20">
        <f t="shared" si="318"/>
        <v>0</v>
      </c>
      <c r="E854" s="20">
        <f t="shared" si="319"/>
        <v>0</v>
      </c>
      <c r="F854" s="20">
        <v>0</v>
      </c>
      <c r="G854" s="20">
        <v>0</v>
      </c>
      <c r="H854" s="20">
        <v>0</v>
      </c>
      <c r="I854" s="20">
        <v>0</v>
      </c>
      <c r="J854" s="20">
        <v>0</v>
      </c>
      <c r="K854" s="20">
        <v>0</v>
      </c>
      <c r="L854" s="20">
        <v>0</v>
      </c>
      <c r="M854" s="20">
        <v>0</v>
      </c>
      <c r="N854" s="20">
        <v>0</v>
      </c>
      <c r="O854" s="20">
        <v>0</v>
      </c>
      <c r="P854" s="37"/>
      <c r="Q854" s="37"/>
      <c r="T854" s="6"/>
    </row>
    <row r="855" spans="1:20" ht="15">
      <c r="A855" s="44"/>
      <c r="B855" s="36"/>
      <c r="C855" s="13" t="s">
        <v>33</v>
      </c>
      <c r="D855" s="20">
        <f t="shared" si="318"/>
        <v>0</v>
      </c>
      <c r="E855" s="20">
        <f t="shared" si="319"/>
        <v>0</v>
      </c>
      <c r="F855" s="20">
        <v>0</v>
      </c>
      <c r="G855" s="20">
        <v>0</v>
      </c>
      <c r="H855" s="20">
        <v>0</v>
      </c>
      <c r="I855" s="20">
        <v>0</v>
      </c>
      <c r="J855" s="20">
        <v>0</v>
      </c>
      <c r="K855" s="20">
        <v>0</v>
      </c>
      <c r="L855" s="20">
        <v>0</v>
      </c>
      <c r="M855" s="20">
        <v>0</v>
      </c>
      <c r="N855" s="20">
        <v>0</v>
      </c>
      <c r="O855" s="20">
        <v>0</v>
      </c>
      <c r="P855" s="37"/>
      <c r="Q855" s="37"/>
      <c r="T855" s="6"/>
    </row>
    <row r="856" spans="1:20" ht="15">
      <c r="A856" s="44"/>
      <c r="B856" s="36"/>
      <c r="C856" s="13" t="s">
        <v>36</v>
      </c>
      <c r="D856" s="20">
        <f t="shared" si="318"/>
        <v>45939.3</v>
      </c>
      <c r="E856" s="20">
        <f t="shared" si="319"/>
        <v>0</v>
      </c>
      <c r="F856" s="20">
        <v>45939.3</v>
      </c>
      <c r="G856" s="20">
        <v>0</v>
      </c>
      <c r="H856" s="20">
        <v>0</v>
      </c>
      <c r="I856" s="20">
        <v>0</v>
      </c>
      <c r="J856" s="20">
        <v>0</v>
      </c>
      <c r="K856" s="20">
        <v>0</v>
      </c>
      <c r="L856" s="20">
        <v>0</v>
      </c>
      <c r="M856" s="20">
        <v>0</v>
      </c>
      <c r="N856" s="20">
        <v>219</v>
      </c>
      <c r="O856" s="20">
        <v>0</v>
      </c>
      <c r="P856" s="37"/>
      <c r="Q856" s="37"/>
      <c r="T856" s="6"/>
    </row>
    <row r="857" spans="1:20" ht="15">
      <c r="A857" s="44"/>
      <c r="B857" s="36"/>
      <c r="C857" s="13" t="s">
        <v>37</v>
      </c>
      <c r="D857" s="20">
        <f t="shared" si="318"/>
        <v>0</v>
      </c>
      <c r="E857" s="20">
        <f t="shared" si="319"/>
        <v>0</v>
      </c>
      <c r="F857" s="20">
        <v>0</v>
      </c>
      <c r="G857" s="20">
        <v>0</v>
      </c>
      <c r="H857" s="20">
        <v>0</v>
      </c>
      <c r="I857" s="20">
        <v>0</v>
      </c>
      <c r="J857" s="20">
        <v>0</v>
      </c>
      <c r="K857" s="20">
        <v>0</v>
      </c>
      <c r="L857" s="20">
        <v>0</v>
      </c>
      <c r="M857" s="20">
        <v>0</v>
      </c>
      <c r="N857" s="20">
        <v>0</v>
      </c>
      <c r="O857" s="20">
        <v>0</v>
      </c>
      <c r="P857" s="37"/>
      <c r="Q857" s="37"/>
      <c r="T857" s="6"/>
    </row>
    <row r="858" spans="1:17" ht="15">
      <c r="A858" s="44"/>
      <c r="B858" s="36"/>
      <c r="C858" s="13" t="s">
        <v>38</v>
      </c>
      <c r="D858" s="20">
        <f t="shared" si="318"/>
        <v>0</v>
      </c>
      <c r="E858" s="20">
        <f t="shared" si="319"/>
        <v>0</v>
      </c>
      <c r="F858" s="20">
        <v>0</v>
      </c>
      <c r="G858" s="20">
        <v>0</v>
      </c>
      <c r="H858" s="20">
        <v>0</v>
      </c>
      <c r="I858" s="20">
        <v>0</v>
      </c>
      <c r="J858" s="20">
        <v>0</v>
      </c>
      <c r="K858" s="20">
        <v>0</v>
      </c>
      <c r="L858" s="20">
        <v>0</v>
      </c>
      <c r="M858" s="20">
        <v>0</v>
      </c>
      <c r="N858" s="20">
        <v>0</v>
      </c>
      <c r="O858" s="20">
        <v>0</v>
      </c>
      <c r="P858" s="37"/>
      <c r="Q858" s="37"/>
    </row>
    <row r="859" spans="1:17" ht="15">
      <c r="A859" s="44"/>
      <c r="B859" s="36"/>
      <c r="C859" s="13" t="s">
        <v>39</v>
      </c>
      <c r="D859" s="20">
        <f t="shared" si="318"/>
        <v>0</v>
      </c>
      <c r="E859" s="20">
        <f t="shared" si="319"/>
        <v>0</v>
      </c>
      <c r="F859" s="20">
        <v>0</v>
      </c>
      <c r="G859" s="20">
        <v>0</v>
      </c>
      <c r="H859" s="20">
        <v>0</v>
      </c>
      <c r="I859" s="20">
        <v>0</v>
      </c>
      <c r="J859" s="20">
        <v>0</v>
      </c>
      <c r="K859" s="20">
        <v>0</v>
      </c>
      <c r="L859" s="20">
        <v>0</v>
      </c>
      <c r="M859" s="20">
        <v>0</v>
      </c>
      <c r="N859" s="20">
        <v>0</v>
      </c>
      <c r="O859" s="20">
        <v>0</v>
      </c>
      <c r="P859" s="37"/>
      <c r="Q859" s="37"/>
    </row>
    <row r="860" spans="1:17" ht="15">
      <c r="A860" s="44"/>
      <c r="B860" s="36"/>
      <c r="C860" s="13" t="s">
        <v>40</v>
      </c>
      <c r="D860" s="20">
        <f t="shared" si="318"/>
        <v>0</v>
      </c>
      <c r="E860" s="20">
        <f t="shared" si="319"/>
        <v>0</v>
      </c>
      <c r="F860" s="20">
        <v>0</v>
      </c>
      <c r="G860" s="20">
        <v>0</v>
      </c>
      <c r="H860" s="20">
        <v>0</v>
      </c>
      <c r="I860" s="20">
        <v>0</v>
      </c>
      <c r="J860" s="20">
        <v>0</v>
      </c>
      <c r="K860" s="20">
        <v>0</v>
      </c>
      <c r="L860" s="20">
        <v>0</v>
      </c>
      <c r="M860" s="20">
        <v>0</v>
      </c>
      <c r="N860" s="20">
        <v>0</v>
      </c>
      <c r="O860" s="20">
        <v>0</v>
      </c>
      <c r="P860" s="37"/>
      <c r="Q860" s="37"/>
    </row>
    <row r="861" spans="1:20" s="5" customFormat="1" ht="15" customHeight="1">
      <c r="A861" s="44" t="s">
        <v>155</v>
      </c>
      <c r="B861" s="36" t="s">
        <v>175</v>
      </c>
      <c r="C861" s="15" t="s">
        <v>13</v>
      </c>
      <c r="D861" s="18">
        <f aca="true" t="shared" si="320" ref="D861:O861">SUM(D863:D872)</f>
        <v>74891.18</v>
      </c>
      <c r="E861" s="18">
        <f t="shared" si="320"/>
        <v>0</v>
      </c>
      <c r="F861" s="18">
        <f t="shared" si="320"/>
        <v>74891.18</v>
      </c>
      <c r="G861" s="18">
        <f t="shared" si="320"/>
        <v>0</v>
      </c>
      <c r="H861" s="18">
        <f t="shared" si="320"/>
        <v>0</v>
      </c>
      <c r="I861" s="18">
        <f t="shared" si="320"/>
        <v>0</v>
      </c>
      <c r="J861" s="18">
        <f t="shared" si="320"/>
        <v>0</v>
      </c>
      <c r="K861" s="18">
        <f t="shared" si="320"/>
        <v>0</v>
      </c>
      <c r="L861" s="18">
        <f t="shared" si="320"/>
        <v>0</v>
      </c>
      <c r="M861" s="18">
        <f t="shared" si="320"/>
        <v>0</v>
      </c>
      <c r="N861" s="18">
        <f t="shared" si="320"/>
        <v>130</v>
      </c>
      <c r="O861" s="18">
        <f t="shared" si="320"/>
        <v>0</v>
      </c>
      <c r="P861" s="37" t="s">
        <v>16</v>
      </c>
      <c r="Q861" s="37"/>
      <c r="T861" s="7"/>
    </row>
    <row r="862" spans="1:20" s="5" customFormat="1" ht="15" customHeight="1">
      <c r="A862" s="44"/>
      <c r="B862" s="36"/>
      <c r="C862" s="13" t="s">
        <v>186</v>
      </c>
      <c r="D862" s="20">
        <f aca="true" t="shared" si="321" ref="D862:E864">F862+H862+J862+L862</f>
        <v>0</v>
      </c>
      <c r="E862" s="20">
        <f t="shared" si="321"/>
        <v>0</v>
      </c>
      <c r="F862" s="20">
        <v>0</v>
      </c>
      <c r="G862" s="20">
        <v>0</v>
      </c>
      <c r="H862" s="20">
        <v>0</v>
      </c>
      <c r="I862" s="20">
        <v>0</v>
      </c>
      <c r="J862" s="20">
        <v>0</v>
      </c>
      <c r="K862" s="20">
        <v>0</v>
      </c>
      <c r="L862" s="20">
        <v>0</v>
      </c>
      <c r="M862" s="20">
        <v>0</v>
      </c>
      <c r="N862" s="20">
        <v>0</v>
      </c>
      <c r="O862" s="20">
        <v>0</v>
      </c>
      <c r="P862" s="37"/>
      <c r="Q862" s="37"/>
      <c r="T862" s="7"/>
    </row>
    <row r="863" spans="1:20" ht="15">
      <c r="A863" s="44"/>
      <c r="B863" s="36"/>
      <c r="C863" s="13" t="s">
        <v>0</v>
      </c>
      <c r="D863" s="20">
        <f t="shared" si="321"/>
        <v>0</v>
      </c>
      <c r="E863" s="20">
        <f t="shared" si="321"/>
        <v>0</v>
      </c>
      <c r="F863" s="20">
        <v>0</v>
      </c>
      <c r="G863" s="20">
        <v>0</v>
      </c>
      <c r="H863" s="20">
        <v>0</v>
      </c>
      <c r="I863" s="20">
        <v>0</v>
      </c>
      <c r="J863" s="20">
        <v>0</v>
      </c>
      <c r="K863" s="20">
        <v>0</v>
      </c>
      <c r="L863" s="20">
        <v>0</v>
      </c>
      <c r="M863" s="20">
        <v>0</v>
      </c>
      <c r="N863" s="20">
        <v>0</v>
      </c>
      <c r="O863" s="20">
        <v>0</v>
      </c>
      <c r="P863" s="37"/>
      <c r="Q863" s="37"/>
      <c r="T863" s="6"/>
    </row>
    <row r="864" spans="1:20" ht="15">
      <c r="A864" s="44"/>
      <c r="B864" s="36"/>
      <c r="C864" s="13" t="s">
        <v>1</v>
      </c>
      <c r="D864" s="20">
        <f t="shared" si="321"/>
        <v>0</v>
      </c>
      <c r="E864" s="20">
        <f t="shared" si="321"/>
        <v>0</v>
      </c>
      <c r="F864" s="20">
        <v>0</v>
      </c>
      <c r="G864" s="20">
        <v>0</v>
      </c>
      <c r="H864" s="20">
        <v>0</v>
      </c>
      <c r="I864" s="20">
        <v>0</v>
      </c>
      <c r="J864" s="20">
        <v>0</v>
      </c>
      <c r="K864" s="20">
        <v>0</v>
      </c>
      <c r="L864" s="20">
        <v>0</v>
      </c>
      <c r="M864" s="20">
        <v>0</v>
      </c>
      <c r="N864" s="20">
        <v>0</v>
      </c>
      <c r="O864" s="20">
        <v>0</v>
      </c>
      <c r="P864" s="37"/>
      <c r="Q864" s="37"/>
      <c r="T864" s="6"/>
    </row>
    <row r="865" spans="1:20" ht="15">
      <c r="A865" s="44"/>
      <c r="B865" s="36"/>
      <c r="C865" s="13" t="s">
        <v>31</v>
      </c>
      <c r="D865" s="20">
        <f aca="true" t="shared" si="322" ref="D865:D872">F865+H865+J865+L865</f>
        <v>0</v>
      </c>
      <c r="E865" s="20">
        <f aca="true" t="shared" si="323" ref="E865:E872">G865+I865+K865+M865</f>
        <v>0</v>
      </c>
      <c r="F865" s="20">
        <v>0</v>
      </c>
      <c r="G865" s="20">
        <v>0</v>
      </c>
      <c r="H865" s="20">
        <v>0</v>
      </c>
      <c r="I865" s="20">
        <v>0</v>
      </c>
      <c r="J865" s="20">
        <v>0</v>
      </c>
      <c r="K865" s="20">
        <v>0</v>
      </c>
      <c r="L865" s="20">
        <v>0</v>
      </c>
      <c r="M865" s="20">
        <v>0</v>
      </c>
      <c r="N865" s="20">
        <v>0</v>
      </c>
      <c r="O865" s="20">
        <v>0</v>
      </c>
      <c r="P865" s="37"/>
      <c r="Q865" s="37"/>
      <c r="T865" s="6"/>
    </row>
    <row r="866" spans="1:20" ht="15">
      <c r="A866" s="44"/>
      <c r="B866" s="36"/>
      <c r="C866" s="13" t="s">
        <v>32</v>
      </c>
      <c r="D866" s="20">
        <f t="shared" si="322"/>
        <v>0</v>
      </c>
      <c r="E866" s="20">
        <f t="shared" si="323"/>
        <v>0</v>
      </c>
      <c r="F866" s="20">
        <v>0</v>
      </c>
      <c r="G866" s="20">
        <v>0</v>
      </c>
      <c r="H866" s="20">
        <v>0</v>
      </c>
      <c r="I866" s="20">
        <v>0</v>
      </c>
      <c r="J866" s="20">
        <v>0</v>
      </c>
      <c r="K866" s="20">
        <v>0</v>
      </c>
      <c r="L866" s="20">
        <v>0</v>
      </c>
      <c r="M866" s="20">
        <v>0</v>
      </c>
      <c r="N866" s="20">
        <v>0</v>
      </c>
      <c r="O866" s="20">
        <v>0</v>
      </c>
      <c r="P866" s="37"/>
      <c r="Q866" s="37"/>
      <c r="T866" s="6"/>
    </row>
    <row r="867" spans="1:20" ht="15">
      <c r="A867" s="44"/>
      <c r="B867" s="36"/>
      <c r="C867" s="13" t="s">
        <v>33</v>
      </c>
      <c r="D867" s="20">
        <f t="shared" si="322"/>
        <v>0</v>
      </c>
      <c r="E867" s="20">
        <f t="shared" si="323"/>
        <v>0</v>
      </c>
      <c r="F867" s="20">
        <v>0</v>
      </c>
      <c r="G867" s="20">
        <v>0</v>
      </c>
      <c r="H867" s="20">
        <v>0</v>
      </c>
      <c r="I867" s="20">
        <v>0</v>
      </c>
      <c r="J867" s="20">
        <v>0</v>
      </c>
      <c r="K867" s="20">
        <v>0</v>
      </c>
      <c r="L867" s="20">
        <v>0</v>
      </c>
      <c r="M867" s="20">
        <v>0</v>
      </c>
      <c r="N867" s="20">
        <v>0</v>
      </c>
      <c r="O867" s="20">
        <v>0</v>
      </c>
      <c r="P867" s="37"/>
      <c r="Q867" s="37"/>
      <c r="T867" s="6"/>
    </row>
    <row r="868" spans="1:20" ht="15">
      <c r="A868" s="44"/>
      <c r="B868" s="36"/>
      <c r="C868" s="13" t="s">
        <v>36</v>
      </c>
      <c r="D868" s="20">
        <f t="shared" si="322"/>
        <v>74891.18</v>
      </c>
      <c r="E868" s="20">
        <f t="shared" si="323"/>
        <v>0</v>
      </c>
      <c r="F868" s="20">
        <v>74891.18</v>
      </c>
      <c r="G868" s="20">
        <v>0</v>
      </c>
      <c r="H868" s="20">
        <v>0</v>
      </c>
      <c r="I868" s="20">
        <v>0</v>
      </c>
      <c r="J868" s="20">
        <v>0</v>
      </c>
      <c r="K868" s="20">
        <v>0</v>
      </c>
      <c r="L868" s="20">
        <v>0</v>
      </c>
      <c r="M868" s="20">
        <v>0</v>
      </c>
      <c r="N868" s="20">
        <v>130</v>
      </c>
      <c r="O868" s="20">
        <v>0</v>
      </c>
      <c r="P868" s="37"/>
      <c r="Q868" s="37"/>
      <c r="T868" s="6"/>
    </row>
    <row r="869" spans="1:20" ht="15">
      <c r="A869" s="44"/>
      <c r="B869" s="36"/>
      <c r="C869" s="13" t="s">
        <v>37</v>
      </c>
      <c r="D869" s="20">
        <f t="shared" si="322"/>
        <v>0</v>
      </c>
      <c r="E869" s="20">
        <f t="shared" si="323"/>
        <v>0</v>
      </c>
      <c r="F869" s="20">
        <v>0</v>
      </c>
      <c r="G869" s="20">
        <v>0</v>
      </c>
      <c r="H869" s="20">
        <v>0</v>
      </c>
      <c r="I869" s="20">
        <v>0</v>
      </c>
      <c r="J869" s="20">
        <v>0</v>
      </c>
      <c r="K869" s="20">
        <v>0</v>
      </c>
      <c r="L869" s="20">
        <v>0</v>
      </c>
      <c r="M869" s="20">
        <v>0</v>
      </c>
      <c r="N869" s="20">
        <v>0</v>
      </c>
      <c r="O869" s="20">
        <v>0</v>
      </c>
      <c r="P869" s="37"/>
      <c r="Q869" s="37"/>
      <c r="T869" s="6"/>
    </row>
    <row r="870" spans="1:17" ht="15">
      <c r="A870" s="44"/>
      <c r="B870" s="36"/>
      <c r="C870" s="13" t="s">
        <v>38</v>
      </c>
      <c r="D870" s="20">
        <f t="shared" si="322"/>
        <v>0</v>
      </c>
      <c r="E870" s="20">
        <f t="shared" si="323"/>
        <v>0</v>
      </c>
      <c r="F870" s="20">
        <v>0</v>
      </c>
      <c r="G870" s="20">
        <v>0</v>
      </c>
      <c r="H870" s="20">
        <v>0</v>
      </c>
      <c r="I870" s="20">
        <v>0</v>
      </c>
      <c r="J870" s="20">
        <v>0</v>
      </c>
      <c r="K870" s="20">
        <v>0</v>
      </c>
      <c r="L870" s="20">
        <v>0</v>
      </c>
      <c r="M870" s="20">
        <v>0</v>
      </c>
      <c r="N870" s="20">
        <v>0</v>
      </c>
      <c r="O870" s="20">
        <v>0</v>
      </c>
      <c r="P870" s="37"/>
      <c r="Q870" s="37"/>
    </row>
    <row r="871" spans="1:17" ht="15">
      <c r="A871" s="44"/>
      <c r="B871" s="36"/>
      <c r="C871" s="13" t="s">
        <v>39</v>
      </c>
      <c r="D871" s="20">
        <f t="shared" si="322"/>
        <v>0</v>
      </c>
      <c r="E871" s="20">
        <f t="shared" si="323"/>
        <v>0</v>
      </c>
      <c r="F871" s="20">
        <v>0</v>
      </c>
      <c r="G871" s="20">
        <v>0</v>
      </c>
      <c r="H871" s="20">
        <v>0</v>
      </c>
      <c r="I871" s="20">
        <v>0</v>
      </c>
      <c r="J871" s="20">
        <v>0</v>
      </c>
      <c r="K871" s="20">
        <v>0</v>
      </c>
      <c r="L871" s="20">
        <v>0</v>
      </c>
      <c r="M871" s="20">
        <v>0</v>
      </c>
      <c r="N871" s="20">
        <v>0</v>
      </c>
      <c r="O871" s="20">
        <v>0</v>
      </c>
      <c r="P871" s="37"/>
      <c r="Q871" s="37"/>
    </row>
    <row r="872" spans="1:17" ht="15">
      <c r="A872" s="44"/>
      <c r="B872" s="36"/>
      <c r="C872" s="13" t="s">
        <v>40</v>
      </c>
      <c r="D872" s="20">
        <f t="shared" si="322"/>
        <v>0</v>
      </c>
      <c r="E872" s="20">
        <f t="shared" si="323"/>
        <v>0</v>
      </c>
      <c r="F872" s="20">
        <v>0</v>
      </c>
      <c r="G872" s="20">
        <v>0</v>
      </c>
      <c r="H872" s="20">
        <v>0</v>
      </c>
      <c r="I872" s="20">
        <v>0</v>
      </c>
      <c r="J872" s="20">
        <v>0</v>
      </c>
      <c r="K872" s="20">
        <v>0</v>
      </c>
      <c r="L872" s="20">
        <v>0</v>
      </c>
      <c r="M872" s="20">
        <v>0</v>
      </c>
      <c r="N872" s="20">
        <v>0</v>
      </c>
      <c r="O872" s="20">
        <v>0</v>
      </c>
      <c r="P872" s="37"/>
      <c r="Q872" s="37"/>
    </row>
    <row r="873" spans="1:20" s="5" customFormat="1" ht="15" customHeight="1">
      <c r="A873" s="44" t="s">
        <v>156</v>
      </c>
      <c r="B873" s="36" t="s">
        <v>177</v>
      </c>
      <c r="C873" s="15" t="s">
        <v>13</v>
      </c>
      <c r="D873" s="18">
        <f aca="true" t="shared" si="324" ref="D873:O873">SUM(D875:D884)</f>
        <v>243815.99</v>
      </c>
      <c r="E873" s="18">
        <f t="shared" si="324"/>
        <v>0</v>
      </c>
      <c r="F873" s="18">
        <f t="shared" si="324"/>
        <v>243815.99</v>
      </c>
      <c r="G873" s="18">
        <f t="shared" si="324"/>
        <v>0</v>
      </c>
      <c r="H873" s="18">
        <f t="shared" si="324"/>
        <v>0</v>
      </c>
      <c r="I873" s="18">
        <f t="shared" si="324"/>
        <v>0</v>
      </c>
      <c r="J873" s="18">
        <f t="shared" si="324"/>
        <v>0</v>
      </c>
      <c r="K873" s="18">
        <f t="shared" si="324"/>
        <v>0</v>
      </c>
      <c r="L873" s="18">
        <f t="shared" si="324"/>
        <v>0</v>
      </c>
      <c r="M873" s="18">
        <f t="shared" si="324"/>
        <v>0</v>
      </c>
      <c r="N873" s="18">
        <f t="shared" si="324"/>
        <v>270</v>
      </c>
      <c r="O873" s="18">
        <f t="shared" si="324"/>
        <v>0</v>
      </c>
      <c r="P873" s="37" t="s">
        <v>16</v>
      </c>
      <c r="Q873" s="37"/>
      <c r="T873" s="7"/>
    </row>
    <row r="874" spans="1:20" s="5" customFormat="1" ht="15" customHeight="1">
      <c r="A874" s="44"/>
      <c r="B874" s="36"/>
      <c r="C874" s="13" t="s">
        <v>186</v>
      </c>
      <c r="D874" s="20">
        <f aca="true" t="shared" si="325" ref="D874:E876">F874+H874+J874+L874</f>
        <v>0</v>
      </c>
      <c r="E874" s="20">
        <f t="shared" si="325"/>
        <v>0</v>
      </c>
      <c r="F874" s="20">
        <v>0</v>
      </c>
      <c r="G874" s="20">
        <v>0</v>
      </c>
      <c r="H874" s="20">
        <v>0</v>
      </c>
      <c r="I874" s="20">
        <v>0</v>
      </c>
      <c r="J874" s="20">
        <v>0</v>
      </c>
      <c r="K874" s="20">
        <v>0</v>
      </c>
      <c r="L874" s="20">
        <v>0</v>
      </c>
      <c r="M874" s="20">
        <v>0</v>
      </c>
      <c r="N874" s="20">
        <v>0</v>
      </c>
      <c r="O874" s="20">
        <v>0</v>
      </c>
      <c r="P874" s="37"/>
      <c r="Q874" s="37"/>
      <c r="T874" s="7"/>
    </row>
    <row r="875" spans="1:20" ht="15">
      <c r="A875" s="44"/>
      <c r="B875" s="36"/>
      <c r="C875" s="13" t="s">
        <v>0</v>
      </c>
      <c r="D875" s="20">
        <f t="shared" si="325"/>
        <v>0</v>
      </c>
      <c r="E875" s="20">
        <f t="shared" si="325"/>
        <v>0</v>
      </c>
      <c r="F875" s="20">
        <v>0</v>
      </c>
      <c r="G875" s="20">
        <v>0</v>
      </c>
      <c r="H875" s="20">
        <v>0</v>
      </c>
      <c r="I875" s="20">
        <v>0</v>
      </c>
      <c r="J875" s="20">
        <v>0</v>
      </c>
      <c r="K875" s="20">
        <v>0</v>
      </c>
      <c r="L875" s="20">
        <v>0</v>
      </c>
      <c r="M875" s="20">
        <v>0</v>
      </c>
      <c r="N875" s="20">
        <v>0</v>
      </c>
      <c r="O875" s="20">
        <v>0</v>
      </c>
      <c r="P875" s="37"/>
      <c r="Q875" s="37"/>
      <c r="T875" s="6"/>
    </row>
    <row r="876" spans="1:20" ht="15">
      <c r="A876" s="44"/>
      <c r="B876" s="36"/>
      <c r="C876" s="13" t="s">
        <v>1</v>
      </c>
      <c r="D876" s="20">
        <f t="shared" si="325"/>
        <v>0</v>
      </c>
      <c r="E876" s="20">
        <f t="shared" si="325"/>
        <v>0</v>
      </c>
      <c r="F876" s="20">
        <v>0</v>
      </c>
      <c r="G876" s="20">
        <v>0</v>
      </c>
      <c r="H876" s="20">
        <v>0</v>
      </c>
      <c r="I876" s="20">
        <v>0</v>
      </c>
      <c r="J876" s="20">
        <v>0</v>
      </c>
      <c r="K876" s="20">
        <v>0</v>
      </c>
      <c r="L876" s="20">
        <v>0</v>
      </c>
      <c r="M876" s="20">
        <v>0</v>
      </c>
      <c r="N876" s="20">
        <v>0</v>
      </c>
      <c r="O876" s="20">
        <v>0</v>
      </c>
      <c r="P876" s="37"/>
      <c r="Q876" s="37"/>
      <c r="T876" s="6"/>
    </row>
    <row r="877" spans="1:20" ht="15">
      <c r="A877" s="44"/>
      <c r="B877" s="36"/>
      <c r="C877" s="13" t="s">
        <v>31</v>
      </c>
      <c r="D877" s="20">
        <f aca="true" t="shared" si="326" ref="D877:D884">F877+H877+J877+L877</f>
        <v>0</v>
      </c>
      <c r="E877" s="20">
        <f aca="true" t="shared" si="327" ref="E877:E884">G877+I877+K877+M877</f>
        <v>0</v>
      </c>
      <c r="F877" s="20">
        <v>0</v>
      </c>
      <c r="G877" s="20">
        <v>0</v>
      </c>
      <c r="H877" s="20">
        <v>0</v>
      </c>
      <c r="I877" s="20">
        <v>0</v>
      </c>
      <c r="J877" s="20">
        <v>0</v>
      </c>
      <c r="K877" s="20">
        <v>0</v>
      </c>
      <c r="L877" s="20">
        <v>0</v>
      </c>
      <c r="M877" s="20">
        <v>0</v>
      </c>
      <c r="N877" s="20">
        <v>0</v>
      </c>
      <c r="O877" s="20">
        <v>0</v>
      </c>
      <c r="P877" s="37"/>
      <c r="Q877" s="37"/>
      <c r="T877" s="6"/>
    </row>
    <row r="878" spans="1:20" ht="15">
      <c r="A878" s="44"/>
      <c r="B878" s="36"/>
      <c r="C878" s="13" t="s">
        <v>32</v>
      </c>
      <c r="D878" s="20">
        <f t="shared" si="326"/>
        <v>0</v>
      </c>
      <c r="E878" s="20">
        <f t="shared" si="327"/>
        <v>0</v>
      </c>
      <c r="F878" s="20">
        <v>0</v>
      </c>
      <c r="G878" s="20">
        <v>0</v>
      </c>
      <c r="H878" s="20">
        <v>0</v>
      </c>
      <c r="I878" s="20">
        <v>0</v>
      </c>
      <c r="J878" s="20">
        <v>0</v>
      </c>
      <c r="K878" s="20">
        <v>0</v>
      </c>
      <c r="L878" s="20">
        <v>0</v>
      </c>
      <c r="M878" s="20">
        <v>0</v>
      </c>
      <c r="N878" s="20">
        <v>0</v>
      </c>
      <c r="O878" s="20">
        <v>0</v>
      </c>
      <c r="P878" s="37"/>
      <c r="Q878" s="37"/>
      <c r="T878" s="6"/>
    </row>
    <row r="879" spans="1:20" ht="15">
      <c r="A879" s="44"/>
      <c r="B879" s="36"/>
      <c r="C879" s="13" t="s">
        <v>33</v>
      </c>
      <c r="D879" s="20">
        <f t="shared" si="326"/>
        <v>0</v>
      </c>
      <c r="E879" s="20">
        <f t="shared" si="327"/>
        <v>0</v>
      </c>
      <c r="F879" s="20">
        <v>0</v>
      </c>
      <c r="G879" s="20">
        <v>0</v>
      </c>
      <c r="H879" s="20">
        <v>0</v>
      </c>
      <c r="I879" s="20">
        <v>0</v>
      </c>
      <c r="J879" s="20">
        <v>0</v>
      </c>
      <c r="K879" s="20">
        <v>0</v>
      </c>
      <c r="L879" s="20">
        <v>0</v>
      </c>
      <c r="M879" s="20">
        <v>0</v>
      </c>
      <c r="N879" s="20">
        <v>0</v>
      </c>
      <c r="O879" s="20">
        <v>0</v>
      </c>
      <c r="P879" s="37"/>
      <c r="Q879" s="37"/>
      <c r="T879" s="6"/>
    </row>
    <row r="880" spans="1:20" ht="15">
      <c r="A880" s="44"/>
      <c r="B880" s="36"/>
      <c r="C880" s="13" t="s">
        <v>36</v>
      </c>
      <c r="D880" s="20">
        <f t="shared" si="326"/>
        <v>0</v>
      </c>
      <c r="E880" s="20">
        <f t="shared" si="327"/>
        <v>0</v>
      </c>
      <c r="F880" s="20">
        <v>0</v>
      </c>
      <c r="G880" s="20">
        <v>0</v>
      </c>
      <c r="H880" s="20">
        <v>0</v>
      </c>
      <c r="I880" s="20">
        <v>0</v>
      </c>
      <c r="J880" s="20">
        <v>0</v>
      </c>
      <c r="K880" s="20">
        <v>0</v>
      </c>
      <c r="L880" s="20">
        <v>0</v>
      </c>
      <c r="M880" s="20">
        <v>0</v>
      </c>
      <c r="N880" s="20">
        <v>0</v>
      </c>
      <c r="O880" s="20">
        <v>0</v>
      </c>
      <c r="P880" s="37"/>
      <c r="Q880" s="37"/>
      <c r="T880" s="6"/>
    </row>
    <row r="881" spans="1:20" ht="15">
      <c r="A881" s="44"/>
      <c r="B881" s="36"/>
      <c r="C881" s="13" t="s">
        <v>37</v>
      </c>
      <c r="D881" s="20">
        <f t="shared" si="326"/>
        <v>243815.99</v>
      </c>
      <c r="E881" s="20">
        <f t="shared" si="327"/>
        <v>0</v>
      </c>
      <c r="F881" s="20">
        <v>243815.99</v>
      </c>
      <c r="G881" s="20">
        <v>0</v>
      </c>
      <c r="H881" s="20">
        <v>0</v>
      </c>
      <c r="I881" s="20">
        <v>0</v>
      </c>
      <c r="J881" s="20">
        <v>0</v>
      </c>
      <c r="K881" s="20">
        <v>0</v>
      </c>
      <c r="L881" s="20">
        <v>0</v>
      </c>
      <c r="M881" s="20">
        <v>0</v>
      </c>
      <c r="N881" s="20">
        <v>270</v>
      </c>
      <c r="O881" s="20">
        <v>0</v>
      </c>
      <c r="P881" s="37"/>
      <c r="Q881" s="37"/>
      <c r="T881" s="6"/>
    </row>
    <row r="882" spans="1:17" ht="15">
      <c r="A882" s="44"/>
      <c r="B882" s="36"/>
      <c r="C882" s="13" t="s">
        <v>38</v>
      </c>
      <c r="D882" s="20">
        <f t="shared" si="326"/>
        <v>0</v>
      </c>
      <c r="E882" s="20">
        <f t="shared" si="327"/>
        <v>0</v>
      </c>
      <c r="F882" s="20">
        <v>0</v>
      </c>
      <c r="G882" s="20">
        <v>0</v>
      </c>
      <c r="H882" s="20">
        <v>0</v>
      </c>
      <c r="I882" s="20">
        <v>0</v>
      </c>
      <c r="J882" s="20">
        <v>0</v>
      </c>
      <c r="K882" s="20">
        <v>0</v>
      </c>
      <c r="L882" s="20">
        <v>0</v>
      </c>
      <c r="M882" s="20">
        <v>0</v>
      </c>
      <c r="N882" s="20">
        <v>0</v>
      </c>
      <c r="O882" s="20">
        <v>0</v>
      </c>
      <c r="P882" s="37"/>
      <c r="Q882" s="37"/>
    </row>
    <row r="883" spans="1:17" ht="15">
      <c r="A883" s="44"/>
      <c r="B883" s="36"/>
      <c r="C883" s="13" t="s">
        <v>39</v>
      </c>
      <c r="D883" s="20">
        <f t="shared" si="326"/>
        <v>0</v>
      </c>
      <c r="E883" s="20">
        <f t="shared" si="327"/>
        <v>0</v>
      </c>
      <c r="F883" s="20">
        <v>0</v>
      </c>
      <c r="G883" s="20">
        <v>0</v>
      </c>
      <c r="H883" s="20">
        <v>0</v>
      </c>
      <c r="I883" s="20">
        <v>0</v>
      </c>
      <c r="J883" s="20">
        <v>0</v>
      </c>
      <c r="K883" s="20">
        <v>0</v>
      </c>
      <c r="L883" s="20">
        <v>0</v>
      </c>
      <c r="M883" s="20">
        <v>0</v>
      </c>
      <c r="N883" s="20">
        <v>0</v>
      </c>
      <c r="O883" s="20">
        <v>0</v>
      </c>
      <c r="P883" s="37"/>
      <c r="Q883" s="37"/>
    </row>
    <row r="884" spans="1:17" ht="15">
      <c r="A884" s="44"/>
      <c r="B884" s="36"/>
      <c r="C884" s="13" t="s">
        <v>40</v>
      </c>
      <c r="D884" s="20">
        <f t="shared" si="326"/>
        <v>0</v>
      </c>
      <c r="E884" s="20">
        <f t="shared" si="327"/>
        <v>0</v>
      </c>
      <c r="F884" s="20">
        <v>0</v>
      </c>
      <c r="G884" s="20">
        <v>0</v>
      </c>
      <c r="H884" s="20">
        <v>0</v>
      </c>
      <c r="I884" s="20">
        <v>0</v>
      </c>
      <c r="J884" s="20">
        <v>0</v>
      </c>
      <c r="K884" s="20">
        <v>0</v>
      </c>
      <c r="L884" s="20">
        <v>0</v>
      </c>
      <c r="M884" s="20">
        <v>0</v>
      </c>
      <c r="N884" s="20">
        <v>0</v>
      </c>
      <c r="O884" s="20">
        <v>0</v>
      </c>
      <c r="P884" s="37"/>
      <c r="Q884" s="37"/>
    </row>
    <row r="885" spans="1:20" s="5" customFormat="1" ht="15" customHeight="1">
      <c r="A885" s="44" t="s">
        <v>157</v>
      </c>
      <c r="B885" s="36" t="s">
        <v>176</v>
      </c>
      <c r="C885" s="15" t="s">
        <v>13</v>
      </c>
      <c r="D885" s="18">
        <f aca="true" t="shared" si="328" ref="D885:O885">SUM(D887:D896)</f>
        <v>69332.15</v>
      </c>
      <c r="E885" s="18">
        <f t="shared" si="328"/>
        <v>0</v>
      </c>
      <c r="F885" s="18">
        <f t="shared" si="328"/>
        <v>69332.15</v>
      </c>
      <c r="G885" s="18">
        <f t="shared" si="328"/>
        <v>0</v>
      </c>
      <c r="H885" s="18">
        <f t="shared" si="328"/>
        <v>0</v>
      </c>
      <c r="I885" s="18">
        <f t="shared" si="328"/>
        <v>0</v>
      </c>
      <c r="J885" s="18">
        <f t="shared" si="328"/>
        <v>0</v>
      </c>
      <c r="K885" s="18">
        <f t="shared" si="328"/>
        <v>0</v>
      </c>
      <c r="L885" s="18">
        <f t="shared" si="328"/>
        <v>0</v>
      </c>
      <c r="M885" s="18">
        <f t="shared" si="328"/>
        <v>0</v>
      </c>
      <c r="N885" s="18">
        <f t="shared" si="328"/>
        <v>132</v>
      </c>
      <c r="O885" s="18">
        <f t="shared" si="328"/>
        <v>0</v>
      </c>
      <c r="P885" s="37" t="s">
        <v>16</v>
      </c>
      <c r="Q885" s="37"/>
      <c r="T885" s="7"/>
    </row>
    <row r="886" spans="1:20" s="5" customFormat="1" ht="15" customHeight="1">
      <c r="A886" s="44"/>
      <c r="B886" s="36"/>
      <c r="C886" s="13" t="s">
        <v>186</v>
      </c>
      <c r="D886" s="20">
        <f aca="true" t="shared" si="329" ref="D886:E888">F886+H886+J886+L886</f>
        <v>0</v>
      </c>
      <c r="E886" s="20">
        <f t="shared" si="329"/>
        <v>0</v>
      </c>
      <c r="F886" s="20">
        <v>0</v>
      </c>
      <c r="G886" s="20">
        <v>0</v>
      </c>
      <c r="H886" s="20">
        <v>0</v>
      </c>
      <c r="I886" s="20">
        <v>0</v>
      </c>
      <c r="J886" s="20">
        <v>0</v>
      </c>
      <c r="K886" s="20">
        <v>0</v>
      </c>
      <c r="L886" s="20">
        <v>0</v>
      </c>
      <c r="M886" s="20">
        <v>0</v>
      </c>
      <c r="N886" s="20">
        <v>0</v>
      </c>
      <c r="O886" s="20">
        <v>0</v>
      </c>
      <c r="P886" s="37"/>
      <c r="Q886" s="37"/>
      <c r="T886" s="7"/>
    </row>
    <row r="887" spans="1:20" ht="15">
      <c r="A887" s="44"/>
      <c r="B887" s="36"/>
      <c r="C887" s="13" t="s">
        <v>0</v>
      </c>
      <c r="D887" s="20">
        <f t="shared" si="329"/>
        <v>0</v>
      </c>
      <c r="E887" s="20">
        <f t="shared" si="329"/>
        <v>0</v>
      </c>
      <c r="F887" s="20">
        <v>0</v>
      </c>
      <c r="G887" s="20">
        <v>0</v>
      </c>
      <c r="H887" s="20">
        <v>0</v>
      </c>
      <c r="I887" s="20">
        <v>0</v>
      </c>
      <c r="J887" s="20">
        <v>0</v>
      </c>
      <c r="K887" s="20">
        <v>0</v>
      </c>
      <c r="L887" s="20">
        <v>0</v>
      </c>
      <c r="M887" s="20">
        <v>0</v>
      </c>
      <c r="N887" s="20">
        <v>0</v>
      </c>
      <c r="O887" s="20">
        <v>0</v>
      </c>
      <c r="P887" s="37"/>
      <c r="Q887" s="37"/>
      <c r="T887" s="6"/>
    </row>
    <row r="888" spans="1:20" ht="15">
      <c r="A888" s="44"/>
      <c r="B888" s="36"/>
      <c r="C888" s="13" t="s">
        <v>1</v>
      </c>
      <c r="D888" s="20">
        <f t="shared" si="329"/>
        <v>0</v>
      </c>
      <c r="E888" s="20">
        <f t="shared" si="329"/>
        <v>0</v>
      </c>
      <c r="F888" s="20">
        <v>0</v>
      </c>
      <c r="G888" s="20">
        <v>0</v>
      </c>
      <c r="H888" s="20">
        <v>0</v>
      </c>
      <c r="I888" s="20">
        <v>0</v>
      </c>
      <c r="J888" s="20">
        <v>0</v>
      </c>
      <c r="K888" s="20">
        <v>0</v>
      </c>
      <c r="L888" s="20">
        <v>0</v>
      </c>
      <c r="M888" s="20">
        <v>0</v>
      </c>
      <c r="N888" s="20">
        <v>0</v>
      </c>
      <c r="O888" s="20">
        <v>0</v>
      </c>
      <c r="P888" s="37"/>
      <c r="Q888" s="37"/>
      <c r="T888" s="6"/>
    </row>
    <row r="889" spans="1:20" ht="15">
      <c r="A889" s="44"/>
      <c r="B889" s="36"/>
      <c r="C889" s="13" t="s">
        <v>31</v>
      </c>
      <c r="D889" s="20">
        <f aca="true" t="shared" si="330" ref="D889:D896">F889+H889+J889+L889</f>
        <v>0</v>
      </c>
      <c r="E889" s="20">
        <f aca="true" t="shared" si="331" ref="E889:E896">G889+I889+K889+M889</f>
        <v>0</v>
      </c>
      <c r="F889" s="20">
        <v>0</v>
      </c>
      <c r="G889" s="20">
        <v>0</v>
      </c>
      <c r="H889" s="20">
        <v>0</v>
      </c>
      <c r="I889" s="20">
        <v>0</v>
      </c>
      <c r="J889" s="20">
        <v>0</v>
      </c>
      <c r="K889" s="20">
        <v>0</v>
      </c>
      <c r="L889" s="20">
        <v>0</v>
      </c>
      <c r="M889" s="20">
        <v>0</v>
      </c>
      <c r="N889" s="20">
        <v>0</v>
      </c>
      <c r="O889" s="20">
        <v>0</v>
      </c>
      <c r="P889" s="37"/>
      <c r="Q889" s="37"/>
      <c r="T889" s="6"/>
    </row>
    <row r="890" spans="1:20" ht="15">
      <c r="A890" s="44"/>
      <c r="B890" s="36"/>
      <c r="C890" s="13" t="s">
        <v>32</v>
      </c>
      <c r="D890" s="20">
        <f t="shared" si="330"/>
        <v>0</v>
      </c>
      <c r="E890" s="20">
        <f t="shared" si="331"/>
        <v>0</v>
      </c>
      <c r="F890" s="20">
        <v>0</v>
      </c>
      <c r="G890" s="20">
        <v>0</v>
      </c>
      <c r="H890" s="20">
        <v>0</v>
      </c>
      <c r="I890" s="20">
        <v>0</v>
      </c>
      <c r="J890" s="20">
        <v>0</v>
      </c>
      <c r="K890" s="20">
        <v>0</v>
      </c>
      <c r="L890" s="20">
        <v>0</v>
      </c>
      <c r="M890" s="20">
        <v>0</v>
      </c>
      <c r="N890" s="20">
        <v>0</v>
      </c>
      <c r="O890" s="20">
        <v>0</v>
      </c>
      <c r="P890" s="37"/>
      <c r="Q890" s="37"/>
      <c r="T890" s="6"/>
    </row>
    <row r="891" spans="1:20" ht="15">
      <c r="A891" s="44"/>
      <c r="B891" s="36"/>
      <c r="C891" s="13" t="s">
        <v>33</v>
      </c>
      <c r="D891" s="20">
        <f t="shared" si="330"/>
        <v>0</v>
      </c>
      <c r="E891" s="20">
        <f t="shared" si="331"/>
        <v>0</v>
      </c>
      <c r="F891" s="20">
        <v>0</v>
      </c>
      <c r="G891" s="20">
        <v>0</v>
      </c>
      <c r="H891" s="20">
        <v>0</v>
      </c>
      <c r="I891" s="20">
        <v>0</v>
      </c>
      <c r="J891" s="20">
        <v>0</v>
      </c>
      <c r="K891" s="20">
        <v>0</v>
      </c>
      <c r="L891" s="20">
        <v>0</v>
      </c>
      <c r="M891" s="20">
        <v>0</v>
      </c>
      <c r="N891" s="20">
        <v>0</v>
      </c>
      <c r="O891" s="20">
        <v>0</v>
      </c>
      <c r="P891" s="37"/>
      <c r="Q891" s="37"/>
      <c r="T891" s="6"/>
    </row>
    <row r="892" spans="1:20" ht="15">
      <c r="A892" s="44"/>
      <c r="B892" s="36"/>
      <c r="C892" s="13" t="s">
        <v>36</v>
      </c>
      <c r="D892" s="20">
        <f t="shared" si="330"/>
        <v>0</v>
      </c>
      <c r="E892" s="20">
        <f t="shared" si="331"/>
        <v>0</v>
      </c>
      <c r="F892" s="20">
        <v>0</v>
      </c>
      <c r="G892" s="20">
        <v>0</v>
      </c>
      <c r="H892" s="20">
        <v>0</v>
      </c>
      <c r="I892" s="20">
        <v>0</v>
      </c>
      <c r="J892" s="20">
        <v>0</v>
      </c>
      <c r="K892" s="20">
        <v>0</v>
      </c>
      <c r="L892" s="20">
        <v>0</v>
      </c>
      <c r="M892" s="20">
        <v>0</v>
      </c>
      <c r="N892" s="20">
        <v>0</v>
      </c>
      <c r="O892" s="20">
        <v>0</v>
      </c>
      <c r="P892" s="37"/>
      <c r="Q892" s="37"/>
      <c r="T892" s="6"/>
    </row>
    <row r="893" spans="1:20" ht="15">
      <c r="A893" s="44"/>
      <c r="B893" s="36"/>
      <c r="C893" s="13" t="s">
        <v>37</v>
      </c>
      <c r="D893" s="20">
        <f t="shared" si="330"/>
        <v>69332.15</v>
      </c>
      <c r="E893" s="20">
        <f t="shared" si="331"/>
        <v>0</v>
      </c>
      <c r="F893" s="20">
        <v>69332.15</v>
      </c>
      <c r="G893" s="20">
        <v>0</v>
      </c>
      <c r="H893" s="20">
        <v>0</v>
      </c>
      <c r="I893" s="20">
        <v>0</v>
      </c>
      <c r="J893" s="20">
        <v>0</v>
      </c>
      <c r="K893" s="20">
        <v>0</v>
      </c>
      <c r="L893" s="20">
        <v>0</v>
      </c>
      <c r="M893" s="20">
        <v>0</v>
      </c>
      <c r="N893" s="20">
        <v>132</v>
      </c>
      <c r="O893" s="20">
        <v>0</v>
      </c>
      <c r="P893" s="37"/>
      <c r="Q893" s="37"/>
      <c r="T893" s="6"/>
    </row>
    <row r="894" spans="1:17" ht="15">
      <c r="A894" s="44"/>
      <c r="B894" s="36"/>
      <c r="C894" s="13" t="s">
        <v>38</v>
      </c>
      <c r="D894" s="20">
        <f t="shared" si="330"/>
        <v>0</v>
      </c>
      <c r="E894" s="20">
        <f t="shared" si="331"/>
        <v>0</v>
      </c>
      <c r="F894" s="20">
        <v>0</v>
      </c>
      <c r="G894" s="20">
        <v>0</v>
      </c>
      <c r="H894" s="20">
        <v>0</v>
      </c>
      <c r="I894" s="20">
        <v>0</v>
      </c>
      <c r="J894" s="20">
        <v>0</v>
      </c>
      <c r="K894" s="20">
        <v>0</v>
      </c>
      <c r="L894" s="20">
        <v>0</v>
      </c>
      <c r="M894" s="20">
        <v>0</v>
      </c>
      <c r="N894" s="20">
        <v>0</v>
      </c>
      <c r="O894" s="20">
        <v>0</v>
      </c>
      <c r="P894" s="37"/>
      <c r="Q894" s="37"/>
    </row>
    <row r="895" spans="1:17" ht="15">
      <c r="A895" s="44"/>
      <c r="B895" s="36"/>
      <c r="C895" s="13" t="s">
        <v>39</v>
      </c>
      <c r="D895" s="20">
        <f t="shared" si="330"/>
        <v>0</v>
      </c>
      <c r="E895" s="20">
        <f t="shared" si="331"/>
        <v>0</v>
      </c>
      <c r="F895" s="20">
        <v>0</v>
      </c>
      <c r="G895" s="20">
        <v>0</v>
      </c>
      <c r="H895" s="20">
        <v>0</v>
      </c>
      <c r="I895" s="20">
        <v>0</v>
      </c>
      <c r="J895" s="20">
        <v>0</v>
      </c>
      <c r="K895" s="20">
        <v>0</v>
      </c>
      <c r="L895" s="20">
        <v>0</v>
      </c>
      <c r="M895" s="20">
        <v>0</v>
      </c>
      <c r="N895" s="20">
        <v>0</v>
      </c>
      <c r="O895" s="20">
        <v>0</v>
      </c>
      <c r="P895" s="37"/>
      <c r="Q895" s="37"/>
    </row>
    <row r="896" spans="1:17" ht="15">
      <c r="A896" s="44"/>
      <c r="B896" s="36"/>
      <c r="C896" s="13" t="s">
        <v>40</v>
      </c>
      <c r="D896" s="20">
        <f t="shared" si="330"/>
        <v>0</v>
      </c>
      <c r="E896" s="20">
        <f t="shared" si="331"/>
        <v>0</v>
      </c>
      <c r="F896" s="20">
        <v>0</v>
      </c>
      <c r="G896" s="20">
        <v>0</v>
      </c>
      <c r="H896" s="20">
        <v>0</v>
      </c>
      <c r="I896" s="20">
        <v>0</v>
      </c>
      <c r="J896" s="20">
        <v>0</v>
      </c>
      <c r="K896" s="20">
        <v>0</v>
      </c>
      <c r="L896" s="20">
        <v>0</v>
      </c>
      <c r="M896" s="20">
        <v>0</v>
      </c>
      <c r="N896" s="20">
        <v>0</v>
      </c>
      <c r="O896" s="20">
        <v>0</v>
      </c>
      <c r="P896" s="37"/>
      <c r="Q896" s="37"/>
    </row>
    <row r="897" spans="1:20" s="5" customFormat="1" ht="15" customHeight="1">
      <c r="A897" s="44" t="s">
        <v>158</v>
      </c>
      <c r="B897" s="36" t="s">
        <v>178</v>
      </c>
      <c r="C897" s="15" t="s">
        <v>13</v>
      </c>
      <c r="D897" s="18">
        <f aca="true" t="shared" si="332" ref="D897:O897">SUM(D899:D908)</f>
        <v>174786.48</v>
      </c>
      <c r="E897" s="18">
        <f t="shared" si="332"/>
        <v>0</v>
      </c>
      <c r="F897" s="18">
        <f t="shared" si="332"/>
        <v>174786.48</v>
      </c>
      <c r="G897" s="18">
        <f t="shared" si="332"/>
        <v>0</v>
      </c>
      <c r="H897" s="18">
        <f t="shared" si="332"/>
        <v>0</v>
      </c>
      <c r="I897" s="18">
        <f t="shared" si="332"/>
        <v>0</v>
      </c>
      <c r="J897" s="18">
        <f t="shared" si="332"/>
        <v>0</v>
      </c>
      <c r="K897" s="18">
        <f t="shared" si="332"/>
        <v>0</v>
      </c>
      <c r="L897" s="18">
        <f t="shared" si="332"/>
        <v>0</v>
      </c>
      <c r="M897" s="18">
        <f t="shared" si="332"/>
        <v>0</v>
      </c>
      <c r="N897" s="18">
        <f t="shared" si="332"/>
        <v>589</v>
      </c>
      <c r="O897" s="18">
        <f t="shared" si="332"/>
        <v>0</v>
      </c>
      <c r="P897" s="37" t="s">
        <v>16</v>
      </c>
      <c r="Q897" s="37"/>
      <c r="T897" s="7"/>
    </row>
    <row r="898" spans="1:20" s="5" customFormat="1" ht="15" customHeight="1">
      <c r="A898" s="44"/>
      <c r="B898" s="36"/>
      <c r="C898" s="13" t="s">
        <v>186</v>
      </c>
      <c r="D898" s="20">
        <f aca="true" t="shared" si="333" ref="D898:E900">F898+H898+J898+L898</f>
        <v>0</v>
      </c>
      <c r="E898" s="20">
        <f t="shared" si="333"/>
        <v>0</v>
      </c>
      <c r="F898" s="20">
        <v>0</v>
      </c>
      <c r="G898" s="20">
        <v>0</v>
      </c>
      <c r="H898" s="20">
        <v>0</v>
      </c>
      <c r="I898" s="20">
        <v>0</v>
      </c>
      <c r="J898" s="20">
        <v>0</v>
      </c>
      <c r="K898" s="20">
        <v>0</v>
      </c>
      <c r="L898" s="20">
        <v>0</v>
      </c>
      <c r="M898" s="20">
        <v>0</v>
      </c>
      <c r="N898" s="20">
        <v>0</v>
      </c>
      <c r="O898" s="20">
        <v>0</v>
      </c>
      <c r="P898" s="37"/>
      <c r="Q898" s="37"/>
      <c r="T898" s="7"/>
    </row>
    <row r="899" spans="1:20" ht="15">
      <c r="A899" s="44"/>
      <c r="B899" s="36"/>
      <c r="C899" s="13" t="s">
        <v>0</v>
      </c>
      <c r="D899" s="20">
        <f t="shared" si="333"/>
        <v>0</v>
      </c>
      <c r="E899" s="20">
        <f t="shared" si="333"/>
        <v>0</v>
      </c>
      <c r="F899" s="20">
        <v>0</v>
      </c>
      <c r="G899" s="20">
        <v>0</v>
      </c>
      <c r="H899" s="20">
        <v>0</v>
      </c>
      <c r="I899" s="20">
        <v>0</v>
      </c>
      <c r="J899" s="20">
        <v>0</v>
      </c>
      <c r="K899" s="20">
        <v>0</v>
      </c>
      <c r="L899" s="20">
        <v>0</v>
      </c>
      <c r="M899" s="20">
        <v>0</v>
      </c>
      <c r="N899" s="20">
        <v>0</v>
      </c>
      <c r="O899" s="20">
        <v>0</v>
      </c>
      <c r="P899" s="37"/>
      <c r="Q899" s="37"/>
      <c r="T899" s="6"/>
    </row>
    <row r="900" spans="1:20" ht="15">
      <c r="A900" s="44"/>
      <c r="B900" s="36"/>
      <c r="C900" s="13" t="s">
        <v>1</v>
      </c>
      <c r="D900" s="20">
        <f t="shared" si="333"/>
        <v>0</v>
      </c>
      <c r="E900" s="20">
        <f t="shared" si="333"/>
        <v>0</v>
      </c>
      <c r="F900" s="20">
        <v>0</v>
      </c>
      <c r="G900" s="20">
        <v>0</v>
      </c>
      <c r="H900" s="20">
        <v>0</v>
      </c>
      <c r="I900" s="20">
        <v>0</v>
      </c>
      <c r="J900" s="20">
        <v>0</v>
      </c>
      <c r="K900" s="20">
        <v>0</v>
      </c>
      <c r="L900" s="20">
        <v>0</v>
      </c>
      <c r="M900" s="20">
        <v>0</v>
      </c>
      <c r="N900" s="20">
        <v>0</v>
      </c>
      <c r="O900" s="20">
        <v>0</v>
      </c>
      <c r="P900" s="37"/>
      <c r="Q900" s="37"/>
      <c r="T900" s="6"/>
    </row>
    <row r="901" spans="1:20" ht="15">
      <c r="A901" s="44"/>
      <c r="B901" s="36"/>
      <c r="C901" s="13" t="s">
        <v>31</v>
      </c>
      <c r="D901" s="20">
        <f aca="true" t="shared" si="334" ref="D901:D908">F901+H901+J901+L901</f>
        <v>0</v>
      </c>
      <c r="E901" s="20">
        <f aca="true" t="shared" si="335" ref="E901:E908">G901+I901+K901+M901</f>
        <v>0</v>
      </c>
      <c r="F901" s="20">
        <v>0</v>
      </c>
      <c r="G901" s="20">
        <v>0</v>
      </c>
      <c r="H901" s="20">
        <v>0</v>
      </c>
      <c r="I901" s="20">
        <v>0</v>
      </c>
      <c r="J901" s="20">
        <v>0</v>
      </c>
      <c r="K901" s="20">
        <v>0</v>
      </c>
      <c r="L901" s="20">
        <v>0</v>
      </c>
      <c r="M901" s="20">
        <v>0</v>
      </c>
      <c r="N901" s="20">
        <v>0</v>
      </c>
      <c r="O901" s="20">
        <v>0</v>
      </c>
      <c r="P901" s="37"/>
      <c r="Q901" s="37"/>
      <c r="T901" s="6"/>
    </row>
    <row r="902" spans="1:20" ht="15">
      <c r="A902" s="44"/>
      <c r="B902" s="36"/>
      <c r="C902" s="13" t="s">
        <v>32</v>
      </c>
      <c r="D902" s="20">
        <f t="shared" si="334"/>
        <v>0</v>
      </c>
      <c r="E902" s="20">
        <f t="shared" si="335"/>
        <v>0</v>
      </c>
      <c r="F902" s="20">
        <v>0</v>
      </c>
      <c r="G902" s="20">
        <v>0</v>
      </c>
      <c r="H902" s="20">
        <v>0</v>
      </c>
      <c r="I902" s="20">
        <v>0</v>
      </c>
      <c r="J902" s="20">
        <v>0</v>
      </c>
      <c r="K902" s="20">
        <v>0</v>
      </c>
      <c r="L902" s="20">
        <v>0</v>
      </c>
      <c r="M902" s="20">
        <v>0</v>
      </c>
      <c r="N902" s="20">
        <v>0</v>
      </c>
      <c r="O902" s="20">
        <v>0</v>
      </c>
      <c r="P902" s="37"/>
      <c r="Q902" s="37"/>
      <c r="T902" s="6"/>
    </row>
    <row r="903" spans="1:20" ht="15">
      <c r="A903" s="44"/>
      <c r="B903" s="36"/>
      <c r="C903" s="13" t="s">
        <v>33</v>
      </c>
      <c r="D903" s="20">
        <f t="shared" si="334"/>
        <v>0</v>
      </c>
      <c r="E903" s="20">
        <f t="shared" si="335"/>
        <v>0</v>
      </c>
      <c r="F903" s="20">
        <v>0</v>
      </c>
      <c r="G903" s="20">
        <v>0</v>
      </c>
      <c r="H903" s="20">
        <v>0</v>
      </c>
      <c r="I903" s="20">
        <v>0</v>
      </c>
      <c r="J903" s="20">
        <v>0</v>
      </c>
      <c r="K903" s="20">
        <v>0</v>
      </c>
      <c r="L903" s="20">
        <v>0</v>
      </c>
      <c r="M903" s="20">
        <v>0</v>
      </c>
      <c r="N903" s="20">
        <v>0</v>
      </c>
      <c r="O903" s="20">
        <v>0</v>
      </c>
      <c r="P903" s="37"/>
      <c r="Q903" s="37"/>
      <c r="T903" s="6"/>
    </row>
    <row r="904" spans="1:20" ht="15">
      <c r="A904" s="44"/>
      <c r="B904" s="36"/>
      <c r="C904" s="13" t="s">
        <v>36</v>
      </c>
      <c r="D904" s="20">
        <f t="shared" si="334"/>
        <v>0</v>
      </c>
      <c r="E904" s="20">
        <f t="shared" si="335"/>
        <v>0</v>
      </c>
      <c r="F904" s="20">
        <v>0</v>
      </c>
      <c r="G904" s="20">
        <v>0</v>
      </c>
      <c r="H904" s="20">
        <v>0</v>
      </c>
      <c r="I904" s="20">
        <v>0</v>
      </c>
      <c r="J904" s="20">
        <v>0</v>
      </c>
      <c r="K904" s="20">
        <v>0</v>
      </c>
      <c r="L904" s="20">
        <v>0</v>
      </c>
      <c r="M904" s="20">
        <v>0</v>
      </c>
      <c r="N904" s="20">
        <v>0</v>
      </c>
      <c r="O904" s="20">
        <v>0</v>
      </c>
      <c r="P904" s="37"/>
      <c r="Q904" s="37"/>
      <c r="T904" s="6"/>
    </row>
    <row r="905" spans="1:20" ht="15">
      <c r="A905" s="44"/>
      <c r="B905" s="36"/>
      <c r="C905" s="13" t="s">
        <v>37</v>
      </c>
      <c r="D905" s="20">
        <f t="shared" si="334"/>
        <v>0</v>
      </c>
      <c r="E905" s="20">
        <f t="shared" si="335"/>
        <v>0</v>
      </c>
      <c r="F905" s="20">
        <v>0</v>
      </c>
      <c r="G905" s="20">
        <v>0</v>
      </c>
      <c r="H905" s="20">
        <v>0</v>
      </c>
      <c r="I905" s="20">
        <v>0</v>
      </c>
      <c r="J905" s="20">
        <v>0</v>
      </c>
      <c r="K905" s="20">
        <v>0</v>
      </c>
      <c r="L905" s="20">
        <v>0</v>
      </c>
      <c r="M905" s="20">
        <v>0</v>
      </c>
      <c r="N905" s="20">
        <v>0</v>
      </c>
      <c r="O905" s="20">
        <v>0</v>
      </c>
      <c r="P905" s="37"/>
      <c r="Q905" s="37"/>
      <c r="T905" s="6"/>
    </row>
    <row r="906" spans="1:17" ht="15">
      <c r="A906" s="44"/>
      <c r="B906" s="36"/>
      <c r="C906" s="13" t="s">
        <v>38</v>
      </c>
      <c r="D906" s="20">
        <f t="shared" si="334"/>
        <v>174786.48</v>
      </c>
      <c r="E906" s="20">
        <f t="shared" si="335"/>
        <v>0</v>
      </c>
      <c r="F906" s="20">
        <v>174786.48</v>
      </c>
      <c r="G906" s="20">
        <v>0</v>
      </c>
      <c r="H906" s="20">
        <v>0</v>
      </c>
      <c r="I906" s="20">
        <v>0</v>
      </c>
      <c r="J906" s="20">
        <v>0</v>
      </c>
      <c r="K906" s="20">
        <v>0</v>
      </c>
      <c r="L906" s="20">
        <v>0</v>
      </c>
      <c r="M906" s="20">
        <v>0</v>
      </c>
      <c r="N906" s="20">
        <v>589</v>
      </c>
      <c r="O906" s="20">
        <v>0</v>
      </c>
      <c r="P906" s="37"/>
      <c r="Q906" s="37"/>
    </row>
    <row r="907" spans="1:17" ht="15">
      <c r="A907" s="44"/>
      <c r="B907" s="36"/>
      <c r="C907" s="13" t="s">
        <v>39</v>
      </c>
      <c r="D907" s="20">
        <f t="shared" si="334"/>
        <v>0</v>
      </c>
      <c r="E907" s="20">
        <f t="shared" si="335"/>
        <v>0</v>
      </c>
      <c r="F907" s="20">
        <v>0</v>
      </c>
      <c r="G907" s="20">
        <v>0</v>
      </c>
      <c r="H907" s="20">
        <v>0</v>
      </c>
      <c r="I907" s="20">
        <v>0</v>
      </c>
      <c r="J907" s="20">
        <v>0</v>
      </c>
      <c r="K907" s="20">
        <v>0</v>
      </c>
      <c r="L907" s="20">
        <v>0</v>
      </c>
      <c r="M907" s="20">
        <v>0</v>
      </c>
      <c r="N907" s="20">
        <v>0</v>
      </c>
      <c r="O907" s="20">
        <v>0</v>
      </c>
      <c r="P907" s="37"/>
      <c r="Q907" s="37"/>
    </row>
    <row r="908" spans="1:17" ht="15">
      <c r="A908" s="44"/>
      <c r="B908" s="36"/>
      <c r="C908" s="13" t="s">
        <v>40</v>
      </c>
      <c r="D908" s="20">
        <f t="shared" si="334"/>
        <v>0</v>
      </c>
      <c r="E908" s="20">
        <f t="shared" si="335"/>
        <v>0</v>
      </c>
      <c r="F908" s="20">
        <v>0</v>
      </c>
      <c r="G908" s="20">
        <v>0</v>
      </c>
      <c r="H908" s="20">
        <v>0</v>
      </c>
      <c r="I908" s="20">
        <v>0</v>
      </c>
      <c r="J908" s="20">
        <v>0</v>
      </c>
      <c r="K908" s="20">
        <v>0</v>
      </c>
      <c r="L908" s="20">
        <v>0</v>
      </c>
      <c r="M908" s="20">
        <v>0</v>
      </c>
      <c r="N908" s="20">
        <v>0</v>
      </c>
      <c r="O908" s="20">
        <v>0</v>
      </c>
      <c r="P908" s="37"/>
      <c r="Q908" s="37"/>
    </row>
    <row r="909" spans="1:20" s="5" customFormat="1" ht="15" customHeight="1">
      <c r="A909" s="44" t="s">
        <v>159</v>
      </c>
      <c r="B909" s="36" t="s">
        <v>179</v>
      </c>
      <c r="C909" s="15" t="s">
        <v>13</v>
      </c>
      <c r="D909" s="18">
        <f aca="true" t="shared" si="336" ref="D909:O909">SUM(D911:D920)</f>
        <v>135458.37</v>
      </c>
      <c r="E909" s="18">
        <f t="shared" si="336"/>
        <v>0</v>
      </c>
      <c r="F909" s="18">
        <f t="shared" si="336"/>
        <v>135458.37</v>
      </c>
      <c r="G909" s="18">
        <f t="shared" si="336"/>
        <v>0</v>
      </c>
      <c r="H909" s="18">
        <f t="shared" si="336"/>
        <v>0</v>
      </c>
      <c r="I909" s="18">
        <f t="shared" si="336"/>
        <v>0</v>
      </c>
      <c r="J909" s="18">
        <f t="shared" si="336"/>
        <v>0</v>
      </c>
      <c r="K909" s="18">
        <f t="shared" si="336"/>
        <v>0</v>
      </c>
      <c r="L909" s="18">
        <f t="shared" si="336"/>
        <v>0</v>
      </c>
      <c r="M909" s="18">
        <f t="shared" si="336"/>
        <v>0</v>
      </c>
      <c r="N909" s="18">
        <f t="shared" si="336"/>
        <v>350</v>
      </c>
      <c r="O909" s="18">
        <f t="shared" si="336"/>
        <v>0</v>
      </c>
      <c r="P909" s="37" t="s">
        <v>16</v>
      </c>
      <c r="Q909" s="37"/>
      <c r="T909" s="7"/>
    </row>
    <row r="910" spans="1:20" s="5" customFormat="1" ht="15" customHeight="1">
      <c r="A910" s="44"/>
      <c r="B910" s="36"/>
      <c r="C910" s="13" t="s">
        <v>186</v>
      </c>
      <c r="D910" s="20">
        <f aca="true" t="shared" si="337" ref="D910:E912">F910+H910+J910+L910</f>
        <v>0</v>
      </c>
      <c r="E910" s="20">
        <f t="shared" si="337"/>
        <v>0</v>
      </c>
      <c r="F910" s="20">
        <v>0</v>
      </c>
      <c r="G910" s="20">
        <v>0</v>
      </c>
      <c r="H910" s="20">
        <v>0</v>
      </c>
      <c r="I910" s="20">
        <v>0</v>
      </c>
      <c r="J910" s="20">
        <v>0</v>
      </c>
      <c r="K910" s="20">
        <v>0</v>
      </c>
      <c r="L910" s="20">
        <v>0</v>
      </c>
      <c r="M910" s="20">
        <v>0</v>
      </c>
      <c r="N910" s="20">
        <v>0</v>
      </c>
      <c r="O910" s="20">
        <v>0</v>
      </c>
      <c r="P910" s="37"/>
      <c r="Q910" s="37"/>
      <c r="T910" s="7"/>
    </row>
    <row r="911" spans="1:20" ht="15">
      <c r="A911" s="44"/>
      <c r="B911" s="36"/>
      <c r="C911" s="13" t="s">
        <v>0</v>
      </c>
      <c r="D911" s="20">
        <f t="shared" si="337"/>
        <v>0</v>
      </c>
      <c r="E911" s="20">
        <f t="shared" si="337"/>
        <v>0</v>
      </c>
      <c r="F911" s="20">
        <v>0</v>
      </c>
      <c r="G911" s="20">
        <v>0</v>
      </c>
      <c r="H911" s="20">
        <v>0</v>
      </c>
      <c r="I911" s="20">
        <v>0</v>
      </c>
      <c r="J911" s="20">
        <v>0</v>
      </c>
      <c r="K911" s="20">
        <v>0</v>
      </c>
      <c r="L911" s="20">
        <v>0</v>
      </c>
      <c r="M911" s="20">
        <v>0</v>
      </c>
      <c r="N911" s="20">
        <v>0</v>
      </c>
      <c r="O911" s="20">
        <v>0</v>
      </c>
      <c r="P911" s="37"/>
      <c r="Q911" s="37"/>
      <c r="T911" s="6"/>
    </row>
    <row r="912" spans="1:20" ht="15">
      <c r="A912" s="44"/>
      <c r="B912" s="36"/>
      <c r="C912" s="13" t="s">
        <v>1</v>
      </c>
      <c r="D912" s="20">
        <f t="shared" si="337"/>
        <v>0</v>
      </c>
      <c r="E912" s="20">
        <f t="shared" si="337"/>
        <v>0</v>
      </c>
      <c r="F912" s="20">
        <v>0</v>
      </c>
      <c r="G912" s="20">
        <v>0</v>
      </c>
      <c r="H912" s="20">
        <v>0</v>
      </c>
      <c r="I912" s="20">
        <v>0</v>
      </c>
      <c r="J912" s="20">
        <v>0</v>
      </c>
      <c r="K912" s="20">
        <v>0</v>
      </c>
      <c r="L912" s="20">
        <v>0</v>
      </c>
      <c r="M912" s="20">
        <v>0</v>
      </c>
      <c r="N912" s="20">
        <v>0</v>
      </c>
      <c r="O912" s="20">
        <v>0</v>
      </c>
      <c r="P912" s="37"/>
      <c r="Q912" s="37"/>
      <c r="T912" s="6"/>
    </row>
    <row r="913" spans="1:20" ht="15">
      <c r="A913" s="44"/>
      <c r="B913" s="36"/>
      <c r="C913" s="13" t="s">
        <v>31</v>
      </c>
      <c r="D913" s="20">
        <f aca="true" t="shared" si="338" ref="D913:D920">F913+H913+J913+L913</f>
        <v>0</v>
      </c>
      <c r="E913" s="20">
        <f aca="true" t="shared" si="339" ref="E913:E920">G913+I913+K913+M913</f>
        <v>0</v>
      </c>
      <c r="F913" s="20">
        <v>0</v>
      </c>
      <c r="G913" s="20">
        <v>0</v>
      </c>
      <c r="H913" s="20">
        <v>0</v>
      </c>
      <c r="I913" s="20">
        <v>0</v>
      </c>
      <c r="J913" s="20">
        <v>0</v>
      </c>
      <c r="K913" s="20">
        <v>0</v>
      </c>
      <c r="L913" s="20">
        <v>0</v>
      </c>
      <c r="M913" s="20">
        <v>0</v>
      </c>
      <c r="N913" s="20">
        <v>0</v>
      </c>
      <c r="O913" s="20">
        <v>0</v>
      </c>
      <c r="P913" s="37"/>
      <c r="Q913" s="37"/>
      <c r="T913" s="6"/>
    </row>
    <row r="914" spans="1:20" ht="15">
      <c r="A914" s="44"/>
      <c r="B914" s="36"/>
      <c r="C914" s="13" t="s">
        <v>32</v>
      </c>
      <c r="D914" s="20">
        <f t="shared" si="338"/>
        <v>0</v>
      </c>
      <c r="E914" s="20">
        <f t="shared" si="339"/>
        <v>0</v>
      </c>
      <c r="F914" s="20">
        <v>0</v>
      </c>
      <c r="G914" s="20">
        <v>0</v>
      </c>
      <c r="H914" s="20">
        <v>0</v>
      </c>
      <c r="I914" s="20">
        <v>0</v>
      </c>
      <c r="J914" s="20">
        <v>0</v>
      </c>
      <c r="K914" s="20">
        <v>0</v>
      </c>
      <c r="L914" s="20">
        <v>0</v>
      </c>
      <c r="M914" s="20">
        <v>0</v>
      </c>
      <c r="N914" s="20">
        <v>0</v>
      </c>
      <c r="O914" s="20">
        <v>0</v>
      </c>
      <c r="P914" s="37"/>
      <c r="Q914" s="37"/>
      <c r="T914" s="6"/>
    </row>
    <row r="915" spans="1:20" ht="15">
      <c r="A915" s="44"/>
      <c r="B915" s="36"/>
      <c r="C915" s="13" t="s">
        <v>33</v>
      </c>
      <c r="D915" s="20">
        <f t="shared" si="338"/>
        <v>0</v>
      </c>
      <c r="E915" s="20">
        <f t="shared" si="339"/>
        <v>0</v>
      </c>
      <c r="F915" s="20">
        <v>0</v>
      </c>
      <c r="G915" s="20">
        <v>0</v>
      </c>
      <c r="H915" s="20">
        <v>0</v>
      </c>
      <c r="I915" s="20">
        <v>0</v>
      </c>
      <c r="J915" s="20">
        <v>0</v>
      </c>
      <c r="K915" s="20">
        <v>0</v>
      </c>
      <c r="L915" s="20">
        <v>0</v>
      </c>
      <c r="M915" s="20">
        <v>0</v>
      </c>
      <c r="N915" s="20">
        <v>0</v>
      </c>
      <c r="O915" s="20">
        <v>0</v>
      </c>
      <c r="P915" s="37"/>
      <c r="Q915" s="37"/>
      <c r="T915" s="6"/>
    </row>
    <row r="916" spans="1:20" ht="15">
      <c r="A916" s="44"/>
      <c r="B916" s="36"/>
      <c r="C916" s="13" t="s">
        <v>36</v>
      </c>
      <c r="D916" s="20">
        <f t="shared" si="338"/>
        <v>0</v>
      </c>
      <c r="E916" s="20">
        <f t="shared" si="339"/>
        <v>0</v>
      </c>
      <c r="F916" s="20">
        <v>0</v>
      </c>
      <c r="G916" s="20">
        <v>0</v>
      </c>
      <c r="H916" s="20">
        <v>0</v>
      </c>
      <c r="I916" s="20">
        <v>0</v>
      </c>
      <c r="J916" s="20">
        <v>0</v>
      </c>
      <c r="K916" s="20">
        <v>0</v>
      </c>
      <c r="L916" s="20">
        <v>0</v>
      </c>
      <c r="M916" s="20">
        <v>0</v>
      </c>
      <c r="N916" s="20">
        <v>0</v>
      </c>
      <c r="O916" s="20">
        <v>0</v>
      </c>
      <c r="P916" s="37"/>
      <c r="Q916" s="37"/>
      <c r="T916" s="6"/>
    </row>
    <row r="917" spans="1:20" ht="15">
      <c r="A917" s="44"/>
      <c r="B917" s="36"/>
      <c r="C917" s="13" t="s">
        <v>37</v>
      </c>
      <c r="D917" s="20">
        <f t="shared" si="338"/>
        <v>0</v>
      </c>
      <c r="E917" s="20">
        <f t="shared" si="339"/>
        <v>0</v>
      </c>
      <c r="F917" s="20">
        <v>0</v>
      </c>
      <c r="G917" s="20">
        <v>0</v>
      </c>
      <c r="H917" s="20">
        <v>0</v>
      </c>
      <c r="I917" s="20">
        <v>0</v>
      </c>
      <c r="J917" s="20">
        <v>0</v>
      </c>
      <c r="K917" s="20">
        <v>0</v>
      </c>
      <c r="L917" s="20">
        <v>0</v>
      </c>
      <c r="M917" s="20">
        <v>0</v>
      </c>
      <c r="N917" s="20">
        <v>0</v>
      </c>
      <c r="O917" s="20">
        <v>0</v>
      </c>
      <c r="P917" s="37"/>
      <c r="Q917" s="37"/>
      <c r="T917" s="6"/>
    </row>
    <row r="918" spans="1:17" ht="15">
      <c r="A918" s="44"/>
      <c r="B918" s="36"/>
      <c r="C918" s="13" t="s">
        <v>38</v>
      </c>
      <c r="D918" s="20">
        <f t="shared" si="338"/>
        <v>135458.37</v>
      </c>
      <c r="E918" s="20">
        <f t="shared" si="339"/>
        <v>0</v>
      </c>
      <c r="F918" s="20">
        <v>135458.37</v>
      </c>
      <c r="G918" s="20">
        <v>0</v>
      </c>
      <c r="H918" s="20">
        <v>0</v>
      </c>
      <c r="I918" s="20">
        <v>0</v>
      </c>
      <c r="J918" s="20">
        <v>0</v>
      </c>
      <c r="K918" s="20">
        <v>0</v>
      </c>
      <c r="L918" s="20">
        <v>0</v>
      </c>
      <c r="M918" s="20">
        <v>0</v>
      </c>
      <c r="N918" s="20">
        <v>350</v>
      </c>
      <c r="O918" s="20">
        <v>0</v>
      </c>
      <c r="P918" s="37"/>
      <c r="Q918" s="37"/>
    </row>
    <row r="919" spans="1:17" ht="15">
      <c r="A919" s="44"/>
      <c r="B919" s="36"/>
      <c r="C919" s="13" t="s">
        <v>39</v>
      </c>
      <c r="D919" s="20">
        <f t="shared" si="338"/>
        <v>0</v>
      </c>
      <c r="E919" s="20">
        <f t="shared" si="339"/>
        <v>0</v>
      </c>
      <c r="F919" s="20">
        <v>0</v>
      </c>
      <c r="G919" s="20">
        <v>0</v>
      </c>
      <c r="H919" s="20">
        <v>0</v>
      </c>
      <c r="I919" s="20">
        <v>0</v>
      </c>
      <c r="J919" s="20">
        <v>0</v>
      </c>
      <c r="K919" s="20">
        <v>0</v>
      </c>
      <c r="L919" s="20">
        <v>0</v>
      </c>
      <c r="M919" s="20">
        <v>0</v>
      </c>
      <c r="N919" s="20">
        <v>0</v>
      </c>
      <c r="O919" s="20">
        <v>0</v>
      </c>
      <c r="P919" s="37"/>
      <c r="Q919" s="37"/>
    </row>
    <row r="920" spans="1:17" ht="15">
      <c r="A920" s="44"/>
      <c r="B920" s="36"/>
      <c r="C920" s="13" t="s">
        <v>40</v>
      </c>
      <c r="D920" s="20">
        <f t="shared" si="338"/>
        <v>0</v>
      </c>
      <c r="E920" s="20">
        <f t="shared" si="339"/>
        <v>0</v>
      </c>
      <c r="F920" s="20">
        <v>0</v>
      </c>
      <c r="G920" s="20">
        <v>0</v>
      </c>
      <c r="H920" s="20">
        <v>0</v>
      </c>
      <c r="I920" s="20">
        <v>0</v>
      </c>
      <c r="J920" s="20">
        <v>0</v>
      </c>
      <c r="K920" s="20">
        <v>0</v>
      </c>
      <c r="L920" s="20">
        <v>0</v>
      </c>
      <c r="M920" s="20">
        <v>0</v>
      </c>
      <c r="N920" s="20">
        <v>0</v>
      </c>
      <c r="O920" s="20">
        <v>0</v>
      </c>
      <c r="P920" s="37"/>
      <c r="Q920" s="37"/>
    </row>
    <row r="921" spans="1:20" s="5" customFormat="1" ht="15" customHeight="1">
      <c r="A921" s="44" t="s">
        <v>160</v>
      </c>
      <c r="B921" s="36" t="s">
        <v>180</v>
      </c>
      <c r="C921" s="15" t="s">
        <v>13</v>
      </c>
      <c r="D921" s="18">
        <f aca="true" t="shared" si="340" ref="D921:O921">SUM(D923:D932)</f>
        <v>69816.23</v>
      </c>
      <c r="E921" s="18">
        <f t="shared" si="340"/>
        <v>0</v>
      </c>
      <c r="F921" s="18">
        <f t="shared" si="340"/>
        <v>69816.23</v>
      </c>
      <c r="G921" s="18">
        <f t="shared" si="340"/>
        <v>0</v>
      </c>
      <c r="H921" s="18">
        <f t="shared" si="340"/>
        <v>0</v>
      </c>
      <c r="I921" s="18">
        <f t="shared" si="340"/>
        <v>0</v>
      </c>
      <c r="J921" s="18">
        <f t="shared" si="340"/>
        <v>0</v>
      </c>
      <c r="K921" s="18">
        <f t="shared" si="340"/>
        <v>0</v>
      </c>
      <c r="L921" s="18">
        <f t="shared" si="340"/>
        <v>0</v>
      </c>
      <c r="M921" s="18">
        <f t="shared" si="340"/>
        <v>0</v>
      </c>
      <c r="N921" s="18">
        <f t="shared" si="340"/>
        <v>118</v>
      </c>
      <c r="O921" s="18">
        <f t="shared" si="340"/>
        <v>0</v>
      </c>
      <c r="P921" s="37" t="s">
        <v>16</v>
      </c>
      <c r="Q921" s="37"/>
      <c r="T921" s="7"/>
    </row>
    <row r="922" spans="1:20" s="5" customFormat="1" ht="15" customHeight="1">
      <c r="A922" s="44"/>
      <c r="B922" s="36"/>
      <c r="C922" s="13" t="s">
        <v>186</v>
      </c>
      <c r="D922" s="20">
        <f aca="true" t="shared" si="341" ref="D922:E924">F922+H922+J922+L922</f>
        <v>0</v>
      </c>
      <c r="E922" s="20">
        <f t="shared" si="341"/>
        <v>0</v>
      </c>
      <c r="F922" s="20">
        <v>0</v>
      </c>
      <c r="G922" s="20">
        <v>0</v>
      </c>
      <c r="H922" s="20">
        <v>0</v>
      </c>
      <c r="I922" s="20">
        <v>0</v>
      </c>
      <c r="J922" s="20">
        <v>0</v>
      </c>
      <c r="K922" s="20">
        <v>0</v>
      </c>
      <c r="L922" s="20">
        <v>0</v>
      </c>
      <c r="M922" s="20">
        <v>0</v>
      </c>
      <c r="N922" s="20">
        <v>0</v>
      </c>
      <c r="O922" s="20">
        <v>0</v>
      </c>
      <c r="P922" s="37"/>
      <c r="Q922" s="37"/>
      <c r="T922" s="7"/>
    </row>
    <row r="923" spans="1:20" ht="15">
      <c r="A923" s="44"/>
      <c r="B923" s="36"/>
      <c r="C923" s="13" t="s">
        <v>0</v>
      </c>
      <c r="D923" s="20">
        <f t="shared" si="341"/>
        <v>0</v>
      </c>
      <c r="E923" s="20">
        <f t="shared" si="341"/>
        <v>0</v>
      </c>
      <c r="F923" s="20">
        <v>0</v>
      </c>
      <c r="G923" s="20">
        <v>0</v>
      </c>
      <c r="H923" s="20">
        <v>0</v>
      </c>
      <c r="I923" s="20">
        <v>0</v>
      </c>
      <c r="J923" s="20">
        <v>0</v>
      </c>
      <c r="K923" s="20">
        <v>0</v>
      </c>
      <c r="L923" s="20">
        <v>0</v>
      </c>
      <c r="M923" s="20">
        <v>0</v>
      </c>
      <c r="N923" s="20">
        <v>0</v>
      </c>
      <c r="O923" s="20">
        <v>0</v>
      </c>
      <c r="P923" s="37"/>
      <c r="Q923" s="37"/>
      <c r="T923" s="6"/>
    </row>
    <row r="924" spans="1:20" ht="15">
      <c r="A924" s="44"/>
      <c r="B924" s="36"/>
      <c r="C924" s="13" t="s">
        <v>1</v>
      </c>
      <c r="D924" s="20">
        <f t="shared" si="341"/>
        <v>0</v>
      </c>
      <c r="E924" s="20">
        <f t="shared" si="341"/>
        <v>0</v>
      </c>
      <c r="F924" s="20">
        <v>0</v>
      </c>
      <c r="G924" s="20">
        <v>0</v>
      </c>
      <c r="H924" s="20">
        <v>0</v>
      </c>
      <c r="I924" s="20">
        <v>0</v>
      </c>
      <c r="J924" s="20">
        <v>0</v>
      </c>
      <c r="K924" s="20">
        <v>0</v>
      </c>
      <c r="L924" s="20">
        <v>0</v>
      </c>
      <c r="M924" s="20">
        <v>0</v>
      </c>
      <c r="N924" s="20">
        <v>0</v>
      </c>
      <c r="O924" s="20">
        <v>0</v>
      </c>
      <c r="P924" s="37"/>
      <c r="Q924" s="37"/>
      <c r="T924" s="6"/>
    </row>
    <row r="925" spans="1:20" ht="15">
      <c r="A925" s="44"/>
      <c r="B925" s="36"/>
      <c r="C925" s="13" t="s">
        <v>31</v>
      </c>
      <c r="D925" s="20">
        <f aca="true" t="shared" si="342" ref="D925:D932">F925+H925+J925+L925</f>
        <v>0</v>
      </c>
      <c r="E925" s="20">
        <f aca="true" t="shared" si="343" ref="E925:E932">G925+I925+K925+M925</f>
        <v>0</v>
      </c>
      <c r="F925" s="20">
        <v>0</v>
      </c>
      <c r="G925" s="20">
        <v>0</v>
      </c>
      <c r="H925" s="20">
        <v>0</v>
      </c>
      <c r="I925" s="20">
        <v>0</v>
      </c>
      <c r="J925" s="20">
        <v>0</v>
      </c>
      <c r="K925" s="20">
        <v>0</v>
      </c>
      <c r="L925" s="20">
        <v>0</v>
      </c>
      <c r="M925" s="20">
        <v>0</v>
      </c>
      <c r="N925" s="20">
        <v>0</v>
      </c>
      <c r="O925" s="20">
        <v>0</v>
      </c>
      <c r="P925" s="37"/>
      <c r="Q925" s="37"/>
      <c r="T925" s="6"/>
    </row>
    <row r="926" spans="1:20" ht="15">
      <c r="A926" s="44"/>
      <c r="B926" s="36"/>
      <c r="C926" s="13" t="s">
        <v>32</v>
      </c>
      <c r="D926" s="20">
        <f t="shared" si="342"/>
        <v>0</v>
      </c>
      <c r="E926" s="20">
        <f t="shared" si="343"/>
        <v>0</v>
      </c>
      <c r="F926" s="20">
        <v>0</v>
      </c>
      <c r="G926" s="20">
        <v>0</v>
      </c>
      <c r="H926" s="20">
        <v>0</v>
      </c>
      <c r="I926" s="20">
        <v>0</v>
      </c>
      <c r="J926" s="20">
        <v>0</v>
      </c>
      <c r="K926" s="20">
        <v>0</v>
      </c>
      <c r="L926" s="20">
        <v>0</v>
      </c>
      <c r="M926" s="20">
        <v>0</v>
      </c>
      <c r="N926" s="20">
        <v>0</v>
      </c>
      <c r="O926" s="20">
        <v>0</v>
      </c>
      <c r="P926" s="37"/>
      <c r="Q926" s="37"/>
      <c r="T926" s="6"/>
    </row>
    <row r="927" spans="1:20" ht="15">
      <c r="A927" s="44"/>
      <c r="B927" s="36"/>
      <c r="C927" s="13" t="s">
        <v>33</v>
      </c>
      <c r="D927" s="20">
        <f t="shared" si="342"/>
        <v>0</v>
      </c>
      <c r="E927" s="20">
        <f t="shared" si="343"/>
        <v>0</v>
      </c>
      <c r="F927" s="20">
        <v>0</v>
      </c>
      <c r="G927" s="20">
        <v>0</v>
      </c>
      <c r="H927" s="20">
        <v>0</v>
      </c>
      <c r="I927" s="20">
        <v>0</v>
      </c>
      <c r="J927" s="20">
        <v>0</v>
      </c>
      <c r="K927" s="20">
        <v>0</v>
      </c>
      <c r="L927" s="20">
        <v>0</v>
      </c>
      <c r="M927" s="20">
        <v>0</v>
      </c>
      <c r="N927" s="20">
        <v>0</v>
      </c>
      <c r="O927" s="20">
        <v>0</v>
      </c>
      <c r="P927" s="37"/>
      <c r="Q927" s="37"/>
      <c r="T927" s="6"/>
    </row>
    <row r="928" spans="1:20" ht="15">
      <c r="A928" s="44"/>
      <c r="B928" s="36"/>
      <c r="C928" s="13" t="s">
        <v>36</v>
      </c>
      <c r="D928" s="20">
        <f t="shared" si="342"/>
        <v>0</v>
      </c>
      <c r="E928" s="20">
        <f t="shared" si="343"/>
        <v>0</v>
      </c>
      <c r="F928" s="20">
        <v>0</v>
      </c>
      <c r="G928" s="20">
        <v>0</v>
      </c>
      <c r="H928" s="20">
        <v>0</v>
      </c>
      <c r="I928" s="20">
        <v>0</v>
      </c>
      <c r="J928" s="20">
        <v>0</v>
      </c>
      <c r="K928" s="20">
        <v>0</v>
      </c>
      <c r="L928" s="20">
        <v>0</v>
      </c>
      <c r="M928" s="20">
        <v>0</v>
      </c>
      <c r="N928" s="20">
        <v>0</v>
      </c>
      <c r="O928" s="20">
        <v>0</v>
      </c>
      <c r="P928" s="37"/>
      <c r="Q928" s="37"/>
      <c r="T928" s="6"/>
    </row>
    <row r="929" spans="1:20" ht="15">
      <c r="A929" s="44"/>
      <c r="B929" s="36"/>
      <c r="C929" s="13" t="s">
        <v>37</v>
      </c>
      <c r="D929" s="20">
        <f t="shared" si="342"/>
        <v>0</v>
      </c>
      <c r="E929" s="20">
        <f t="shared" si="343"/>
        <v>0</v>
      </c>
      <c r="F929" s="20">
        <v>0</v>
      </c>
      <c r="G929" s="20">
        <v>0</v>
      </c>
      <c r="H929" s="20">
        <v>0</v>
      </c>
      <c r="I929" s="20">
        <v>0</v>
      </c>
      <c r="J929" s="20">
        <v>0</v>
      </c>
      <c r="K929" s="20">
        <v>0</v>
      </c>
      <c r="L929" s="20">
        <v>0</v>
      </c>
      <c r="M929" s="20">
        <v>0</v>
      </c>
      <c r="N929" s="20">
        <v>0</v>
      </c>
      <c r="O929" s="20">
        <v>0</v>
      </c>
      <c r="P929" s="37"/>
      <c r="Q929" s="37"/>
      <c r="T929" s="6"/>
    </row>
    <row r="930" spans="1:17" ht="15">
      <c r="A930" s="44"/>
      <c r="B930" s="36"/>
      <c r="C930" s="13" t="s">
        <v>38</v>
      </c>
      <c r="D930" s="20">
        <f t="shared" si="342"/>
        <v>69816.23</v>
      </c>
      <c r="E930" s="20">
        <f t="shared" si="343"/>
        <v>0</v>
      </c>
      <c r="F930" s="20">
        <v>69816.23</v>
      </c>
      <c r="G930" s="20">
        <v>0</v>
      </c>
      <c r="H930" s="20">
        <v>0</v>
      </c>
      <c r="I930" s="20">
        <v>0</v>
      </c>
      <c r="J930" s="20">
        <v>0</v>
      </c>
      <c r="K930" s="20">
        <v>0</v>
      </c>
      <c r="L930" s="20">
        <v>0</v>
      </c>
      <c r="M930" s="20">
        <v>0</v>
      </c>
      <c r="N930" s="20">
        <v>118</v>
      </c>
      <c r="O930" s="20">
        <v>0</v>
      </c>
      <c r="P930" s="37"/>
      <c r="Q930" s="37"/>
    </row>
    <row r="931" spans="1:17" ht="15">
      <c r="A931" s="44"/>
      <c r="B931" s="36"/>
      <c r="C931" s="13" t="s">
        <v>39</v>
      </c>
      <c r="D931" s="20">
        <f t="shared" si="342"/>
        <v>0</v>
      </c>
      <c r="E931" s="20">
        <f t="shared" si="343"/>
        <v>0</v>
      </c>
      <c r="F931" s="20">
        <v>0</v>
      </c>
      <c r="G931" s="20">
        <v>0</v>
      </c>
      <c r="H931" s="20">
        <v>0</v>
      </c>
      <c r="I931" s="20">
        <v>0</v>
      </c>
      <c r="J931" s="20">
        <v>0</v>
      </c>
      <c r="K931" s="20">
        <v>0</v>
      </c>
      <c r="L931" s="20">
        <v>0</v>
      </c>
      <c r="M931" s="20">
        <v>0</v>
      </c>
      <c r="N931" s="20">
        <v>0</v>
      </c>
      <c r="O931" s="20">
        <v>0</v>
      </c>
      <c r="P931" s="37"/>
      <c r="Q931" s="37"/>
    </row>
    <row r="932" spans="1:17" ht="15">
      <c r="A932" s="44"/>
      <c r="B932" s="36"/>
      <c r="C932" s="13" t="s">
        <v>40</v>
      </c>
      <c r="D932" s="20">
        <f t="shared" si="342"/>
        <v>0</v>
      </c>
      <c r="E932" s="20">
        <f t="shared" si="343"/>
        <v>0</v>
      </c>
      <c r="F932" s="20">
        <v>0</v>
      </c>
      <c r="G932" s="20">
        <v>0</v>
      </c>
      <c r="H932" s="20">
        <v>0</v>
      </c>
      <c r="I932" s="20">
        <v>0</v>
      </c>
      <c r="J932" s="20">
        <v>0</v>
      </c>
      <c r="K932" s="20">
        <v>0</v>
      </c>
      <c r="L932" s="20">
        <v>0</v>
      </c>
      <c r="M932" s="20">
        <v>0</v>
      </c>
      <c r="N932" s="20">
        <v>0</v>
      </c>
      <c r="O932" s="20">
        <v>0</v>
      </c>
      <c r="P932" s="37"/>
      <c r="Q932" s="37"/>
    </row>
    <row r="933" spans="1:20" s="5" customFormat="1" ht="15" customHeight="1">
      <c r="A933" s="44" t="s">
        <v>161</v>
      </c>
      <c r="B933" s="36" t="s">
        <v>181</v>
      </c>
      <c r="C933" s="15" t="s">
        <v>13</v>
      </c>
      <c r="D933" s="18">
        <f aca="true" t="shared" si="344" ref="D933:O933">SUM(D935:D944)</f>
        <v>262224.49</v>
      </c>
      <c r="E933" s="18">
        <f t="shared" si="344"/>
        <v>0</v>
      </c>
      <c r="F933" s="18">
        <f t="shared" si="344"/>
        <v>262224.49</v>
      </c>
      <c r="G933" s="18">
        <f t="shared" si="344"/>
        <v>0</v>
      </c>
      <c r="H933" s="18">
        <f t="shared" si="344"/>
        <v>0</v>
      </c>
      <c r="I933" s="18">
        <f t="shared" si="344"/>
        <v>0</v>
      </c>
      <c r="J933" s="18">
        <f t="shared" si="344"/>
        <v>0</v>
      </c>
      <c r="K933" s="18">
        <f t="shared" si="344"/>
        <v>0</v>
      </c>
      <c r="L933" s="18">
        <f t="shared" si="344"/>
        <v>0</v>
      </c>
      <c r="M933" s="18">
        <f t="shared" si="344"/>
        <v>0</v>
      </c>
      <c r="N933" s="18">
        <f t="shared" si="344"/>
        <v>789</v>
      </c>
      <c r="O933" s="18">
        <f t="shared" si="344"/>
        <v>0</v>
      </c>
      <c r="P933" s="37" t="s">
        <v>16</v>
      </c>
      <c r="Q933" s="37"/>
      <c r="T933" s="7"/>
    </row>
    <row r="934" spans="1:20" s="5" customFormat="1" ht="15" customHeight="1">
      <c r="A934" s="44"/>
      <c r="B934" s="36"/>
      <c r="C934" s="13" t="s">
        <v>186</v>
      </c>
      <c r="D934" s="20">
        <f aca="true" t="shared" si="345" ref="D934:E936">F934+H934+J934+L934</f>
        <v>0</v>
      </c>
      <c r="E934" s="20">
        <f t="shared" si="345"/>
        <v>0</v>
      </c>
      <c r="F934" s="20">
        <v>0</v>
      </c>
      <c r="G934" s="20">
        <v>0</v>
      </c>
      <c r="H934" s="20">
        <v>0</v>
      </c>
      <c r="I934" s="20">
        <v>0</v>
      </c>
      <c r="J934" s="20">
        <v>0</v>
      </c>
      <c r="K934" s="20">
        <v>0</v>
      </c>
      <c r="L934" s="20">
        <v>0</v>
      </c>
      <c r="M934" s="20">
        <v>0</v>
      </c>
      <c r="N934" s="20">
        <v>0</v>
      </c>
      <c r="O934" s="20">
        <v>0</v>
      </c>
      <c r="P934" s="37"/>
      <c r="Q934" s="37"/>
      <c r="T934" s="7"/>
    </row>
    <row r="935" spans="1:20" ht="15">
      <c r="A935" s="44"/>
      <c r="B935" s="36"/>
      <c r="C935" s="13" t="s">
        <v>0</v>
      </c>
      <c r="D935" s="20">
        <f t="shared" si="345"/>
        <v>0</v>
      </c>
      <c r="E935" s="20">
        <f t="shared" si="345"/>
        <v>0</v>
      </c>
      <c r="F935" s="20">
        <v>0</v>
      </c>
      <c r="G935" s="20">
        <v>0</v>
      </c>
      <c r="H935" s="20">
        <v>0</v>
      </c>
      <c r="I935" s="20">
        <v>0</v>
      </c>
      <c r="J935" s="20">
        <v>0</v>
      </c>
      <c r="K935" s="20">
        <v>0</v>
      </c>
      <c r="L935" s="20">
        <v>0</v>
      </c>
      <c r="M935" s="20">
        <v>0</v>
      </c>
      <c r="N935" s="20">
        <v>0</v>
      </c>
      <c r="O935" s="20">
        <v>0</v>
      </c>
      <c r="P935" s="37"/>
      <c r="Q935" s="37"/>
      <c r="T935" s="6"/>
    </row>
    <row r="936" spans="1:20" ht="15">
      <c r="A936" s="44"/>
      <c r="B936" s="36"/>
      <c r="C936" s="13" t="s">
        <v>1</v>
      </c>
      <c r="D936" s="20">
        <f t="shared" si="345"/>
        <v>0</v>
      </c>
      <c r="E936" s="20">
        <f t="shared" si="345"/>
        <v>0</v>
      </c>
      <c r="F936" s="20">
        <v>0</v>
      </c>
      <c r="G936" s="20">
        <v>0</v>
      </c>
      <c r="H936" s="20">
        <v>0</v>
      </c>
      <c r="I936" s="20">
        <v>0</v>
      </c>
      <c r="J936" s="20">
        <v>0</v>
      </c>
      <c r="K936" s="20">
        <v>0</v>
      </c>
      <c r="L936" s="20">
        <v>0</v>
      </c>
      <c r="M936" s="20">
        <v>0</v>
      </c>
      <c r="N936" s="20">
        <v>0</v>
      </c>
      <c r="O936" s="20">
        <v>0</v>
      </c>
      <c r="P936" s="37"/>
      <c r="Q936" s="37"/>
      <c r="T936" s="6"/>
    </row>
    <row r="937" spans="1:20" ht="15">
      <c r="A937" s="44"/>
      <c r="B937" s="36"/>
      <c r="C937" s="13" t="s">
        <v>31</v>
      </c>
      <c r="D937" s="20">
        <f aca="true" t="shared" si="346" ref="D937:D944">F937+H937+J937+L937</f>
        <v>0</v>
      </c>
      <c r="E937" s="20">
        <f aca="true" t="shared" si="347" ref="E937:E944">G937+I937+K937+M937</f>
        <v>0</v>
      </c>
      <c r="F937" s="20">
        <v>0</v>
      </c>
      <c r="G937" s="20">
        <v>0</v>
      </c>
      <c r="H937" s="20">
        <v>0</v>
      </c>
      <c r="I937" s="20">
        <v>0</v>
      </c>
      <c r="J937" s="20">
        <v>0</v>
      </c>
      <c r="K937" s="20">
        <v>0</v>
      </c>
      <c r="L937" s="20">
        <v>0</v>
      </c>
      <c r="M937" s="20">
        <v>0</v>
      </c>
      <c r="N937" s="20">
        <v>0</v>
      </c>
      <c r="O937" s="20">
        <v>0</v>
      </c>
      <c r="P937" s="37"/>
      <c r="Q937" s="37"/>
      <c r="T937" s="6"/>
    </row>
    <row r="938" spans="1:20" ht="15">
      <c r="A938" s="44"/>
      <c r="B938" s="36"/>
      <c r="C938" s="13" t="s">
        <v>32</v>
      </c>
      <c r="D938" s="20">
        <f t="shared" si="346"/>
        <v>0</v>
      </c>
      <c r="E938" s="20">
        <f t="shared" si="347"/>
        <v>0</v>
      </c>
      <c r="F938" s="20">
        <v>0</v>
      </c>
      <c r="G938" s="20">
        <v>0</v>
      </c>
      <c r="H938" s="20">
        <v>0</v>
      </c>
      <c r="I938" s="20">
        <v>0</v>
      </c>
      <c r="J938" s="20">
        <v>0</v>
      </c>
      <c r="K938" s="20">
        <v>0</v>
      </c>
      <c r="L938" s="20">
        <v>0</v>
      </c>
      <c r="M938" s="20">
        <v>0</v>
      </c>
      <c r="N938" s="20">
        <v>0</v>
      </c>
      <c r="O938" s="20">
        <v>0</v>
      </c>
      <c r="P938" s="37"/>
      <c r="Q938" s="37"/>
      <c r="T938" s="6"/>
    </row>
    <row r="939" spans="1:20" ht="15">
      <c r="A939" s="44"/>
      <c r="B939" s="36"/>
      <c r="C939" s="13" t="s">
        <v>33</v>
      </c>
      <c r="D939" s="20">
        <f t="shared" si="346"/>
        <v>0</v>
      </c>
      <c r="E939" s="20">
        <f t="shared" si="347"/>
        <v>0</v>
      </c>
      <c r="F939" s="20">
        <v>0</v>
      </c>
      <c r="G939" s="20">
        <v>0</v>
      </c>
      <c r="H939" s="20">
        <v>0</v>
      </c>
      <c r="I939" s="20">
        <v>0</v>
      </c>
      <c r="J939" s="20">
        <v>0</v>
      </c>
      <c r="K939" s="20">
        <v>0</v>
      </c>
      <c r="L939" s="20">
        <v>0</v>
      </c>
      <c r="M939" s="20">
        <v>0</v>
      </c>
      <c r="N939" s="20">
        <v>0</v>
      </c>
      <c r="O939" s="20">
        <v>0</v>
      </c>
      <c r="P939" s="37"/>
      <c r="Q939" s="37"/>
      <c r="T939" s="6"/>
    </row>
    <row r="940" spans="1:20" ht="15">
      <c r="A940" s="44"/>
      <c r="B940" s="36"/>
      <c r="C940" s="13" t="s">
        <v>36</v>
      </c>
      <c r="D940" s="20">
        <f t="shared" si="346"/>
        <v>0</v>
      </c>
      <c r="E940" s="20">
        <f t="shared" si="347"/>
        <v>0</v>
      </c>
      <c r="F940" s="20">
        <v>0</v>
      </c>
      <c r="G940" s="20">
        <v>0</v>
      </c>
      <c r="H940" s="20">
        <v>0</v>
      </c>
      <c r="I940" s="20">
        <v>0</v>
      </c>
      <c r="J940" s="20">
        <v>0</v>
      </c>
      <c r="K940" s="20">
        <v>0</v>
      </c>
      <c r="L940" s="20">
        <v>0</v>
      </c>
      <c r="M940" s="20">
        <v>0</v>
      </c>
      <c r="N940" s="20">
        <v>0</v>
      </c>
      <c r="O940" s="20">
        <v>0</v>
      </c>
      <c r="P940" s="37"/>
      <c r="Q940" s="37"/>
      <c r="T940" s="6"/>
    </row>
    <row r="941" spans="1:20" ht="15">
      <c r="A941" s="44"/>
      <c r="B941" s="36"/>
      <c r="C941" s="13" t="s">
        <v>37</v>
      </c>
      <c r="D941" s="20">
        <f t="shared" si="346"/>
        <v>0</v>
      </c>
      <c r="E941" s="20">
        <f>G941+I941+K941+M941</f>
        <v>0</v>
      </c>
      <c r="F941" s="20">
        <v>0</v>
      </c>
      <c r="G941" s="20">
        <v>0</v>
      </c>
      <c r="H941" s="20">
        <v>0</v>
      </c>
      <c r="I941" s="20">
        <v>0</v>
      </c>
      <c r="J941" s="20">
        <v>0</v>
      </c>
      <c r="K941" s="20">
        <v>0</v>
      </c>
      <c r="L941" s="20">
        <v>0</v>
      </c>
      <c r="M941" s="20">
        <v>0</v>
      </c>
      <c r="N941" s="20">
        <v>0</v>
      </c>
      <c r="O941" s="20">
        <v>0</v>
      </c>
      <c r="P941" s="37"/>
      <c r="Q941" s="37"/>
      <c r="T941" s="6"/>
    </row>
    <row r="942" spans="1:17" ht="15">
      <c r="A942" s="44"/>
      <c r="B942" s="36"/>
      <c r="C942" s="13" t="s">
        <v>38</v>
      </c>
      <c r="D942" s="20">
        <f t="shared" si="346"/>
        <v>0</v>
      </c>
      <c r="E942" s="20">
        <f t="shared" si="347"/>
        <v>0</v>
      </c>
      <c r="F942" s="20">
        <v>0</v>
      </c>
      <c r="G942" s="20">
        <v>0</v>
      </c>
      <c r="H942" s="20">
        <v>0</v>
      </c>
      <c r="I942" s="20">
        <v>0</v>
      </c>
      <c r="J942" s="20">
        <v>0</v>
      </c>
      <c r="K942" s="20">
        <v>0</v>
      </c>
      <c r="L942" s="20">
        <v>0</v>
      </c>
      <c r="M942" s="20">
        <v>0</v>
      </c>
      <c r="N942" s="20">
        <v>0</v>
      </c>
      <c r="O942" s="20">
        <v>0</v>
      </c>
      <c r="P942" s="37"/>
      <c r="Q942" s="37"/>
    </row>
    <row r="943" spans="1:17" ht="15">
      <c r="A943" s="44"/>
      <c r="B943" s="36"/>
      <c r="C943" s="13" t="s">
        <v>39</v>
      </c>
      <c r="D943" s="20">
        <f t="shared" si="346"/>
        <v>262224.49</v>
      </c>
      <c r="E943" s="20">
        <f t="shared" si="347"/>
        <v>0</v>
      </c>
      <c r="F943" s="20">
        <v>262224.49</v>
      </c>
      <c r="G943" s="20">
        <v>0</v>
      </c>
      <c r="H943" s="20">
        <v>0</v>
      </c>
      <c r="I943" s="20">
        <v>0</v>
      </c>
      <c r="J943" s="20">
        <v>0</v>
      </c>
      <c r="K943" s="20">
        <v>0</v>
      </c>
      <c r="L943" s="20">
        <v>0</v>
      </c>
      <c r="M943" s="20">
        <v>0</v>
      </c>
      <c r="N943" s="20">
        <v>789</v>
      </c>
      <c r="O943" s="20">
        <v>0</v>
      </c>
      <c r="P943" s="37"/>
      <c r="Q943" s="37"/>
    </row>
    <row r="944" spans="1:17" ht="15">
      <c r="A944" s="44"/>
      <c r="B944" s="36"/>
      <c r="C944" s="13" t="s">
        <v>40</v>
      </c>
      <c r="D944" s="20">
        <f t="shared" si="346"/>
        <v>0</v>
      </c>
      <c r="E944" s="20">
        <f t="shared" si="347"/>
        <v>0</v>
      </c>
      <c r="F944" s="20">
        <v>0</v>
      </c>
      <c r="G944" s="20">
        <v>0</v>
      </c>
      <c r="H944" s="20">
        <v>0</v>
      </c>
      <c r="I944" s="20">
        <v>0</v>
      </c>
      <c r="J944" s="20">
        <v>0</v>
      </c>
      <c r="K944" s="20">
        <v>0</v>
      </c>
      <c r="L944" s="20">
        <v>0</v>
      </c>
      <c r="M944" s="20">
        <v>0</v>
      </c>
      <c r="N944" s="20">
        <v>0</v>
      </c>
      <c r="O944" s="20">
        <v>0</v>
      </c>
      <c r="P944" s="37"/>
      <c r="Q944" s="37"/>
    </row>
    <row r="945" spans="1:20" s="5" customFormat="1" ht="15" customHeight="1">
      <c r="A945" s="44" t="s">
        <v>162</v>
      </c>
      <c r="B945" s="36" t="s">
        <v>182</v>
      </c>
      <c r="C945" s="15" t="s">
        <v>13</v>
      </c>
      <c r="D945" s="18">
        <f aca="true" t="shared" si="348" ref="D945:O945">SUM(D947:D956)</f>
        <v>113852.35</v>
      </c>
      <c r="E945" s="18">
        <f t="shared" si="348"/>
        <v>0</v>
      </c>
      <c r="F945" s="18">
        <f t="shared" si="348"/>
        <v>113852.35</v>
      </c>
      <c r="G945" s="18">
        <f t="shared" si="348"/>
        <v>0</v>
      </c>
      <c r="H945" s="18">
        <f t="shared" si="348"/>
        <v>0</v>
      </c>
      <c r="I945" s="18">
        <f t="shared" si="348"/>
        <v>0</v>
      </c>
      <c r="J945" s="18">
        <f t="shared" si="348"/>
        <v>0</v>
      </c>
      <c r="K945" s="18">
        <f t="shared" si="348"/>
        <v>0</v>
      </c>
      <c r="L945" s="18">
        <f t="shared" si="348"/>
        <v>0</v>
      </c>
      <c r="M945" s="18">
        <f t="shared" si="348"/>
        <v>0</v>
      </c>
      <c r="N945" s="18">
        <f t="shared" si="348"/>
        <v>250</v>
      </c>
      <c r="O945" s="18">
        <f t="shared" si="348"/>
        <v>0</v>
      </c>
      <c r="P945" s="37" t="s">
        <v>16</v>
      </c>
      <c r="Q945" s="37"/>
      <c r="T945" s="7"/>
    </row>
    <row r="946" spans="1:20" s="5" customFormat="1" ht="15" customHeight="1">
      <c r="A946" s="44"/>
      <c r="B946" s="36"/>
      <c r="C946" s="13" t="s">
        <v>186</v>
      </c>
      <c r="D946" s="20">
        <f aca="true" t="shared" si="349" ref="D946:E948">F946+H946+J946+L946</f>
        <v>0</v>
      </c>
      <c r="E946" s="20">
        <f t="shared" si="349"/>
        <v>0</v>
      </c>
      <c r="F946" s="20">
        <v>0</v>
      </c>
      <c r="G946" s="20">
        <v>0</v>
      </c>
      <c r="H946" s="20">
        <v>0</v>
      </c>
      <c r="I946" s="20">
        <v>0</v>
      </c>
      <c r="J946" s="20">
        <v>0</v>
      </c>
      <c r="K946" s="20">
        <v>0</v>
      </c>
      <c r="L946" s="20">
        <v>0</v>
      </c>
      <c r="M946" s="20">
        <v>0</v>
      </c>
      <c r="N946" s="20">
        <v>0</v>
      </c>
      <c r="O946" s="20">
        <v>0</v>
      </c>
      <c r="P946" s="37"/>
      <c r="Q946" s="37"/>
      <c r="T946" s="7"/>
    </row>
    <row r="947" spans="1:20" ht="15">
      <c r="A947" s="44"/>
      <c r="B947" s="36"/>
      <c r="C947" s="13" t="s">
        <v>0</v>
      </c>
      <c r="D947" s="20">
        <f t="shared" si="349"/>
        <v>0</v>
      </c>
      <c r="E947" s="20">
        <f t="shared" si="349"/>
        <v>0</v>
      </c>
      <c r="F947" s="20">
        <v>0</v>
      </c>
      <c r="G947" s="20">
        <v>0</v>
      </c>
      <c r="H947" s="20">
        <v>0</v>
      </c>
      <c r="I947" s="20">
        <v>0</v>
      </c>
      <c r="J947" s="20">
        <v>0</v>
      </c>
      <c r="K947" s="20">
        <v>0</v>
      </c>
      <c r="L947" s="20">
        <v>0</v>
      </c>
      <c r="M947" s="20">
        <v>0</v>
      </c>
      <c r="N947" s="20">
        <v>0</v>
      </c>
      <c r="O947" s="20">
        <v>0</v>
      </c>
      <c r="P947" s="37"/>
      <c r="Q947" s="37"/>
      <c r="T947" s="6"/>
    </row>
    <row r="948" spans="1:20" ht="15">
      <c r="A948" s="44"/>
      <c r="B948" s="36"/>
      <c r="C948" s="13" t="s">
        <v>1</v>
      </c>
      <c r="D948" s="20">
        <f t="shared" si="349"/>
        <v>0</v>
      </c>
      <c r="E948" s="20">
        <f t="shared" si="349"/>
        <v>0</v>
      </c>
      <c r="F948" s="20">
        <v>0</v>
      </c>
      <c r="G948" s="20">
        <v>0</v>
      </c>
      <c r="H948" s="20">
        <v>0</v>
      </c>
      <c r="I948" s="20">
        <v>0</v>
      </c>
      <c r="J948" s="20">
        <v>0</v>
      </c>
      <c r="K948" s="20">
        <v>0</v>
      </c>
      <c r="L948" s="20">
        <v>0</v>
      </c>
      <c r="M948" s="20">
        <v>0</v>
      </c>
      <c r="N948" s="20">
        <v>0</v>
      </c>
      <c r="O948" s="20">
        <v>0</v>
      </c>
      <c r="P948" s="37"/>
      <c r="Q948" s="37"/>
      <c r="T948" s="6"/>
    </row>
    <row r="949" spans="1:20" ht="15">
      <c r="A949" s="44"/>
      <c r="B949" s="36"/>
      <c r="C949" s="13" t="s">
        <v>31</v>
      </c>
      <c r="D949" s="20">
        <f aca="true" t="shared" si="350" ref="D949:D956">F949+H949+J949+L949</f>
        <v>0</v>
      </c>
      <c r="E949" s="20">
        <f aca="true" t="shared" si="351" ref="E949:E956">G949+I949+K949+M949</f>
        <v>0</v>
      </c>
      <c r="F949" s="20">
        <v>0</v>
      </c>
      <c r="G949" s="20">
        <v>0</v>
      </c>
      <c r="H949" s="20">
        <v>0</v>
      </c>
      <c r="I949" s="20">
        <v>0</v>
      </c>
      <c r="J949" s="20">
        <v>0</v>
      </c>
      <c r="K949" s="20">
        <v>0</v>
      </c>
      <c r="L949" s="20">
        <v>0</v>
      </c>
      <c r="M949" s="20">
        <v>0</v>
      </c>
      <c r="N949" s="20">
        <v>0</v>
      </c>
      <c r="O949" s="20">
        <v>0</v>
      </c>
      <c r="P949" s="37"/>
      <c r="Q949" s="37"/>
      <c r="T949" s="6"/>
    </row>
    <row r="950" spans="1:20" ht="15">
      <c r="A950" s="44"/>
      <c r="B950" s="36"/>
      <c r="C950" s="13" t="s">
        <v>32</v>
      </c>
      <c r="D950" s="20">
        <f t="shared" si="350"/>
        <v>0</v>
      </c>
      <c r="E950" s="20">
        <f t="shared" si="351"/>
        <v>0</v>
      </c>
      <c r="F950" s="20">
        <v>0</v>
      </c>
      <c r="G950" s="20">
        <v>0</v>
      </c>
      <c r="H950" s="20">
        <v>0</v>
      </c>
      <c r="I950" s="20">
        <v>0</v>
      </c>
      <c r="J950" s="20">
        <v>0</v>
      </c>
      <c r="K950" s="20">
        <v>0</v>
      </c>
      <c r="L950" s="20">
        <v>0</v>
      </c>
      <c r="M950" s="20">
        <v>0</v>
      </c>
      <c r="N950" s="20">
        <v>0</v>
      </c>
      <c r="O950" s="20">
        <v>0</v>
      </c>
      <c r="P950" s="37"/>
      <c r="Q950" s="37"/>
      <c r="T950" s="6"/>
    </row>
    <row r="951" spans="1:20" ht="15">
      <c r="A951" s="44"/>
      <c r="B951" s="36"/>
      <c r="C951" s="13" t="s">
        <v>33</v>
      </c>
      <c r="D951" s="20">
        <f t="shared" si="350"/>
        <v>0</v>
      </c>
      <c r="E951" s="20">
        <f t="shared" si="351"/>
        <v>0</v>
      </c>
      <c r="F951" s="20">
        <v>0</v>
      </c>
      <c r="G951" s="20">
        <v>0</v>
      </c>
      <c r="H951" s="20">
        <v>0</v>
      </c>
      <c r="I951" s="20">
        <v>0</v>
      </c>
      <c r="J951" s="20">
        <v>0</v>
      </c>
      <c r="K951" s="20">
        <v>0</v>
      </c>
      <c r="L951" s="20">
        <v>0</v>
      </c>
      <c r="M951" s="20">
        <v>0</v>
      </c>
      <c r="N951" s="20">
        <v>0</v>
      </c>
      <c r="O951" s="20">
        <v>0</v>
      </c>
      <c r="P951" s="37"/>
      <c r="Q951" s="37"/>
      <c r="T951" s="6"/>
    </row>
    <row r="952" spans="1:20" ht="15">
      <c r="A952" s="44"/>
      <c r="B952" s="36"/>
      <c r="C952" s="13" t="s">
        <v>36</v>
      </c>
      <c r="D952" s="20">
        <f t="shared" si="350"/>
        <v>0</v>
      </c>
      <c r="E952" s="20">
        <f t="shared" si="351"/>
        <v>0</v>
      </c>
      <c r="F952" s="20">
        <v>0</v>
      </c>
      <c r="G952" s="20">
        <v>0</v>
      </c>
      <c r="H952" s="20">
        <v>0</v>
      </c>
      <c r="I952" s="20">
        <v>0</v>
      </c>
      <c r="J952" s="20">
        <v>0</v>
      </c>
      <c r="K952" s="20">
        <v>0</v>
      </c>
      <c r="L952" s="20">
        <v>0</v>
      </c>
      <c r="M952" s="20">
        <v>0</v>
      </c>
      <c r="N952" s="20">
        <v>0</v>
      </c>
      <c r="O952" s="20">
        <v>0</v>
      </c>
      <c r="P952" s="37"/>
      <c r="Q952" s="37"/>
      <c r="T952" s="6"/>
    </row>
    <row r="953" spans="1:20" ht="15">
      <c r="A953" s="44"/>
      <c r="B953" s="36"/>
      <c r="C953" s="13" t="s">
        <v>37</v>
      </c>
      <c r="D953" s="20">
        <f t="shared" si="350"/>
        <v>0</v>
      </c>
      <c r="E953" s="20">
        <f t="shared" si="351"/>
        <v>0</v>
      </c>
      <c r="F953" s="20">
        <v>0</v>
      </c>
      <c r="G953" s="20">
        <v>0</v>
      </c>
      <c r="H953" s="20">
        <v>0</v>
      </c>
      <c r="I953" s="20">
        <v>0</v>
      </c>
      <c r="J953" s="20">
        <v>0</v>
      </c>
      <c r="K953" s="20">
        <v>0</v>
      </c>
      <c r="L953" s="20">
        <v>0</v>
      </c>
      <c r="M953" s="20">
        <v>0</v>
      </c>
      <c r="N953" s="20">
        <v>0</v>
      </c>
      <c r="O953" s="20">
        <v>0</v>
      </c>
      <c r="P953" s="37"/>
      <c r="Q953" s="37"/>
      <c r="T953" s="6"/>
    </row>
    <row r="954" spans="1:17" ht="15">
      <c r="A954" s="44"/>
      <c r="B954" s="36"/>
      <c r="C954" s="13" t="s">
        <v>38</v>
      </c>
      <c r="D954" s="20">
        <f t="shared" si="350"/>
        <v>0</v>
      </c>
      <c r="E954" s="20">
        <f t="shared" si="351"/>
        <v>0</v>
      </c>
      <c r="F954" s="20">
        <v>0</v>
      </c>
      <c r="G954" s="20">
        <v>0</v>
      </c>
      <c r="H954" s="20">
        <v>0</v>
      </c>
      <c r="I954" s="20">
        <v>0</v>
      </c>
      <c r="J954" s="20">
        <v>0</v>
      </c>
      <c r="K954" s="20">
        <v>0</v>
      </c>
      <c r="L954" s="20">
        <v>0</v>
      </c>
      <c r="M954" s="20">
        <v>0</v>
      </c>
      <c r="N954" s="20">
        <v>0</v>
      </c>
      <c r="O954" s="20">
        <v>0</v>
      </c>
      <c r="P954" s="37"/>
      <c r="Q954" s="37"/>
    </row>
    <row r="955" spans="1:17" ht="15">
      <c r="A955" s="44"/>
      <c r="B955" s="36"/>
      <c r="C955" s="13" t="s">
        <v>39</v>
      </c>
      <c r="D955" s="20">
        <f t="shared" si="350"/>
        <v>113852.35</v>
      </c>
      <c r="E955" s="20">
        <f t="shared" si="351"/>
        <v>0</v>
      </c>
      <c r="F955" s="20">
        <v>113852.35</v>
      </c>
      <c r="G955" s="20">
        <v>0</v>
      </c>
      <c r="H955" s="20">
        <v>0</v>
      </c>
      <c r="I955" s="20">
        <v>0</v>
      </c>
      <c r="J955" s="20">
        <v>0</v>
      </c>
      <c r="K955" s="20">
        <v>0</v>
      </c>
      <c r="L955" s="20">
        <v>0</v>
      </c>
      <c r="M955" s="20">
        <v>0</v>
      </c>
      <c r="N955" s="20">
        <v>250</v>
      </c>
      <c r="O955" s="20">
        <v>0</v>
      </c>
      <c r="P955" s="37"/>
      <c r="Q955" s="37"/>
    </row>
    <row r="956" spans="1:17" ht="15">
      <c r="A956" s="44"/>
      <c r="B956" s="36"/>
      <c r="C956" s="13" t="s">
        <v>40</v>
      </c>
      <c r="D956" s="20">
        <f t="shared" si="350"/>
        <v>0</v>
      </c>
      <c r="E956" s="20">
        <f t="shared" si="351"/>
        <v>0</v>
      </c>
      <c r="F956" s="20">
        <v>0</v>
      </c>
      <c r="G956" s="20">
        <v>0</v>
      </c>
      <c r="H956" s="20">
        <v>0</v>
      </c>
      <c r="I956" s="20">
        <v>0</v>
      </c>
      <c r="J956" s="20">
        <v>0</v>
      </c>
      <c r="K956" s="20">
        <v>0</v>
      </c>
      <c r="L956" s="20">
        <v>0</v>
      </c>
      <c r="M956" s="20">
        <v>0</v>
      </c>
      <c r="N956" s="20">
        <v>0</v>
      </c>
      <c r="O956" s="20">
        <v>0</v>
      </c>
      <c r="P956" s="37"/>
      <c r="Q956" s="37"/>
    </row>
    <row r="957" spans="1:20" s="5" customFormat="1" ht="15" customHeight="1">
      <c r="A957" s="44" t="s">
        <v>163</v>
      </c>
      <c r="B957" s="36" t="s">
        <v>183</v>
      </c>
      <c r="C957" s="15" t="s">
        <v>13</v>
      </c>
      <c r="D957" s="18">
        <f aca="true" t="shared" si="352" ref="D957:O957">SUM(D959:D968)</f>
        <v>255981.37</v>
      </c>
      <c r="E957" s="18">
        <f t="shared" si="352"/>
        <v>0</v>
      </c>
      <c r="F957" s="18">
        <f t="shared" si="352"/>
        <v>255981.37</v>
      </c>
      <c r="G957" s="18">
        <f t="shared" si="352"/>
        <v>0</v>
      </c>
      <c r="H957" s="18">
        <f t="shared" si="352"/>
        <v>0</v>
      </c>
      <c r="I957" s="18">
        <f t="shared" si="352"/>
        <v>0</v>
      </c>
      <c r="J957" s="18">
        <f t="shared" si="352"/>
        <v>0</v>
      </c>
      <c r="K957" s="18">
        <f t="shared" si="352"/>
        <v>0</v>
      </c>
      <c r="L957" s="18">
        <f t="shared" si="352"/>
        <v>0</v>
      </c>
      <c r="M957" s="18">
        <f t="shared" si="352"/>
        <v>0</v>
      </c>
      <c r="N957" s="18">
        <f t="shared" si="352"/>
        <v>769</v>
      </c>
      <c r="O957" s="18">
        <f t="shared" si="352"/>
        <v>0</v>
      </c>
      <c r="P957" s="37" t="s">
        <v>16</v>
      </c>
      <c r="Q957" s="37"/>
      <c r="T957" s="7"/>
    </row>
    <row r="958" spans="1:20" s="5" customFormat="1" ht="15" customHeight="1">
      <c r="A958" s="44"/>
      <c r="B958" s="36"/>
      <c r="C958" s="13" t="s">
        <v>186</v>
      </c>
      <c r="D958" s="20">
        <f aca="true" t="shared" si="353" ref="D958:E960">F958+H958+J958+L958</f>
        <v>0</v>
      </c>
      <c r="E958" s="20">
        <f t="shared" si="353"/>
        <v>0</v>
      </c>
      <c r="F958" s="20">
        <v>0</v>
      </c>
      <c r="G958" s="20">
        <v>0</v>
      </c>
      <c r="H958" s="20">
        <v>0</v>
      </c>
      <c r="I958" s="20">
        <v>0</v>
      </c>
      <c r="J958" s="20">
        <v>0</v>
      </c>
      <c r="K958" s="20">
        <v>0</v>
      </c>
      <c r="L958" s="20">
        <v>0</v>
      </c>
      <c r="M958" s="20">
        <v>0</v>
      </c>
      <c r="N958" s="20">
        <v>0</v>
      </c>
      <c r="O958" s="20">
        <v>0</v>
      </c>
      <c r="P958" s="37"/>
      <c r="Q958" s="37"/>
      <c r="T958" s="7"/>
    </row>
    <row r="959" spans="1:20" ht="15">
      <c r="A959" s="44"/>
      <c r="B959" s="36"/>
      <c r="C959" s="13" t="s">
        <v>0</v>
      </c>
      <c r="D959" s="20">
        <f t="shared" si="353"/>
        <v>0</v>
      </c>
      <c r="E959" s="20">
        <f t="shared" si="353"/>
        <v>0</v>
      </c>
      <c r="F959" s="20">
        <v>0</v>
      </c>
      <c r="G959" s="20">
        <v>0</v>
      </c>
      <c r="H959" s="20">
        <v>0</v>
      </c>
      <c r="I959" s="20">
        <v>0</v>
      </c>
      <c r="J959" s="20">
        <v>0</v>
      </c>
      <c r="K959" s="20">
        <v>0</v>
      </c>
      <c r="L959" s="20">
        <v>0</v>
      </c>
      <c r="M959" s="20">
        <v>0</v>
      </c>
      <c r="N959" s="20">
        <v>0</v>
      </c>
      <c r="O959" s="20">
        <v>0</v>
      </c>
      <c r="P959" s="37"/>
      <c r="Q959" s="37"/>
      <c r="T959" s="6"/>
    </row>
    <row r="960" spans="1:20" ht="15">
      <c r="A960" s="44"/>
      <c r="B960" s="36"/>
      <c r="C960" s="13" t="s">
        <v>1</v>
      </c>
      <c r="D960" s="20">
        <f t="shared" si="353"/>
        <v>0</v>
      </c>
      <c r="E960" s="20">
        <f t="shared" si="353"/>
        <v>0</v>
      </c>
      <c r="F960" s="20">
        <v>0</v>
      </c>
      <c r="G960" s="20">
        <v>0</v>
      </c>
      <c r="H960" s="20">
        <v>0</v>
      </c>
      <c r="I960" s="20">
        <v>0</v>
      </c>
      <c r="J960" s="20">
        <v>0</v>
      </c>
      <c r="K960" s="20">
        <v>0</v>
      </c>
      <c r="L960" s="20">
        <v>0</v>
      </c>
      <c r="M960" s="20">
        <v>0</v>
      </c>
      <c r="N960" s="20">
        <v>0</v>
      </c>
      <c r="O960" s="20">
        <v>0</v>
      </c>
      <c r="P960" s="37"/>
      <c r="Q960" s="37"/>
      <c r="T960" s="6"/>
    </row>
    <row r="961" spans="1:20" ht="15">
      <c r="A961" s="44"/>
      <c r="B961" s="36"/>
      <c r="C961" s="13" t="s">
        <v>31</v>
      </c>
      <c r="D961" s="20">
        <f aca="true" t="shared" si="354" ref="D961:D968">F961+H961+J961+L961</f>
        <v>0</v>
      </c>
      <c r="E961" s="20">
        <f aca="true" t="shared" si="355" ref="E961:E968">G961+I961+K961+M961</f>
        <v>0</v>
      </c>
      <c r="F961" s="20">
        <v>0</v>
      </c>
      <c r="G961" s="20">
        <v>0</v>
      </c>
      <c r="H961" s="20">
        <v>0</v>
      </c>
      <c r="I961" s="20">
        <v>0</v>
      </c>
      <c r="J961" s="20">
        <v>0</v>
      </c>
      <c r="K961" s="20">
        <v>0</v>
      </c>
      <c r="L961" s="20">
        <v>0</v>
      </c>
      <c r="M961" s="20">
        <v>0</v>
      </c>
      <c r="N961" s="20">
        <v>0</v>
      </c>
      <c r="O961" s="20">
        <v>0</v>
      </c>
      <c r="P961" s="37"/>
      <c r="Q961" s="37"/>
      <c r="T961" s="6"/>
    </row>
    <row r="962" spans="1:20" ht="15">
      <c r="A962" s="44"/>
      <c r="B962" s="36"/>
      <c r="C962" s="13" t="s">
        <v>32</v>
      </c>
      <c r="D962" s="20">
        <f t="shared" si="354"/>
        <v>0</v>
      </c>
      <c r="E962" s="20">
        <f t="shared" si="355"/>
        <v>0</v>
      </c>
      <c r="F962" s="20">
        <v>0</v>
      </c>
      <c r="G962" s="20">
        <v>0</v>
      </c>
      <c r="H962" s="20">
        <v>0</v>
      </c>
      <c r="I962" s="20">
        <v>0</v>
      </c>
      <c r="J962" s="20">
        <v>0</v>
      </c>
      <c r="K962" s="20">
        <v>0</v>
      </c>
      <c r="L962" s="20">
        <v>0</v>
      </c>
      <c r="M962" s="20">
        <v>0</v>
      </c>
      <c r="N962" s="20">
        <v>0</v>
      </c>
      <c r="O962" s="20">
        <v>0</v>
      </c>
      <c r="P962" s="37"/>
      <c r="Q962" s="37"/>
      <c r="T962" s="6"/>
    </row>
    <row r="963" spans="1:20" ht="15">
      <c r="A963" s="44"/>
      <c r="B963" s="36"/>
      <c r="C963" s="13" t="s">
        <v>33</v>
      </c>
      <c r="D963" s="20">
        <f t="shared" si="354"/>
        <v>0</v>
      </c>
      <c r="E963" s="20">
        <f t="shared" si="355"/>
        <v>0</v>
      </c>
      <c r="F963" s="20">
        <v>0</v>
      </c>
      <c r="G963" s="20">
        <v>0</v>
      </c>
      <c r="H963" s="20">
        <v>0</v>
      </c>
      <c r="I963" s="20">
        <v>0</v>
      </c>
      <c r="J963" s="20">
        <v>0</v>
      </c>
      <c r="K963" s="20">
        <v>0</v>
      </c>
      <c r="L963" s="20">
        <v>0</v>
      </c>
      <c r="M963" s="20">
        <v>0</v>
      </c>
      <c r="N963" s="20">
        <v>0</v>
      </c>
      <c r="O963" s="20">
        <v>0</v>
      </c>
      <c r="P963" s="37"/>
      <c r="Q963" s="37"/>
      <c r="T963" s="6"/>
    </row>
    <row r="964" spans="1:20" ht="15">
      <c r="A964" s="44"/>
      <c r="B964" s="36"/>
      <c r="C964" s="13" t="s">
        <v>36</v>
      </c>
      <c r="D964" s="20">
        <f t="shared" si="354"/>
        <v>0</v>
      </c>
      <c r="E964" s="20">
        <f t="shared" si="355"/>
        <v>0</v>
      </c>
      <c r="F964" s="20">
        <v>0</v>
      </c>
      <c r="G964" s="20">
        <v>0</v>
      </c>
      <c r="H964" s="20">
        <v>0</v>
      </c>
      <c r="I964" s="20">
        <v>0</v>
      </c>
      <c r="J964" s="20">
        <v>0</v>
      </c>
      <c r="K964" s="20">
        <v>0</v>
      </c>
      <c r="L964" s="20">
        <v>0</v>
      </c>
      <c r="M964" s="20">
        <v>0</v>
      </c>
      <c r="N964" s="20">
        <v>0</v>
      </c>
      <c r="O964" s="20">
        <v>0</v>
      </c>
      <c r="P964" s="37"/>
      <c r="Q964" s="37"/>
      <c r="T964" s="6"/>
    </row>
    <row r="965" spans="1:20" ht="15">
      <c r="A965" s="44"/>
      <c r="B965" s="36"/>
      <c r="C965" s="13" t="s">
        <v>37</v>
      </c>
      <c r="D965" s="20">
        <f t="shared" si="354"/>
        <v>0</v>
      </c>
      <c r="E965" s="20">
        <f t="shared" si="355"/>
        <v>0</v>
      </c>
      <c r="F965" s="20">
        <v>0</v>
      </c>
      <c r="G965" s="20">
        <v>0</v>
      </c>
      <c r="H965" s="20">
        <v>0</v>
      </c>
      <c r="I965" s="20">
        <v>0</v>
      </c>
      <c r="J965" s="20">
        <v>0</v>
      </c>
      <c r="K965" s="20">
        <v>0</v>
      </c>
      <c r="L965" s="20">
        <v>0</v>
      </c>
      <c r="M965" s="20">
        <v>0</v>
      </c>
      <c r="N965" s="20">
        <v>0</v>
      </c>
      <c r="O965" s="20">
        <v>0</v>
      </c>
      <c r="P965" s="37"/>
      <c r="Q965" s="37"/>
      <c r="T965" s="6"/>
    </row>
    <row r="966" spans="1:17" ht="15">
      <c r="A966" s="44"/>
      <c r="B966" s="36"/>
      <c r="C966" s="13" t="s">
        <v>38</v>
      </c>
      <c r="D966" s="20">
        <f t="shared" si="354"/>
        <v>0</v>
      </c>
      <c r="E966" s="20">
        <f t="shared" si="355"/>
        <v>0</v>
      </c>
      <c r="F966" s="20">
        <v>0</v>
      </c>
      <c r="G966" s="20">
        <v>0</v>
      </c>
      <c r="H966" s="20">
        <v>0</v>
      </c>
      <c r="I966" s="20">
        <v>0</v>
      </c>
      <c r="J966" s="20">
        <v>0</v>
      </c>
      <c r="K966" s="20">
        <v>0</v>
      </c>
      <c r="L966" s="20">
        <v>0</v>
      </c>
      <c r="M966" s="20">
        <v>0</v>
      </c>
      <c r="N966" s="20">
        <v>0</v>
      </c>
      <c r="O966" s="20">
        <v>0</v>
      </c>
      <c r="P966" s="37"/>
      <c r="Q966" s="37"/>
    </row>
    <row r="967" spans="1:17" ht="15">
      <c r="A967" s="44"/>
      <c r="B967" s="36"/>
      <c r="C967" s="13" t="s">
        <v>39</v>
      </c>
      <c r="D967" s="20">
        <f t="shared" si="354"/>
        <v>0</v>
      </c>
      <c r="E967" s="20">
        <f t="shared" si="355"/>
        <v>0</v>
      </c>
      <c r="F967" s="20">
        <v>0</v>
      </c>
      <c r="G967" s="20">
        <v>0</v>
      </c>
      <c r="H967" s="20">
        <v>0</v>
      </c>
      <c r="I967" s="20">
        <v>0</v>
      </c>
      <c r="J967" s="20">
        <v>0</v>
      </c>
      <c r="K967" s="20">
        <v>0</v>
      </c>
      <c r="L967" s="20">
        <v>0</v>
      </c>
      <c r="M967" s="20">
        <v>0</v>
      </c>
      <c r="N967" s="20">
        <v>0</v>
      </c>
      <c r="O967" s="20">
        <v>0</v>
      </c>
      <c r="P967" s="37"/>
      <c r="Q967" s="37"/>
    </row>
    <row r="968" spans="1:17" ht="15">
      <c r="A968" s="44"/>
      <c r="B968" s="36"/>
      <c r="C968" s="13" t="s">
        <v>40</v>
      </c>
      <c r="D968" s="20">
        <f t="shared" si="354"/>
        <v>255981.37</v>
      </c>
      <c r="E968" s="20">
        <f t="shared" si="355"/>
        <v>0</v>
      </c>
      <c r="F968" s="20">
        <v>255981.37</v>
      </c>
      <c r="G968" s="20">
        <v>0</v>
      </c>
      <c r="H968" s="20">
        <v>0</v>
      </c>
      <c r="I968" s="20">
        <v>0</v>
      </c>
      <c r="J968" s="20">
        <v>0</v>
      </c>
      <c r="K968" s="20">
        <v>0</v>
      </c>
      <c r="L968" s="20">
        <v>0</v>
      </c>
      <c r="M968" s="20">
        <v>0</v>
      </c>
      <c r="N968" s="20">
        <v>769</v>
      </c>
      <c r="O968" s="20">
        <v>0</v>
      </c>
      <c r="P968" s="37"/>
      <c r="Q968" s="37"/>
    </row>
    <row r="969" spans="1:20" s="5" customFormat="1" ht="15" customHeight="1">
      <c r="A969" s="44" t="s">
        <v>164</v>
      </c>
      <c r="B969" s="36" t="s">
        <v>184</v>
      </c>
      <c r="C969" s="15" t="s">
        <v>13</v>
      </c>
      <c r="D969" s="18">
        <f aca="true" t="shared" si="356" ref="D969:O969">SUM(D971:D980)</f>
        <v>260641.27</v>
      </c>
      <c r="E969" s="18">
        <f t="shared" si="356"/>
        <v>0</v>
      </c>
      <c r="F969" s="18">
        <f t="shared" si="356"/>
        <v>260641.27</v>
      </c>
      <c r="G969" s="18">
        <f t="shared" si="356"/>
        <v>0</v>
      </c>
      <c r="H969" s="18">
        <f t="shared" si="356"/>
        <v>0</v>
      </c>
      <c r="I969" s="18">
        <f t="shared" si="356"/>
        <v>0</v>
      </c>
      <c r="J969" s="18">
        <f t="shared" si="356"/>
        <v>0</v>
      </c>
      <c r="K969" s="18">
        <f t="shared" si="356"/>
        <v>0</v>
      </c>
      <c r="L969" s="18">
        <f t="shared" si="356"/>
        <v>0</v>
      </c>
      <c r="M969" s="18">
        <f t="shared" si="356"/>
        <v>0</v>
      </c>
      <c r="N969" s="18">
        <f t="shared" si="356"/>
        <v>725</v>
      </c>
      <c r="O969" s="18">
        <f t="shared" si="356"/>
        <v>0</v>
      </c>
      <c r="P969" s="37" t="s">
        <v>16</v>
      </c>
      <c r="Q969" s="37"/>
      <c r="T969" s="7"/>
    </row>
    <row r="970" spans="1:20" s="5" customFormat="1" ht="15" customHeight="1">
      <c r="A970" s="44"/>
      <c r="B970" s="36"/>
      <c r="C970" s="13" t="s">
        <v>186</v>
      </c>
      <c r="D970" s="20">
        <f aca="true" t="shared" si="357" ref="D970:E972">F970+H970+J970+L970</f>
        <v>0</v>
      </c>
      <c r="E970" s="20">
        <f t="shared" si="357"/>
        <v>0</v>
      </c>
      <c r="F970" s="20">
        <v>0</v>
      </c>
      <c r="G970" s="20">
        <v>0</v>
      </c>
      <c r="H970" s="20">
        <v>0</v>
      </c>
      <c r="I970" s="20">
        <v>0</v>
      </c>
      <c r="J970" s="20">
        <v>0</v>
      </c>
      <c r="K970" s="20">
        <v>0</v>
      </c>
      <c r="L970" s="20">
        <v>0</v>
      </c>
      <c r="M970" s="20">
        <v>0</v>
      </c>
      <c r="N970" s="20">
        <v>0</v>
      </c>
      <c r="O970" s="20">
        <v>0</v>
      </c>
      <c r="P970" s="37"/>
      <c r="Q970" s="37"/>
      <c r="T970" s="7"/>
    </row>
    <row r="971" spans="1:20" ht="15">
      <c r="A971" s="44"/>
      <c r="B971" s="36"/>
      <c r="C971" s="13" t="s">
        <v>0</v>
      </c>
      <c r="D971" s="20">
        <f t="shared" si="357"/>
        <v>0</v>
      </c>
      <c r="E971" s="20">
        <f t="shared" si="357"/>
        <v>0</v>
      </c>
      <c r="F971" s="20">
        <v>0</v>
      </c>
      <c r="G971" s="20">
        <v>0</v>
      </c>
      <c r="H971" s="20">
        <v>0</v>
      </c>
      <c r="I971" s="20">
        <v>0</v>
      </c>
      <c r="J971" s="20">
        <v>0</v>
      </c>
      <c r="K971" s="20">
        <v>0</v>
      </c>
      <c r="L971" s="20">
        <v>0</v>
      </c>
      <c r="M971" s="20">
        <v>0</v>
      </c>
      <c r="N971" s="20">
        <v>0</v>
      </c>
      <c r="O971" s="20">
        <v>0</v>
      </c>
      <c r="P971" s="37"/>
      <c r="Q971" s="37"/>
      <c r="T971" s="6"/>
    </row>
    <row r="972" spans="1:20" ht="15">
      <c r="A972" s="44"/>
      <c r="B972" s="36"/>
      <c r="C972" s="13" t="s">
        <v>1</v>
      </c>
      <c r="D972" s="20">
        <f t="shared" si="357"/>
        <v>0</v>
      </c>
      <c r="E972" s="20">
        <f t="shared" si="357"/>
        <v>0</v>
      </c>
      <c r="F972" s="20">
        <v>0</v>
      </c>
      <c r="G972" s="20">
        <v>0</v>
      </c>
      <c r="H972" s="20">
        <v>0</v>
      </c>
      <c r="I972" s="20">
        <v>0</v>
      </c>
      <c r="J972" s="20">
        <v>0</v>
      </c>
      <c r="K972" s="20">
        <v>0</v>
      </c>
      <c r="L972" s="20">
        <v>0</v>
      </c>
      <c r="M972" s="20">
        <v>0</v>
      </c>
      <c r="N972" s="20">
        <v>0</v>
      </c>
      <c r="O972" s="20">
        <v>0</v>
      </c>
      <c r="P972" s="37"/>
      <c r="Q972" s="37"/>
      <c r="T972" s="6"/>
    </row>
    <row r="973" spans="1:20" ht="15">
      <c r="A973" s="44"/>
      <c r="B973" s="36"/>
      <c r="C973" s="13" t="s">
        <v>31</v>
      </c>
      <c r="D973" s="20">
        <f aca="true" t="shared" si="358" ref="D973:D980">F973+H973+J973+L973</f>
        <v>0</v>
      </c>
      <c r="E973" s="20">
        <f aca="true" t="shared" si="359" ref="E973:E980">G973+I973+K973+M973</f>
        <v>0</v>
      </c>
      <c r="F973" s="20">
        <v>0</v>
      </c>
      <c r="G973" s="20">
        <v>0</v>
      </c>
      <c r="H973" s="20">
        <v>0</v>
      </c>
      <c r="I973" s="20">
        <v>0</v>
      </c>
      <c r="J973" s="20">
        <v>0</v>
      </c>
      <c r="K973" s="20">
        <v>0</v>
      </c>
      <c r="L973" s="20">
        <v>0</v>
      </c>
      <c r="M973" s="20">
        <v>0</v>
      </c>
      <c r="N973" s="20">
        <v>0</v>
      </c>
      <c r="O973" s="20">
        <v>0</v>
      </c>
      <c r="P973" s="37"/>
      <c r="Q973" s="37"/>
      <c r="T973" s="6"/>
    </row>
    <row r="974" spans="1:20" ht="15">
      <c r="A974" s="44"/>
      <c r="B974" s="36"/>
      <c r="C974" s="13" t="s">
        <v>32</v>
      </c>
      <c r="D974" s="20">
        <f t="shared" si="358"/>
        <v>0</v>
      </c>
      <c r="E974" s="20">
        <f t="shared" si="359"/>
        <v>0</v>
      </c>
      <c r="F974" s="20">
        <v>0</v>
      </c>
      <c r="G974" s="20">
        <v>0</v>
      </c>
      <c r="H974" s="20">
        <v>0</v>
      </c>
      <c r="I974" s="20">
        <v>0</v>
      </c>
      <c r="J974" s="20">
        <v>0</v>
      </c>
      <c r="K974" s="20">
        <v>0</v>
      </c>
      <c r="L974" s="20">
        <v>0</v>
      </c>
      <c r="M974" s="20">
        <v>0</v>
      </c>
      <c r="N974" s="20">
        <v>0</v>
      </c>
      <c r="O974" s="20">
        <v>0</v>
      </c>
      <c r="P974" s="37"/>
      <c r="Q974" s="37"/>
      <c r="T974" s="6"/>
    </row>
    <row r="975" spans="1:20" ht="15">
      <c r="A975" s="44"/>
      <c r="B975" s="36"/>
      <c r="C975" s="13" t="s">
        <v>33</v>
      </c>
      <c r="D975" s="20">
        <f t="shared" si="358"/>
        <v>0</v>
      </c>
      <c r="E975" s="20">
        <f t="shared" si="359"/>
        <v>0</v>
      </c>
      <c r="F975" s="20">
        <v>0</v>
      </c>
      <c r="G975" s="20">
        <v>0</v>
      </c>
      <c r="H975" s="20">
        <v>0</v>
      </c>
      <c r="I975" s="20">
        <v>0</v>
      </c>
      <c r="J975" s="20">
        <v>0</v>
      </c>
      <c r="K975" s="20">
        <v>0</v>
      </c>
      <c r="L975" s="20">
        <v>0</v>
      </c>
      <c r="M975" s="20">
        <v>0</v>
      </c>
      <c r="N975" s="20">
        <v>0</v>
      </c>
      <c r="O975" s="20">
        <v>0</v>
      </c>
      <c r="P975" s="37"/>
      <c r="Q975" s="37"/>
      <c r="T975" s="6"/>
    </row>
    <row r="976" spans="1:20" ht="15">
      <c r="A976" s="44"/>
      <c r="B976" s="36"/>
      <c r="C976" s="13" t="s">
        <v>36</v>
      </c>
      <c r="D976" s="20">
        <f t="shared" si="358"/>
        <v>0</v>
      </c>
      <c r="E976" s="20">
        <f t="shared" si="359"/>
        <v>0</v>
      </c>
      <c r="F976" s="20">
        <v>0</v>
      </c>
      <c r="G976" s="20">
        <v>0</v>
      </c>
      <c r="H976" s="20">
        <v>0</v>
      </c>
      <c r="I976" s="20">
        <v>0</v>
      </c>
      <c r="J976" s="20">
        <v>0</v>
      </c>
      <c r="K976" s="20">
        <v>0</v>
      </c>
      <c r="L976" s="20">
        <v>0</v>
      </c>
      <c r="M976" s="20">
        <v>0</v>
      </c>
      <c r="N976" s="20">
        <v>0</v>
      </c>
      <c r="O976" s="20">
        <v>0</v>
      </c>
      <c r="P976" s="37"/>
      <c r="Q976" s="37"/>
      <c r="T976" s="6"/>
    </row>
    <row r="977" spans="1:20" ht="15">
      <c r="A977" s="44"/>
      <c r="B977" s="36"/>
      <c r="C977" s="13" t="s">
        <v>37</v>
      </c>
      <c r="D977" s="20">
        <f t="shared" si="358"/>
        <v>0</v>
      </c>
      <c r="E977" s="20">
        <f t="shared" si="359"/>
        <v>0</v>
      </c>
      <c r="F977" s="20">
        <v>0</v>
      </c>
      <c r="G977" s="20">
        <v>0</v>
      </c>
      <c r="H977" s="20">
        <v>0</v>
      </c>
      <c r="I977" s="20">
        <v>0</v>
      </c>
      <c r="J977" s="20">
        <v>0</v>
      </c>
      <c r="K977" s="20">
        <v>0</v>
      </c>
      <c r="L977" s="20">
        <v>0</v>
      </c>
      <c r="M977" s="20">
        <v>0</v>
      </c>
      <c r="N977" s="20">
        <v>0</v>
      </c>
      <c r="O977" s="20">
        <v>0</v>
      </c>
      <c r="P977" s="37"/>
      <c r="Q977" s="37"/>
      <c r="T977" s="6"/>
    </row>
    <row r="978" spans="1:17" ht="15">
      <c r="A978" s="44"/>
      <c r="B978" s="36"/>
      <c r="C978" s="13" t="s">
        <v>38</v>
      </c>
      <c r="D978" s="20">
        <f t="shared" si="358"/>
        <v>0</v>
      </c>
      <c r="E978" s="20">
        <f t="shared" si="359"/>
        <v>0</v>
      </c>
      <c r="F978" s="20">
        <v>0</v>
      </c>
      <c r="G978" s="20">
        <v>0</v>
      </c>
      <c r="H978" s="20">
        <v>0</v>
      </c>
      <c r="I978" s="20">
        <v>0</v>
      </c>
      <c r="J978" s="20">
        <v>0</v>
      </c>
      <c r="K978" s="20">
        <v>0</v>
      </c>
      <c r="L978" s="20">
        <v>0</v>
      </c>
      <c r="M978" s="20">
        <v>0</v>
      </c>
      <c r="N978" s="20">
        <v>0</v>
      </c>
      <c r="O978" s="20">
        <v>0</v>
      </c>
      <c r="P978" s="37"/>
      <c r="Q978" s="37"/>
    </row>
    <row r="979" spans="1:17" ht="15">
      <c r="A979" s="44"/>
      <c r="B979" s="36"/>
      <c r="C979" s="13" t="s">
        <v>39</v>
      </c>
      <c r="D979" s="20">
        <f t="shared" si="358"/>
        <v>0</v>
      </c>
      <c r="E979" s="20">
        <f t="shared" si="359"/>
        <v>0</v>
      </c>
      <c r="F979" s="20">
        <v>0</v>
      </c>
      <c r="G979" s="20">
        <v>0</v>
      </c>
      <c r="H979" s="20">
        <v>0</v>
      </c>
      <c r="I979" s="20">
        <v>0</v>
      </c>
      <c r="J979" s="20">
        <v>0</v>
      </c>
      <c r="K979" s="20">
        <v>0</v>
      </c>
      <c r="L979" s="20">
        <v>0</v>
      </c>
      <c r="M979" s="20">
        <v>0</v>
      </c>
      <c r="N979" s="20">
        <v>0</v>
      </c>
      <c r="O979" s="20">
        <v>0</v>
      </c>
      <c r="P979" s="37"/>
      <c r="Q979" s="37"/>
    </row>
    <row r="980" spans="1:17" ht="15">
      <c r="A980" s="44"/>
      <c r="B980" s="36"/>
      <c r="C980" s="13" t="s">
        <v>40</v>
      </c>
      <c r="D980" s="20">
        <f t="shared" si="358"/>
        <v>260641.27</v>
      </c>
      <c r="E980" s="20">
        <f t="shared" si="359"/>
        <v>0</v>
      </c>
      <c r="F980" s="20">
        <v>260641.27</v>
      </c>
      <c r="G980" s="20">
        <v>0</v>
      </c>
      <c r="H980" s="20">
        <v>0</v>
      </c>
      <c r="I980" s="20">
        <v>0</v>
      </c>
      <c r="J980" s="20">
        <v>0</v>
      </c>
      <c r="K980" s="20">
        <v>0</v>
      </c>
      <c r="L980" s="20">
        <v>0</v>
      </c>
      <c r="M980" s="20">
        <v>0</v>
      </c>
      <c r="N980" s="20">
        <v>725</v>
      </c>
      <c r="O980" s="20">
        <v>0</v>
      </c>
      <c r="P980" s="37"/>
      <c r="Q980" s="37"/>
    </row>
    <row r="981" spans="1:17" s="5" customFormat="1" ht="15" customHeight="1">
      <c r="A981" s="46"/>
      <c r="B981" s="52" t="s">
        <v>42</v>
      </c>
      <c r="C981" s="15" t="s">
        <v>13</v>
      </c>
      <c r="D981" s="18">
        <f aca="true" t="shared" si="360" ref="D981:O981">SUM(D983:D992)</f>
        <v>2807653.67</v>
      </c>
      <c r="E981" s="18">
        <f t="shared" si="360"/>
        <v>0</v>
      </c>
      <c r="F981" s="18">
        <f t="shared" si="360"/>
        <v>2807653.67</v>
      </c>
      <c r="G981" s="18">
        <f t="shared" si="360"/>
        <v>0</v>
      </c>
      <c r="H981" s="18">
        <f t="shared" si="360"/>
        <v>0</v>
      </c>
      <c r="I981" s="18">
        <f t="shared" si="360"/>
        <v>0</v>
      </c>
      <c r="J981" s="18">
        <f t="shared" si="360"/>
        <v>0</v>
      </c>
      <c r="K981" s="18">
        <f t="shared" si="360"/>
        <v>0</v>
      </c>
      <c r="L981" s="18">
        <f t="shared" si="360"/>
        <v>0</v>
      </c>
      <c r="M981" s="18">
        <f t="shared" si="360"/>
        <v>0</v>
      </c>
      <c r="N981" s="18">
        <f t="shared" si="360"/>
        <v>9093</v>
      </c>
      <c r="O981" s="18">
        <f t="shared" si="360"/>
        <v>0</v>
      </c>
      <c r="P981" s="37" t="s">
        <v>16</v>
      </c>
      <c r="Q981" s="37"/>
    </row>
    <row r="982" spans="1:17" s="5" customFormat="1" ht="15" customHeight="1">
      <c r="A982" s="46"/>
      <c r="B982" s="52"/>
      <c r="C982" s="15" t="s">
        <v>186</v>
      </c>
      <c r="D982" s="18">
        <f>F982+H982+J982+L982</f>
        <v>0</v>
      </c>
      <c r="E982" s="18">
        <f>G982+I982+K982+M982</f>
        <v>0</v>
      </c>
      <c r="F982" s="18">
        <v>0</v>
      </c>
      <c r="G982" s="18">
        <v>0</v>
      </c>
      <c r="H982" s="18">
        <v>0</v>
      </c>
      <c r="I982" s="18">
        <v>0</v>
      </c>
      <c r="J982" s="18">
        <v>0</v>
      </c>
      <c r="K982" s="18">
        <v>0</v>
      </c>
      <c r="L982" s="18">
        <v>0</v>
      </c>
      <c r="M982" s="18">
        <v>0</v>
      </c>
      <c r="N982" s="18">
        <v>0</v>
      </c>
      <c r="O982" s="18">
        <v>0</v>
      </c>
      <c r="P982" s="37"/>
      <c r="Q982" s="37"/>
    </row>
    <row r="983" spans="1:17" s="5" customFormat="1" ht="28.5">
      <c r="A983" s="46"/>
      <c r="B983" s="52"/>
      <c r="C983" s="15" t="s">
        <v>0</v>
      </c>
      <c r="D983" s="18">
        <f>F983+H983+J983+L983</f>
        <v>0</v>
      </c>
      <c r="E983" s="18">
        <f>G983+I983+K983+M983</f>
        <v>0</v>
      </c>
      <c r="F983" s="18">
        <f aca="true" t="shared" si="361" ref="F983:O983">F635</f>
        <v>0</v>
      </c>
      <c r="G983" s="18">
        <f t="shared" si="361"/>
        <v>0</v>
      </c>
      <c r="H983" s="18">
        <f t="shared" si="361"/>
        <v>0</v>
      </c>
      <c r="I983" s="18">
        <f t="shared" si="361"/>
        <v>0</v>
      </c>
      <c r="J983" s="18">
        <f t="shared" si="361"/>
        <v>0</v>
      </c>
      <c r="K983" s="18">
        <f t="shared" si="361"/>
        <v>0</v>
      </c>
      <c r="L983" s="18">
        <f t="shared" si="361"/>
        <v>0</v>
      </c>
      <c r="M983" s="18">
        <f t="shared" si="361"/>
        <v>0</v>
      </c>
      <c r="N983" s="18">
        <f t="shared" si="361"/>
        <v>0</v>
      </c>
      <c r="O983" s="18">
        <f t="shared" si="361"/>
        <v>0</v>
      </c>
      <c r="P983" s="37"/>
      <c r="Q983" s="37"/>
    </row>
    <row r="984" spans="1:17" s="5" customFormat="1" ht="28.5">
      <c r="A984" s="46"/>
      <c r="B984" s="52"/>
      <c r="C984" s="15" t="s">
        <v>1</v>
      </c>
      <c r="D984" s="18">
        <f aca="true" t="shared" si="362" ref="D984:D992">F984+H984+J984+L984</f>
        <v>18000</v>
      </c>
      <c r="E984" s="18">
        <f aca="true" t="shared" si="363" ref="E984:E992">G984+I984+K984+M984</f>
        <v>0</v>
      </c>
      <c r="F984" s="18">
        <f aca="true" t="shared" si="364" ref="F984:O984">F636</f>
        <v>18000</v>
      </c>
      <c r="G984" s="18">
        <f t="shared" si="364"/>
        <v>0</v>
      </c>
      <c r="H984" s="18">
        <f t="shared" si="364"/>
        <v>0</v>
      </c>
      <c r="I984" s="18">
        <f t="shared" si="364"/>
        <v>0</v>
      </c>
      <c r="J984" s="18">
        <f t="shared" si="364"/>
        <v>0</v>
      </c>
      <c r="K984" s="18">
        <f t="shared" si="364"/>
        <v>0</v>
      </c>
      <c r="L984" s="18">
        <f t="shared" si="364"/>
        <v>0</v>
      </c>
      <c r="M984" s="18">
        <f t="shared" si="364"/>
        <v>0</v>
      </c>
      <c r="N984" s="18">
        <f t="shared" si="364"/>
        <v>1367</v>
      </c>
      <c r="O984" s="18">
        <f t="shared" si="364"/>
        <v>0</v>
      </c>
      <c r="P984" s="37"/>
      <c r="Q984" s="37"/>
    </row>
    <row r="985" spans="1:17" s="5" customFormat="1" ht="28.5">
      <c r="A985" s="46"/>
      <c r="B985" s="52"/>
      <c r="C985" s="15" t="s">
        <v>31</v>
      </c>
      <c r="D985" s="18">
        <f t="shared" si="362"/>
        <v>271429.49</v>
      </c>
      <c r="E985" s="18">
        <f t="shared" si="363"/>
        <v>0</v>
      </c>
      <c r="F985" s="18">
        <f aca="true" t="shared" si="365" ref="F985:O985">F637</f>
        <v>271429.49</v>
      </c>
      <c r="G985" s="18">
        <f t="shared" si="365"/>
        <v>0</v>
      </c>
      <c r="H985" s="18">
        <f t="shared" si="365"/>
        <v>0</v>
      </c>
      <c r="I985" s="18">
        <f t="shared" si="365"/>
        <v>0</v>
      </c>
      <c r="J985" s="18">
        <f t="shared" si="365"/>
        <v>0</v>
      </c>
      <c r="K985" s="18">
        <f t="shared" si="365"/>
        <v>0</v>
      </c>
      <c r="L985" s="18">
        <f t="shared" si="365"/>
        <v>0</v>
      </c>
      <c r="M985" s="18">
        <f t="shared" si="365"/>
        <v>0</v>
      </c>
      <c r="N985" s="18">
        <f t="shared" si="365"/>
        <v>1155</v>
      </c>
      <c r="O985" s="18">
        <f t="shared" si="365"/>
        <v>0</v>
      </c>
      <c r="P985" s="37"/>
      <c r="Q985" s="37"/>
    </row>
    <row r="986" spans="1:17" s="5" customFormat="1" ht="28.5">
      <c r="A986" s="46"/>
      <c r="B986" s="52"/>
      <c r="C986" s="15" t="s">
        <v>32</v>
      </c>
      <c r="D986" s="18">
        <f t="shared" si="362"/>
        <v>278811.74</v>
      </c>
      <c r="E986" s="18">
        <f t="shared" si="363"/>
        <v>0</v>
      </c>
      <c r="F986" s="18">
        <f aca="true" t="shared" si="366" ref="F986:O986">F638</f>
        <v>278811.74</v>
      </c>
      <c r="G986" s="18">
        <f t="shared" si="366"/>
        <v>0</v>
      </c>
      <c r="H986" s="18">
        <f t="shared" si="366"/>
        <v>0</v>
      </c>
      <c r="I986" s="18">
        <f t="shared" si="366"/>
        <v>0</v>
      </c>
      <c r="J986" s="18">
        <f t="shared" si="366"/>
        <v>0</v>
      </c>
      <c r="K986" s="18">
        <f t="shared" si="366"/>
        <v>0</v>
      </c>
      <c r="L986" s="18">
        <f t="shared" si="366"/>
        <v>0</v>
      </c>
      <c r="M986" s="18">
        <f t="shared" si="366"/>
        <v>0</v>
      </c>
      <c r="N986" s="18">
        <f t="shared" si="366"/>
        <v>1063</v>
      </c>
      <c r="O986" s="18">
        <f t="shared" si="366"/>
        <v>0</v>
      </c>
      <c r="P986" s="37"/>
      <c r="Q986" s="37"/>
    </row>
    <row r="987" spans="1:17" s="5" customFormat="1" ht="28.5">
      <c r="A987" s="46"/>
      <c r="B987" s="52"/>
      <c r="C987" s="15" t="s">
        <v>33</v>
      </c>
      <c r="D987" s="18">
        <f t="shared" si="362"/>
        <v>307595.6</v>
      </c>
      <c r="E987" s="18">
        <f t="shared" si="363"/>
        <v>0</v>
      </c>
      <c r="F987" s="18">
        <f aca="true" t="shared" si="367" ref="F987:O987">F639</f>
        <v>307595.6</v>
      </c>
      <c r="G987" s="18">
        <f t="shared" si="367"/>
        <v>0</v>
      </c>
      <c r="H987" s="18">
        <f t="shared" si="367"/>
        <v>0</v>
      </c>
      <c r="I987" s="18">
        <f t="shared" si="367"/>
        <v>0</v>
      </c>
      <c r="J987" s="18">
        <f t="shared" si="367"/>
        <v>0</v>
      </c>
      <c r="K987" s="18">
        <f t="shared" si="367"/>
        <v>0</v>
      </c>
      <c r="L987" s="18">
        <f t="shared" si="367"/>
        <v>0</v>
      </c>
      <c r="M987" s="18">
        <f t="shared" si="367"/>
        <v>0</v>
      </c>
      <c r="N987" s="18">
        <f t="shared" si="367"/>
        <v>885</v>
      </c>
      <c r="O987" s="18">
        <f t="shared" si="367"/>
        <v>0</v>
      </c>
      <c r="P987" s="37"/>
      <c r="Q987" s="37"/>
    </row>
    <row r="988" spans="1:17" s="5" customFormat="1" ht="28.5">
      <c r="A988" s="46"/>
      <c r="B988" s="52"/>
      <c r="C988" s="15" t="s">
        <v>36</v>
      </c>
      <c r="D988" s="18">
        <f t="shared" si="362"/>
        <v>345908.14</v>
      </c>
      <c r="E988" s="18">
        <f t="shared" si="363"/>
        <v>0</v>
      </c>
      <c r="F988" s="18">
        <f aca="true" t="shared" si="368" ref="F988:O988">F640</f>
        <v>345908.14</v>
      </c>
      <c r="G988" s="18">
        <f t="shared" si="368"/>
        <v>0</v>
      </c>
      <c r="H988" s="18">
        <f t="shared" si="368"/>
        <v>0</v>
      </c>
      <c r="I988" s="18">
        <f t="shared" si="368"/>
        <v>0</v>
      </c>
      <c r="J988" s="18">
        <f t="shared" si="368"/>
        <v>0</v>
      </c>
      <c r="K988" s="18">
        <f t="shared" si="368"/>
        <v>0</v>
      </c>
      <c r="L988" s="18">
        <f t="shared" si="368"/>
        <v>0</v>
      </c>
      <c r="M988" s="18">
        <f t="shared" si="368"/>
        <v>0</v>
      </c>
      <c r="N988" s="18">
        <f t="shared" si="368"/>
        <v>1125</v>
      </c>
      <c r="O988" s="18">
        <f t="shared" si="368"/>
        <v>0</v>
      </c>
      <c r="P988" s="37"/>
      <c r="Q988" s="37"/>
    </row>
    <row r="989" spans="1:17" s="5" customFormat="1" ht="28.5">
      <c r="A989" s="46"/>
      <c r="B989" s="52"/>
      <c r="C989" s="15" t="s">
        <v>37</v>
      </c>
      <c r="D989" s="18">
        <f t="shared" si="362"/>
        <v>313148.14</v>
      </c>
      <c r="E989" s="18">
        <f t="shared" si="363"/>
        <v>0</v>
      </c>
      <c r="F989" s="18">
        <f aca="true" t="shared" si="369" ref="F989:O989">F641</f>
        <v>313148.14</v>
      </c>
      <c r="G989" s="18">
        <f t="shared" si="369"/>
        <v>0</v>
      </c>
      <c r="H989" s="18">
        <f t="shared" si="369"/>
        <v>0</v>
      </c>
      <c r="I989" s="18">
        <f t="shared" si="369"/>
        <v>0</v>
      </c>
      <c r="J989" s="18">
        <f t="shared" si="369"/>
        <v>0</v>
      </c>
      <c r="K989" s="18">
        <f t="shared" si="369"/>
        <v>0</v>
      </c>
      <c r="L989" s="18">
        <f t="shared" si="369"/>
        <v>0</v>
      </c>
      <c r="M989" s="18">
        <f t="shared" si="369"/>
        <v>0</v>
      </c>
      <c r="N989" s="18">
        <f t="shared" si="369"/>
        <v>402</v>
      </c>
      <c r="O989" s="18">
        <f t="shared" si="369"/>
        <v>0</v>
      </c>
      <c r="P989" s="37"/>
      <c r="Q989" s="37"/>
    </row>
    <row r="990" spans="1:17" s="5" customFormat="1" ht="28.5">
      <c r="A990" s="46"/>
      <c r="B990" s="52"/>
      <c r="C990" s="15" t="s">
        <v>38</v>
      </c>
      <c r="D990" s="18">
        <f t="shared" si="362"/>
        <v>380061.07999999996</v>
      </c>
      <c r="E990" s="18">
        <f t="shared" si="363"/>
        <v>0</v>
      </c>
      <c r="F990" s="18">
        <f aca="true" t="shared" si="370" ref="F990:O990">F642</f>
        <v>380061.07999999996</v>
      </c>
      <c r="G990" s="18">
        <f t="shared" si="370"/>
        <v>0</v>
      </c>
      <c r="H990" s="18">
        <f t="shared" si="370"/>
        <v>0</v>
      </c>
      <c r="I990" s="18">
        <f t="shared" si="370"/>
        <v>0</v>
      </c>
      <c r="J990" s="18">
        <f t="shared" si="370"/>
        <v>0</v>
      </c>
      <c r="K990" s="18">
        <f t="shared" si="370"/>
        <v>0</v>
      </c>
      <c r="L990" s="18">
        <f t="shared" si="370"/>
        <v>0</v>
      </c>
      <c r="M990" s="18">
        <f t="shared" si="370"/>
        <v>0</v>
      </c>
      <c r="N990" s="18">
        <f t="shared" si="370"/>
        <v>1057</v>
      </c>
      <c r="O990" s="18">
        <f t="shared" si="370"/>
        <v>0</v>
      </c>
      <c r="P990" s="37"/>
      <c r="Q990" s="37"/>
    </row>
    <row r="991" spans="1:17" s="5" customFormat="1" ht="28.5">
      <c r="A991" s="46"/>
      <c r="B991" s="52"/>
      <c r="C991" s="15" t="s">
        <v>39</v>
      </c>
      <c r="D991" s="18">
        <f t="shared" si="362"/>
        <v>376076.83999999997</v>
      </c>
      <c r="E991" s="18">
        <f t="shared" si="363"/>
        <v>0</v>
      </c>
      <c r="F991" s="18">
        <f aca="true" t="shared" si="371" ref="F991:O991">F643</f>
        <v>376076.83999999997</v>
      </c>
      <c r="G991" s="18">
        <f t="shared" si="371"/>
        <v>0</v>
      </c>
      <c r="H991" s="18">
        <f t="shared" si="371"/>
        <v>0</v>
      </c>
      <c r="I991" s="18">
        <f t="shared" si="371"/>
        <v>0</v>
      </c>
      <c r="J991" s="18">
        <f t="shared" si="371"/>
        <v>0</v>
      </c>
      <c r="K991" s="18">
        <f t="shared" si="371"/>
        <v>0</v>
      </c>
      <c r="L991" s="18">
        <f t="shared" si="371"/>
        <v>0</v>
      </c>
      <c r="M991" s="18">
        <f t="shared" si="371"/>
        <v>0</v>
      </c>
      <c r="N991" s="18">
        <f t="shared" si="371"/>
        <v>1039</v>
      </c>
      <c r="O991" s="18">
        <f t="shared" si="371"/>
        <v>0</v>
      </c>
      <c r="P991" s="37"/>
      <c r="Q991" s="37"/>
    </row>
    <row r="992" spans="1:17" s="5" customFormat="1" ht="28.5">
      <c r="A992" s="46"/>
      <c r="B992" s="52"/>
      <c r="C992" s="15" t="s">
        <v>40</v>
      </c>
      <c r="D992" s="18">
        <f t="shared" si="362"/>
        <v>516622.64</v>
      </c>
      <c r="E992" s="18">
        <f t="shared" si="363"/>
        <v>0</v>
      </c>
      <c r="F992" s="18">
        <f aca="true" t="shared" si="372" ref="F992:M992">F644</f>
        <v>516622.64</v>
      </c>
      <c r="G992" s="18">
        <f t="shared" si="372"/>
        <v>0</v>
      </c>
      <c r="H992" s="18">
        <f t="shared" si="372"/>
        <v>0</v>
      </c>
      <c r="I992" s="18">
        <f t="shared" si="372"/>
        <v>0</v>
      </c>
      <c r="J992" s="18">
        <f t="shared" si="372"/>
        <v>0</v>
      </c>
      <c r="K992" s="18">
        <f t="shared" si="372"/>
        <v>0</v>
      </c>
      <c r="L992" s="18">
        <f t="shared" si="372"/>
        <v>0</v>
      </c>
      <c r="M992" s="18">
        <f t="shared" si="372"/>
        <v>0</v>
      </c>
      <c r="N992" s="18">
        <v>1000</v>
      </c>
      <c r="O992" s="18">
        <f>O644</f>
        <v>0</v>
      </c>
      <c r="P992" s="37"/>
      <c r="Q992" s="37"/>
    </row>
    <row r="993" spans="1:17" s="5" customFormat="1" ht="14.25">
      <c r="A993" s="52"/>
      <c r="B993" s="52" t="s">
        <v>43</v>
      </c>
      <c r="C993" s="15" t="s">
        <v>13</v>
      </c>
      <c r="D993" s="18">
        <f aca="true" t="shared" si="373" ref="D993:I993">SUM(D995:D1004)</f>
        <v>22218274.235</v>
      </c>
      <c r="E993" s="18">
        <f t="shared" si="373"/>
        <v>0</v>
      </c>
      <c r="F993" s="18">
        <f t="shared" si="373"/>
        <v>3872586.3300000005</v>
      </c>
      <c r="G993" s="18">
        <f t="shared" si="373"/>
        <v>0</v>
      </c>
      <c r="H993" s="18">
        <f t="shared" si="373"/>
        <v>0</v>
      </c>
      <c r="I993" s="18">
        <f t="shared" si="373"/>
        <v>0</v>
      </c>
      <c r="J993" s="18">
        <f aca="true" t="shared" si="374" ref="J993:O993">SUM(J995:J1004)</f>
        <v>18345687.904999997</v>
      </c>
      <c r="K993" s="18">
        <f t="shared" si="374"/>
        <v>0</v>
      </c>
      <c r="L993" s="18">
        <f t="shared" si="374"/>
        <v>0</v>
      </c>
      <c r="M993" s="18">
        <f t="shared" si="374"/>
        <v>0</v>
      </c>
      <c r="N993" s="18">
        <f t="shared" si="374"/>
        <v>30628</v>
      </c>
      <c r="O993" s="18">
        <f t="shared" si="374"/>
        <v>0</v>
      </c>
      <c r="P993" s="37"/>
      <c r="Q993" s="37"/>
    </row>
    <row r="994" spans="1:17" s="5" customFormat="1" ht="28.5">
      <c r="A994" s="52"/>
      <c r="B994" s="52"/>
      <c r="C994" s="15" t="s">
        <v>186</v>
      </c>
      <c r="D994" s="18">
        <f>F994+H994+J994+L994</f>
        <v>0</v>
      </c>
      <c r="E994" s="18">
        <f>G994+I994+K994+M994</f>
        <v>0</v>
      </c>
      <c r="F994" s="18">
        <v>0</v>
      </c>
      <c r="G994" s="18">
        <v>0</v>
      </c>
      <c r="H994" s="18">
        <v>0</v>
      </c>
      <c r="I994" s="18">
        <v>0</v>
      </c>
      <c r="J994" s="18">
        <v>0</v>
      </c>
      <c r="K994" s="18">
        <v>0</v>
      </c>
      <c r="L994" s="18">
        <v>0</v>
      </c>
      <c r="M994" s="18">
        <v>0</v>
      </c>
      <c r="N994" s="18">
        <v>0</v>
      </c>
      <c r="O994" s="18">
        <v>0</v>
      </c>
      <c r="P994" s="37"/>
      <c r="Q994" s="37"/>
    </row>
    <row r="995" spans="1:17" s="5" customFormat="1" ht="28.5">
      <c r="A995" s="52"/>
      <c r="B995" s="52"/>
      <c r="C995" s="15" t="s">
        <v>0</v>
      </c>
      <c r="D995" s="18">
        <f>F995+H995+J995+L995</f>
        <v>1750</v>
      </c>
      <c r="E995" s="18">
        <f>G995+I995+K995+M995</f>
        <v>0</v>
      </c>
      <c r="F995" s="18">
        <f aca="true" t="shared" si="375" ref="F995:O995">F622+F983</f>
        <v>1750</v>
      </c>
      <c r="G995" s="18">
        <f t="shared" si="375"/>
        <v>0</v>
      </c>
      <c r="H995" s="18">
        <f t="shared" si="375"/>
        <v>0</v>
      </c>
      <c r="I995" s="18">
        <f t="shared" si="375"/>
        <v>0</v>
      </c>
      <c r="J995" s="18">
        <f t="shared" si="375"/>
        <v>0</v>
      </c>
      <c r="K995" s="18">
        <f t="shared" si="375"/>
        <v>0</v>
      </c>
      <c r="L995" s="18">
        <f t="shared" si="375"/>
        <v>0</v>
      </c>
      <c r="M995" s="18">
        <f t="shared" si="375"/>
        <v>0</v>
      </c>
      <c r="N995" s="18">
        <f t="shared" si="375"/>
        <v>50.00000000000015</v>
      </c>
      <c r="O995" s="18">
        <f t="shared" si="375"/>
        <v>0</v>
      </c>
      <c r="P995" s="37"/>
      <c r="Q995" s="37"/>
    </row>
    <row r="996" spans="1:17" s="5" customFormat="1" ht="28.5">
      <c r="A996" s="52"/>
      <c r="B996" s="52"/>
      <c r="C996" s="15" t="s">
        <v>1</v>
      </c>
      <c r="D996" s="18">
        <f aca="true" t="shared" si="376" ref="D996:D1004">F996+H996+J996+L996</f>
        <v>26750</v>
      </c>
      <c r="E996" s="18">
        <f aca="true" t="shared" si="377" ref="E996:E1004">G996+I996+K996+M996</f>
        <v>0</v>
      </c>
      <c r="F996" s="18">
        <f aca="true" t="shared" si="378" ref="F996:O996">F623+F984</f>
        <v>26750</v>
      </c>
      <c r="G996" s="18">
        <f t="shared" si="378"/>
        <v>0</v>
      </c>
      <c r="H996" s="18">
        <f t="shared" si="378"/>
        <v>0</v>
      </c>
      <c r="I996" s="18">
        <f t="shared" si="378"/>
        <v>0</v>
      </c>
      <c r="J996" s="18">
        <f t="shared" si="378"/>
        <v>0</v>
      </c>
      <c r="K996" s="18">
        <f t="shared" si="378"/>
        <v>0</v>
      </c>
      <c r="L996" s="18">
        <f t="shared" si="378"/>
        <v>0</v>
      </c>
      <c r="M996" s="18">
        <f t="shared" si="378"/>
        <v>0</v>
      </c>
      <c r="N996" s="18">
        <f t="shared" si="378"/>
        <v>1617.0000000000002</v>
      </c>
      <c r="O996" s="18">
        <f t="shared" si="378"/>
        <v>0</v>
      </c>
      <c r="P996" s="37"/>
      <c r="Q996" s="37"/>
    </row>
    <row r="997" spans="1:17" s="5" customFormat="1" ht="28.5">
      <c r="A997" s="52"/>
      <c r="B997" s="52"/>
      <c r="C997" s="15" t="s">
        <v>31</v>
      </c>
      <c r="D997" s="18">
        <f t="shared" si="376"/>
        <v>1821710.3900000001</v>
      </c>
      <c r="E997" s="18">
        <f t="shared" si="377"/>
        <v>0</v>
      </c>
      <c r="F997" s="18">
        <f aca="true" t="shared" si="379" ref="F997:O997">F624+F985</f>
        <v>394342.58999999997</v>
      </c>
      <c r="G997" s="18">
        <f t="shared" si="379"/>
        <v>0</v>
      </c>
      <c r="H997" s="18">
        <f t="shared" si="379"/>
        <v>0</v>
      </c>
      <c r="I997" s="18">
        <f t="shared" si="379"/>
        <v>0</v>
      </c>
      <c r="J997" s="18">
        <f t="shared" si="379"/>
        <v>1427367.8</v>
      </c>
      <c r="K997" s="18">
        <f t="shared" si="379"/>
        <v>0</v>
      </c>
      <c r="L997" s="18">
        <f t="shared" si="379"/>
        <v>0</v>
      </c>
      <c r="M997" s="18">
        <f t="shared" si="379"/>
        <v>0</v>
      </c>
      <c r="N997" s="18">
        <f t="shared" si="379"/>
        <v>4505</v>
      </c>
      <c r="O997" s="18">
        <f t="shared" si="379"/>
        <v>0</v>
      </c>
      <c r="P997" s="37"/>
      <c r="Q997" s="37"/>
    </row>
    <row r="998" spans="1:17" s="5" customFormat="1" ht="28.5">
      <c r="A998" s="52"/>
      <c r="B998" s="52"/>
      <c r="C998" s="15" t="s">
        <v>32</v>
      </c>
      <c r="D998" s="18">
        <f t="shared" si="376"/>
        <v>1529558.08</v>
      </c>
      <c r="E998" s="18">
        <f t="shared" si="377"/>
        <v>0</v>
      </c>
      <c r="F998" s="18">
        <f aca="true" t="shared" si="380" ref="F998:O998">F625+F986</f>
        <v>400152.76</v>
      </c>
      <c r="G998" s="18">
        <f t="shared" si="380"/>
        <v>0</v>
      </c>
      <c r="H998" s="18">
        <f t="shared" si="380"/>
        <v>0</v>
      </c>
      <c r="I998" s="18">
        <f t="shared" si="380"/>
        <v>0</v>
      </c>
      <c r="J998" s="18">
        <f t="shared" si="380"/>
        <v>1129405.32</v>
      </c>
      <c r="K998" s="18">
        <f t="shared" si="380"/>
        <v>0</v>
      </c>
      <c r="L998" s="18">
        <f t="shared" si="380"/>
        <v>0</v>
      </c>
      <c r="M998" s="18">
        <f t="shared" si="380"/>
        <v>0</v>
      </c>
      <c r="N998" s="18">
        <f t="shared" si="380"/>
        <v>3863</v>
      </c>
      <c r="O998" s="18">
        <f t="shared" si="380"/>
        <v>0</v>
      </c>
      <c r="P998" s="37"/>
      <c r="Q998" s="37"/>
    </row>
    <row r="999" spans="1:17" s="5" customFormat="1" ht="28.5">
      <c r="A999" s="52"/>
      <c r="B999" s="52"/>
      <c r="C999" s="15" t="s">
        <v>33</v>
      </c>
      <c r="D999" s="18">
        <f t="shared" si="376"/>
        <v>1632015.52</v>
      </c>
      <c r="E999" s="18">
        <f t="shared" si="377"/>
        <v>0</v>
      </c>
      <c r="F999" s="18">
        <f aca="true" t="shared" si="381" ref="F999:O999">F626+F987</f>
        <v>440492.44</v>
      </c>
      <c r="G999" s="18">
        <f t="shared" si="381"/>
        <v>0</v>
      </c>
      <c r="H999" s="18">
        <f t="shared" si="381"/>
        <v>0</v>
      </c>
      <c r="I999" s="18">
        <f t="shared" si="381"/>
        <v>0</v>
      </c>
      <c r="J999" s="18">
        <f t="shared" si="381"/>
        <v>1191523.08</v>
      </c>
      <c r="K999" s="18">
        <f t="shared" si="381"/>
        <v>0</v>
      </c>
      <c r="L999" s="18">
        <f t="shared" si="381"/>
        <v>0</v>
      </c>
      <c r="M999" s="18">
        <f t="shared" si="381"/>
        <v>0</v>
      </c>
      <c r="N999" s="18">
        <f t="shared" si="381"/>
        <v>3245</v>
      </c>
      <c r="O999" s="18">
        <f t="shared" si="381"/>
        <v>0</v>
      </c>
      <c r="P999" s="37"/>
      <c r="Q999" s="37"/>
    </row>
    <row r="1000" spans="1:17" ht="28.5">
      <c r="A1000" s="52"/>
      <c r="B1000" s="52"/>
      <c r="C1000" s="15" t="s">
        <v>36</v>
      </c>
      <c r="D1000" s="18">
        <f t="shared" si="376"/>
        <v>2023407.205</v>
      </c>
      <c r="E1000" s="18">
        <f t="shared" si="377"/>
        <v>0</v>
      </c>
      <c r="F1000" s="18">
        <f aca="true" t="shared" si="382" ref="F1000:O1000">F627+F988</f>
        <v>497917.1</v>
      </c>
      <c r="G1000" s="18">
        <f t="shared" si="382"/>
        <v>0</v>
      </c>
      <c r="H1000" s="18">
        <f t="shared" si="382"/>
        <v>0</v>
      </c>
      <c r="I1000" s="18">
        <f t="shared" si="382"/>
        <v>0</v>
      </c>
      <c r="J1000" s="18">
        <f t="shared" si="382"/>
        <v>1525490.105</v>
      </c>
      <c r="K1000" s="18">
        <f t="shared" si="382"/>
        <v>0</v>
      </c>
      <c r="L1000" s="18">
        <f t="shared" si="382"/>
        <v>0</v>
      </c>
      <c r="M1000" s="18">
        <f t="shared" si="382"/>
        <v>0</v>
      </c>
      <c r="N1000" s="18">
        <f t="shared" si="382"/>
        <v>4000</v>
      </c>
      <c r="O1000" s="18">
        <f t="shared" si="382"/>
        <v>0</v>
      </c>
      <c r="P1000" s="37"/>
      <c r="Q1000" s="37"/>
    </row>
    <row r="1001" spans="1:17" ht="28.5">
      <c r="A1001" s="52"/>
      <c r="B1001" s="52"/>
      <c r="C1001" s="15" t="s">
        <v>37</v>
      </c>
      <c r="D1001" s="18">
        <f t="shared" si="376"/>
        <v>2810270.74</v>
      </c>
      <c r="E1001" s="18">
        <f t="shared" si="377"/>
        <v>0</v>
      </c>
      <c r="F1001" s="18">
        <f aca="true" t="shared" si="383" ref="F1001:O1001">F628+F989</f>
        <v>323649.14</v>
      </c>
      <c r="G1001" s="18">
        <f t="shared" si="383"/>
        <v>0</v>
      </c>
      <c r="H1001" s="18">
        <f t="shared" si="383"/>
        <v>0</v>
      </c>
      <c r="I1001" s="18">
        <f t="shared" si="383"/>
        <v>0</v>
      </c>
      <c r="J1001" s="18">
        <f t="shared" si="383"/>
        <v>2486621.6</v>
      </c>
      <c r="K1001" s="18">
        <f t="shared" si="383"/>
        <v>0</v>
      </c>
      <c r="L1001" s="18">
        <f t="shared" si="383"/>
        <v>0</v>
      </c>
      <c r="M1001" s="18">
        <f t="shared" si="383"/>
        <v>0</v>
      </c>
      <c r="N1001" s="18">
        <f t="shared" si="383"/>
        <v>2502</v>
      </c>
      <c r="O1001" s="18">
        <f t="shared" si="383"/>
        <v>0</v>
      </c>
      <c r="P1001" s="37"/>
      <c r="Q1001" s="37"/>
    </row>
    <row r="1002" spans="1:17" ht="28.5">
      <c r="A1002" s="52"/>
      <c r="B1002" s="52"/>
      <c r="C1002" s="15" t="s">
        <v>38</v>
      </c>
      <c r="D1002" s="18">
        <f t="shared" si="376"/>
        <v>3732166.1800000006</v>
      </c>
      <c r="E1002" s="18">
        <f t="shared" si="377"/>
        <v>0</v>
      </c>
      <c r="F1002" s="18">
        <f aca="true" t="shared" si="384" ref="F1002:O1002">F629+F990</f>
        <v>525806.78</v>
      </c>
      <c r="G1002" s="18">
        <f t="shared" si="384"/>
        <v>0</v>
      </c>
      <c r="H1002" s="18">
        <f t="shared" si="384"/>
        <v>0</v>
      </c>
      <c r="I1002" s="18">
        <f t="shared" si="384"/>
        <v>0</v>
      </c>
      <c r="J1002" s="18">
        <f t="shared" si="384"/>
        <v>3206359.4000000004</v>
      </c>
      <c r="K1002" s="18">
        <f t="shared" si="384"/>
        <v>0</v>
      </c>
      <c r="L1002" s="18">
        <f t="shared" si="384"/>
        <v>0</v>
      </c>
      <c r="M1002" s="18">
        <f t="shared" si="384"/>
        <v>0</v>
      </c>
      <c r="N1002" s="18">
        <f t="shared" si="384"/>
        <v>3507</v>
      </c>
      <c r="O1002" s="18">
        <f t="shared" si="384"/>
        <v>0</v>
      </c>
      <c r="P1002" s="37"/>
      <c r="Q1002" s="37"/>
    </row>
    <row r="1003" spans="1:17" ht="28.5">
      <c r="A1003" s="52"/>
      <c r="B1003" s="52"/>
      <c r="C1003" s="15" t="s">
        <v>39</v>
      </c>
      <c r="D1003" s="18">
        <f t="shared" si="376"/>
        <v>5019616.76</v>
      </c>
      <c r="E1003" s="18">
        <f t="shared" si="377"/>
        <v>0</v>
      </c>
      <c r="F1003" s="18">
        <f aca="true" t="shared" si="385" ref="F1003:O1003">F630+F991</f>
        <v>560590.36</v>
      </c>
      <c r="G1003" s="18">
        <f t="shared" si="385"/>
        <v>0</v>
      </c>
      <c r="H1003" s="18">
        <f t="shared" si="385"/>
        <v>0</v>
      </c>
      <c r="I1003" s="18">
        <f t="shared" si="385"/>
        <v>0</v>
      </c>
      <c r="J1003" s="18">
        <f t="shared" si="385"/>
        <v>4459026.399999999</v>
      </c>
      <c r="K1003" s="18">
        <f t="shared" si="385"/>
        <v>0</v>
      </c>
      <c r="L1003" s="18">
        <f t="shared" si="385"/>
        <v>0</v>
      </c>
      <c r="M1003" s="18">
        <f t="shared" si="385"/>
        <v>0</v>
      </c>
      <c r="N1003" s="18">
        <f t="shared" si="385"/>
        <v>4539</v>
      </c>
      <c r="O1003" s="18">
        <f t="shared" si="385"/>
        <v>0</v>
      </c>
      <c r="P1003" s="37"/>
      <c r="Q1003" s="37"/>
    </row>
    <row r="1004" spans="1:17" ht="28.5">
      <c r="A1004" s="52"/>
      <c r="B1004" s="52"/>
      <c r="C1004" s="15" t="s">
        <v>40</v>
      </c>
      <c r="D1004" s="18">
        <f t="shared" si="376"/>
        <v>3621029.36</v>
      </c>
      <c r="E1004" s="18">
        <f t="shared" si="377"/>
        <v>0</v>
      </c>
      <c r="F1004" s="18">
        <f aca="true" t="shared" si="386" ref="F1004:O1004">F631+F992</f>
        <v>701135.16</v>
      </c>
      <c r="G1004" s="18">
        <f t="shared" si="386"/>
        <v>0</v>
      </c>
      <c r="H1004" s="18">
        <f t="shared" si="386"/>
        <v>0</v>
      </c>
      <c r="I1004" s="18">
        <f t="shared" si="386"/>
        <v>0</v>
      </c>
      <c r="J1004" s="18">
        <f t="shared" si="386"/>
        <v>2919894.1999999997</v>
      </c>
      <c r="K1004" s="18">
        <f t="shared" si="386"/>
        <v>0</v>
      </c>
      <c r="L1004" s="18">
        <f t="shared" si="386"/>
        <v>0</v>
      </c>
      <c r="M1004" s="18">
        <f t="shared" si="386"/>
        <v>0</v>
      </c>
      <c r="N1004" s="18">
        <f t="shared" si="386"/>
        <v>2800</v>
      </c>
      <c r="O1004" s="18">
        <f t="shared" si="386"/>
        <v>0</v>
      </c>
      <c r="P1004" s="37"/>
      <c r="Q1004" s="37"/>
    </row>
  </sheetData>
  <sheetProtection/>
  <mergeCells count="267">
    <mergeCell ref="A969:A980"/>
    <mergeCell ref="B969:B980"/>
    <mergeCell ref="P969:Q980"/>
    <mergeCell ref="B345:B356"/>
    <mergeCell ref="B657:B668"/>
    <mergeCell ref="P657:Q668"/>
    <mergeCell ref="P345:Q356"/>
    <mergeCell ref="A357:A368"/>
    <mergeCell ref="P441:Q452"/>
    <mergeCell ref="P536:Q547"/>
    <mergeCell ref="A321:A332"/>
    <mergeCell ref="P285:Q296"/>
    <mergeCell ref="A957:A968"/>
    <mergeCell ref="B957:B968"/>
    <mergeCell ref="P957:Q968"/>
    <mergeCell ref="P608:Q619"/>
    <mergeCell ref="P596:Q607"/>
    <mergeCell ref="A584:A595"/>
    <mergeCell ref="B584:B595"/>
    <mergeCell ref="P321:Q332"/>
    <mergeCell ref="A236:A247"/>
    <mergeCell ref="P91:Q102"/>
    <mergeCell ref="A103:A114"/>
    <mergeCell ref="B103:B114"/>
    <mergeCell ref="P103:Q114"/>
    <mergeCell ref="A115:Q115"/>
    <mergeCell ref="P236:Q247"/>
    <mergeCell ref="B236:B247"/>
    <mergeCell ref="P128:Q139"/>
    <mergeCell ref="A297:A308"/>
    <mergeCell ref="A284:Q284"/>
    <mergeCell ref="A272:A283"/>
    <mergeCell ref="B272:B283"/>
    <mergeCell ref="P272:Q283"/>
    <mergeCell ref="A260:A271"/>
    <mergeCell ref="P200:Q211"/>
    <mergeCell ref="A152:A163"/>
    <mergeCell ref="B152:B163"/>
    <mergeCell ref="P152:Q163"/>
    <mergeCell ref="P260:Q271"/>
    <mergeCell ref="B260:B271"/>
    <mergeCell ref="B212:B223"/>
    <mergeCell ref="P212:Q223"/>
    <mergeCell ref="A224:A235"/>
    <mergeCell ref="B200:B211"/>
    <mergeCell ref="B224:B235"/>
    <mergeCell ref="P224:Q235"/>
    <mergeCell ref="P309:Q320"/>
    <mergeCell ref="P248:Q259"/>
    <mergeCell ref="P31:Q42"/>
    <mergeCell ref="B116:B127"/>
    <mergeCell ref="P116:Q127"/>
    <mergeCell ref="A164:A175"/>
    <mergeCell ref="B164:B175"/>
    <mergeCell ref="P164:Q175"/>
    <mergeCell ref="B55:B66"/>
    <mergeCell ref="A140:A151"/>
    <mergeCell ref="B140:B151"/>
    <mergeCell ref="P140:Q151"/>
    <mergeCell ref="B357:B368"/>
    <mergeCell ref="P357:Q368"/>
    <mergeCell ref="A116:A127"/>
    <mergeCell ref="A91:A102"/>
    <mergeCell ref="B91:B102"/>
    <mergeCell ref="A345:A356"/>
    <mergeCell ref="B309:B320"/>
    <mergeCell ref="B176:B187"/>
    <mergeCell ref="P176:Q187"/>
    <mergeCell ref="A188:A199"/>
    <mergeCell ref="B369:B380"/>
    <mergeCell ref="P14:Q14"/>
    <mergeCell ref="P16:Q16"/>
    <mergeCell ref="L12:M12"/>
    <mergeCell ref="P11:Q13"/>
    <mergeCell ref="P55:Q66"/>
    <mergeCell ref="P17:Q28"/>
    <mergeCell ref="N11:O12"/>
    <mergeCell ref="A29:Q29"/>
    <mergeCell ref="A30:Q30"/>
    <mergeCell ref="H12:I12"/>
    <mergeCell ref="A981:A992"/>
    <mergeCell ref="B981:B992"/>
    <mergeCell ref="P15:Q15"/>
    <mergeCell ref="B632:C632"/>
    <mergeCell ref="A369:A380"/>
    <mergeCell ref="P297:Q308"/>
    <mergeCell ref="B15:C15"/>
    <mergeCell ref="B333:B344"/>
    <mergeCell ref="B405:B416"/>
    <mergeCell ref="A548:A559"/>
    <mergeCell ref="A8:Q8"/>
    <mergeCell ref="A11:A13"/>
    <mergeCell ref="B11:B13"/>
    <mergeCell ref="C11:C13"/>
    <mergeCell ref="D11:E12"/>
    <mergeCell ref="J12:K12"/>
    <mergeCell ref="A9:Q9"/>
    <mergeCell ref="F11:M11"/>
    <mergeCell ref="F12:G12"/>
    <mergeCell ref="B417:B428"/>
    <mergeCell ref="P453:Q464"/>
    <mergeCell ref="P465:Q476"/>
    <mergeCell ref="P572:Q583"/>
    <mergeCell ref="B128:B139"/>
    <mergeCell ref="B31:B42"/>
    <mergeCell ref="B248:B259"/>
    <mergeCell ref="A43:A54"/>
    <mergeCell ref="B43:B54"/>
    <mergeCell ref="B67:B78"/>
    <mergeCell ref="A79:A90"/>
    <mergeCell ref="B79:B90"/>
    <mergeCell ref="B188:B199"/>
    <mergeCell ref="A200:A211"/>
    <mergeCell ref="B16:C16"/>
    <mergeCell ref="A55:A66"/>
    <mergeCell ref="A67:A78"/>
    <mergeCell ref="B17:B28"/>
    <mergeCell ref="A17:A28"/>
    <mergeCell ref="A993:A1004"/>
    <mergeCell ref="B993:B1004"/>
    <mergeCell ref="P993:Q1004"/>
    <mergeCell ref="P43:Q54"/>
    <mergeCell ref="A285:A296"/>
    <mergeCell ref="A128:A139"/>
    <mergeCell ref="B453:B464"/>
    <mergeCell ref="B381:B392"/>
    <mergeCell ref="P381:Q392"/>
    <mergeCell ref="A405:A416"/>
    <mergeCell ref="A212:A223"/>
    <mergeCell ref="A248:A259"/>
    <mergeCell ref="B465:B476"/>
    <mergeCell ref="A309:A320"/>
    <mergeCell ref="A441:A452"/>
    <mergeCell ref="A381:A392"/>
    <mergeCell ref="B297:B308"/>
    <mergeCell ref="A429:A440"/>
    <mergeCell ref="B429:B440"/>
    <mergeCell ref="A453:A464"/>
    <mergeCell ref="P393:Q404"/>
    <mergeCell ref="P981:Q992"/>
    <mergeCell ref="P67:Q78"/>
    <mergeCell ref="P188:Q199"/>
    <mergeCell ref="P333:Q344"/>
    <mergeCell ref="P632:Q632"/>
    <mergeCell ref="P429:Q440"/>
    <mergeCell ref="P79:Q90"/>
    <mergeCell ref="P512:Q523"/>
    <mergeCell ref="A31:A42"/>
    <mergeCell ref="A176:A187"/>
    <mergeCell ref="A417:A428"/>
    <mergeCell ref="P417:Q428"/>
    <mergeCell ref="P405:Q416"/>
    <mergeCell ref="B285:B296"/>
    <mergeCell ref="A333:A344"/>
    <mergeCell ref="B321:B332"/>
    <mergeCell ref="P369:Q380"/>
    <mergeCell ref="P620:Q631"/>
    <mergeCell ref="B596:B607"/>
    <mergeCell ref="B477:B488"/>
    <mergeCell ref="B501:B511"/>
    <mergeCell ref="P584:Q595"/>
    <mergeCell ref="P477:Q488"/>
    <mergeCell ref="B524:B535"/>
    <mergeCell ref="B548:B559"/>
    <mergeCell ref="P501:Q511"/>
    <mergeCell ref="B560:B571"/>
    <mergeCell ref="P633:Q644"/>
    <mergeCell ref="P548:Q559"/>
    <mergeCell ref="A524:A535"/>
    <mergeCell ref="A489:A500"/>
    <mergeCell ref="B489:B500"/>
    <mergeCell ref="P489:Q500"/>
    <mergeCell ref="A501:A511"/>
    <mergeCell ref="P560:Q571"/>
    <mergeCell ref="A620:A631"/>
    <mergeCell ref="B620:B631"/>
    <mergeCell ref="B441:B452"/>
    <mergeCell ref="A608:A619"/>
    <mergeCell ref="B608:B619"/>
    <mergeCell ref="A465:A476"/>
    <mergeCell ref="B572:B583"/>
    <mergeCell ref="A596:A607"/>
    <mergeCell ref="A572:A583"/>
    <mergeCell ref="A477:A488"/>
    <mergeCell ref="A536:A547"/>
    <mergeCell ref="B536:B547"/>
    <mergeCell ref="A693:A716"/>
    <mergeCell ref="U3:X4"/>
    <mergeCell ref="A560:A571"/>
    <mergeCell ref="A512:A523"/>
    <mergeCell ref="B512:B523"/>
    <mergeCell ref="P524:Q535"/>
    <mergeCell ref="A393:A404"/>
    <mergeCell ref="B393:B404"/>
    <mergeCell ref="A633:A644"/>
    <mergeCell ref="B633:B644"/>
    <mergeCell ref="B705:B716"/>
    <mergeCell ref="P705:Q716"/>
    <mergeCell ref="B693:B704"/>
    <mergeCell ref="P693:Q704"/>
    <mergeCell ref="B729:B740"/>
    <mergeCell ref="P729:Q740"/>
    <mergeCell ref="B753:B764"/>
    <mergeCell ref="P753:Q764"/>
    <mergeCell ref="A765:A788"/>
    <mergeCell ref="B789:B800"/>
    <mergeCell ref="P789:Q800"/>
    <mergeCell ref="A789:A812"/>
    <mergeCell ref="B765:B776"/>
    <mergeCell ref="P765:Q776"/>
    <mergeCell ref="B777:B788"/>
    <mergeCell ref="P777:Q788"/>
    <mergeCell ref="B801:B812"/>
    <mergeCell ref="P801:Q812"/>
    <mergeCell ref="P825:Q836"/>
    <mergeCell ref="A837:A848"/>
    <mergeCell ref="B837:B848"/>
    <mergeCell ref="P837:Q848"/>
    <mergeCell ref="A849:A860"/>
    <mergeCell ref="B849:B860"/>
    <mergeCell ref="P849:Q860"/>
    <mergeCell ref="A861:A872"/>
    <mergeCell ref="B861:B872"/>
    <mergeCell ref="P861:Q872"/>
    <mergeCell ref="A873:A884"/>
    <mergeCell ref="B873:B884"/>
    <mergeCell ref="P873:Q884"/>
    <mergeCell ref="A885:A896"/>
    <mergeCell ref="B885:B896"/>
    <mergeCell ref="P885:Q896"/>
    <mergeCell ref="A897:A908"/>
    <mergeCell ref="B897:B908"/>
    <mergeCell ref="P897:Q908"/>
    <mergeCell ref="A909:A920"/>
    <mergeCell ref="B909:B920"/>
    <mergeCell ref="P909:Q920"/>
    <mergeCell ref="A945:A956"/>
    <mergeCell ref="B945:B956"/>
    <mergeCell ref="P945:Q956"/>
    <mergeCell ref="A921:A932"/>
    <mergeCell ref="B921:B932"/>
    <mergeCell ref="P921:Q932"/>
    <mergeCell ref="A933:A944"/>
    <mergeCell ref="B933:B944"/>
    <mergeCell ref="P933:Q944"/>
    <mergeCell ref="K6:Q6"/>
    <mergeCell ref="K2:Q2"/>
    <mergeCell ref="K3:Q3"/>
    <mergeCell ref="K4:Q4"/>
    <mergeCell ref="B645:B656"/>
    <mergeCell ref="P645:Q656"/>
    <mergeCell ref="A645:A668"/>
    <mergeCell ref="B669:B680"/>
    <mergeCell ref="P669:Q680"/>
    <mergeCell ref="A669:A692"/>
    <mergeCell ref="B681:B692"/>
    <mergeCell ref="P681:Q692"/>
    <mergeCell ref="B813:B824"/>
    <mergeCell ref="P813:Q824"/>
    <mergeCell ref="A813:A836"/>
    <mergeCell ref="B717:B728"/>
    <mergeCell ref="P717:Q728"/>
    <mergeCell ref="A717:A740"/>
    <mergeCell ref="B741:B752"/>
    <mergeCell ref="P741:Q752"/>
    <mergeCell ref="A741:A764"/>
    <mergeCell ref="B825:B836"/>
  </mergeCells>
  <printOptions/>
  <pageMargins left="0.1968503937007874" right="0.1968503937007874" top="0.1968503937007874" bottom="0.1968503937007874" header="0.1968503937007874" footer="0.1968503937007874"/>
  <pageSetup fitToHeight="25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Витковская</cp:lastModifiedBy>
  <cp:lastPrinted>2016-10-18T08:45:36Z</cp:lastPrinted>
  <dcterms:created xsi:type="dcterms:W3CDTF">2013-09-25T10:58:55Z</dcterms:created>
  <dcterms:modified xsi:type="dcterms:W3CDTF">2016-11-10T08:54:44Z</dcterms:modified>
  <cp:category/>
  <cp:version/>
  <cp:contentType/>
  <cp:contentStatus/>
</cp:coreProperties>
</file>