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'прил.2'!$A$1:$P$216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7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8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8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9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8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F9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<sst xmlns="http://schemas.openxmlformats.org/spreadsheetml/2006/main" count="251" uniqueCount="65">
  <si>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</si>
  <si>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</si>
  <si>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</si>
  <si>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</si>
  <si>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</si>
  <si>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</si>
  <si>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</si>
  <si>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</si>
  <si>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</si>
  <si>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</si>
  <si>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</si>
  <si>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</si>
  <si>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</si>
  <si>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</si>
  <si>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</si>
  <si>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</si>
  <si>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</si>
  <si>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</si>
  <si>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</si>
  <si>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</si>
  <si>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</si>
  <si>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</si>
  <si>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</si>
  <si>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</si>
  <si>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</si>
  <si>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</si>
  <si>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</si>
  <si>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</si>
  <si>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</si>
  <si>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</si>
  <si>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</si>
  <si>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</si>
  <si>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</si>
  <si>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</si>
  <si>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</si>
  <si>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</si>
  <si>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</si>
  <si>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</si>
  <si>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</si>
  <si>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</si>
  <si>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</si>
  <si>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</si>
  <si>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</si>
  <si>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</si>
  <si>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</si>
  <si>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</si>
  <si>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</si>
  <si>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</si>
  <si>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</si>
  <si>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</si>
  <si>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</si>
  <si>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1.1.1.5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</si>
  <si>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</si>
  <si>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</si>
  <si>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 Основное мероприятие "Расширение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программ"</t>
  </si>
  <si>
    <t>Приложение 9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</si>
  <si>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</si>
  <si>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</si>
  <si>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</si>
  <si>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</si>
  <si>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</si>
  <si>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</si>
  <si>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2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</si>
  <si>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 xml:space="preserve">  Основное мероприятие "Обеспечение эффективного экономического, бухгалтерского сопровождения сферы образования, информационно-методическое и психолого-медико-педагогическое сопровождение общего и дополнительного образования"</t>
  </si>
  <si>
    <t xml:space="preserve"> от 04.08.2016 № 815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</si>
</sst>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27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49" fontId="23" fillId="0" borderId="0" xfId="53" applyNumberFormat="1" applyFont="1" applyFill="1">
      <alignment/>
      <protection/>
    </xf>
    <xf numFmtId="0" fontId="23" fillId="0" borderId="0" xfId="53" applyFont="1" applyFill="1">
      <alignment/>
      <protection/>
    </xf>
    <xf numFmtId="0" fontId="1" fillId="0" borderId="0" xfId="0" applyFont="1" applyFill="1" applyAlignment="1">
      <alignment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23" fillId="0" borderId="0" xfId="0" applyNumberFormat="1" applyFont="1" applyFill="1" applyAlignment="1">
      <alignment/>
    </xf>
    <xf numFmtId="4" fontId="24" fillId="0" borderId="15" xfId="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tabSelected="1" view="pageBreakPreview" zoomScaleSheetLayoutView="100" zoomScalePageLayoutView="0" workbookViewId="0" topLeftCell="A1">
      <pane ySplit="12" topLeftCell="BM13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9.140625" style="8" customWidth="1"/>
    <col min="2" max="2" width="30.7109375" style="8" customWidth="1"/>
    <col min="3" max="3" width="9.140625" style="8" customWidth="1"/>
    <col min="4" max="4" width="12.7109375" style="8" customWidth="1"/>
    <col min="5" max="5" width="12.57421875" style="8" bestFit="1" customWidth="1"/>
    <col min="6" max="8" width="11.57421875" style="8" bestFit="1" customWidth="1"/>
    <col min="9" max="16384" width="9.140625" style="8" customWidth="1"/>
  </cols>
  <sheetData>
    <row r="1" spans="1:11" s="4" customFormat="1" ht="15">
      <c r="A1" s="3"/>
      <c r="K1" s="5" t="s">
        <v>55</v>
      </c>
    </row>
    <row r="2" spans="1:11" s="4" customFormat="1" ht="15">
      <c r="A2" s="3"/>
      <c r="K2" s="5" t="s">
        <v>47</v>
      </c>
    </row>
    <row r="3" spans="1:11" s="4" customFormat="1" ht="15">
      <c r="A3" s="3"/>
      <c r="K3" s="5" t="s">
        <v>64</v>
      </c>
    </row>
    <row r="4" ht="15"/>
    <row r="5" spans="1:15" ht="63" customHeight="1">
      <c r="A5" s="6"/>
      <c r="B5" s="7"/>
      <c r="C5" s="7"/>
      <c r="D5" s="7"/>
      <c r="E5" s="7"/>
      <c r="F5" s="7"/>
      <c r="G5" s="7"/>
      <c r="H5" s="7"/>
      <c r="I5" s="7"/>
      <c r="J5" s="7"/>
      <c r="K5" s="20" t="s">
        <v>62</v>
      </c>
      <c r="L5" s="20"/>
      <c r="M5" s="20"/>
      <c r="N5" s="20"/>
      <c r="O5" s="20"/>
    </row>
    <row r="6" spans="1:15" ht="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">
      <c r="A8" s="21" t="s">
        <v>61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22" t="s">
        <v>6</v>
      </c>
      <c r="B10" s="23" t="s">
        <v>7</v>
      </c>
      <c r="C10" s="23" t="s">
        <v>8</v>
      </c>
      <c r="D10" s="23" t="s">
        <v>9</v>
      </c>
      <c r="E10" s="23"/>
      <c r="F10" s="23" t="s">
        <v>10</v>
      </c>
      <c r="G10" s="23"/>
      <c r="H10" s="23"/>
      <c r="I10" s="23"/>
      <c r="J10" s="23"/>
      <c r="K10" s="23"/>
      <c r="L10" s="23"/>
      <c r="M10" s="23"/>
      <c r="N10" s="25" t="s">
        <v>11</v>
      </c>
      <c r="O10" s="26"/>
    </row>
    <row r="11" spans="1:15" ht="38.25" customHeight="1">
      <c r="A11" s="22"/>
      <c r="B11" s="23"/>
      <c r="C11" s="23"/>
      <c r="D11" s="23"/>
      <c r="E11" s="23"/>
      <c r="F11" s="23" t="s">
        <v>12</v>
      </c>
      <c r="G11" s="23"/>
      <c r="H11" s="23" t="s">
        <v>13</v>
      </c>
      <c r="I11" s="23"/>
      <c r="J11" s="23" t="s">
        <v>14</v>
      </c>
      <c r="K11" s="23"/>
      <c r="L11" s="23" t="s">
        <v>15</v>
      </c>
      <c r="M11" s="23"/>
      <c r="N11" s="27"/>
      <c r="O11" s="28"/>
    </row>
    <row r="12" spans="1:15" ht="25.5">
      <c r="A12" s="22"/>
      <c r="B12" s="23"/>
      <c r="C12" s="23"/>
      <c r="D12" s="10" t="s">
        <v>16</v>
      </c>
      <c r="E12" s="10" t="s">
        <v>17</v>
      </c>
      <c r="F12" s="10" t="s">
        <v>16</v>
      </c>
      <c r="G12" s="10" t="s">
        <v>17</v>
      </c>
      <c r="H12" s="10" t="s">
        <v>16</v>
      </c>
      <c r="I12" s="10" t="s">
        <v>17</v>
      </c>
      <c r="J12" s="10" t="s">
        <v>16</v>
      </c>
      <c r="K12" s="10" t="s">
        <v>17</v>
      </c>
      <c r="L12" s="10" t="s">
        <v>16</v>
      </c>
      <c r="M12" s="10" t="s">
        <v>17</v>
      </c>
      <c r="N12" s="29"/>
      <c r="O12" s="30"/>
    </row>
    <row r="13" spans="1:15" ht="1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23">
        <v>14</v>
      </c>
      <c r="O13" s="23"/>
    </row>
    <row r="14" spans="1:15" ht="54.75" customHeight="1">
      <c r="A14" s="9" t="s">
        <v>20</v>
      </c>
      <c r="B14" s="31" t="s">
        <v>22</v>
      </c>
      <c r="C14" s="3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4"/>
      <c r="O14" s="24"/>
    </row>
    <row r="15" spans="1:16" ht="15" customHeight="1">
      <c r="A15" s="32"/>
      <c r="B15" s="35" t="s">
        <v>54</v>
      </c>
      <c r="C15" s="10" t="s">
        <v>18</v>
      </c>
      <c r="D15" s="1">
        <f aca="true" t="shared" si="0" ref="D15:M15">SUM(D16:D26)</f>
        <v>2128302</v>
      </c>
      <c r="E15" s="1">
        <f t="shared" si="0"/>
        <v>232410.68360000002</v>
      </c>
      <c r="F15" s="1">
        <f t="shared" si="0"/>
        <v>2095919.6000000003</v>
      </c>
      <c r="G15" s="1">
        <f t="shared" si="0"/>
        <v>55648.90000000001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32382.4</v>
      </c>
      <c r="M15" s="1">
        <f t="shared" si="0"/>
        <v>32412.4</v>
      </c>
      <c r="N15" s="25" t="s">
        <v>19</v>
      </c>
      <c r="O15" s="26"/>
      <c r="P15" s="12"/>
    </row>
    <row r="16" spans="1:16" ht="25.5">
      <c r="A16" s="33"/>
      <c r="B16" s="36"/>
      <c r="C16" s="10" t="s">
        <v>0</v>
      </c>
      <c r="D16" s="1">
        <f>D187</f>
        <v>184181.89999999997</v>
      </c>
      <c r="E16" s="1">
        <f>E187</f>
        <v>184181.8836</v>
      </c>
      <c r="F16" s="1">
        <f>F187</f>
        <v>176084.49999999997</v>
      </c>
      <c r="G16" s="1">
        <f>G41+G53+G65+G77</f>
        <v>7420.1</v>
      </c>
      <c r="H16" s="1">
        <f aca="true" t="shared" si="1" ref="H16:M16">H187</f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L187</f>
        <v>8097.4</v>
      </c>
      <c r="M16" s="1">
        <f t="shared" si="1"/>
        <v>8097.4</v>
      </c>
      <c r="N16" s="27"/>
      <c r="O16" s="28"/>
      <c r="P16" s="12"/>
    </row>
    <row r="17" spans="1:16" ht="25.5">
      <c r="A17" s="33"/>
      <c r="B17" s="36"/>
      <c r="C17" s="10" t="s">
        <v>1</v>
      </c>
      <c r="D17" s="1">
        <f>D188</f>
        <v>203882</v>
      </c>
      <c r="E17" s="1">
        <f>E42+E54+E66+E78</f>
        <v>11809.6</v>
      </c>
      <c r="F17" s="1">
        <f aca="true" t="shared" si="2" ref="F17:F26">F188</f>
        <v>195772</v>
      </c>
      <c r="G17" s="1">
        <f aca="true" t="shared" si="3" ref="G17:G26">G42+G54+G66+G78</f>
        <v>11809.6</v>
      </c>
      <c r="H17" s="1">
        <f aca="true" t="shared" si="4" ref="H17:M17">H188</f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8110</v>
      </c>
      <c r="M17" s="1">
        <f t="shared" si="4"/>
        <v>8140</v>
      </c>
      <c r="N17" s="27"/>
      <c r="O17" s="28"/>
      <c r="P17" s="12"/>
    </row>
    <row r="18" spans="1:16" ht="25.5">
      <c r="A18" s="33"/>
      <c r="B18" s="36"/>
      <c r="C18" s="10" t="s">
        <v>5</v>
      </c>
      <c r="D18" s="1">
        <f>D189</f>
        <v>201359.5</v>
      </c>
      <c r="E18" s="1">
        <f>E43+E55+E67+E79</f>
        <v>18209.600000000002</v>
      </c>
      <c r="F18" s="1">
        <f t="shared" si="2"/>
        <v>193249.5</v>
      </c>
      <c r="G18" s="1">
        <f t="shared" si="3"/>
        <v>18209.600000000002</v>
      </c>
      <c r="H18" s="1">
        <f aca="true" t="shared" si="5" ref="H18:M18">H189</f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8110</v>
      </c>
      <c r="M18" s="1">
        <f t="shared" si="5"/>
        <v>8110</v>
      </c>
      <c r="N18" s="27"/>
      <c r="O18" s="28"/>
      <c r="P18" s="12"/>
    </row>
    <row r="19" spans="1:16" ht="25.5">
      <c r="A19" s="33"/>
      <c r="B19" s="36"/>
      <c r="C19" s="10" t="s">
        <v>48</v>
      </c>
      <c r="D19" s="1">
        <f>D190</f>
        <v>200714.5</v>
      </c>
      <c r="E19" s="1">
        <f>E44+E56+E68+E80</f>
        <v>18209.600000000002</v>
      </c>
      <c r="F19" s="1">
        <f t="shared" si="2"/>
        <v>192649.5</v>
      </c>
      <c r="G19" s="1">
        <f t="shared" si="3"/>
        <v>18209.600000000002</v>
      </c>
      <c r="H19" s="1">
        <f aca="true" t="shared" si="6" ref="H19:M19">H190</f>
        <v>0</v>
      </c>
      <c r="I19" s="1">
        <f t="shared" si="6"/>
        <v>0</v>
      </c>
      <c r="J19" s="1">
        <f t="shared" si="6"/>
        <v>0</v>
      </c>
      <c r="K19" s="1">
        <f t="shared" si="6"/>
        <v>0</v>
      </c>
      <c r="L19" s="1">
        <f t="shared" si="6"/>
        <v>8065</v>
      </c>
      <c r="M19" s="1">
        <f t="shared" si="6"/>
        <v>8065</v>
      </c>
      <c r="N19" s="27"/>
      <c r="O19" s="28"/>
      <c r="P19" s="12"/>
    </row>
    <row r="20" spans="1:16" ht="25.5">
      <c r="A20" s="33"/>
      <c r="B20" s="36"/>
      <c r="C20" s="10" t="s">
        <v>49</v>
      </c>
      <c r="D20" s="1">
        <f aca="true" t="shared" si="7" ref="D20:D25">D191</f>
        <v>191166.3</v>
      </c>
      <c r="E20" s="1">
        <f aca="true" t="shared" si="8" ref="E20:E26">E45+E57+E69+E81</f>
        <v>0</v>
      </c>
      <c r="F20" s="1">
        <f t="shared" si="2"/>
        <v>191166.3</v>
      </c>
      <c r="G20" s="1">
        <f t="shared" si="3"/>
        <v>0</v>
      </c>
      <c r="H20" s="1">
        <f aca="true" t="shared" si="9" ref="H20:M20">H191</f>
        <v>0</v>
      </c>
      <c r="I20" s="1">
        <f t="shared" si="9"/>
        <v>0</v>
      </c>
      <c r="J20" s="1">
        <f t="shared" si="9"/>
        <v>0</v>
      </c>
      <c r="K20" s="1">
        <f t="shared" si="9"/>
        <v>0</v>
      </c>
      <c r="L20" s="1">
        <f t="shared" si="9"/>
        <v>0</v>
      </c>
      <c r="M20" s="1">
        <f t="shared" si="9"/>
        <v>0</v>
      </c>
      <c r="N20" s="27"/>
      <c r="O20" s="28"/>
      <c r="P20" s="12"/>
    </row>
    <row r="21" spans="1:16" ht="25.5">
      <c r="A21" s="33"/>
      <c r="B21" s="36"/>
      <c r="C21" s="10" t="s">
        <v>50</v>
      </c>
      <c r="D21" s="1">
        <f t="shared" si="7"/>
        <v>191166.3</v>
      </c>
      <c r="E21" s="1">
        <f t="shared" si="8"/>
        <v>0</v>
      </c>
      <c r="F21" s="1">
        <f t="shared" si="2"/>
        <v>191166.3</v>
      </c>
      <c r="G21" s="1">
        <f t="shared" si="3"/>
        <v>0</v>
      </c>
      <c r="H21" s="1">
        <f aca="true" t="shared" si="10" ref="H21:M21">H192</f>
        <v>0</v>
      </c>
      <c r="I21" s="1">
        <f t="shared" si="10"/>
        <v>0</v>
      </c>
      <c r="J21" s="1">
        <f t="shared" si="10"/>
        <v>0</v>
      </c>
      <c r="K21" s="1">
        <f t="shared" si="10"/>
        <v>0</v>
      </c>
      <c r="L21" s="1">
        <f t="shared" si="10"/>
        <v>0</v>
      </c>
      <c r="M21" s="1">
        <f t="shared" si="10"/>
        <v>0</v>
      </c>
      <c r="N21" s="27"/>
      <c r="O21" s="28"/>
      <c r="P21" s="12"/>
    </row>
    <row r="22" spans="1:16" ht="25.5">
      <c r="A22" s="33"/>
      <c r="B22" s="36"/>
      <c r="C22" s="10" t="s">
        <v>56</v>
      </c>
      <c r="D22" s="1">
        <f t="shared" si="7"/>
        <v>191166.3</v>
      </c>
      <c r="E22" s="1">
        <f t="shared" si="8"/>
        <v>0</v>
      </c>
      <c r="F22" s="1">
        <f t="shared" si="2"/>
        <v>191166.3</v>
      </c>
      <c r="G22" s="1">
        <f t="shared" si="3"/>
        <v>0</v>
      </c>
      <c r="H22" s="1">
        <f aca="true" t="shared" si="11" ref="H22:M22">H193</f>
        <v>0</v>
      </c>
      <c r="I22" s="1">
        <f t="shared" si="11"/>
        <v>0</v>
      </c>
      <c r="J22" s="1">
        <f t="shared" si="11"/>
        <v>0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27"/>
      <c r="O22" s="28"/>
      <c r="P22" s="12"/>
    </row>
    <row r="23" spans="1:16" ht="25.5">
      <c r="A23" s="33"/>
      <c r="B23" s="36"/>
      <c r="C23" s="10" t="s">
        <v>57</v>
      </c>
      <c r="D23" s="1">
        <f t="shared" si="7"/>
        <v>191166.3</v>
      </c>
      <c r="E23" s="1">
        <f t="shared" si="8"/>
        <v>0</v>
      </c>
      <c r="F23" s="1">
        <f t="shared" si="2"/>
        <v>191166.3</v>
      </c>
      <c r="G23" s="1">
        <f t="shared" si="3"/>
        <v>0</v>
      </c>
      <c r="H23" s="1">
        <f aca="true" t="shared" si="12" ref="H23:M23">H194</f>
        <v>0</v>
      </c>
      <c r="I23" s="1">
        <f t="shared" si="12"/>
        <v>0</v>
      </c>
      <c r="J23" s="1">
        <f t="shared" si="12"/>
        <v>0</v>
      </c>
      <c r="K23" s="1">
        <f t="shared" si="12"/>
        <v>0</v>
      </c>
      <c r="L23" s="1">
        <f t="shared" si="12"/>
        <v>0</v>
      </c>
      <c r="M23" s="1">
        <f t="shared" si="12"/>
        <v>0</v>
      </c>
      <c r="N23" s="27"/>
      <c r="O23" s="28"/>
      <c r="P23" s="12"/>
    </row>
    <row r="24" spans="1:16" ht="25.5">
      <c r="A24" s="33"/>
      <c r="B24" s="36"/>
      <c r="C24" s="10" t="s">
        <v>58</v>
      </c>
      <c r="D24" s="1">
        <f t="shared" si="7"/>
        <v>191166.3</v>
      </c>
      <c r="E24" s="1">
        <f t="shared" si="8"/>
        <v>0</v>
      </c>
      <c r="F24" s="1">
        <f t="shared" si="2"/>
        <v>191166.3</v>
      </c>
      <c r="G24" s="1">
        <f t="shared" si="3"/>
        <v>0</v>
      </c>
      <c r="H24" s="1">
        <f aca="true" t="shared" si="13" ref="H24:M24">H195</f>
        <v>0</v>
      </c>
      <c r="I24" s="1">
        <f t="shared" si="13"/>
        <v>0</v>
      </c>
      <c r="J24" s="1">
        <f t="shared" si="13"/>
        <v>0</v>
      </c>
      <c r="K24" s="1">
        <f t="shared" si="13"/>
        <v>0</v>
      </c>
      <c r="L24" s="1">
        <f t="shared" si="13"/>
        <v>0</v>
      </c>
      <c r="M24" s="1">
        <f t="shared" si="13"/>
        <v>0</v>
      </c>
      <c r="N24" s="27"/>
      <c r="O24" s="28"/>
      <c r="P24" s="12"/>
    </row>
    <row r="25" spans="1:16" ht="25.5">
      <c r="A25" s="33"/>
      <c r="B25" s="36"/>
      <c r="C25" s="10" t="s">
        <v>59</v>
      </c>
      <c r="D25" s="1">
        <f t="shared" si="7"/>
        <v>191166.3</v>
      </c>
      <c r="E25" s="1">
        <f t="shared" si="8"/>
        <v>0</v>
      </c>
      <c r="F25" s="1">
        <f t="shared" si="2"/>
        <v>191166.3</v>
      </c>
      <c r="G25" s="1">
        <f t="shared" si="3"/>
        <v>0</v>
      </c>
      <c r="H25" s="1">
        <f aca="true" t="shared" si="14" ref="H25:M25">H196</f>
        <v>0</v>
      </c>
      <c r="I25" s="1">
        <f t="shared" si="14"/>
        <v>0</v>
      </c>
      <c r="J25" s="1">
        <f t="shared" si="14"/>
        <v>0</v>
      </c>
      <c r="K25" s="1">
        <f t="shared" si="14"/>
        <v>0</v>
      </c>
      <c r="L25" s="1">
        <f t="shared" si="14"/>
        <v>0</v>
      </c>
      <c r="M25" s="1">
        <f t="shared" si="14"/>
        <v>0</v>
      </c>
      <c r="N25" s="27"/>
      <c r="O25" s="28"/>
      <c r="P25" s="12"/>
    </row>
    <row r="26" spans="1:16" ht="25.5">
      <c r="A26" s="34"/>
      <c r="B26" s="37"/>
      <c r="C26" s="10" t="s">
        <v>60</v>
      </c>
      <c r="D26" s="1">
        <f>D197</f>
        <v>191166.3</v>
      </c>
      <c r="E26" s="1">
        <f t="shared" si="8"/>
        <v>0</v>
      </c>
      <c r="F26" s="1">
        <f t="shared" si="2"/>
        <v>191166.3</v>
      </c>
      <c r="G26" s="1">
        <f t="shared" si="3"/>
        <v>0</v>
      </c>
      <c r="H26" s="1">
        <f aca="true" t="shared" si="15" ref="H26:M26">H197</f>
        <v>0</v>
      </c>
      <c r="I26" s="1">
        <f t="shared" si="15"/>
        <v>0</v>
      </c>
      <c r="J26" s="1">
        <f t="shared" si="15"/>
        <v>0</v>
      </c>
      <c r="K26" s="1">
        <f t="shared" si="15"/>
        <v>0</v>
      </c>
      <c r="L26" s="1">
        <f t="shared" si="15"/>
        <v>0</v>
      </c>
      <c r="M26" s="1">
        <f t="shared" si="15"/>
        <v>0</v>
      </c>
      <c r="N26" s="29"/>
      <c r="O26" s="30"/>
      <c r="P26" s="12"/>
    </row>
    <row r="27" spans="1:15" ht="112.5" customHeight="1">
      <c r="A27" s="9" t="s">
        <v>33</v>
      </c>
      <c r="B27" s="31" t="s">
        <v>23</v>
      </c>
      <c r="C27" s="3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24"/>
      <c r="O27" s="24"/>
    </row>
    <row r="28" spans="1:16" ht="15" customHeight="1">
      <c r="A28" s="32" t="s">
        <v>34</v>
      </c>
      <c r="B28" s="35" t="s">
        <v>24</v>
      </c>
      <c r="C28" s="10" t="s">
        <v>18</v>
      </c>
      <c r="D28" s="1">
        <f>F28+H28+J28+L28</f>
        <v>192931.10000000003</v>
      </c>
      <c r="E28" s="1">
        <f>G28+I28+K28+M28</f>
        <v>57298.90000000001</v>
      </c>
      <c r="F28" s="1">
        <f>SUM(F29:F39)</f>
        <v>192931.10000000003</v>
      </c>
      <c r="G28" s="1">
        <f>SUM(G29:G39)</f>
        <v>57298.90000000001</v>
      </c>
      <c r="H28" s="1">
        <f aca="true" t="shared" si="16" ref="H28:M28">SUM(H29:H39)</f>
        <v>0</v>
      </c>
      <c r="I28" s="1">
        <f t="shared" si="16"/>
        <v>0</v>
      </c>
      <c r="J28" s="1">
        <f t="shared" si="16"/>
        <v>0</v>
      </c>
      <c r="K28" s="1">
        <f t="shared" si="16"/>
        <v>0</v>
      </c>
      <c r="L28" s="1">
        <f t="shared" si="16"/>
        <v>0</v>
      </c>
      <c r="M28" s="1">
        <f t="shared" si="16"/>
        <v>0</v>
      </c>
      <c r="N28" s="25" t="s">
        <v>19</v>
      </c>
      <c r="O28" s="26"/>
      <c r="P28" s="12"/>
    </row>
    <row r="29" spans="1:16" ht="25.5">
      <c r="A29" s="33"/>
      <c r="B29" s="36"/>
      <c r="C29" s="10" t="s">
        <v>0</v>
      </c>
      <c r="D29" s="1">
        <f>F29+H29+J29+L29</f>
        <v>9070.1</v>
      </c>
      <c r="E29" s="1">
        <f aca="true" t="shared" si="17" ref="D29:E31">G29+I29+K29+M29</f>
        <v>9070.1</v>
      </c>
      <c r="F29" s="1">
        <f aca="true" t="shared" si="18" ref="F29:G32">F41+F53+F65+F77+F89</f>
        <v>9070.1</v>
      </c>
      <c r="G29" s="1">
        <f t="shared" si="18"/>
        <v>9070.1</v>
      </c>
      <c r="H29" s="1">
        <f aca="true" t="shared" si="19" ref="H29:M29">H41+H53+H65+H77+H89</f>
        <v>0</v>
      </c>
      <c r="I29" s="1">
        <f t="shared" si="19"/>
        <v>0</v>
      </c>
      <c r="J29" s="1">
        <f t="shared" si="19"/>
        <v>0</v>
      </c>
      <c r="K29" s="1">
        <f t="shared" si="19"/>
        <v>0</v>
      </c>
      <c r="L29" s="1">
        <f t="shared" si="19"/>
        <v>0</v>
      </c>
      <c r="M29" s="1">
        <f t="shared" si="19"/>
        <v>0</v>
      </c>
      <c r="N29" s="27"/>
      <c r="O29" s="28"/>
      <c r="P29" s="12"/>
    </row>
    <row r="30" spans="1:16" ht="25.5">
      <c r="A30" s="33"/>
      <c r="B30" s="36"/>
      <c r="C30" s="10" t="s">
        <v>1</v>
      </c>
      <c r="D30" s="1">
        <f t="shared" si="17"/>
        <v>19374.6</v>
      </c>
      <c r="E30" s="1">
        <f t="shared" si="17"/>
        <v>11809.6</v>
      </c>
      <c r="F30" s="1">
        <f t="shared" si="18"/>
        <v>19374.6</v>
      </c>
      <c r="G30" s="1">
        <f t="shared" si="18"/>
        <v>11809.6</v>
      </c>
      <c r="H30" s="1">
        <f aca="true" t="shared" si="20" ref="H30:M32">H42+H54+H66+H78+H90</f>
        <v>0</v>
      </c>
      <c r="I30" s="1">
        <f t="shared" si="20"/>
        <v>0</v>
      </c>
      <c r="J30" s="1">
        <f t="shared" si="20"/>
        <v>0</v>
      </c>
      <c r="K30" s="1">
        <f t="shared" si="20"/>
        <v>0</v>
      </c>
      <c r="L30" s="1">
        <f t="shared" si="20"/>
        <v>0</v>
      </c>
      <c r="M30" s="1">
        <f t="shared" si="20"/>
        <v>0</v>
      </c>
      <c r="N30" s="27"/>
      <c r="O30" s="28"/>
      <c r="P30" s="12"/>
    </row>
    <row r="31" spans="1:16" ht="25.5">
      <c r="A31" s="33"/>
      <c r="B31" s="36"/>
      <c r="C31" s="10" t="s">
        <v>5</v>
      </c>
      <c r="D31" s="1">
        <f t="shared" si="17"/>
        <v>18809.600000000002</v>
      </c>
      <c r="E31" s="1">
        <f t="shared" si="17"/>
        <v>18209.600000000002</v>
      </c>
      <c r="F31" s="1">
        <f t="shared" si="18"/>
        <v>18809.600000000002</v>
      </c>
      <c r="G31" s="1">
        <f t="shared" si="18"/>
        <v>18209.600000000002</v>
      </c>
      <c r="H31" s="1">
        <f t="shared" si="20"/>
        <v>0</v>
      </c>
      <c r="I31" s="1">
        <f t="shared" si="20"/>
        <v>0</v>
      </c>
      <c r="J31" s="1">
        <f t="shared" si="20"/>
        <v>0</v>
      </c>
      <c r="K31" s="1">
        <f t="shared" si="20"/>
        <v>0</v>
      </c>
      <c r="L31" s="1">
        <f t="shared" si="20"/>
        <v>0</v>
      </c>
      <c r="M31" s="1">
        <f t="shared" si="20"/>
        <v>0</v>
      </c>
      <c r="N31" s="27"/>
      <c r="O31" s="28"/>
      <c r="P31" s="12"/>
    </row>
    <row r="32" spans="1:16" ht="25.5">
      <c r="A32" s="33"/>
      <c r="B32" s="36"/>
      <c r="C32" s="10" t="s">
        <v>48</v>
      </c>
      <c r="D32" s="1">
        <f aca="true" t="shared" si="21" ref="D32:E36">F32+H32+J32+L32</f>
        <v>18209.600000000002</v>
      </c>
      <c r="E32" s="1">
        <f>G32+I32+K32+M32</f>
        <v>18209.600000000002</v>
      </c>
      <c r="F32" s="1">
        <f t="shared" si="18"/>
        <v>18209.600000000002</v>
      </c>
      <c r="G32" s="1">
        <f t="shared" si="18"/>
        <v>18209.600000000002</v>
      </c>
      <c r="H32" s="1">
        <f t="shared" si="20"/>
        <v>0</v>
      </c>
      <c r="I32" s="1">
        <f t="shared" si="20"/>
        <v>0</v>
      </c>
      <c r="J32" s="1">
        <f t="shared" si="20"/>
        <v>0</v>
      </c>
      <c r="K32" s="1">
        <f t="shared" si="20"/>
        <v>0</v>
      </c>
      <c r="L32" s="1">
        <f t="shared" si="20"/>
        <v>0</v>
      </c>
      <c r="M32" s="1">
        <f t="shared" si="20"/>
        <v>0</v>
      </c>
      <c r="N32" s="27"/>
      <c r="O32" s="28"/>
      <c r="P32" s="12"/>
    </row>
    <row r="33" spans="1:16" ht="25.5">
      <c r="A33" s="33"/>
      <c r="B33" s="36"/>
      <c r="C33" s="10" t="s">
        <v>49</v>
      </c>
      <c r="D33" s="1">
        <f t="shared" si="21"/>
        <v>18209.600000000002</v>
      </c>
      <c r="E33" s="1">
        <f t="shared" si="21"/>
        <v>0</v>
      </c>
      <c r="F33" s="1">
        <f aca="true" t="shared" si="22" ref="F33:M33">F45+F57+F69+F81+F93</f>
        <v>18209.600000000002</v>
      </c>
      <c r="G33" s="1">
        <f t="shared" si="22"/>
        <v>0</v>
      </c>
      <c r="H33" s="1">
        <f t="shared" si="22"/>
        <v>0</v>
      </c>
      <c r="I33" s="1">
        <f t="shared" si="22"/>
        <v>0</v>
      </c>
      <c r="J33" s="1">
        <f t="shared" si="22"/>
        <v>0</v>
      </c>
      <c r="K33" s="1">
        <f t="shared" si="22"/>
        <v>0</v>
      </c>
      <c r="L33" s="1">
        <f t="shared" si="22"/>
        <v>0</v>
      </c>
      <c r="M33" s="1">
        <f t="shared" si="22"/>
        <v>0</v>
      </c>
      <c r="N33" s="27"/>
      <c r="O33" s="28"/>
      <c r="P33" s="12"/>
    </row>
    <row r="34" spans="1:16" ht="25.5">
      <c r="A34" s="33"/>
      <c r="B34" s="36"/>
      <c r="C34" s="10" t="s">
        <v>50</v>
      </c>
      <c r="D34" s="1">
        <f t="shared" si="21"/>
        <v>18209.600000000002</v>
      </c>
      <c r="E34" s="1">
        <f t="shared" si="21"/>
        <v>0</v>
      </c>
      <c r="F34" s="1">
        <f aca="true" t="shared" si="23" ref="F34:M34">F46+F58+F70+F82+F94</f>
        <v>18209.600000000002</v>
      </c>
      <c r="G34" s="1">
        <f t="shared" si="23"/>
        <v>0</v>
      </c>
      <c r="H34" s="1">
        <f t="shared" si="23"/>
        <v>0</v>
      </c>
      <c r="I34" s="1">
        <f t="shared" si="23"/>
        <v>0</v>
      </c>
      <c r="J34" s="1">
        <f t="shared" si="23"/>
        <v>0</v>
      </c>
      <c r="K34" s="1">
        <f t="shared" si="23"/>
        <v>0</v>
      </c>
      <c r="L34" s="1">
        <f t="shared" si="23"/>
        <v>0</v>
      </c>
      <c r="M34" s="1">
        <f t="shared" si="23"/>
        <v>0</v>
      </c>
      <c r="N34" s="27"/>
      <c r="O34" s="28"/>
      <c r="P34" s="12"/>
    </row>
    <row r="35" spans="1:16" ht="25.5">
      <c r="A35" s="33"/>
      <c r="B35" s="36"/>
      <c r="C35" s="10" t="s">
        <v>56</v>
      </c>
      <c r="D35" s="1">
        <f t="shared" si="21"/>
        <v>18209.600000000002</v>
      </c>
      <c r="E35" s="1">
        <f t="shared" si="21"/>
        <v>0</v>
      </c>
      <c r="F35" s="1">
        <f aca="true" t="shared" si="24" ref="F35:M35">F47+F59+F71+F83+F95</f>
        <v>18209.600000000002</v>
      </c>
      <c r="G35" s="1">
        <f t="shared" si="24"/>
        <v>0</v>
      </c>
      <c r="H35" s="1">
        <f t="shared" si="24"/>
        <v>0</v>
      </c>
      <c r="I35" s="1">
        <f t="shared" si="24"/>
        <v>0</v>
      </c>
      <c r="J35" s="1">
        <f t="shared" si="24"/>
        <v>0</v>
      </c>
      <c r="K35" s="1">
        <f t="shared" si="24"/>
        <v>0</v>
      </c>
      <c r="L35" s="1">
        <f t="shared" si="24"/>
        <v>0</v>
      </c>
      <c r="M35" s="1">
        <f t="shared" si="24"/>
        <v>0</v>
      </c>
      <c r="N35" s="27"/>
      <c r="O35" s="28"/>
      <c r="P35" s="12"/>
    </row>
    <row r="36" spans="1:16" ht="25.5">
      <c r="A36" s="33"/>
      <c r="B36" s="36"/>
      <c r="C36" s="10" t="s">
        <v>57</v>
      </c>
      <c r="D36" s="1">
        <f t="shared" si="21"/>
        <v>18209.600000000002</v>
      </c>
      <c r="E36" s="1">
        <f t="shared" si="21"/>
        <v>0</v>
      </c>
      <c r="F36" s="1">
        <f aca="true" t="shared" si="25" ref="F36:M36">F48+F60+F72+F84+F96</f>
        <v>18209.600000000002</v>
      </c>
      <c r="G36" s="1">
        <f t="shared" si="25"/>
        <v>0</v>
      </c>
      <c r="H36" s="1">
        <f t="shared" si="25"/>
        <v>0</v>
      </c>
      <c r="I36" s="1">
        <f t="shared" si="25"/>
        <v>0</v>
      </c>
      <c r="J36" s="1">
        <f t="shared" si="25"/>
        <v>0</v>
      </c>
      <c r="K36" s="1">
        <f t="shared" si="25"/>
        <v>0</v>
      </c>
      <c r="L36" s="1">
        <f t="shared" si="25"/>
        <v>0</v>
      </c>
      <c r="M36" s="1">
        <f t="shared" si="25"/>
        <v>0</v>
      </c>
      <c r="N36" s="27"/>
      <c r="O36" s="28"/>
      <c r="P36" s="12"/>
    </row>
    <row r="37" spans="1:16" ht="25.5">
      <c r="A37" s="33"/>
      <c r="B37" s="36"/>
      <c r="C37" s="10" t="s">
        <v>58</v>
      </c>
      <c r="D37" s="1">
        <f aca="true" t="shared" si="26" ref="D37:E39">F37+H37+J37+L37</f>
        <v>18209.600000000002</v>
      </c>
      <c r="E37" s="1">
        <f t="shared" si="26"/>
        <v>0</v>
      </c>
      <c r="F37" s="1">
        <f aca="true" t="shared" si="27" ref="F37:M37">F49+F61+F73+F85+F97</f>
        <v>18209.600000000002</v>
      </c>
      <c r="G37" s="1">
        <f t="shared" si="27"/>
        <v>0</v>
      </c>
      <c r="H37" s="1">
        <f t="shared" si="27"/>
        <v>0</v>
      </c>
      <c r="I37" s="1">
        <f t="shared" si="27"/>
        <v>0</v>
      </c>
      <c r="J37" s="1">
        <f t="shared" si="27"/>
        <v>0</v>
      </c>
      <c r="K37" s="1">
        <f t="shared" si="27"/>
        <v>0</v>
      </c>
      <c r="L37" s="1">
        <f t="shared" si="27"/>
        <v>0</v>
      </c>
      <c r="M37" s="1">
        <f t="shared" si="27"/>
        <v>0</v>
      </c>
      <c r="N37" s="27"/>
      <c r="O37" s="28"/>
      <c r="P37" s="12"/>
    </row>
    <row r="38" spans="1:16" ht="25.5">
      <c r="A38" s="33"/>
      <c r="B38" s="36"/>
      <c r="C38" s="10" t="s">
        <v>59</v>
      </c>
      <c r="D38" s="1">
        <f t="shared" si="26"/>
        <v>18209.600000000002</v>
      </c>
      <c r="E38" s="1">
        <f t="shared" si="26"/>
        <v>0</v>
      </c>
      <c r="F38" s="1">
        <f aca="true" t="shared" si="28" ref="F38:M38">F50+F62+F74+F86+F98</f>
        <v>18209.600000000002</v>
      </c>
      <c r="G38" s="1">
        <f t="shared" si="28"/>
        <v>0</v>
      </c>
      <c r="H38" s="1">
        <f t="shared" si="28"/>
        <v>0</v>
      </c>
      <c r="I38" s="1">
        <f t="shared" si="28"/>
        <v>0</v>
      </c>
      <c r="J38" s="1">
        <f t="shared" si="28"/>
        <v>0</v>
      </c>
      <c r="K38" s="1">
        <f t="shared" si="28"/>
        <v>0</v>
      </c>
      <c r="L38" s="1">
        <f t="shared" si="28"/>
        <v>0</v>
      </c>
      <c r="M38" s="1">
        <f t="shared" si="28"/>
        <v>0</v>
      </c>
      <c r="N38" s="27"/>
      <c r="O38" s="28"/>
      <c r="P38" s="12"/>
    </row>
    <row r="39" spans="1:16" ht="25.5">
      <c r="A39" s="34"/>
      <c r="B39" s="37"/>
      <c r="C39" s="10" t="s">
        <v>60</v>
      </c>
      <c r="D39" s="1">
        <f t="shared" si="26"/>
        <v>18209.600000000002</v>
      </c>
      <c r="E39" s="1">
        <f t="shared" si="26"/>
        <v>0</v>
      </c>
      <c r="F39" s="1">
        <f aca="true" t="shared" si="29" ref="F39:M39">F51+F63+F75+F87+F99</f>
        <v>18209.600000000002</v>
      </c>
      <c r="G39" s="1">
        <f t="shared" si="29"/>
        <v>0</v>
      </c>
      <c r="H39" s="1">
        <f t="shared" si="29"/>
        <v>0</v>
      </c>
      <c r="I39" s="1">
        <f t="shared" si="29"/>
        <v>0</v>
      </c>
      <c r="J39" s="1">
        <f t="shared" si="29"/>
        <v>0</v>
      </c>
      <c r="K39" s="1">
        <f t="shared" si="29"/>
        <v>0</v>
      </c>
      <c r="L39" s="1">
        <f t="shared" si="29"/>
        <v>0</v>
      </c>
      <c r="M39" s="1">
        <f t="shared" si="29"/>
        <v>0</v>
      </c>
      <c r="N39" s="29"/>
      <c r="O39" s="30"/>
      <c r="P39" s="12"/>
    </row>
    <row r="40" spans="1:16" ht="15" customHeight="1">
      <c r="A40" s="32" t="s">
        <v>35</v>
      </c>
      <c r="B40" s="35" t="s">
        <v>25</v>
      </c>
      <c r="C40" s="10" t="s">
        <v>18</v>
      </c>
      <c r="D40" s="1">
        <f aca="true" t="shared" si="30" ref="D40:D55">F40+H40+J40+L40</f>
        <v>114285.09999999998</v>
      </c>
      <c r="E40" s="1">
        <f>G40+I40+K40+M40</f>
        <v>26666.800000000003</v>
      </c>
      <c r="F40" s="1">
        <f>SUM(F41:F51)</f>
        <v>114285.09999999998</v>
      </c>
      <c r="G40" s="1">
        <f>SUM(G41:G51)</f>
        <v>26666.800000000003</v>
      </c>
      <c r="H40" s="1">
        <f aca="true" t="shared" si="31" ref="H40:M40">SUM(H41:H51)</f>
        <v>0</v>
      </c>
      <c r="I40" s="1">
        <f t="shared" si="31"/>
        <v>0</v>
      </c>
      <c r="J40" s="1">
        <f t="shared" si="31"/>
        <v>0</v>
      </c>
      <c r="K40" s="1">
        <f t="shared" si="31"/>
        <v>0</v>
      </c>
      <c r="L40" s="1">
        <f t="shared" si="31"/>
        <v>0</v>
      </c>
      <c r="M40" s="1">
        <f t="shared" si="31"/>
        <v>0</v>
      </c>
      <c r="N40" s="25" t="s">
        <v>19</v>
      </c>
      <c r="O40" s="26"/>
      <c r="P40" s="12"/>
    </row>
    <row r="41" spans="1:16" ht="25.5">
      <c r="A41" s="33"/>
      <c r="B41" s="36"/>
      <c r="C41" s="10" t="s">
        <v>0</v>
      </c>
      <c r="D41" s="1">
        <f t="shared" si="30"/>
        <v>1373.1000000000004</v>
      </c>
      <c r="E41" s="1">
        <f aca="true" t="shared" si="32" ref="E41:E53">G41+I41+K41+M41</f>
        <v>1373.1000000000004</v>
      </c>
      <c r="F41" s="2">
        <f>11446.6+730-10803.5</f>
        <v>1373.1000000000004</v>
      </c>
      <c r="G41" s="1">
        <f>11291.2-225+730-1530-8893.1</f>
        <v>1373.1000000000004</v>
      </c>
      <c r="H41" s="1"/>
      <c r="I41" s="1"/>
      <c r="J41" s="1"/>
      <c r="K41" s="1"/>
      <c r="L41" s="1"/>
      <c r="M41" s="1"/>
      <c r="N41" s="27"/>
      <c r="O41" s="28"/>
      <c r="P41" s="12">
        <f>F41-G41</f>
        <v>0</v>
      </c>
    </row>
    <row r="42" spans="1:16" ht="25.5">
      <c r="A42" s="33"/>
      <c r="B42" s="36"/>
      <c r="C42" s="10" t="s">
        <v>1</v>
      </c>
      <c r="D42" s="1">
        <f t="shared" si="30"/>
        <v>11291.2</v>
      </c>
      <c r="E42" s="1">
        <f t="shared" si="32"/>
        <v>2711.3</v>
      </c>
      <c r="F42" s="1">
        <v>11291.2</v>
      </c>
      <c r="G42" s="1">
        <v>2711.3</v>
      </c>
      <c r="H42" s="1"/>
      <c r="I42" s="1"/>
      <c r="J42" s="1"/>
      <c r="K42" s="1"/>
      <c r="L42" s="1"/>
      <c r="M42" s="1"/>
      <c r="N42" s="27"/>
      <c r="O42" s="28"/>
      <c r="P42" s="12"/>
    </row>
    <row r="43" spans="1:16" ht="25.5">
      <c r="A43" s="33"/>
      <c r="B43" s="36"/>
      <c r="C43" s="10" t="s">
        <v>5</v>
      </c>
      <c r="D43" s="1">
        <f t="shared" si="30"/>
        <v>11291.2</v>
      </c>
      <c r="E43" s="1">
        <f t="shared" si="32"/>
        <v>11291.2</v>
      </c>
      <c r="F43" s="1">
        <v>11291.2</v>
      </c>
      <c r="G43" s="1">
        <v>11291.2</v>
      </c>
      <c r="H43" s="1"/>
      <c r="I43" s="1"/>
      <c r="J43" s="1"/>
      <c r="K43" s="1"/>
      <c r="L43" s="1"/>
      <c r="M43" s="1"/>
      <c r="N43" s="27"/>
      <c r="O43" s="28"/>
      <c r="P43" s="12"/>
    </row>
    <row r="44" spans="1:16" ht="25.5">
      <c r="A44" s="33"/>
      <c r="B44" s="36"/>
      <c r="C44" s="10" t="s">
        <v>48</v>
      </c>
      <c r="D44" s="1">
        <f t="shared" si="30"/>
        <v>11291.2</v>
      </c>
      <c r="E44" s="1">
        <f t="shared" si="32"/>
        <v>11291.2</v>
      </c>
      <c r="F44" s="1">
        <v>11291.2</v>
      </c>
      <c r="G44" s="1">
        <v>11291.2</v>
      </c>
      <c r="H44" s="1"/>
      <c r="I44" s="1"/>
      <c r="J44" s="1"/>
      <c r="K44" s="1"/>
      <c r="L44" s="1"/>
      <c r="M44" s="1"/>
      <c r="N44" s="27"/>
      <c r="O44" s="28"/>
      <c r="P44" s="12"/>
    </row>
    <row r="45" spans="1:16" ht="25.5">
      <c r="A45" s="33"/>
      <c r="B45" s="36"/>
      <c r="C45" s="10" t="s">
        <v>49</v>
      </c>
      <c r="D45" s="1">
        <f t="shared" si="30"/>
        <v>11291.2</v>
      </c>
      <c r="E45" s="1">
        <f t="shared" si="32"/>
        <v>0</v>
      </c>
      <c r="F45" s="1">
        <v>11291.2</v>
      </c>
      <c r="G45" s="1"/>
      <c r="H45" s="1"/>
      <c r="I45" s="1"/>
      <c r="J45" s="1"/>
      <c r="K45" s="1"/>
      <c r="L45" s="1"/>
      <c r="M45" s="1"/>
      <c r="N45" s="27"/>
      <c r="O45" s="28"/>
      <c r="P45" s="12"/>
    </row>
    <row r="46" spans="1:16" ht="25.5">
      <c r="A46" s="33"/>
      <c r="B46" s="36"/>
      <c r="C46" s="10" t="s">
        <v>50</v>
      </c>
      <c r="D46" s="1">
        <f t="shared" si="30"/>
        <v>11291.2</v>
      </c>
      <c r="E46" s="1">
        <f t="shared" si="32"/>
        <v>0</v>
      </c>
      <c r="F46" s="1">
        <v>11291.2</v>
      </c>
      <c r="G46" s="1"/>
      <c r="H46" s="1"/>
      <c r="I46" s="1"/>
      <c r="J46" s="1"/>
      <c r="K46" s="1"/>
      <c r="L46" s="1"/>
      <c r="M46" s="1"/>
      <c r="N46" s="27"/>
      <c r="O46" s="28"/>
      <c r="P46" s="12"/>
    </row>
    <row r="47" spans="1:16" ht="25.5">
      <c r="A47" s="33"/>
      <c r="B47" s="36"/>
      <c r="C47" s="10" t="s">
        <v>56</v>
      </c>
      <c r="D47" s="1">
        <f aca="true" t="shared" si="33" ref="D47:E51">F47+H47+J47+L47</f>
        <v>11291.2</v>
      </c>
      <c r="E47" s="1">
        <f t="shared" si="33"/>
        <v>0</v>
      </c>
      <c r="F47" s="1">
        <v>11291.2</v>
      </c>
      <c r="G47" s="1"/>
      <c r="H47" s="1"/>
      <c r="I47" s="1"/>
      <c r="J47" s="1"/>
      <c r="K47" s="1"/>
      <c r="L47" s="1"/>
      <c r="M47" s="1"/>
      <c r="N47" s="27"/>
      <c r="O47" s="28"/>
      <c r="P47" s="12"/>
    </row>
    <row r="48" spans="1:16" ht="25.5">
      <c r="A48" s="33"/>
      <c r="B48" s="36"/>
      <c r="C48" s="10" t="s">
        <v>57</v>
      </c>
      <c r="D48" s="1">
        <f t="shared" si="33"/>
        <v>11291.2</v>
      </c>
      <c r="E48" s="1">
        <f t="shared" si="33"/>
        <v>0</v>
      </c>
      <c r="F48" s="1">
        <v>11291.2</v>
      </c>
      <c r="G48" s="1"/>
      <c r="H48" s="1"/>
      <c r="I48" s="1"/>
      <c r="J48" s="1"/>
      <c r="K48" s="1"/>
      <c r="L48" s="1"/>
      <c r="M48" s="1"/>
      <c r="N48" s="27"/>
      <c r="O48" s="28"/>
      <c r="P48" s="12"/>
    </row>
    <row r="49" spans="1:16" ht="25.5">
      <c r="A49" s="33"/>
      <c r="B49" s="36"/>
      <c r="C49" s="10" t="s">
        <v>58</v>
      </c>
      <c r="D49" s="1">
        <f t="shared" si="33"/>
        <v>11291.2</v>
      </c>
      <c r="E49" s="1">
        <f t="shared" si="33"/>
        <v>0</v>
      </c>
      <c r="F49" s="1">
        <v>11291.2</v>
      </c>
      <c r="G49" s="1"/>
      <c r="H49" s="1"/>
      <c r="I49" s="1"/>
      <c r="J49" s="1"/>
      <c r="K49" s="1"/>
      <c r="L49" s="1"/>
      <c r="M49" s="1"/>
      <c r="N49" s="27"/>
      <c r="O49" s="28"/>
      <c r="P49" s="12"/>
    </row>
    <row r="50" spans="1:16" ht="25.5">
      <c r="A50" s="33"/>
      <c r="B50" s="36"/>
      <c r="C50" s="10" t="s">
        <v>59</v>
      </c>
      <c r="D50" s="1">
        <f t="shared" si="33"/>
        <v>11291.2</v>
      </c>
      <c r="E50" s="1">
        <f t="shared" si="33"/>
        <v>0</v>
      </c>
      <c r="F50" s="1">
        <v>11291.2</v>
      </c>
      <c r="G50" s="1"/>
      <c r="H50" s="1"/>
      <c r="I50" s="1"/>
      <c r="J50" s="1"/>
      <c r="K50" s="1"/>
      <c r="L50" s="1"/>
      <c r="M50" s="1"/>
      <c r="N50" s="27"/>
      <c r="O50" s="28"/>
      <c r="P50" s="12"/>
    </row>
    <row r="51" spans="1:16" ht="25.5">
      <c r="A51" s="34"/>
      <c r="B51" s="37"/>
      <c r="C51" s="10" t="s">
        <v>60</v>
      </c>
      <c r="D51" s="1">
        <f t="shared" si="33"/>
        <v>11291.2</v>
      </c>
      <c r="E51" s="1">
        <f t="shared" si="33"/>
        <v>0</v>
      </c>
      <c r="F51" s="1">
        <v>11291.2</v>
      </c>
      <c r="G51" s="1"/>
      <c r="H51" s="1"/>
      <c r="I51" s="1"/>
      <c r="J51" s="1"/>
      <c r="K51" s="1"/>
      <c r="L51" s="1"/>
      <c r="M51" s="1"/>
      <c r="N51" s="29"/>
      <c r="O51" s="30"/>
      <c r="P51" s="12"/>
    </row>
    <row r="52" spans="1:16" ht="15" customHeight="1">
      <c r="A52" s="32" t="s">
        <v>36</v>
      </c>
      <c r="B52" s="14" t="s">
        <v>26</v>
      </c>
      <c r="C52" s="10" t="s">
        <v>18</v>
      </c>
      <c r="D52" s="1">
        <f t="shared" si="30"/>
        <v>7940</v>
      </c>
      <c r="E52" s="1">
        <f>G52+I52+K52+M52</f>
        <v>2250</v>
      </c>
      <c r="F52" s="1">
        <f>SUM(F53:F63)</f>
        <v>7940</v>
      </c>
      <c r="G52" s="1">
        <f>SUM(G53:G63)</f>
        <v>2250</v>
      </c>
      <c r="H52" s="1">
        <f aca="true" t="shared" si="34" ref="H52:M52">SUM(H53:H63)</f>
        <v>0</v>
      </c>
      <c r="I52" s="1">
        <f t="shared" si="34"/>
        <v>0</v>
      </c>
      <c r="J52" s="1">
        <f t="shared" si="34"/>
        <v>0</v>
      </c>
      <c r="K52" s="1">
        <f t="shared" si="34"/>
        <v>0</v>
      </c>
      <c r="L52" s="1">
        <f t="shared" si="34"/>
        <v>0</v>
      </c>
      <c r="M52" s="1">
        <f t="shared" si="34"/>
        <v>0</v>
      </c>
      <c r="N52" s="25" t="s">
        <v>19</v>
      </c>
      <c r="O52" s="26"/>
      <c r="P52" s="12"/>
    </row>
    <row r="53" spans="1:16" ht="25.5">
      <c r="A53" s="33"/>
      <c r="B53" s="42"/>
      <c r="C53" s="10" t="s">
        <v>0</v>
      </c>
      <c r="D53" s="1">
        <f t="shared" si="30"/>
        <v>300</v>
      </c>
      <c r="E53" s="1">
        <f t="shared" si="32"/>
        <v>300</v>
      </c>
      <c r="F53" s="1">
        <f>1220-920</f>
        <v>300</v>
      </c>
      <c r="G53" s="1">
        <f>1220-920</f>
        <v>300</v>
      </c>
      <c r="H53" s="1"/>
      <c r="I53" s="1"/>
      <c r="J53" s="1"/>
      <c r="K53" s="1"/>
      <c r="L53" s="1"/>
      <c r="M53" s="1"/>
      <c r="N53" s="27"/>
      <c r="O53" s="28"/>
      <c r="P53" s="12"/>
    </row>
    <row r="54" spans="1:16" ht="25.5">
      <c r="A54" s="33"/>
      <c r="B54" s="42"/>
      <c r="C54" s="10" t="s">
        <v>1</v>
      </c>
      <c r="D54" s="1">
        <f t="shared" si="30"/>
        <v>1220</v>
      </c>
      <c r="E54" s="1">
        <f>G54+I54+K54+M54</f>
        <v>650</v>
      </c>
      <c r="F54" s="1">
        <v>1220</v>
      </c>
      <c r="G54" s="1">
        <v>650</v>
      </c>
      <c r="H54" s="1"/>
      <c r="I54" s="1"/>
      <c r="J54" s="1"/>
      <c r="K54" s="1"/>
      <c r="L54" s="1"/>
      <c r="M54" s="1"/>
      <c r="N54" s="27"/>
      <c r="O54" s="28"/>
      <c r="P54" s="12"/>
    </row>
    <row r="55" spans="1:16" ht="25.5">
      <c r="A55" s="33"/>
      <c r="B55" s="42"/>
      <c r="C55" s="10" t="s">
        <v>5</v>
      </c>
      <c r="D55" s="1">
        <f t="shared" si="30"/>
        <v>1220</v>
      </c>
      <c r="E55" s="1">
        <f>G55+I55+K55+M55</f>
        <v>650</v>
      </c>
      <c r="F55" s="1">
        <v>1220</v>
      </c>
      <c r="G55" s="1">
        <v>650</v>
      </c>
      <c r="H55" s="1"/>
      <c r="I55" s="1"/>
      <c r="J55" s="1"/>
      <c r="K55" s="1"/>
      <c r="L55" s="1"/>
      <c r="M55" s="1"/>
      <c r="N55" s="27"/>
      <c r="O55" s="28"/>
      <c r="P55" s="12"/>
    </row>
    <row r="56" spans="1:16" ht="25.5">
      <c r="A56" s="33"/>
      <c r="B56" s="42"/>
      <c r="C56" s="10" t="s">
        <v>48</v>
      </c>
      <c r="D56" s="1">
        <f aca="true" t="shared" si="35" ref="D56:E60">F56+H56+J56+L56</f>
        <v>650</v>
      </c>
      <c r="E56" s="1">
        <f t="shared" si="35"/>
        <v>650</v>
      </c>
      <c r="F56" s="1">
        <v>650</v>
      </c>
      <c r="G56" s="1">
        <v>650</v>
      </c>
      <c r="H56" s="1"/>
      <c r="I56" s="1"/>
      <c r="J56" s="1"/>
      <c r="K56" s="1"/>
      <c r="L56" s="1"/>
      <c r="M56" s="1"/>
      <c r="N56" s="27"/>
      <c r="O56" s="28"/>
      <c r="P56" s="12"/>
    </row>
    <row r="57" spans="1:16" ht="25.5">
      <c r="A57" s="33"/>
      <c r="B57" s="42"/>
      <c r="C57" s="10" t="s">
        <v>49</v>
      </c>
      <c r="D57" s="1">
        <f t="shared" si="35"/>
        <v>650</v>
      </c>
      <c r="E57" s="1">
        <f t="shared" si="35"/>
        <v>0</v>
      </c>
      <c r="F57" s="1">
        <v>650</v>
      </c>
      <c r="G57" s="1"/>
      <c r="H57" s="1"/>
      <c r="I57" s="1"/>
      <c r="J57" s="1"/>
      <c r="K57" s="1"/>
      <c r="L57" s="1"/>
      <c r="M57" s="1"/>
      <c r="N57" s="27"/>
      <c r="O57" s="28"/>
      <c r="P57" s="12"/>
    </row>
    <row r="58" spans="1:16" ht="25.5">
      <c r="A58" s="33"/>
      <c r="B58" s="42"/>
      <c r="C58" s="10" t="s">
        <v>50</v>
      </c>
      <c r="D58" s="1">
        <f t="shared" si="35"/>
        <v>650</v>
      </c>
      <c r="E58" s="1">
        <f t="shared" si="35"/>
        <v>0</v>
      </c>
      <c r="F58" s="1">
        <v>650</v>
      </c>
      <c r="G58" s="1"/>
      <c r="H58" s="1"/>
      <c r="I58" s="1"/>
      <c r="J58" s="1"/>
      <c r="K58" s="1"/>
      <c r="L58" s="1"/>
      <c r="M58" s="1"/>
      <c r="N58" s="27"/>
      <c r="O58" s="28"/>
      <c r="P58" s="12"/>
    </row>
    <row r="59" spans="1:16" ht="25.5">
      <c r="A59" s="33"/>
      <c r="B59" s="42"/>
      <c r="C59" s="10" t="s">
        <v>56</v>
      </c>
      <c r="D59" s="1">
        <f t="shared" si="35"/>
        <v>650</v>
      </c>
      <c r="E59" s="1">
        <f aca="true" t="shared" si="36" ref="E59:E64">G59+I59+K59+M59</f>
        <v>0</v>
      </c>
      <c r="F59" s="1">
        <v>650</v>
      </c>
      <c r="G59" s="1"/>
      <c r="H59" s="1"/>
      <c r="I59" s="1"/>
      <c r="J59" s="1"/>
      <c r="K59" s="1"/>
      <c r="L59" s="1"/>
      <c r="M59" s="1"/>
      <c r="N59" s="27"/>
      <c r="O59" s="28"/>
      <c r="P59" s="12"/>
    </row>
    <row r="60" spans="1:16" ht="25.5">
      <c r="A60" s="33"/>
      <c r="B60" s="42"/>
      <c r="C60" s="10" t="s">
        <v>57</v>
      </c>
      <c r="D60" s="1">
        <f t="shared" si="35"/>
        <v>650</v>
      </c>
      <c r="E60" s="1">
        <f t="shared" si="36"/>
        <v>0</v>
      </c>
      <c r="F60" s="1">
        <v>650</v>
      </c>
      <c r="G60" s="1"/>
      <c r="H60" s="1"/>
      <c r="I60" s="1"/>
      <c r="J60" s="1"/>
      <c r="K60" s="1"/>
      <c r="L60" s="1"/>
      <c r="M60" s="1"/>
      <c r="N60" s="27"/>
      <c r="O60" s="28"/>
      <c r="P60" s="12"/>
    </row>
    <row r="61" spans="1:16" ht="25.5">
      <c r="A61" s="33"/>
      <c r="B61" s="42"/>
      <c r="C61" s="10" t="s">
        <v>58</v>
      </c>
      <c r="D61" s="1">
        <f>F61+H61+J61+L61</f>
        <v>650</v>
      </c>
      <c r="E61" s="1">
        <f t="shared" si="36"/>
        <v>0</v>
      </c>
      <c r="F61" s="1">
        <v>650</v>
      </c>
      <c r="G61" s="1"/>
      <c r="H61" s="1"/>
      <c r="I61" s="1"/>
      <c r="J61" s="1"/>
      <c r="K61" s="1"/>
      <c r="L61" s="1"/>
      <c r="M61" s="1"/>
      <c r="N61" s="27"/>
      <c r="O61" s="28"/>
      <c r="P61" s="12"/>
    </row>
    <row r="62" spans="1:16" ht="25.5">
      <c r="A62" s="33"/>
      <c r="B62" s="42"/>
      <c r="C62" s="10" t="s">
        <v>59</v>
      </c>
      <c r="D62" s="1">
        <f>F62+H62+J62+L62</f>
        <v>650</v>
      </c>
      <c r="E62" s="1">
        <f t="shared" si="36"/>
        <v>0</v>
      </c>
      <c r="F62" s="1">
        <v>650</v>
      </c>
      <c r="G62" s="1"/>
      <c r="H62" s="1"/>
      <c r="I62" s="1"/>
      <c r="J62" s="1"/>
      <c r="K62" s="1"/>
      <c r="L62" s="1"/>
      <c r="M62" s="1"/>
      <c r="N62" s="27"/>
      <c r="O62" s="28"/>
      <c r="P62" s="12"/>
    </row>
    <row r="63" spans="1:16" ht="25.5">
      <c r="A63" s="34"/>
      <c r="B63" s="43"/>
      <c r="C63" s="10" t="s">
        <v>60</v>
      </c>
      <c r="D63" s="1">
        <f>F63+H63+J63+L63</f>
        <v>650</v>
      </c>
      <c r="E63" s="1">
        <f t="shared" si="36"/>
        <v>0</v>
      </c>
      <c r="F63" s="1">
        <v>650</v>
      </c>
      <c r="G63" s="1"/>
      <c r="H63" s="1"/>
      <c r="I63" s="1"/>
      <c r="J63" s="1"/>
      <c r="K63" s="1"/>
      <c r="L63" s="1"/>
      <c r="M63" s="1"/>
      <c r="N63" s="29"/>
      <c r="O63" s="30"/>
      <c r="P63" s="12"/>
    </row>
    <row r="64" spans="1:16" ht="15" customHeight="1">
      <c r="A64" s="32" t="s">
        <v>37</v>
      </c>
      <c r="B64" s="35" t="s">
        <v>46</v>
      </c>
      <c r="C64" s="10" t="s">
        <v>18</v>
      </c>
      <c r="D64" s="1">
        <f>F64+H64+J64+L64</f>
        <v>24769.6</v>
      </c>
      <c r="E64" s="1">
        <f t="shared" si="36"/>
        <v>8312.6</v>
      </c>
      <c r="F64" s="1">
        <f>SUM(F65:F75)</f>
        <v>24769.6</v>
      </c>
      <c r="G64" s="1">
        <f>SUM(G65:G75)</f>
        <v>8312.6</v>
      </c>
      <c r="H64" s="1">
        <f aca="true" t="shared" si="37" ref="H64:M64">SUM(H65:H75)</f>
        <v>0</v>
      </c>
      <c r="I64" s="1">
        <f t="shared" si="37"/>
        <v>0</v>
      </c>
      <c r="J64" s="1">
        <f t="shared" si="37"/>
        <v>0</v>
      </c>
      <c r="K64" s="1">
        <f t="shared" si="37"/>
        <v>0</v>
      </c>
      <c r="L64" s="1">
        <f t="shared" si="37"/>
        <v>0</v>
      </c>
      <c r="M64" s="1">
        <f t="shared" si="37"/>
        <v>0</v>
      </c>
      <c r="N64" s="25" t="s">
        <v>19</v>
      </c>
      <c r="O64" s="26"/>
      <c r="P64" s="12"/>
    </row>
    <row r="65" spans="1:16" ht="25.5">
      <c r="A65" s="33"/>
      <c r="B65" s="36"/>
      <c r="C65" s="10" t="s">
        <v>0</v>
      </c>
      <c r="D65" s="1">
        <f aca="true" t="shared" si="38" ref="D65:E67">F65+H65+J65+L65</f>
        <v>1259.6</v>
      </c>
      <c r="E65" s="1">
        <f t="shared" si="38"/>
        <v>1259.6</v>
      </c>
      <c r="F65" s="2">
        <f>2909.6-1650</f>
        <v>1259.6</v>
      </c>
      <c r="G65" s="1">
        <f>2351-450-641.4</f>
        <v>1259.6</v>
      </c>
      <c r="H65" s="1"/>
      <c r="I65" s="1"/>
      <c r="J65" s="1"/>
      <c r="K65" s="1"/>
      <c r="L65" s="1"/>
      <c r="M65" s="1"/>
      <c r="N65" s="27"/>
      <c r="O65" s="28"/>
      <c r="P65" s="12">
        <f>F65-G65</f>
        <v>0</v>
      </c>
    </row>
    <row r="66" spans="1:16" ht="25.5">
      <c r="A66" s="33"/>
      <c r="B66" s="36"/>
      <c r="C66" s="10" t="s">
        <v>1</v>
      </c>
      <c r="D66" s="1">
        <f t="shared" si="38"/>
        <v>2351</v>
      </c>
      <c r="E66" s="1">
        <f t="shared" si="38"/>
        <v>2351</v>
      </c>
      <c r="F66" s="1">
        <v>2351</v>
      </c>
      <c r="G66" s="1">
        <v>2351</v>
      </c>
      <c r="H66" s="1"/>
      <c r="I66" s="1"/>
      <c r="J66" s="1"/>
      <c r="K66" s="1"/>
      <c r="L66" s="1"/>
      <c r="M66" s="1"/>
      <c r="N66" s="27"/>
      <c r="O66" s="28"/>
      <c r="P66" s="12"/>
    </row>
    <row r="67" spans="1:16" ht="25.5">
      <c r="A67" s="33"/>
      <c r="B67" s="36"/>
      <c r="C67" s="10" t="s">
        <v>5</v>
      </c>
      <c r="D67" s="1">
        <f t="shared" si="38"/>
        <v>2351</v>
      </c>
      <c r="E67" s="1">
        <f t="shared" si="38"/>
        <v>2351</v>
      </c>
      <c r="F67" s="1">
        <v>2351</v>
      </c>
      <c r="G67" s="1">
        <v>2351</v>
      </c>
      <c r="H67" s="1"/>
      <c r="I67" s="1"/>
      <c r="J67" s="1"/>
      <c r="K67" s="1"/>
      <c r="L67" s="1"/>
      <c r="M67" s="1"/>
      <c r="N67" s="27"/>
      <c r="O67" s="28"/>
      <c r="P67" s="12"/>
    </row>
    <row r="68" spans="1:16" ht="25.5">
      <c r="A68" s="33"/>
      <c r="B68" s="36"/>
      <c r="C68" s="10" t="s">
        <v>48</v>
      </c>
      <c r="D68" s="1">
        <f>F68+H68+J68+L68</f>
        <v>2351</v>
      </c>
      <c r="E68" s="1">
        <f aca="true" t="shared" si="39" ref="D68:E72">G68+I68+K68+M68</f>
        <v>2351</v>
      </c>
      <c r="F68" s="2">
        <v>2351</v>
      </c>
      <c r="G68" s="1">
        <v>2351</v>
      </c>
      <c r="H68" s="1"/>
      <c r="I68" s="1"/>
      <c r="J68" s="1"/>
      <c r="K68" s="1"/>
      <c r="L68" s="1"/>
      <c r="M68" s="1"/>
      <c r="N68" s="27"/>
      <c r="O68" s="28"/>
      <c r="P68" s="12"/>
    </row>
    <row r="69" spans="1:16" ht="25.5">
      <c r="A69" s="33"/>
      <c r="B69" s="36"/>
      <c r="C69" s="10" t="s">
        <v>49</v>
      </c>
      <c r="D69" s="1">
        <f t="shared" si="39"/>
        <v>2351</v>
      </c>
      <c r="E69" s="1">
        <f t="shared" si="39"/>
        <v>0</v>
      </c>
      <c r="F69" s="2">
        <v>2351</v>
      </c>
      <c r="G69" s="1"/>
      <c r="H69" s="1"/>
      <c r="I69" s="1"/>
      <c r="J69" s="1"/>
      <c r="K69" s="1"/>
      <c r="L69" s="1"/>
      <c r="M69" s="1"/>
      <c r="N69" s="27"/>
      <c r="O69" s="28"/>
      <c r="P69" s="12"/>
    </row>
    <row r="70" spans="1:16" ht="25.5">
      <c r="A70" s="33"/>
      <c r="B70" s="36"/>
      <c r="C70" s="10" t="s">
        <v>50</v>
      </c>
      <c r="D70" s="1">
        <f t="shared" si="39"/>
        <v>2351</v>
      </c>
      <c r="E70" s="1">
        <f t="shared" si="39"/>
        <v>0</v>
      </c>
      <c r="F70" s="2">
        <v>2351</v>
      </c>
      <c r="G70" s="1"/>
      <c r="H70" s="1"/>
      <c r="I70" s="1"/>
      <c r="J70" s="1"/>
      <c r="K70" s="1"/>
      <c r="L70" s="1"/>
      <c r="M70" s="1"/>
      <c r="N70" s="27"/>
      <c r="O70" s="28"/>
      <c r="P70" s="12"/>
    </row>
    <row r="71" spans="1:16" ht="25.5">
      <c r="A71" s="33"/>
      <c r="B71" s="36"/>
      <c r="C71" s="10" t="s">
        <v>56</v>
      </c>
      <c r="D71" s="1">
        <f>F71+H71+J71+L71</f>
        <v>2351</v>
      </c>
      <c r="E71" s="1">
        <f t="shared" si="39"/>
        <v>0</v>
      </c>
      <c r="F71" s="1">
        <v>2351</v>
      </c>
      <c r="G71" s="1"/>
      <c r="H71" s="1"/>
      <c r="I71" s="1"/>
      <c r="J71" s="1"/>
      <c r="K71" s="1"/>
      <c r="L71" s="1"/>
      <c r="M71" s="1"/>
      <c r="N71" s="27"/>
      <c r="O71" s="28"/>
      <c r="P71" s="12"/>
    </row>
    <row r="72" spans="1:16" ht="25.5">
      <c r="A72" s="33"/>
      <c r="B72" s="36"/>
      <c r="C72" s="10" t="s">
        <v>57</v>
      </c>
      <c r="D72" s="1">
        <f t="shared" si="39"/>
        <v>2351</v>
      </c>
      <c r="E72" s="1">
        <f t="shared" si="39"/>
        <v>0</v>
      </c>
      <c r="F72" s="1">
        <v>2351</v>
      </c>
      <c r="G72" s="1"/>
      <c r="H72" s="1"/>
      <c r="I72" s="1"/>
      <c r="J72" s="1"/>
      <c r="K72" s="1"/>
      <c r="L72" s="1"/>
      <c r="M72" s="1"/>
      <c r="N72" s="27"/>
      <c r="O72" s="28"/>
      <c r="P72" s="12"/>
    </row>
    <row r="73" spans="1:16" ht="25.5">
      <c r="A73" s="33"/>
      <c r="B73" s="36"/>
      <c r="C73" s="10" t="s">
        <v>58</v>
      </c>
      <c r="D73" s="1">
        <f aca="true" t="shared" si="40" ref="D73:E75">F73+H73+J73+L73</f>
        <v>2351</v>
      </c>
      <c r="E73" s="1">
        <f t="shared" si="40"/>
        <v>0</v>
      </c>
      <c r="F73" s="2">
        <v>2351</v>
      </c>
      <c r="G73" s="1"/>
      <c r="H73" s="1"/>
      <c r="I73" s="1"/>
      <c r="J73" s="1"/>
      <c r="K73" s="1"/>
      <c r="L73" s="1"/>
      <c r="M73" s="1"/>
      <c r="N73" s="27"/>
      <c r="O73" s="28"/>
      <c r="P73" s="12"/>
    </row>
    <row r="74" spans="1:16" ht="25.5">
      <c r="A74" s="33"/>
      <c r="B74" s="36"/>
      <c r="C74" s="10" t="s">
        <v>59</v>
      </c>
      <c r="D74" s="1">
        <f t="shared" si="40"/>
        <v>2351</v>
      </c>
      <c r="E74" s="1">
        <f t="shared" si="40"/>
        <v>0</v>
      </c>
      <c r="F74" s="2">
        <v>2351</v>
      </c>
      <c r="G74" s="1"/>
      <c r="H74" s="1"/>
      <c r="I74" s="1"/>
      <c r="J74" s="1"/>
      <c r="K74" s="1"/>
      <c r="L74" s="1"/>
      <c r="M74" s="1"/>
      <c r="N74" s="27"/>
      <c r="O74" s="28"/>
      <c r="P74" s="12"/>
    </row>
    <row r="75" spans="1:16" ht="25.5">
      <c r="A75" s="34"/>
      <c r="B75" s="37"/>
      <c r="C75" s="10" t="s">
        <v>60</v>
      </c>
      <c r="D75" s="1">
        <f t="shared" si="40"/>
        <v>2351</v>
      </c>
      <c r="E75" s="1">
        <f t="shared" si="40"/>
        <v>0</v>
      </c>
      <c r="F75" s="2">
        <v>2351</v>
      </c>
      <c r="G75" s="1"/>
      <c r="H75" s="1"/>
      <c r="I75" s="1"/>
      <c r="J75" s="1"/>
      <c r="K75" s="1"/>
      <c r="L75" s="1"/>
      <c r="M75" s="1"/>
      <c r="N75" s="29"/>
      <c r="O75" s="30"/>
      <c r="P75" s="12"/>
    </row>
    <row r="76" spans="1:16" ht="15" customHeight="1">
      <c r="A76" s="32" t="s">
        <v>38</v>
      </c>
      <c r="B76" s="14" t="s">
        <v>27</v>
      </c>
      <c r="C76" s="10" t="s">
        <v>18</v>
      </c>
      <c r="D76" s="1">
        <f aca="true" t="shared" si="41" ref="D76:E79">F76+H76+J76+L76</f>
        <v>44286.40000000001</v>
      </c>
      <c r="E76" s="1">
        <f>G76+I76+K76+M76</f>
        <v>18419.5</v>
      </c>
      <c r="F76" s="1">
        <f>SUM(F77:F87)</f>
        <v>44286.40000000001</v>
      </c>
      <c r="G76" s="1">
        <f>SUM(G77:G87)</f>
        <v>18419.5</v>
      </c>
      <c r="H76" s="1">
        <f aca="true" t="shared" si="42" ref="H76:M76">SUM(H77:H87)</f>
        <v>0</v>
      </c>
      <c r="I76" s="1">
        <f t="shared" si="42"/>
        <v>0</v>
      </c>
      <c r="J76" s="1">
        <f t="shared" si="42"/>
        <v>0</v>
      </c>
      <c r="K76" s="1">
        <f t="shared" si="42"/>
        <v>0</v>
      </c>
      <c r="L76" s="1">
        <f t="shared" si="42"/>
        <v>0</v>
      </c>
      <c r="M76" s="1">
        <f t="shared" si="42"/>
        <v>0</v>
      </c>
      <c r="N76" s="25" t="s">
        <v>19</v>
      </c>
      <c r="O76" s="26"/>
      <c r="P76" s="12"/>
    </row>
    <row r="77" spans="1:16" ht="25.5">
      <c r="A77" s="33"/>
      <c r="B77" s="42"/>
      <c r="C77" s="10" t="s">
        <v>0</v>
      </c>
      <c r="D77" s="1">
        <f t="shared" si="41"/>
        <v>4487.4</v>
      </c>
      <c r="E77" s="1">
        <f>G77+I77+K77+M77</f>
        <v>4487.4</v>
      </c>
      <c r="F77" s="1">
        <f>4052.4-565+1000</f>
        <v>4487.4</v>
      </c>
      <c r="G77" s="1">
        <f>3228.2+216.9+577.3+30-33-565+33+1000</f>
        <v>4487.4</v>
      </c>
      <c r="H77" s="1"/>
      <c r="I77" s="1"/>
      <c r="J77" s="1"/>
      <c r="K77" s="1"/>
      <c r="L77" s="1"/>
      <c r="M77" s="1"/>
      <c r="N77" s="27"/>
      <c r="O77" s="28"/>
      <c r="P77" s="12"/>
    </row>
    <row r="78" spans="1:16" ht="25.5">
      <c r="A78" s="33"/>
      <c r="B78" s="42"/>
      <c r="C78" s="10" t="s">
        <v>1</v>
      </c>
      <c r="D78" s="1">
        <f>F78+H78+J78+L78</f>
        <v>4512.4</v>
      </c>
      <c r="E78" s="1">
        <f>G78+I78+K78+M78</f>
        <v>6097.3</v>
      </c>
      <c r="F78" s="1">
        <f>3947.4+565</f>
        <v>4512.4</v>
      </c>
      <c r="G78" s="1">
        <v>6097.3</v>
      </c>
      <c r="H78" s="1"/>
      <c r="I78" s="1"/>
      <c r="J78" s="1"/>
      <c r="K78" s="1"/>
      <c r="L78" s="1"/>
      <c r="M78" s="1"/>
      <c r="N78" s="27"/>
      <c r="O78" s="28"/>
      <c r="P78" s="12"/>
    </row>
    <row r="79" spans="1:16" ht="25.5">
      <c r="A79" s="33"/>
      <c r="B79" s="42"/>
      <c r="C79" s="10" t="s">
        <v>5</v>
      </c>
      <c r="D79" s="1">
        <f t="shared" si="41"/>
        <v>3947.4</v>
      </c>
      <c r="E79" s="1">
        <f t="shared" si="41"/>
        <v>3917.4</v>
      </c>
      <c r="F79" s="1">
        <v>3947.4</v>
      </c>
      <c r="G79" s="1">
        <v>3917.4</v>
      </c>
      <c r="H79" s="1"/>
      <c r="I79" s="1"/>
      <c r="J79" s="1"/>
      <c r="K79" s="1"/>
      <c r="L79" s="1"/>
      <c r="M79" s="1"/>
      <c r="N79" s="27"/>
      <c r="O79" s="28"/>
      <c r="P79" s="12"/>
    </row>
    <row r="80" spans="1:16" ht="25.5">
      <c r="A80" s="33"/>
      <c r="B80" s="42"/>
      <c r="C80" s="10" t="s">
        <v>48</v>
      </c>
      <c r="D80" s="1">
        <f aca="true" t="shared" si="43" ref="D80:E87">F80+H80+J80+L80</f>
        <v>3917.4</v>
      </c>
      <c r="E80" s="1">
        <f t="shared" si="43"/>
        <v>3917.4</v>
      </c>
      <c r="F80" s="1">
        <v>3917.4</v>
      </c>
      <c r="G80" s="1">
        <v>3917.4</v>
      </c>
      <c r="H80" s="1"/>
      <c r="I80" s="1"/>
      <c r="J80" s="1"/>
      <c r="K80" s="1"/>
      <c r="L80" s="1"/>
      <c r="M80" s="1"/>
      <c r="N80" s="27"/>
      <c r="O80" s="28"/>
      <c r="P80" s="12"/>
    </row>
    <row r="81" spans="1:16" ht="25.5">
      <c r="A81" s="33"/>
      <c r="B81" s="42"/>
      <c r="C81" s="10" t="s">
        <v>49</v>
      </c>
      <c r="D81" s="1">
        <f t="shared" si="43"/>
        <v>3917.4</v>
      </c>
      <c r="E81" s="1">
        <f t="shared" si="43"/>
        <v>0</v>
      </c>
      <c r="F81" s="1">
        <v>3917.4</v>
      </c>
      <c r="G81" s="1"/>
      <c r="H81" s="1"/>
      <c r="I81" s="1"/>
      <c r="J81" s="1"/>
      <c r="K81" s="1"/>
      <c r="L81" s="1"/>
      <c r="M81" s="1"/>
      <c r="N81" s="27"/>
      <c r="O81" s="28"/>
      <c r="P81" s="12"/>
    </row>
    <row r="82" spans="1:16" ht="25.5">
      <c r="A82" s="33"/>
      <c r="B82" s="42"/>
      <c r="C82" s="10" t="s">
        <v>50</v>
      </c>
      <c r="D82" s="1">
        <f t="shared" si="43"/>
        <v>3917.4</v>
      </c>
      <c r="E82" s="1">
        <f t="shared" si="43"/>
        <v>0</v>
      </c>
      <c r="F82" s="1">
        <v>3917.4</v>
      </c>
      <c r="G82" s="1"/>
      <c r="H82" s="1"/>
      <c r="I82" s="1"/>
      <c r="J82" s="1"/>
      <c r="K82" s="1"/>
      <c r="L82" s="1"/>
      <c r="M82" s="1"/>
      <c r="N82" s="27"/>
      <c r="O82" s="28"/>
      <c r="P82" s="12"/>
    </row>
    <row r="83" spans="1:16" ht="25.5">
      <c r="A83" s="33"/>
      <c r="B83" s="42"/>
      <c r="C83" s="10" t="s">
        <v>56</v>
      </c>
      <c r="D83" s="1">
        <f t="shared" si="43"/>
        <v>3917.4</v>
      </c>
      <c r="E83" s="1">
        <f t="shared" si="43"/>
        <v>0</v>
      </c>
      <c r="F83" s="1">
        <v>3917.4</v>
      </c>
      <c r="G83" s="1"/>
      <c r="H83" s="1"/>
      <c r="I83" s="1"/>
      <c r="J83" s="1"/>
      <c r="K83" s="1"/>
      <c r="L83" s="1"/>
      <c r="M83" s="1"/>
      <c r="N83" s="27"/>
      <c r="O83" s="28"/>
      <c r="P83" s="12"/>
    </row>
    <row r="84" spans="1:16" ht="25.5">
      <c r="A84" s="33"/>
      <c r="B84" s="42"/>
      <c r="C84" s="10" t="s">
        <v>57</v>
      </c>
      <c r="D84" s="1">
        <f t="shared" si="43"/>
        <v>3917.4</v>
      </c>
      <c r="E84" s="1">
        <f t="shared" si="43"/>
        <v>0</v>
      </c>
      <c r="F84" s="1">
        <v>3917.4</v>
      </c>
      <c r="G84" s="1"/>
      <c r="H84" s="1"/>
      <c r="I84" s="1"/>
      <c r="J84" s="1"/>
      <c r="K84" s="1"/>
      <c r="L84" s="1"/>
      <c r="M84" s="1"/>
      <c r="N84" s="27"/>
      <c r="O84" s="28"/>
      <c r="P84" s="12"/>
    </row>
    <row r="85" spans="1:16" ht="25.5">
      <c r="A85" s="33"/>
      <c r="B85" s="42"/>
      <c r="C85" s="10" t="s">
        <v>58</v>
      </c>
      <c r="D85" s="1">
        <f t="shared" si="43"/>
        <v>3917.4</v>
      </c>
      <c r="E85" s="1">
        <f t="shared" si="43"/>
        <v>0</v>
      </c>
      <c r="F85" s="1">
        <v>3917.4</v>
      </c>
      <c r="G85" s="1"/>
      <c r="H85" s="1"/>
      <c r="I85" s="1"/>
      <c r="J85" s="1"/>
      <c r="K85" s="1"/>
      <c r="L85" s="1"/>
      <c r="M85" s="1"/>
      <c r="N85" s="27"/>
      <c r="O85" s="28"/>
      <c r="P85" s="12"/>
    </row>
    <row r="86" spans="1:16" ht="25.5">
      <c r="A86" s="33"/>
      <c r="B86" s="42"/>
      <c r="C86" s="10" t="s">
        <v>59</v>
      </c>
      <c r="D86" s="1">
        <f t="shared" si="43"/>
        <v>3917.4</v>
      </c>
      <c r="E86" s="1">
        <f t="shared" si="43"/>
        <v>0</v>
      </c>
      <c r="F86" s="1">
        <v>3917.4</v>
      </c>
      <c r="G86" s="1"/>
      <c r="H86" s="1"/>
      <c r="I86" s="1"/>
      <c r="J86" s="1"/>
      <c r="K86" s="1"/>
      <c r="L86" s="1"/>
      <c r="M86" s="1"/>
      <c r="N86" s="27"/>
      <c r="O86" s="28"/>
      <c r="P86" s="12"/>
    </row>
    <row r="87" spans="1:16" ht="25.5">
      <c r="A87" s="34"/>
      <c r="B87" s="43"/>
      <c r="C87" s="10" t="s">
        <v>60</v>
      </c>
      <c r="D87" s="1">
        <f t="shared" si="43"/>
        <v>3917.4</v>
      </c>
      <c r="E87" s="1">
        <f t="shared" si="43"/>
        <v>0</v>
      </c>
      <c r="F87" s="1">
        <v>3917.4</v>
      </c>
      <c r="G87" s="1"/>
      <c r="H87" s="1"/>
      <c r="I87" s="1"/>
      <c r="J87" s="1"/>
      <c r="K87" s="1"/>
      <c r="L87" s="1"/>
      <c r="M87" s="1"/>
      <c r="N87" s="29"/>
      <c r="O87" s="30"/>
      <c r="P87" s="12"/>
    </row>
    <row r="88" spans="1:16" ht="15" customHeight="1">
      <c r="A88" s="32" t="s">
        <v>51</v>
      </c>
      <c r="B88" s="14" t="s">
        <v>52</v>
      </c>
      <c r="C88" s="10" t="s">
        <v>18</v>
      </c>
      <c r="D88" s="1">
        <f aca="true" t="shared" si="44" ref="D88:D99">F88+H88+J88+L88</f>
        <v>1650</v>
      </c>
      <c r="E88" s="1">
        <f aca="true" t="shared" si="45" ref="E88:E94">G88+I88+K88+M88</f>
        <v>1650</v>
      </c>
      <c r="F88" s="1">
        <f>SUM(F89:F99)</f>
        <v>1650</v>
      </c>
      <c r="G88" s="1">
        <f aca="true" t="shared" si="46" ref="G88:M88">SUM(G89:G99)</f>
        <v>1650</v>
      </c>
      <c r="H88" s="1">
        <f t="shared" si="46"/>
        <v>0</v>
      </c>
      <c r="I88" s="1">
        <f t="shared" si="46"/>
        <v>0</v>
      </c>
      <c r="J88" s="1">
        <f t="shared" si="46"/>
        <v>0</v>
      </c>
      <c r="K88" s="1">
        <f t="shared" si="46"/>
        <v>0</v>
      </c>
      <c r="L88" s="1">
        <f t="shared" si="46"/>
        <v>0</v>
      </c>
      <c r="M88" s="1">
        <f t="shared" si="46"/>
        <v>0</v>
      </c>
      <c r="N88" s="25" t="s">
        <v>19</v>
      </c>
      <c r="O88" s="26"/>
      <c r="P88" s="12"/>
    </row>
    <row r="89" spans="1:16" ht="25.5">
      <c r="A89" s="33"/>
      <c r="B89" s="42"/>
      <c r="C89" s="10" t="s">
        <v>0</v>
      </c>
      <c r="D89" s="1">
        <f t="shared" si="44"/>
        <v>1650</v>
      </c>
      <c r="E89" s="1">
        <f t="shared" si="45"/>
        <v>1650</v>
      </c>
      <c r="F89" s="1">
        <f>G89</f>
        <v>1650</v>
      </c>
      <c r="G89" s="1">
        <f>1500+150</f>
        <v>1650</v>
      </c>
      <c r="H89" s="1"/>
      <c r="I89" s="1"/>
      <c r="J89" s="1"/>
      <c r="K89" s="1"/>
      <c r="L89" s="1"/>
      <c r="M89" s="1"/>
      <c r="N89" s="27"/>
      <c r="O89" s="28"/>
      <c r="P89" s="12"/>
    </row>
    <row r="90" spans="1:16" ht="25.5">
      <c r="A90" s="33"/>
      <c r="B90" s="42"/>
      <c r="C90" s="10" t="s">
        <v>1</v>
      </c>
      <c r="D90" s="1">
        <f t="shared" si="44"/>
        <v>0</v>
      </c>
      <c r="E90" s="1">
        <f t="shared" si="45"/>
        <v>0</v>
      </c>
      <c r="F90" s="1"/>
      <c r="G90" s="1"/>
      <c r="H90" s="1"/>
      <c r="I90" s="1"/>
      <c r="J90" s="1"/>
      <c r="K90" s="1"/>
      <c r="L90" s="1"/>
      <c r="M90" s="1"/>
      <c r="N90" s="27"/>
      <c r="O90" s="28"/>
      <c r="P90" s="12"/>
    </row>
    <row r="91" spans="1:16" ht="25.5">
      <c r="A91" s="33"/>
      <c r="B91" s="42"/>
      <c r="C91" s="10" t="s">
        <v>5</v>
      </c>
      <c r="D91" s="1">
        <f t="shared" si="44"/>
        <v>0</v>
      </c>
      <c r="E91" s="1">
        <f t="shared" si="45"/>
        <v>0</v>
      </c>
      <c r="F91" s="1"/>
      <c r="G91" s="1"/>
      <c r="H91" s="1"/>
      <c r="I91" s="1"/>
      <c r="J91" s="1"/>
      <c r="K91" s="1"/>
      <c r="L91" s="1"/>
      <c r="M91" s="1"/>
      <c r="N91" s="27"/>
      <c r="O91" s="28"/>
      <c r="P91" s="12"/>
    </row>
    <row r="92" spans="1:16" ht="25.5">
      <c r="A92" s="33"/>
      <c r="B92" s="42"/>
      <c r="C92" s="10" t="s">
        <v>48</v>
      </c>
      <c r="D92" s="1">
        <f t="shared" si="44"/>
        <v>0</v>
      </c>
      <c r="E92" s="1">
        <f t="shared" si="45"/>
        <v>0</v>
      </c>
      <c r="F92" s="1"/>
      <c r="G92" s="1"/>
      <c r="H92" s="1"/>
      <c r="I92" s="1"/>
      <c r="J92" s="1"/>
      <c r="K92" s="1"/>
      <c r="L92" s="1"/>
      <c r="M92" s="1"/>
      <c r="N92" s="27"/>
      <c r="O92" s="28"/>
      <c r="P92" s="12"/>
    </row>
    <row r="93" spans="1:16" ht="25.5">
      <c r="A93" s="33"/>
      <c r="B93" s="42"/>
      <c r="C93" s="10" t="s">
        <v>49</v>
      </c>
      <c r="D93" s="1">
        <f t="shared" si="44"/>
        <v>0</v>
      </c>
      <c r="E93" s="1">
        <f t="shared" si="45"/>
        <v>0</v>
      </c>
      <c r="F93" s="1"/>
      <c r="G93" s="1"/>
      <c r="H93" s="1"/>
      <c r="I93" s="1"/>
      <c r="J93" s="1"/>
      <c r="K93" s="1"/>
      <c r="L93" s="1"/>
      <c r="M93" s="1"/>
      <c r="N93" s="27"/>
      <c r="O93" s="28"/>
      <c r="P93" s="12"/>
    </row>
    <row r="94" spans="1:16" ht="25.5">
      <c r="A94" s="33"/>
      <c r="B94" s="42"/>
      <c r="C94" s="10" t="s">
        <v>50</v>
      </c>
      <c r="D94" s="1">
        <f t="shared" si="44"/>
        <v>0</v>
      </c>
      <c r="E94" s="1">
        <f t="shared" si="45"/>
        <v>0</v>
      </c>
      <c r="F94" s="1"/>
      <c r="G94" s="1"/>
      <c r="H94" s="1"/>
      <c r="I94" s="1"/>
      <c r="J94" s="1"/>
      <c r="K94" s="1"/>
      <c r="L94" s="1"/>
      <c r="M94" s="1"/>
      <c r="N94" s="27"/>
      <c r="O94" s="28"/>
      <c r="P94" s="12"/>
    </row>
    <row r="95" spans="1:16" ht="25.5">
      <c r="A95" s="33"/>
      <c r="B95" s="42"/>
      <c r="C95" s="10" t="s">
        <v>56</v>
      </c>
      <c r="D95" s="1">
        <f t="shared" si="44"/>
        <v>0</v>
      </c>
      <c r="E95" s="1">
        <f>G95+I95+K95+M95</f>
        <v>0</v>
      </c>
      <c r="F95" s="1"/>
      <c r="G95" s="1"/>
      <c r="H95" s="1"/>
      <c r="I95" s="1"/>
      <c r="J95" s="1"/>
      <c r="K95" s="1"/>
      <c r="L95" s="1"/>
      <c r="M95" s="1"/>
      <c r="N95" s="27"/>
      <c r="O95" s="28"/>
      <c r="P95" s="12"/>
    </row>
    <row r="96" spans="1:16" ht="25.5">
      <c r="A96" s="33"/>
      <c r="B96" s="42"/>
      <c r="C96" s="10" t="s">
        <v>57</v>
      </c>
      <c r="D96" s="1">
        <f t="shared" si="44"/>
        <v>0</v>
      </c>
      <c r="E96" s="1">
        <f>G96+I96+K96+M96</f>
        <v>0</v>
      </c>
      <c r="F96" s="1"/>
      <c r="G96" s="1"/>
      <c r="H96" s="1"/>
      <c r="I96" s="1"/>
      <c r="J96" s="1"/>
      <c r="K96" s="1"/>
      <c r="L96" s="1"/>
      <c r="M96" s="1"/>
      <c r="N96" s="27"/>
      <c r="O96" s="28"/>
      <c r="P96" s="12"/>
    </row>
    <row r="97" spans="1:16" ht="25.5">
      <c r="A97" s="33"/>
      <c r="B97" s="42"/>
      <c r="C97" s="10" t="s">
        <v>58</v>
      </c>
      <c r="D97" s="1">
        <f t="shared" si="44"/>
        <v>0</v>
      </c>
      <c r="E97" s="1">
        <f>G97+I97+K97+M97</f>
        <v>0</v>
      </c>
      <c r="F97" s="1"/>
      <c r="G97" s="1"/>
      <c r="H97" s="1"/>
      <c r="I97" s="1"/>
      <c r="J97" s="1"/>
      <c r="K97" s="1"/>
      <c r="L97" s="1"/>
      <c r="M97" s="1"/>
      <c r="N97" s="27"/>
      <c r="O97" s="28"/>
      <c r="P97" s="12"/>
    </row>
    <row r="98" spans="1:16" ht="25.5">
      <c r="A98" s="33"/>
      <c r="B98" s="42"/>
      <c r="C98" s="10" t="s">
        <v>59</v>
      </c>
      <c r="D98" s="1">
        <f t="shared" si="44"/>
        <v>0</v>
      </c>
      <c r="E98" s="1">
        <f>G98+I98+K98+M98</f>
        <v>0</v>
      </c>
      <c r="F98" s="1"/>
      <c r="G98" s="1"/>
      <c r="H98" s="1"/>
      <c r="I98" s="1"/>
      <c r="J98" s="1"/>
      <c r="K98" s="1"/>
      <c r="L98" s="1"/>
      <c r="M98" s="1"/>
      <c r="N98" s="27"/>
      <c r="O98" s="28"/>
      <c r="P98" s="12"/>
    </row>
    <row r="99" spans="1:16" ht="25.5">
      <c r="A99" s="34"/>
      <c r="B99" s="43"/>
      <c r="C99" s="10" t="s">
        <v>60</v>
      </c>
      <c r="D99" s="1">
        <f t="shared" si="44"/>
        <v>0</v>
      </c>
      <c r="E99" s="1">
        <f>G99+I99+K99+M99</f>
        <v>0</v>
      </c>
      <c r="F99" s="1"/>
      <c r="G99" s="1"/>
      <c r="H99" s="1"/>
      <c r="I99" s="1"/>
      <c r="J99" s="1"/>
      <c r="K99" s="1"/>
      <c r="L99" s="1"/>
      <c r="M99" s="1"/>
      <c r="N99" s="29"/>
      <c r="O99" s="30"/>
      <c r="P99" s="12"/>
    </row>
    <row r="100" spans="1:16" ht="15">
      <c r="A100" s="32"/>
      <c r="B100" s="14" t="s">
        <v>2</v>
      </c>
      <c r="C100" s="15" t="s">
        <v>18</v>
      </c>
      <c r="D100" s="1">
        <f aca="true" t="shared" si="47" ref="D100:E103">F100+H100+J100+L100</f>
        <v>192931.10000000003</v>
      </c>
      <c r="E100" s="1">
        <f t="shared" si="47"/>
        <v>57298.90000000001</v>
      </c>
      <c r="F100" s="1">
        <f>SUM(F101:F111)</f>
        <v>192931.10000000003</v>
      </c>
      <c r="G100" s="1">
        <f aca="true" t="shared" si="48" ref="G100:M100">SUM(G101:G111)</f>
        <v>57298.90000000001</v>
      </c>
      <c r="H100" s="1">
        <f t="shared" si="48"/>
        <v>0</v>
      </c>
      <c r="I100" s="1">
        <f t="shared" si="48"/>
        <v>0</v>
      </c>
      <c r="J100" s="1">
        <f t="shared" si="48"/>
        <v>0</v>
      </c>
      <c r="K100" s="1">
        <f t="shared" si="48"/>
        <v>0</v>
      </c>
      <c r="L100" s="1">
        <f t="shared" si="48"/>
        <v>0</v>
      </c>
      <c r="M100" s="1">
        <f t="shared" si="48"/>
        <v>0</v>
      </c>
      <c r="N100" s="25"/>
      <c r="O100" s="26"/>
      <c r="P100" s="12"/>
    </row>
    <row r="101" spans="1:16" ht="25.5">
      <c r="A101" s="33"/>
      <c r="B101" s="42"/>
      <c r="C101" s="15" t="s">
        <v>0</v>
      </c>
      <c r="D101" s="1">
        <f t="shared" si="47"/>
        <v>9070.1</v>
      </c>
      <c r="E101" s="1">
        <f t="shared" si="47"/>
        <v>9070.1</v>
      </c>
      <c r="F101" s="1">
        <f>F29</f>
        <v>9070.1</v>
      </c>
      <c r="G101" s="1">
        <f aca="true" t="shared" si="49" ref="G101:M101">G29</f>
        <v>9070.1</v>
      </c>
      <c r="H101" s="1">
        <f t="shared" si="49"/>
        <v>0</v>
      </c>
      <c r="I101" s="1">
        <f t="shared" si="49"/>
        <v>0</v>
      </c>
      <c r="J101" s="1">
        <f t="shared" si="49"/>
        <v>0</v>
      </c>
      <c r="K101" s="1">
        <f t="shared" si="49"/>
        <v>0</v>
      </c>
      <c r="L101" s="1">
        <f t="shared" si="49"/>
        <v>0</v>
      </c>
      <c r="M101" s="16">
        <f t="shared" si="49"/>
        <v>0</v>
      </c>
      <c r="N101" s="27"/>
      <c r="O101" s="28"/>
      <c r="P101" s="12"/>
    </row>
    <row r="102" spans="1:16" ht="25.5">
      <c r="A102" s="33"/>
      <c r="B102" s="42"/>
      <c r="C102" s="15" t="s">
        <v>1</v>
      </c>
      <c r="D102" s="1">
        <f t="shared" si="47"/>
        <v>19374.6</v>
      </c>
      <c r="E102" s="1">
        <f t="shared" si="47"/>
        <v>11809.6</v>
      </c>
      <c r="F102" s="1">
        <f>F30</f>
        <v>19374.6</v>
      </c>
      <c r="G102" s="1">
        <f aca="true" t="shared" si="50" ref="G102:M103">G30</f>
        <v>11809.6</v>
      </c>
      <c r="H102" s="1">
        <f t="shared" si="50"/>
        <v>0</v>
      </c>
      <c r="I102" s="1">
        <f t="shared" si="50"/>
        <v>0</v>
      </c>
      <c r="J102" s="1">
        <f t="shared" si="50"/>
        <v>0</v>
      </c>
      <c r="K102" s="1">
        <f t="shared" si="50"/>
        <v>0</v>
      </c>
      <c r="L102" s="1">
        <f t="shared" si="50"/>
        <v>0</v>
      </c>
      <c r="M102" s="16">
        <f t="shared" si="50"/>
        <v>0</v>
      </c>
      <c r="N102" s="27"/>
      <c r="O102" s="28"/>
      <c r="P102" s="12"/>
    </row>
    <row r="103" spans="1:16" ht="25.5">
      <c r="A103" s="33"/>
      <c r="B103" s="42"/>
      <c r="C103" s="15" t="s">
        <v>5</v>
      </c>
      <c r="D103" s="1">
        <f t="shared" si="47"/>
        <v>18809.600000000002</v>
      </c>
      <c r="E103" s="1">
        <f t="shared" si="47"/>
        <v>18209.600000000002</v>
      </c>
      <c r="F103" s="1">
        <f>F31</f>
        <v>18809.600000000002</v>
      </c>
      <c r="G103" s="1">
        <f t="shared" si="50"/>
        <v>18209.600000000002</v>
      </c>
      <c r="H103" s="1">
        <f t="shared" si="50"/>
        <v>0</v>
      </c>
      <c r="I103" s="1">
        <f t="shared" si="50"/>
        <v>0</v>
      </c>
      <c r="J103" s="1">
        <f t="shared" si="50"/>
        <v>0</v>
      </c>
      <c r="K103" s="1">
        <f t="shared" si="50"/>
        <v>0</v>
      </c>
      <c r="L103" s="1">
        <f t="shared" si="50"/>
        <v>0</v>
      </c>
      <c r="M103" s="16">
        <f t="shared" si="50"/>
        <v>0</v>
      </c>
      <c r="N103" s="27"/>
      <c r="O103" s="28"/>
      <c r="P103" s="12"/>
    </row>
    <row r="104" spans="1:16" ht="25.5">
      <c r="A104" s="33"/>
      <c r="B104" s="42"/>
      <c r="C104" s="15" t="s">
        <v>48</v>
      </c>
      <c r="D104" s="1">
        <f aca="true" t="shared" si="51" ref="D104:E108">F104+H104+J104+L104</f>
        <v>18209.600000000002</v>
      </c>
      <c r="E104" s="1">
        <f t="shared" si="51"/>
        <v>18209.600000000002</v>
      </c>
      <c r="F104" s="1">
        <f>F32</f>
        <v>18209.600000000002</v>
      </c>
      <c r="G104" s="1">
        <f aca="true" t="shared" si="52" ref="G104:M104">G32</f>
        <v>18209.600000000002</v>
      </c>
      <c r="H104" s="1">
        <f t="shared" si="52"/>
        <v>0</v>
      </c>
      <c r="I104" s="1">
        <f t="shared" si="52"/>
        <v>0</v>
      </c>
      <c r="J104" s="1">
        <f t="shared" si="52"/>
        <v>0</v>
      </c>
      <c r="K104" s="1">
        <f t="shared" si="52"/>
        <v>0</v>
      </c>
      <c r="L104" s="1">
        <f t="shared" si="52"/>
        <v>0</v>
      </c>
      <c r="M104" s="16">
        <f t="shared" si="52"/>
        <v>0</v>
      </c>
      <c r="N104" s="27"/>
      <c r="O104" s="28"/>
      <c r="P104" s="12"/>
    </row>
    <row r="105" spans="1:16" ht="25.5">
      <c r="A105" s="33"/>
      <c r="B105" s="42"/>
      <c r="C105" s="15" t="s">
        <v>49</v>
      </c>
      <c r="D105" s="1">
        <f t="shared" si="51"/>
        <v>18209.600000000002</v>
      </c>
      <c r="E105" s="1">
        <f t="shared" si="51"/>
        <v>0</v>
      </c>
      <c r="F105" s="1">
        <f aca="true" t="shared" si="53" ref="F105:M105">F33</f>
        <v>18209.600000000002</v>
      </c>
      <c r="G105" s="1">
        <f t="shared" si="53"/>
        <v>0</v>
      </c>
      <c r="H105" s="1">
        <f t="shared" si="53"/>
        <v>0</v>
      </c>
      <c r="I105" s="1">
        <f t="shared" si="53"/>
        <v>0</v>
      </c>
      <c r="J105" s="1">
        <f t="shared" si="53"/>
        <v>0</v>
      </c>
      <c r="K105" s="1">
        <f t="shared" si="53"/>
        <v>0</v>
      </c>
      <c r="L105" s="1">
        <f t="shared" si="53"/>
        <v>0</v>
      </c>
      <c r="M105" s="16">
        <f t="shared" si="53"/>
        <v>0</v>
      </c>
      <c r="N105" s="27"/>
      <c r="O105" s="28"/>
      <c r="P105" s="12"/>
    </row>
    <row r="106" spans="1:16" ht="25.5">
      <c r="A106" s="33"/>
      <c r="B106" s="42"/>
      <c r="C106" s="15" t="s">
        <v>50</v>
      </c>
      <c r="D106" s="1">
        <f t="shared" si="51"/>
        <v>18209.600000000002</v>
      </c>
      <c r="E106" s="1">
        <f t="shared" si="51"/>
        <v>0</v>
      </c>
      <c r="F106" s="1">
        <f aca="true" t="shared" si="54" ref="F106:M106">F34</f>
        <v>18209.600000000002</v>
      </c>
      <c r="G106" s="1">
        <f t="shared" si="54"/>
        <v>0</v>
      </c>
      <c r="H106" s="1">
        <f t="shared" si="54"/>
        <v>0</v>
      </c>
      <c r="I106" s="1">
        <f t="shared" si="54"/>
        <v>0</v>
      </c>
      <c r="J106" s="1">
        <f t="shared" si="54"/>
        <v>0</v>
      </c>
      <c r="K106" s="1">
        <f t="shared" si="54"/>
        <v>0</v>
      </c>
      <c r="L106" s="1">
        <f t="shared" si="54"/>
        <v>0</v>
      </c>
      <c r="M106" s="16">
        <f t="shared" si="54"/>
        <v>0</v>
      </c>
      <c r="N106" s="27"/>
      <c r="O106" s="28"/>
      <c r="P106" s="12"/>
    </row>
    <row r="107" spans="1:16" ht="25.5">
      <c r="A107" s="33"/>
      <c r="B107" s="42"/>
      <c r="C107" s="15" t="s">
        <v>56</v>
      </c>
      <c r="D107" s="1">
        <f t="shared" si="51"/>
        <v>18209.600000000002</v>
      </c>
      <c r="E107" s="1">
        <f t="shared" si="51"/>
        <v>0</v>
      </c>
      <c r="F107" s="1">
        <f>F35</f>
        <v>18209.600000000002</v>
      </c>
      <c r="G107" s="1">
        <f aca="true" t="shared" si="55" ref="F107:M108">G35</f>
        <v>0</v>
      </c>
      <c r="H107" s="1">
        <f t="shared" si="55"/>
        <v>0</v>
      </c>
      <c r="I107" s="1">
        <f t="shared" si="55"/>
        <v>0</v>
      </c>
      <c r="J107" s="1">
        <f t="shared" si="55"/>
        <v>0</v>
      </c>
      <c r="K107" s="1">
        <f t="shared" si="55"/>
        <v>0</v>
      </c>
      <c r="L107" s="1">
        <f t="shared" si="55"/>
        <v>0</v>
      </c>
      <c r="M107" s="16">
        <f t="shared" si="55"/>
        <v>0</v>
      </c>
      <c r="N107" s="27"/>
      <c r="O107" s="28"/>
      <c r="P107" s="12"/>
    </row>
    <row r="108" spans="1:16" ht="25.5">
      <c r="A108" s="33"/>
      <c r="B108" s="42"/>
      <c r="C108" s="15" t="s">
        <v>57</v>
      </c>
      <c r="D108" s="1">
        <f t="shared" si="51"/>
        <v>18209.600000000002</v>
      </c>
      <c r="E108" s="1">
        <f t="shared" si="51"/>
        <v>0</v>
      </c>
      <c r="F108" s="1">
        <f t="shared" si="55"/>
        <v>18209.600000000002</v>
      </c>
      <c r="G108" s="1">
        <f t="shared" si="55"/>
        <v>0</v>
      </c>
      <c r="H108" s="1">
        <f t="shared" si="55"/>
        <v>0</v>
      </c>
      <c r="I108" s="1">
        <f t="shared" si="55"/>
        <v>0</v>
      </c>
      <c r="J108" s="1">
        <f t="shared" si="55"/>
        <v>0</v>
      </c>
      <c r="K108" s="1">
        <f t="shared" si="55"/>
        <v>0</v>
      </c>
      <c r="L108" s="1">
        <f t="shared" si="55"/>
        <v>0</v>
      </c>
      <c r="M108" s="16">
        <f t="shared" si="55"/>
        <v>0</v>
      </c>
      <c r="N108" s="27"/>
      <c r="O108" s="28"/>
      <c r="P108" s="12"/>
    </row>
    <row r="109" spans="1:16" ht="25.5">
      <c r="A109" s="33"/>
      <c r="B109" s="42"/>
      <c r="C109" s="15" t="s">
        <v>58</v>
      </c>
      <c r="D109" s="1">
        <f aca="true" t="shared" si="56" ref="D109:E112">F109+H109+J109+L109</f>
        <v>18209.600000000002</v>
      </c>
      <c r="E109" s="1">
        <f t="shared" si="56"/>
        <v>0</v>
      </c>
      <c r="F109" s="1">
        <f>F37</f>
        <v>18209.600000000002</v>
      </c>
      <c r="G109" s="1">
        <f aca="true" t="shared" si="57" ref="G109:M109">G37</f>
        <v>0</v>
      </c>
      <c r="H109" s="1">
        <f t="shared" si="57"/>
        <v>0</v>
      </c>
      <c r="I109" s="1">
        <f t="shared" si="57"/>
        <v>0</v>
      </c>
      <c r="J109" s="1">
        <f t="shared" si="57"/>
        <v>0</v>
      </c>
      <c r="K109" s="1">
        <f t="shared" si="57"/>
        <v>0</v>
      </c>
      <c r="L109" s="1">
        <f t="shared" si="57"/>
        <v>0</v>
      </c>
      <c r="M109" s="16">
        <f t="shared" si="57"/>
        <v>0</v>
      </c>
      <c r="N109" s="27"/>
      <c r="O109" s="28"/>
      <c r="P109" s="12"/>
    </row>
    <row r="110" spans="1:16" ht="25.5">
      <c r="A110" s="33"/>
      <c r="B110" s="42"/>
      <c r="C110" s="15" t="s">
        <v>59</v>
      </c>
      <c r="D110" s="1">
        <f t="shared" si="56"/>
        <v>18209.600000000002</v>
      </c>
      <c r="E110" s="1">
        <f t="shared" si="56"/>
        <v>0</v>
      </c>
      <c r="F110" s="1">
        <f aca="true" t="shared" si="58" ref="F110:M110">F38</f>
        <v>18209.600000000002</v>
      </c>
      <c r="G110" s="1">
        <f t="shared" si="58"/>
        <v>0</v>
      </c>
      <c r="H110" s="1">
        <f t="shared" si="58"/>
        <v>0</v>
      </c>
      <c r="I110" s="1">
        <f t="shared" si="58"/>
        <v>0</v>
      </c>
      <c r="J110" s="1">
        <f t="shared" si="58"/>
        <v>0</v>
      </c>
      <c r="K110" s="1">
        <f t="shared" si="58"/>
        <v>0</v>
      </c>
      <c r="L110" s="1">
        <f t="shared" si="58"/>
        <v>0</v>
      </c>
      <c r="M110" s="16">
        <f t="shared" si="58"/>
        <v>0</v>
      </c>
      <c r="N110" s="27"/>
      <c r="O110" s="28"/>
      <c r="P110" s="12"/>
    </row>
    <row r="111" spans="1:16" ht="25.5">
      <c r="A111" s="34"/>
      <c r="B111" s="43"/>
      <c r="C111" s="15" t="s">
        <v>60</v>
      </c>
      <c r="D111" s="1">
        <f t="shared" si="56"/>
        <v>18209.600000000002</v>
      </c>
      <c r="E111" s="1">
        <f t="shared" si="56"/>
        <v>0</v>
      </c>
      <c r="F111" s="1">
        <f aca="true" t="shared" si="59" ref="F111:M111">F39</f>
        <v>18209.600000000002</v>
      </c>
      <c r="G111" s="1">
        <f t="shared" si="59"/>
        <v>0</v>
      </c>
      <c r="H111" s="1">
        <f t="shared" si="59"/>
        <v>0</v>
      </c>
      <c r="I111" s="1">
        <f t="shared" si="59"/>
        <v>0</v>
      </c>
      <c r="J111" s="1">
        <f t="shared" si="59"/>
        <v>0</v>
      </c>
      <c r="K111" s="1">
        <f t="shared" si="59"/>
        <v>0</v>
      </c>
      <c r="L111" s="1">
        <f t="shared" si="59"/>
        <v>0</v>
      </c>
      <c r="M111" s="16">
        <f t="shared" si="59"/>
        <v>0</v>
      </c>
      <c r="N111" s="29"/>
      <c r="O111" s="30"/>
      <c r="P111" s="12"/>
    </row>
    <row r="112" spans="1:16" ht="15" customHeight="1">
      <c r="A112" s="32"/>
      <c r="B112" s="35" t="s">
        <v>63</v>
      </c>
      <c r="C112" s="15" t="s">
        <v>18</v>
      </c>
      <c r="D112" s="1">
        <f t="shared" si="56"/>
        <v>1935370.8999999997</v>
      </c>
      <c r="E112" s="1">
        <f>G112+I112+K112+M112</f>
        <v>702930.4836</v>
      </c>
      <c r="F112" s="1">
        <f>SUM(F113:F123)</f>
        <v>1902988.4999999998</v>
      </c>
      <c r="G112" s="1">
        <f>SUM(G113:G123)</f>
        <v>670518.0836</v>
      </c>
      <c r="H112" s="1">
        <f aca="true" t="shared" si="60" ref="H112:M112">SUM(H113:H123)</f>
        <v>0</v>
      </c>
      <c r="I112" s="1">
        <f t="shared" si="60"/>
        <v>0</v>
      </c>
      <c r="J112" s="1">
        <f t="shared" si="60"/>
        <v>0</v>
      </c>
      <c r="K112" s="1">
        <f t="shared" si="60"/>
        <v>0</v>
      </c>
      <c r="L112" s="1">
        <f t="shared" si="60"/>
        <v>32382.4</v>
      </c>
      <c r="M112" s="1">
        <f t="shared" si="60"/>
        <v>32412.4</v>
      </c>
      <c r="N112" s="25" t="s">
        <v>19</v>
      </c>
      <c r="O112" s="26"/>
      <c r="P112" s="12"/>
    </row>
    <row r="113" spans="1:16" ht="25.5">
      <c r="A113" s="33"/>
      <c r="B113" s="36"/>
      <c r="C113" s="15" t="s">
        <v>0</v>
      </c>
      <c r="D113" s="1">
        <f>D150+D175</f>
        <v>175111.79999999996</v>
      </c>
      <c r="E113" s="1">
        <f aca="true" t="shared" si="61" ref="E113:M113">E150+E175</f>
        <v>175111.7836</v>
      </c>
      <c r="F113" s="1">
        <f t="shared" si="61"/>
        <v>167014.39999999997</v>
      </c>
      <c r="G113" s="1">
        <f t="shared" si="61"/>
        <v>167014.3836</v>
      </c>
      <c r="H113" s="1">
        <f t="shared" si="61"/>
        <v>0</v>
      </c>
      <c r="I113" s="1">
        <f t="shared" si="61"/>
        <v>0</v>
      </c>
      <c r="J113" s="1">
        <f t="shared" si="61"/>
        <v>0</v>
      </c>
      <c r="K113" s="1">
        <f t="shared" si="61"/>
        <v>0</v>
      </c>
      <c r="L113" s="1">
        <f t="shared" si="61"/>
        <v>8097.4</v>
      </c>
      <c r="M113" s="1">
        <f t="shared" si="61"/>
        <v>8097.4</v>
      </c>
      <c r="N113" s="27"/>
      <c r="O113" s="28"/>
      <c r="P113" s="12"/>
    </row>
    <row r="114" spans="1:16" ht="25.5">
      <c r="A114" s="33"/>
      <c r="B114" s="36"/>
      <c r="C114" s="15" t="s">
        <v>1</v>
      </c>
      <c r="D114" s="1">
        <f>D151+D176</f>
        <v>184507.40000000002</v>
      </c>
      <c r="E114" s="1">
        <f aca="true" t="shared" si="62" ref="E114:M114">E151+E176</f>
        <v>174819.9</v>
      </c>
      <c r="F114" s="1">
        <f t="shared" si="62"/>
        <v>176397.40000000002</v>
      </c>
      <c r="G114" s="1">
        <f t="shared" si="62"/>
        <v>166679.9</v>
      </c>
      <c r="H114" s="1">
        <f t="shared" si="62"/>
        <v>0</v>
      </c>
      <c r="I114" s="1">
        <f t="shared" si="62"/>
        <v>0</v>
      </c>
      <c r="J114" s="1">
        <f t="shared" si="62"/>
        <v>0</v>
      </c>
      <c r="K114" s="1">
        <f t="shared" si="62"/>
        <v>0</v>
      </c>
      <c r="L114" s="1">
        <f t="shared" si="62"/>
        <v>8110</v>
      </c>
      <c r="M114" s="1">
        <f t="shared" si="62"/>
        <v>8140</v>
      </c>
      <c r="N114" s="27"/>
      <c r="O114" s="28"/>
      <c r="P114" s="12"/>
    </row>
    <row r="115" spans="1:16" ht="25.5">
      <c r="A115" s="33"/>
      <c r="B115" s="36"/>
      <c r="C115" s="15" t="s">
        <v>5</v>
      </c>
      <c r="D115" s="1">
        <f aca="true" t="shared" si="63" ref="D115:M115">D152+D177</f>
        <v>182549.90000000002</v>
      </c>
      <c r="E115" s="1">
        <f t="shared" si="63"/>
        <v>176521.9</v>
      </c>
      <c r="F115" s="1">
        <f t="shared" si="63"/>
        <v>174439.90000000002</v>
      </c>
      <c r="G115" s="1">
        <f t="shared" si="63"/>
        <v>168411.9</v>
      </c>
      <c r="H115" s="1">
        <f t="shared" si="63"/>
        <v>0</v>
      </c>
      <c r="I115" s="1">
        <f t="shared" si="63"/>
        <v>0</v>
      </c>
      <c r="J115" s="1">
        <f t="shared" si="63"/>
        <v>0</v>
      </c>
      <c r="K115" s="1">
        <f t="shared" si="63"/>
        <v>0</v>
      </c>
      <c r="L115" s="1">
        <f t="shared" si="63"/>
        <v>8110</v>
      </c>
      <c r="M115" s="1">
        <f t="shared" si="63"/>
        <v>8110</v>
      </c>
      <c r="N115" s="27"/>
      <c r="O115" s="28"/>
      <c r="P115" s="12"/>
    </row>
    <row r="116" spans="1:16" ht="25.5">
      <c r="A116" s="33"/>
      <c r="B116" s="36"/>
      <c r="C116" s="15" t="s">
        <v>48</v>
      </c>
      <c r="D116" s="1">
        <f aca="true" t="shared" si="64" ref="D116:M116">D153+D178</f>
        <v>182504.90000000002</v>
      </c>
      <c r="E116" s="1">
        <f t="shared" si="64"/>
        <v>176476.9</v>
      </c>
      <c r="F116" s="1">
        <f t="shared" si="64"/>
        <v>174439.90000000002</v>
      </c>
      <c r="G116" s="1">
        <f t="shared" si="64"/>
        <v>168411.9</v>
      </c>
      <c r="H116" s="1">
        <f t="shared" si="64"/>
        <v>0</v>
      </c>
      <c r="I116" s="1">
        <f t="shared" si="64"/>
        <v>0</v>
      </c>
      <c r="J116" s="1">
        <f t="shared" si="64"/>
        <v>0</v>
      </c>
      <c r="K116" s="1">
        <f t="shared" si="64"/>
        <v>0</v>
      </c>
      <c r="L116" s="1">
        <f t="shared" si="64"/>
        <v>8065</v>
      </c>
      <c r="M116" s="1">
        <f t="shared" si="64"/>
        <v>8065</v>
      </c>
      <c r="N116" s="27"/>
      <c r="O116" s="28"/>
      <c r="P116" s="12"/>
    </row>
    <row r="117" spans="1:16" ht="25.5">
      <c r="A117" s="33"/>
      <c r="B117" s="36"/>
      <c r="C117" s="15" t="s">
        <v>49</v>
      </c>
      <c r="D117" s="1">
        <f aca="true" t="shared" si="65" ref="D117:M117">D154+D179</f>
        <v>172956.7</v>
      </c>
      <c r="E117" s="1">
        <f t="shared" si="65"/>
        <v>0</v>
      </c>
      <c r="F117" s="1">
        <f t="shared" si="65"/>
        <v>172956.7</v>
      </c>
      <c r="G117" s="1">
        <f t="shared" si="65"/>
        <v>0</v>
      </c>
      <c r="H117" s="1">
        <f t="shared" si="65"/>
        <v>0</v>
      </c>
      <c r="I117" s="1">
        <f t="shared" si="65"/>
        <v>0</v>
      </c>
      <c r="J117" s="1">
        <f t="shared" si="65"/>
        <v>0</v>
      </c>
      <c r="K117" s="1">
        <f t="shared" si="65"/>
        <v>0</v>
      </c>
      <c r="L117" s="1">
        <f t="shared" si="65"/>
        <v>0</v>
      </c>
      <c r="M117" s="1">
        <f t="shared" si="65"/>
        <v>0</v>
      </c>
      <c r="N117" s="27"/>
      <c r="O117" s="28"/>
      <c r="P117" s="12"/>
    </row>
    <row r="118" spans="1:16" ht="18.75" customHeight="1">
      <c r="A118" s="33"/>
      <c r="B118" s="36"/>
      <c r="C118" s="15" t="s">
        <v>50</v>
      </c>
      <c r="D118" s="1">
        <f aca="true" t="shared" si="66" ref="D118:M118">D155+D180</f>
        <v>172956.7</v>
      </c>
      <c r="E118" s="1">
        <f t="shared" si="66"/>
        <v>0</v>
      </c>
      <c r="F118" s="1">
        <f t="shared" si="66"/>
        <v>172956.7</v>
      </c>
      <c r="G118" s="1">
        <f t="shared" si="66"/>
        <v>0</v>
      </c>
      <c r="H118" s="1">
        <f t="shared" si="66"/>
        <v>0</v>
      </c>
      <c r="I118" s="1">
        <f t="shared" si="66"/>
        <v>0</v>
      </c>
      <c r="J118" s="1">
        <f t="shared" si="66"/>
        <v>0</v>
      </c>
      <c r="K118" s="1">
        <f t="shared" si="66"/>
        <v>0</v>
      </c>
      <c r="L118" s="1">
        <f t="shared" si="66"/>
        <v>0</v>
      </c>
      <c r="M118" s="1">
        <f t="shared" si="66"/>
        <v>0</v>
      </c>
      <c r="N118" s="27"/>
      <c r="O118" s="28"/>
      <c r="P118" s="12"/>
    </row>
    <row r="119" spans="1:16" ht="25.5">
      <c r="A119" s="33"/>
      <c r="B119" s="36"/>
      <c r="C119" s="15" t="s">
        <v>56</v>
      </c>
      <c r="D119" s="1">
        <f>D156+D181</f>
        <v>172956.7</v>
      </c>
      <c r="E119" s="1">
        <f>E156+E181</f>
        <v>0</v>
      </c>
      <c r="F119" s="1">
        <f aca="true" t="shared" si="67" ref="F119:M119">F156+F181</f>
        <v>172956.7</v>
      </c>
      <c r="G119" s="1">
        <f t="shared" si="67"/>
        <v>0</v>
      </c>
      <c r="H119" s="1">
        <f t="shared" si="67"/>
        <v>0</v>
      </c>
      <c r="I119" s="1">
        <f t="shared" si="67"/>
        <v>0</v>
      </c>
      <c r="J119" s="1">
        <f t="shared" si="67"/>
        <v>0</v>
      </c>
      <c r="K119" s="1">
        <f t="shared" si="67"/>
        <v>0</v>
      </c>
      <c r="L119" s="1">
        <f t="shared" si="67"/>
        <v>0</v>
      </c>
      <c r="M119" s="1">
        <f t="shared" si="67"/>
        <v>0</v>
      </c>
      <c r="N119" s="27"/>
      <c r="O119" s="28"/>
      <c r="P119" s="12"/>
    </row>
    <row r="120" spans="1:16" ht="25.5">
      <c r="A120" s="33"/>
      <c r="B120" s="36"/>
      <c r="C120" s="15" t="s">
        <v>57</v>
      </c>
      <c r="D120" s="1">
        <f aca="true" t="shared" si="68" ref="D120:M120">D157+D182</f>
        <v>172956.7</v>
      </c>
      <c r="E120" s="1">
        <f t="shared" si="68"/>
        <v>0</v>
      </c>
      <c r="F120" s="1">
        <f t="shared" si="68"/>
        <v>172956.7</v>
      </c>
      <c r="G120" s="1">
        <f t="shared" si="68"/>
        <v>0</v>
      </c>
      <c r="H120" s="1">
        <f t="shared" si="68"/>
        <v>0</v>
      </c>
      <c r="I120" s="1">
        <f t="shared" si="68"/>
        <v>0</v>
      </c>
      <c r="J120" s="1">
        <f t="shared" si="68"/>
        <v>0</v>
      </c>
      <c r="K120" s="1">
        <f t="shared" si="68"/>
        <v>0</v>
      </c>
      <c r="L120" s="1">
        <f t="shared" si="68"/>
        <v>0</v>
      </c>
      <c r="M120" s="1">
        <f t="shared" si="68"/>
        <v>0</v>
      </c>
      <c r="N120" s="27"/>
      <c r="O120" s="28"/>
      <c r="P120" s="12"/>
    </row>
    <row r="121" spans="1:16" ht="25.5">
      <c r="A121" s="33"/>
      <c r="B121" s="36"/>
      <c r="C121" s="15" t="s">
        <v>58</v>
      </c>
      <c r="D121" s="1">
        <f aca="true" t="shared" si="69" ref="D121:M121">D158+D183</f>
        <v>172956.7</v>
      </c>
      <c r="E121" s="1">
        <f t="shared" si="69"/>
        <v>0</v>
      </c>
      <c r="F121" s="1">
        <f t="shared" si="69"/>
        <v>172956.7</v>
      </c>
      <c r="G121" s="1">
        <f t="shared" si="69"/>
        <v>0</v>
      </c>
      <c r="H121" s="1">
        <f t="shared" si="69"/>
        <v>0</v>
      </c>
      <c r="I121" s="1">
        <f t="shared" si="69"/>
        <v>0</v>
      </c>
      <c r="J121" s="1">
        <f t="shared" si="69"/>
        <v>0</v>
      </c>
      <c r="K121" s="1">
        <f t="shared" si="69"/>
        <v>0</v>
      </c>
      <c r="L121" s="1">
        <f t="shared" si="69"/>
        <v>0</v>
      </c>
      <c r="M121" s="1">
        <f t="shared" si="69"/>
        <v>0</v>
      </c>
      <c r="N121" s="27"/>
      <c r="O121" s="28"/>
      <c r="P121" s="12"/>
    </row>
    <row r="122" spans="1:16" ht="25.5">
      <c r="A122" s="33"/>
      <c r="B122" s="36"/>
      <c r="C122" s="15" t="s">
        <v>59</v>
      </c>
      <c r="D122" s="1">
        <f aca="true" t="shared" si="70" ref="D122:M122">D159+D184</f>
        <v>172956.7</v>
      </c>
      <c r="E122" s="1">
        <f t="shared" si="70"/>
        <v>0</v>
      </c>
      <c r="F122" s="1">
        <f t="shared" si="70"/>
        <v>172956.7</v>
      </c>
      <c r="G122" s="1">
        <f t="shared" si="70"/>
        <v>0</v>
      </c>
      <c r="H122" s="1">
        <f t="shared" si="70"/>
        <v>0</v>
      </c>
      <c r="I122" s="1">
        <f t="shared" si="70"/>
        <v>0</v>
      </c>
      <c r="J122" s="1">
        <f t="shared" si="70"/>
        <v>0</v>
      </c>
      <c r="K122" s="1">
        <f t="shared" si="70"/>
        <v>0</v>
      </c>
      <c r="L122" s="1">
        <f t="shared" si="70"/>
        <v>0</v>
      </c>
      <c r="M122" s="1">
        <f t="shared" si="70"/>
        <v>0</v>
      </c>
      <c r="N122" s="27"/>
      <c r="O122" s="28"/>
      <c r="P122" s="12"/>
    </row>
    <row r="123" spans="1:16" ht="22.5" customHeight="1">
      <c r="A123" s="34"/>
      <c r="B123" s="37"/>
      <c r="C123" s="15" t="s">
        <v>60</v>
      </c>
      <c r="D123" s="1">
        <f aca="true" t="shared" si="71" ref="D123:M123">D160+D185</f>
        <v>172956.7</v>
      </c>
      <c r="E123" s="1">
        <f t="shared" si="71"/>
        <v>0</v>
      </c>
      <c r="F123" s="1">
        <f>F160+F185</f>
        <v>172956.7</v>
      </c>
      <c r="G123" s="1">
        <f t="shared" si="71"/>
        <v>0</v>
      </c>
      <c r="H123" s="1">
        <f t="shared" si="71"/>
        <v>0</v>
      </c>
      <c r="I123" s="1">
        <f t="shared" si="71"/>
        <v>0</v>
      </c>
      <c r="J123" s="1">
        <f t="shared" si="71"/>
        <v>0</v>
      </c>
      <c r="K123" s="1">
        <f t="shared" si="71"/>
        <v>0</v>
      </c>
      <c r="L123" s="1">
        <f t="shared" si="71"/>
        <v>0</v>
      </c>
      <c r="M123" s="1">
        <f t="shared" si="71"/>
        <v>0</v>
      </c>
      <c r="N123" s="29"/>
      <c r="O123" s="30"/>
      <c r="P123" s="12"/>
    </row>
    <row r="124" spans="1:16" ht="104.25" customHeight="1">
      <c r="A124" s="13" t="s">
        <v>39</v>
      </c>
      <c r="B124" s="38" t="s">
        <v>53</v>
      </c>
      <c r="C124" s="3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39"/>
      <c r="O124" s="39"/>
      <c r="P124" s="12"/>
    </row>
    <row r="125" spans="1:16" ht="15" customHeight="1">
      <c r="A125" s="32" t="s">
        <v>40</v>
      </c>
      <c r="B125" s="35" t="s">
        <v>28</v>
      </c>
      <c r="C125" s="15" t="s">
        <v>18</v>
      </c>
      <c r="D125" s="1">
        <f aca="true" t="shared" si="72" ref="D125:E127">F125+H125+J125+L125</f>
        <v>231977.19999999998</v>
      </c>
      <c r="E125" s="1">
        <f t="shared" si="72"/>
        <v>73757.3836</v>
      </c>
      <c r="F125" s="1">
        <f>SUM(F126:F136)</f>
        <v>224330.19999999998</v>
      </c>
      <c r="G125" s="1">
        <f aca="true" t="shared" si="73" ref="G125:M125">SUM(G126:G136)</f>
        <v>66110.3836</v>
      </c>
      <c r="H125" s="1">
        <f t="shared" si="73"/>
        <v>0</v>
      </c>
      <c r="I125" s="1">
        <f t="shared" si="73"/>
        <v>0</v>
      </c>
      <c r="J125" s="1">
        <f t="shared" si="73"/>
        <v>0</v>
      </c>
      <c r="K125" s="1">
        <f t="shared" si="73"/>
        <v>0</v>
      </c>
      <c r="L125" s="1">
        <f t="shared" si="73"/>
        <v>7647</v>
      </c>
      <c r="M125" s="1">
        <f t="shared" si="73"/>
        <v>7647</v>
      </c>
      <c r="N125" s="25" t="s">
        <v>19</v>
      </c>
      <c r="O125" s="26"/>
      <c r="P125" s="12"/>
    </row>
    <row r="126" spans="1:16" ht="15">
      <c r="A126" s="33"/>
      <c r="B126" s="36"/>
      <c r="C126" s="15" t="s">
        <v>0</v>
      </c>
      <c r="D126" s="1">
        <f t="shared" si="72"/>
        <v>18538.2</v>
      </c>
      <c r="E126" s="1">
        <f t="shared" si="72"/>
        <v>18538.1836</v>
      </c>
      <c r="F126" s="2">
        <f>16183.7+225.6+61.9</f>
        <v>16471.2</v>
      </c>
      <c r="G126" s="1">
        <f>16373.4836+97.7</f>
        <v>16471.1836</v>
      </c>
      <c r="H126" s="1"/>
      <c r="I126" s="1"/>
      <c r="J126" s="1"/>
      <c r="K126" s="1"/>
      <c r="L126" s="1">
        <v>2067</v>
      </c>
      <c r="M126" s="1">
        <v>2067</v>
      </c>
      <c r="N126" s="27"/>
      <c r="O126" s="28"/>
      <c r="P126" s="12"/>
    </row>
    <row r="127" spans="1:16" ht="15">
      <c r="A127" s="33"/>
      <c r="B127" s="36"/>
      <c r="C127" s="15" t="s">
        <v>1</v>
      </c>
      <c r="D127" s="1">
        <f t="shared" si="72"/>
        <v>23725.9</v>
      </c>
      <c r="E127" s="1">
        <f t="shared" si="72"/>
        <v>18406.4</v>
      </c>
      <c r="F127" s="2">
        <v>21865.9</v>
      </c>
      <c r="G127" s="1">
        <v>16546.4</v>
      </c>
      <c r="H127" s="1"/>
      <c r="I127" s="1"/>
      <c r="J127" s="1"/>
      <c r="K127" s="1"/>
      <c r="L127" s="1">
        <f>M127</f>
        <v>1860</v>
      </c>
      <c r="M127" s="1">
        <v>1860</v>
      </c>
      <c r="N127" s="27"/>
      <c r="O127" s="28"/>
      <c r="P127" s="12"/>
    </row>
    <row r="128" spans="1:16" ht="15">
      <c r="A128" s="33"/>
      <c r="B128" s="36"/>
      <c r="C128" s="15" t="s">
        <v>5</v>
      </c>
      <c r="D128" s="1">
        <f aca="true" t="shared" si="74" ref="D128:E131">F128+H128+J128+L128</f>
        <v>22525.9</v>
      </c>
      <c r="E128" s="1">
        <f t="shared" si="74"/>
        <v>18406.4</v>
      </c>
      <c r="F128" s="2">
        <v>20665.9</v>
      </c>
      <c r="G128" s="1">
        <v>16546.4</v>
      </c>
      <c r="H128" s="1"/>
      <c r="I128" s="1"/>
      <c r="J128" s="1"/>
      <c r="K128" s="1"/>
      <c r="L128" s="1">
        <v>1860</v>
      </c>
      <c r="M128" s="1">
        <v>1860</v>
      </c>
      <c r="N128" s="27"/>
      <c r="O128" s="28"/>
      <c r="P128" s="12"/>
    </row>
    <row r="129" spans="1:16" ht="15">
      <c r="A129" s="33"/>
      <c r="B129" s="36"/>
      <c r="C129" s="15" t="s">
        <v>48</v>
      </c>
      <c r="D129" s="1">
        <f t="shared" si="74"/>
        <v>22525.9</v>
      </c>
      <c r="E129" s="1">
        <f t="shared" si="74"/>
        <v>18406.4</v>
      </c>
      <c r="F129" s="2">
        <v>20665.9</v>
      </c>
      <c r="G129" s="1">
        <v>16546.4</v>
      </c>
      <c r="H129" s="1"/>
      <c r="I129" s="1"/>
      <c r="J129" s="1"/>
      <c r="K129" s="1"/>
      <c r="L129" s="1">
        <f>M129</f>
        <v>1860</v>
      </c>
      <c r="M129" s="16">
        <v>1860</v>
      </c>
      <c r="N129" s="27"/>
      <c r="O129" s="28"/>
      <c r="P129" s="12"/>
    </row>
    <row r="130" spans="1:16" ht="15">
      <c r="A130" s="33"/>
      <c r="B130" s="36"/>
      <c r="C130" s="15" t="s">
        <v>49</v>
      </c>
      <c r="D130" s="1">
        <f t="shared" si="74"/>
        <v>20665.9</v>
      </c>
      <c r="E130" s="1">
        <f t="shared" si="74"/>
        <v>0</v>
      </c>
      <c r="F130" s="2">
        <v>20665.9</v>
      </c>
      <c r="G130" s="1"/>
      <c r="H130" s="1"/>
      <c r="I130" s="1"/>
      <c r="J130" s="1"/>
      <c r="K130" s="1"/>
      <c r="L130" s="1"/>
      <c r="M130" s="16"/>
      <c r="N130" s="27"/>
      <c r="O130" s="28"/>
      <c r="P130" s="12"/>
    </row>
    <row r="131" spans="1:16" ht="15">
      <c r="A131" s="33"/>
      <c r="B131" s="36"/>
      <c r="C131" s="15" t="s">
        <v>50</v>
      </c>
      <c r="D131" s="1">
        <f t="shared" si="74"/>
        <v>20665.9</v>
      </c>
      <c r="E131" s="1">
        <f t="shared" si="74"/>
        <v>0</v>
      </c>
      <c r="F131" s="2">
        <v>20665.9</v>
      </c>
      <c r="G131" s="1"/>
      <c r="H131" s="1"/>
      <c r="I131" s="1"/>
      <c r="J131" s="1"/>
      <c r="K131" s="1"/>
      <c r="L131" s="1"/>
      <c r="M131" s="16"/>
      <c r="N131" s="27"/>
      <c r="O131" s="28"/>
      <c r="P131" s="12"/>
    </row>
    <row r="132" spans="1:16" ht="15">
      <c r="A132" s="33"/>
      <c r="B132" s="36"/>
      <c r="C132" s="15" t="s">
        <v>56</v>
      </c>
      <c r="D132" s="1">
        <f aca="true" t="shared" si="75" ref="D132:E138">F132+H132+J132+L132</f>
        <v>20665.9</v>
      </c>
      <c r="E132" s="1">
        <f t="shared" si="75"/>
        <v>0</v>
      </c>
      <c r="F132" s="2">
        <v>20665.9</v>
      </c>
      <c r="G132" s="1"/>
      <c r="H132" s="1"/>
      <c r="I132" s="1"/>
      <c r="J132" s="1"/>
      <c r="K132" s="1"/>
      <c r="L132" s="1"/>
      <c r="M132" s="1"/>
      <c r="N132" s="27"/>
      <c r="O132" s="28"/>
      <c r="P132" s="12"/>
    </row>
    <row r="133" spans="1:16" ht="15">
      <c r="A133" s="33"/>
      <c r="B133" s="36"/>
      <c r="C133" s="15" t="s">
        <v>57</v>
      </c>
      <c r="D133" s="1">
        <f t="shared" si="75"/>
        <v>20665.9</v>
      </c>
      <c r="E133" s="1">
        <f t="shared" si="75"/>
        <v>0</v>
      </c>
      <c r="F133" s="2">
        <v>20665.9</v>
      </c>
      <c r="G133" s="1"/>
      <c r="H133" s="1"/>
      <c r="I133" s="1"/>
      <c r="J133" s="1"/>
      <c r="K133" s="1"/>
      <c r="L133" s="1"/>
      <c r="M133" s="1"/>
      <c r="N133" s="27"/>
      <c r="O133" s="28"/>
      <c r="P133" s="12"/>
    </row>
    <row r="134" spans="1:16" ht="15">
      <c r="A134" s="33"/>
      <c r="B134" s="36"/>
      <c r="C134" s="15" t="s">
        <v>58</v>
      </c>
      <c r="D134" s="1">
        <f t="shared" si="75"/>
        <v>20665.9</v>
      </c>
      <c r="E134" s="1">
        <f t="shared" si="75"/>
        <v>0</v>
      </c>
      <c r="F134" s="2">
        <v>20665.9</v>
      </c>
      <c r="G134" s="1"/>
      <c r="H134" s="1"/>
      <c r="I134" s="1"/>
      <c r="J134" s="1"/>
      <c r="K134" s="1"/>
      <c r="L134" s="1"/>
      <c r="M134" s="16"/>
      <c r="N134" s="27"/>
      <c r="O134" s="28"/>
      <c r="P134" s="12"/>
    </row>
    <row r="135" spans="1:16" ht="15">
      <c r="A135" s="33"/>
      <c r="B135" s="36"/>
      <c r="C135" s="15" t="s">
        <v>59</v>
      </c>
      <c r="D135" s="1">
        <f t="shared" si="75"/>
        <v>20665.9</v>
      </c>
      <c r="E135" s="1">
        <f t="shared" si="75"/>
        <v>0</v>
      </c>
      <c r="F135" s="2">
        <v>20665.9</v>
      </c>
      <c r="G135" s="1"/>
      <c r="H135" s="1"/>
      <c r="I135" s="1"/>
      <c r="J135" s="1"/>
      <c r="K135" s="1"/>
      <c r="L135" s="1"/>
      <c r="M135" s="16"/>
      <c r="N135" s="27"/>
      <c r="O135" s="28"/>
      <c r="P135" s="12"/>
    </row>
    <row r="136" spans="1:16" ht="15">
      <c r="A136" s="34"/>
      <c r="B136" s="37"/>
      <c r="C136" s="15" t="s">
        <v>60</v>
      </c>
      <c r="D136" s="1">
        <f t="shared" si="75"/>
        <v>20665.9</v>
      </c>
      <c r="E136" s="1">
        <f t="shared" si="75"/>
        <v>0</v>
      </c>
      <c r="F136" s="2">
        <v>20665.9</v>
      </c>
      <c r="G136" s="1"/>
      <c r="H136" s="1"/>
      <c r="I136" s="1"/>
      <c r="J136" s="1"/>
      <c r="K136" s="1"/>
      <c r="L136" s="1"/>
      <c r="M136" s="16"/>
      <c r="N136" s="29"/>
      <c r="O136" s="30"/>
      <c r="P136" s="12"/>
    </row>
    <row r="137" spans="1:16" ht="15" customHeight="1">
      <c r="A137" s="32" t="s">
        <v>41</v>
      </c>
      <c r="B137" s="14" t="s">
        <v>29</v>
      </c>
      <c r="C137" s="15" t="s">
        <v>18</v>
      </c>
      <c r="D137" s="1">
        <f t="shared" si="75"/>
        <v>99412.19999999998</v>
      </c>
      <c r="E137" s="1">
        <f t="shared" si="75"/>
        <v>32118.300000000003</v>
      </c>
      <c r="F137" s="1">
        <f>SUM(F138:F148)</f>
        <v>99340.69999999998</v>
      </c>
      <c r="G137" s="1">
        <f aca="true" t="shared" si="76" ref="G137:M137">SUM(G138:G148)</f>
        <v>32016.800000000003</v>
      </c>
      <c r="H137" s="1">
        <f t="shared" si="76"/>
        <v>0</v>
      </c>
      <c r="I137" s="1">
        <f t="shared" si="76"/>
        <v>0</v>
      </c>
      <c r="J137" s="1">
        <f t="shared" si="76"/>
        <v>0</v>
      </c>
      <c r="K137" s="1">
        <f t="shared" si="76"/>
        <v>0</v>
      </c>
      <c r="L137" s="1">
        <f t="shared" si="76"/>
        <v>71.5</v>
      </c>
      <c r="M137" s="1">
        <f t="shared" si="76"/>
        <v>101.5</v>
      </c>
      <c r="N137" s="25" t="s">
        <v>19</v>
      </c>
      <c r="O137" s="26"/>
      <c r="P137" s="12"/>
    </row>
    <row r="138" spans="1:16" ht="15">
      <c r="A138" s="33"/>
      <c r="B138" s="42"/>
      <c r="C138" s="15" t="s">
        <v>0</v>
      </c>
      <c r="D138" s="1">
        <f t="shared" si="75"/>
        <v>7575.700000000001</v>
      </c>
      <c r="E138" s="1">
        <f t="shared" si="75"/>
        <v>7575.700000000001</v>
      </c>
      <c r="F138" s="1">
        <f>8536.7-32.5-1000</f>
        <v>7504.200000000001</v>
      </c>
      <c r="G138" s="1">
        <f>8504.2-1000</f>
        <v>7504.200000000001</v>
      </c>
      <c r="H138" s="1"/>
      <c r="I138" s="1"/>
      <c r="J138" s="1"/>
      <c r="K138" s="1"/>
      <c r="L138" s="1">
        <v>71.5</v>
      </c>
      <c r="M138" s="1">
        <v>71.5</v>
      </c>
      <c r="N138" s="27"/>
      <c r="O138" s="28"/>
      <c r="P138" s="12"/>
    </row>
    <row r="139" spans="1:16" ht="15">
      <c r="A139" s="33"/>
      <c r="B139" s="42"/>
      <c r="C139" s="15" t="s">
        <v>1</v>
      </c>
      <c r="D139" s="1">
        <f>F139+H139+J139+L139</f>
        <v>9212.9</v>
      </c>
      <c r="E139" s="1">
        <f>G139+I139+K139+M139</f>
        <v>7534.2</v>
      </c>
      <c r="F139" s="1">
        <f>9180.4+32.5</f>
        <v>9212.9</v>
      </c>
      <c r="G139" s="1">
        <v>7504.2</v>
      </c>
      <c r="H139" s="1"/>
      <c r="I139" s="1"/>
      <c r="J139" s="1"/>
      <c r="K139" s="1"/>
      <c r="L139" s="1">
        <v>0</v>
      </c>
      <c r="M139" s="1">
        <v>30</v>
      </c>
      <c r="N139" s="27"/>
      <c r="O139" s="28"/>
      <c r="P139" s="12"/>
    </row>
    <row r="140" spans="1:16" ht="15">
      <c r="A140" s="33"/>
      <c r="B140" s="42"/>
      <c r="C140" s="15" t="s">
        <v>5</v>
      </c>
      <c r="D140" s="1">
        <f>F140+H140+J140+L140</f>
        <v>9180.4</v>
      </c>
      <c r="E140" s="1">
        <f>G140+I140+K140+M140</f>
        <v>8504.2</v>
      </c>
      <c r="F140" s="1">
        <v>9180.4</v>
      </c>
      <c r="G140" s="1">
        <v>8504.2</v>
      </c>
      <c r="H140" s="1"/>
      <c r="I140" s="1"/>
      <c r="J140" s="1"/>
      <c r="K140" s="1"/>
      <c r="L140" s="1">
        <v>0</v>
      </c>
      <c r="M140" s="1">
        <v>0</v>
      </c>
      <c r="N140" s="27"/>
      <c r="O140" s="28"/>
      <c r="P140" s="12"/>
    </row>
    <row r="141" spans="1:16" ht="15">
      <c r="A141" s="33"/>
      <c r="B141" s="42"/>
      <c r="C141" s="15" t="s">
        <v>48</v>
      </c>
      <c r="D141" s="1">
        <f aca="true" t="shared" si="77" ref="D141:E145">F141+H141+J141+L141</f>
        <v>9180.4</v>
      </c>
      <c r="E141" s="1">
        <f t="shared" si="77"/>
        <v>8504.2</v>
      </c>
      <c r="F141" s="1">
        <v>9180.4</v>
      </c>
      <c r="G141" s="1">
        <v>8504.2</v>
      </c>
      <c r="H141" s="1"/>
      <c r="I141" s="1"/>
      <c r="J141" s="1"/>
      <c r="K141" s="1"/>
      <c r="L141" s="1"/>
      <c r="M141" s="16">
        <v>0</v>
      </c>
      <c r="N141" s="27"/>
      <c r="O141" s="28"/>
      <c r="P141" s="12"/>
    </row>
    <row r="142" spans="1:16" ht="15">
      <c r="A142" s="33"/>
      <c r="B142" s="42"/>
      <c r="C142" s="15" t="s">
        <v>49</v>
      </c>
      <c r="D142" s="1">
        <f t="shared" si="77"/>
        <v>9180.4</v>
      </c>
      <c r="E142" s="1">
        <f t="shared" si="77"/>
        <v>0</v>
      </c>
      <c r="F142" s="1">
        <v>9180.4</v>
      </c>
      <c r="G142" s="1"/>
      <c r="H142" s="1"/>
      <c r="I142" s="1"/>
      <c r="J142" s="1"/>
      <c r="K142" s="1"/>
      <c r="L142" s="1"/>
      <c r="M142" s="16"/>
      <c r="N142" s="27"/>
      <c r="O142" s="28"/>
      <c r="P142" s="12"/>
    </row>
    <row r="143" spans="1:16" ht="15">
      <c r="A143" s="33"/>
      <c r="B143" s="42"/>
      <c r="C143" s="15" t="s">
        <v>50</v>
      </c>
      <c r="D143" s="1">
        <f t="shared" si="77"/>
        <v>9180.4</v>
      </c>
      <c r="E143" s="1">
        <f t="shared" si="77"/>
        <v>0</v>
      </c>
      <c r="F143" s="1">
        <v>9180.4</v>
      </c>
      <c r="G143" s="1"/>
      <c r="H143" s="1"/>
      <c r="I143" s="1"/>
      <c r="J143" s="1"/>
      <c r="K143" s="1"/>
      <c r="L143" s="1"/>
      <c r="M143" s="16"/>
      <c r="N143" s="27"/>
      <c r="O143" s="28"/>
      <c r="P143" s="12"/>
    </row>
    <row r="144" spans="1:16" ht="15">
      <c r="A144" s="33"/>
      <c r="B144" s="42"/>
      <c r="C144" s="15" t="s">
        <v>56</v>
      </c>
      <c r="D144" s="1">
        <f aca="true" t="shared" si="78" ref="D144:D149">F144+H144+J144+L144</f>
        <v>9180.4</v>
      </c>
      <c r="E144" s="1">
        <f t="shared" si="77"/>
        <v>0</v>
      </c>
      <c r="F144" s="1">
        <v>9180.4</v>
      </c>
      <c r="G144" s="1"/>
      <c r="H144" s="1"/>
      <c r="I144" s="1"/>
      <c r="J144" s="1"/>
      <c r="K144" s="1"/>
      <c r="L144" s="1"/>
      <c r="M144" s="1"/>
      <c r="N144" s="27"/>
      <c r="O144" s="28"/>
      <c r="P144" s="12"/>
    </row>
    <row r="145" spans="1:16" ht="15">
      <c r="A145" s="33"/>
      <c r="B145" s="42"/>
      <c r="C145" s="15" t="s">
        <v>57</v>
      </c>
      <c r="D145" s="1">
        <f t="shared" si="78"/>
        <v>9180.4</v>
      </c>
      <c r="E145" s="1">
        <f t="shared" si="77"/>
        <v>0</v>
      </c>
      <c r="F145" s="1">
        <v>9180.4</v>
      </c>
      <c r="G145" s="1"/>
      <c r="H145" s="1"/>
      <c r="I145" s="1"/>
      <c r="J145" s="1"/>
      <c r="K145" s="1"/>
      <c r="L145" s="1"/>
      <c r="M145" s="1"/>
      <c r="N145" s="27"/>
      <c r="O145" s="28"/>
      <c r="P145" s="12"/>
    </row>
    <row r="146" spans="1:16" ht="15">
      <c r="A146" s="33"/>
      <c r="B146" s="42"/>
      <c r="C146" s="15" t="s">
        <v>58</v>
      </c>
      <c r="D146" s="1">
        <f t="shared" si="78"/>
        <v>9180.4</v>
      </c>
      <c r="E146" s="1">
        <f>G146+I146+K146+M146</f>
        <v>0</v>
      </c>
      <c r="F146" s="1">
        <v>9180.4</v>
      </c>
      <c r="G146" s="1"/>
      <c r="H146" s="1"/>
      <c r="I146" s="1"/>
      <c r="J146" s="1"/>
      <c r="K146" s="1"/>
      <c r="L146" s="1"/>
      <c r="M146" s="16"/>
      <c r="N146" s="27"/>
      <c r="O146" s="28"/>
      <c r="P146" s="12"/>
    </row>
    <row r="147" spans="1:16" ht="15">
      <c r="A147" s="33"/>
      <c r="B147" s="42"/>
      <c r="C147" s="15" t="s">
        <v>59</v>
      </c>
      <c r="D147" s="1">
        <f t="shared" si="78"/>
        <v>9180.4</v>
      </c>
      <c r="E147" s="1">
        <f>G147+I147+K147+M147</f>
        <v>0</v>
      </c>
      <c r="F147" s="1">
        <v>9180.4</v>
      </c>
      <c r="G147" s="1"/>
      <c r="H147" s="1"/>
      <c r="I147" s="1"/>
      <c r="J147" s="1"/>
      <c r="K147" s="1"/>
      <c r="L147" s="1"/>
      <c r="M147" s="16"/>
      <c r="N147" s="27"/>
      <c r="O147" s="28"/>
      <c r="P147" s="12"/>
    </row>
    <row r="148" spans="1:16" ht="15">
      <c r="A148" s="34"/>
      <c r="B148" s="43"/>
      <c r="C148" s="15" t="s">
        <v>60</v>
      </c>
      <c r="D148" s="1">
        <f t="shared" si="78"/>
        <v>9180.4</v>
      </c>
      <c r="E148" s="1">
        <f>G148+I148+K148+M148</f>
        <v>0</v>
      </c>
      <c r="F148" s="1">
        <v>9180.4</v>
      </c>
      <c r="G148" s="1"/>
      <c r="H148" s="1"/>
      <c r="I148" s="1"/>
      <c r="J148" s="1"/>
      <c r="K148" s="1"/>
      <c r="L148" s="1"/>
      <c r="M148" s="16"/>
      <c r="N148" s="29"/>
      <c r="O148" s="30"/>
      <c r="P148" s="12"/>
    </row>
    <row r="149" spans="1:16" ht="15">
      <c r="A149" s="32"/>
      <c r="B149" s="14" t="s">
        <v>3</v>
      </c>
      <c r="C149" s="15" t="s">
        <v>18</v>
      </c>
      <c r="D149" s="1">
        <f t="shared" si="78"/>
        <v>331389.39999999997</v>
      </c>
      <c r="E149" s="1">
        <f aca="true" t="shared" si="79" ref="D149:E152">G149+I149+K149+M149</f>
        <v>105875.68360000002</v>
      </c>
      <c r="F149" s="1">
        <f>SUM(F150:F160)</f>
        <v>323670.89999999997</v>
      </c>
      <c r="G149" s="1">
        <f aca="true" t="shared" si="80" ref="G149:M149">SUM(G150:G160)</f>
        <v>98127.18360000002</v>
      </c>
      <c r="H149" s="1">
        <f t="shared" si="80"/>
        <v>0</v>
      </c>
      <c r="I149" s="1">
        <f t="shared" si="80"/>
        <v>0</v>
      </c>
      <c r="J149" s="1">
        <f t="shared" si="80"/>
        <v>0</v>
      </c>
      <c r="K149" s="1">
        <f t="shared" si="80"/>
        <v>0</v>
      </c>
      <c r="L149" s="1">
        <f t="shared" si="80"/>
        <v>7718.5</v>
      </c>
      <c r="M149" s="1">
        <f t="shared" si="80"/>
        <v>7748.5</v>
      </c>
      <c r="N149" s="25"/>
      <c r="O149" s="26"/>
      <c r="P149" s="12"/>
    </row>
    <row r="150" spans="1:16" ht="15">
      <c r="A150" s="33"/>
      <c r="B150" s="42"/>
      <c r="C150" s="15" t="s">
        <v>0</v>
      </c>
      <c r="D150" s="1">
        <f t="shared" si="79"/>
        <v>26113.9</v>
      </c>
      <c r="E150" s="1">
        <f t="shared" si="79"/>
        <v>26113.8836</v>
      </c>
      <c r="F150" s="1">
        <f aca="true" t="shared" si="81" ref="F150:G152">F126+F138</f>
        <v>23975.4</v>
      </c>
      <c r="G150" s="1">
        <f t="shared" si="81"/>
        <v>23975.3836</v>
      </c>
      <c r="H150" s="1">
        <f aca="true" t="shared" si="82" ref="H150:M150">H126+H138</f>
        <v>0</v>
      </c>
      <c r="I150" s="1">
        <f t="shared" si="82"/>
        <v>0</v>
      </c>
      <c r="J150" s="1">
        <f t="shared" si="82"/>
        <v>0</v>
      </c>
      <c r="K150" s="1">
        <f t="shared" si="82"/>
        <v>0</v>
      </c>
      <c r="L150" s="1">
        <f t="shared" si="82"/>
        <v>2138.5</v>
      </c>
      <c r="M150" s="16">
        <f t="shared" si="82"/>
        <v>2138.5</v>
      </c>
      <c r="N150" s="27"/>
      <c r="O150" s="28"/>
      <c r="P150" s="12"/>
    </row>
    <row r="151" spans="1:16" ht="15">
      <c r="A151" s="33"/>
      <c r="B151" s="42"/>
      <c r="C151" s="15" t="s">
        <v>1</v>
      </c>
      <c r="D151" s="1">
        <f t="shared" si="79"/>
        <v>32938.8</v>
      </c>
      <c r="E151" s="1">
        <f t="shared" si="79"/>
        <v>25940.600000000002</v>
      </c>
      <c r="F151" s="1">
        <f t="shared" si="81"/>
        <v>31078.800000000003</v>
      </c>
      <c r="G151" s="1">
        <f t="shared" si="81"/>
        <v>24050.600000000002</v>
      </c>
      <c r="H151" s="1">
        <f aca="true" t="shared" si="83" ref="H151:M152">H127+H139</f>
        <v>0</v>
      </c>
      <c r="I151" s="1">
        <f t="shared" si="83"/>
        <v>0</v>
      </c>
      <c r="J151" s="1">
        <f t="shared" si="83"/>
        <v>0</v>
      </c>
      <c r="K151" s="1">
        <f t="shared" si="83"/>
        <v>0</v>
      </c>
      <c r="L151" s="1">
        <f t="shared" si="83"/>
        <v>1860</v>
      </c>
      <c r="M151" s="16">
        <f t="shared" si="83"/>
        <v>1890</v>
      </c>
      <c r="N151" s="27"/>
      <c r="O151" s="28"/>
      <c r="P151" s="12"/>
    </row>
    <row r="152" spans="1:16" ht="15">
      <c r="A152" s="33"/>
      <c r="B152" s="42"/>
      <c r="C152" s="15" t="s">
        <v>5</v>
      </c>
      <c r="D152" s="1">
        <f t="shared" si="79"/>
        <v>31706.300000000003</v>
      </c>
      <c r="E152" s="1">
        <f t="shared" si="79"/>
        <v>26910.600000000002</v>
      </c>
      <c r="F152" s="1">
        <f t="shared" si="81"/>
        <v>29846.300000000003</v>
      </c>
      <c r="G152" s="1">
        <f t="shared" si="81"/>
        <v>25050.600000000002</v>
      </c>
      <c r="H152" s="1">
        <f t="shared" si="83"/>
        <v>0</v>
      </c>
      <c r="I152" s="1">
        <f t="shared" si="83"/>
        <v>0</v>
      </c>
      <c r="J152" s="1">
        <f t="shared" si="83"/>
        <v>0</v>
      </c>
      <c r="K152" s="1">
        <f t="shared" si="83"/>
        <v>0</v>
      </c>
      <c r="L152" s="1">
        <f t="shared" si="83"/>
        <v>1860</v>
      </c>
      <c r="M152" s="16">
        <f t="shared" si="83"/>
        <v>1860</v>
      </c>
      <c r="N152" s="27"/>
      <c r="O152" s="28"/>
      <c r="P152" s="12"/>
    </row>
    <row r="153" spans="1:16" ht="15">
      <c r="A153" s="33"/>
      <c r="B153" s="42"/>
      <c r="C153" s="15" t="s">
        <v>48</v>
      </c>
      <c r="D153" s="1">
        <f aca="true" t="shared" si="84" ref="D153:E157">F153+H153+J153+L153</f>
        <v>31706.300000000003</v>
      </c>
      <c r="E153" s="1">
        <f t="shared" si="84"/>
        <v>26910.600000000002</v>
      </c>
      <c r="F153" s="1">
        <f aca="true" t="shared" si="85" ref="F153:F160">F129+F141</f>
        <v>29846.300000000003</v>
      </c>
      <c r="G153" s="1">
        <f aca="true" t="shared" si="86" ref="G153:M153">G129+G141</f>
        <v>25050.600000000002</v>
      </c>
      <c r="H153" s="1">
        <f t="shared" si="86"/>
        <v>0</v>
      </c>
      <c r="I153" s="1">
        <f t="shared" si="86"/>
        <v>0</v>
      </c>
      <c r="J153" s="1">
        <f t="shared" si="86"/>
        <v>0</v>
      </c>
      <c r="K153" s="1">
        <f t="shared" si="86"/>
        <v>0</v>
      </c>
      <c r="L153" s="1">
        <f t="shared" si="86"/>
        <v>1860</v>
      </c>
      <c r="M153" s="16">
        <f t="shared" si="86"/>
        <v>1860</v>
      </c>
      <c r="N153" s="27"/>
      <c r="O153" s="28"/>
      <c r="P153" s="12"/>
    </row>
    <row r="154" spans="1:16" ht="15">
      <c r="A154" s="33"/>
      <c r="B154" s="42"/>
      <c r="C154" s="15" t="s">
        <v>49</v>
      </c>
      <c r="D154" s="1">
        <f t="shared" si="84"/>
        <v>29846.300000000003</v>
      </c>
      <c r="E154" s="1">
        <f t="shared" si="84"/>
        <v>0</v>
      </c>
      <c r="F154" s="1">
        <f t="shared" si="85"/>
        <v>29846.300000000003</v>
      </c>
      <c r="G154" s="1">
        <f aca="true" t="shared" si="87" ref="G154:M154">G130+G142</f>
        <v>0</v>
      </c>
      <c r="H154" s="1">
        <f t="shared" si="87"/>
        <v>0</v>
      </c>
      <c r="I154" s="1">
        <f t="shared" si="87"/>
        <v>0</v>
      </c>
      <c r="J154" s="1">
        <f t="shared" si="87"/>
        <v>0</v>
      </c>
      <c r="K154" s="1">
        <f t="shared" si="87"/>
        <v>0</v>
      </c>
      <c r="L154" s="1">
        <f t="shared" si="87"/>
        <v>0</v>
      </c>
      <c r="M154" s="16">
        <f t="shared" si="87"/>
        <v>0</v>
      </c>
      <c r="N154" s="27"/>
      <c r="O154" s="28"/>
      <c r="P154" s="12"/>
    </row>
    <row r="155" spans="1:16" ht="15">
      <c r="A155" s="33"/>
      <c r="B155" s="42"/>
      <c r="C155" s="15" t="s">
        <v>50</v>
      </c>
      <c r="D155" s="1">
        <f t="shared" si="84"/>
        <v>29846.300000000003</v>
      </c>
      <c r="E155" s="1">
        <f t="shared" si="84"/>
        <v>0</v>
      </c>
      <c r="F155" s="1">
        <f t="shared" si="85"/>
        <v>29846.300000000003</v>
      </c>
      <c r="G155" s="1">
        <f aca="true" t="shared" si="88" ref="G155:M155">G131+G143</f>
        <v>0</v>
      </c>
      <c r="H155" s="1">
        <f t="shared" si="88"/>
        <v>0</v>
      </c>
      <c r="I155" s="1">
        <f t="shared" si="88"/>
        <v>0</v>
      </c>
      <c r="J155" s="1">
        <f t="shared" si="88"/>
        <v>0</v>
      </c>
      <c r="K155" s="1">
        <f t="shared" si="88"/>
        <v>0</v>
      </c>
      <c r="L155" s="1">
        <f t="shared" si="88"/>
        <v>0</v>
      </c>
      <c r="M155" s="16">
        <f t="shared" si="88"/>
        <v>0</v>
      </c>
      <c r="N155" s="27"/>
      <c r="O155" s="28"/>
      <c r="P155" s="12"/>
    </row>
    <row r="156" spans="1:16" ht="15">
      <c r="A156" s="33"/>
      <c r="B156" s="42"/>
      <c r="C156" s="15" t="s">
        <v>56</v>
      </c>
      <c r="D156" s="1">
        <f t="shared" si="84"/>
        <v>29846.300000000003</v>
      </c>
      <c r="E156" s="1">
        <f t="shared" si="84"/>
        <v>0</v>
      </c>
      <c r="F156" s="1">
        <f t="shared" si="85"/>
        <v>29846.300000000003</v>
      </c>
      <c r="G156" s="1">
        <f aca="true" t="shared" si="89" ref="G156:M157">G132+G144</f>
        <v>0</v>
      </c>
      <c r="H156" s="1">
        <f t="shared" si="89"/>
        <v>0</v>
      </c>
      <c r="I156" s="1">
        <f t="shared" si="89"/>
        <v>0</v>
      </c>
      <c r="J156" s="1">
        <f t="shared" si="89"/>
        <v>0</v>
      </c>
      <c r="K156" s="1">
        <f t="shared" si="89"/>
        <v>0</v>
      </c>
      <c r="L156" s="1">
        <f t="shared" si="89"/>
        <v>0</v>
      </c>
      <c r="M156" s="16">
        <f t="shared" si="89"/>
        <v>0</v>
      </c>
      <c r="N156" s="27"/>
      <c r="O156" s="28"/>
      <c r="P156" s="12"/>
    </row>
    <row r="157" spans="1:16" ht="15">
      <c r="A157" s="33"/>
      <c r="B157" s="42"/>
      <c r="C157" s="15" t="s">
        <v>57</v>
      </c>
      <c r="D157" s="1">
        <f t="shared" si="84"/>
        <v>29846.300000000003</v>
      </c>
      <c r="E157" s="1">
        <f t="shared" si="84"/>
        <v>0</v>
      </c>
      <c r="F157" s="1">
        <f t="shared" si="85"/>
        <v>29846.300000000003</v>
      </c>
      <c r="G157" s="1">
        <f t="shared" si="89"/>
        <v>0</v>
      </c>
      <c r="H157" s="1">
        <f t="shared" si="89"/>
        <v>0</v>
      </c>
      <c r="I157" s="1">
        <f t="shared" si="89"/>
        <v>0</v>
      </c>
      <c r="J157" s="1">
        <f t="shared" si="89"/>
        <v>0</v>
      </c>
      <c r="K157" s="1">
        <f t="shared" si="89"/>
        <v>0</v>
      </c>
      <c r="L157" s="1">
        <f t="shared" si="89"/>
        <v>0</v>
      </c>
      <c r="M157" s="16">
        <f t="shared" si="89"/>
        <v>0</v>
      </c>
      <c r="N157" s="27"/>
      <c r="O157" s="28"/>
      <c r="P157" s="12"/>
    </row>
    <row r="158" spans="1:16" ht="15">
      <c r="A158" s="33"/>
      <c r="B158" s="42"/>
      <c r="C158" s="15" t="s">
        <v>58</v>
      </c>
      <c r="D158" s="1">
        <f aca="true" t="shared" si="90" ref="D158:E160">F158+H158+J158+L158</f>
        <v>29846.300000000003</v>
      </c>
      <c r="E158" s="1">
        <f t="shared" si="90"/>
        <v>0</v>
      </c>
      <c r="F158" s="1">
        <f t="shared" si="85"/>
        <v>29846.300000000003</v>
      </c>
      <c r="G158" s="1">
        <f aca="true" t="shared" si="91" ref="G158:M158">G134+G146</f>
        <v>0</v>
      </c>
      <c r="H158" s="1">
        <f t="shared" si="91"/>
        <v>0</v>
      </c>
      <c r="I158" s="1">
        <f t="shared" si="91"/>
        <v>0</v>
      </c>
      <c r="J158" s="1">
        <f t="shared" si="91"/>
        <v>0</v>
      </c>
      <c r="K158" s="1">
        <f t="shared" si="91"/>
        <v>0</v>
      </c>
      <c r="L158" s="1">
        <f t="shared" si="91"/>
        <v>0</v>
      </c>
      <c r="M158" s="16">
        <f t="shared" si="91"/>
        <v>0</v>
      </c>
      <c r="N158" s="27"/>
      <c r="O158" s="28"/>
      <c r="P158" s="12"/>
    </row>
    <row r="159" spans="1:16" ht="15">
      <c r="A159" s="33"/>
      <c r="B159" s="42"/>
      <c r="C159" s="15" t="s">
        <v>59</v>
      </c>
      <c r="D159" s="1">
        <f t="shared" si="90"/>
        <v>29846.300000000003</v>
      </c>
      <c r="E159" s="1">
        <f t="shared" si="90"/>
        <v>0</v>
      </c>
      <c r="F159" s="1">
        <f t="shared" si="85"/>
        <v>29846.300000000003</v>
      </c>
      <c r="G159" s="1">
        <f aca="true" t="shared" si="92" ref="G159:M159">G135+G147</f>
        <v>0</v>
      </c>
      <c r="H159" s="1">
        <f t="shared" si="92"/>
        <v>0</v>
      </c>
      <c r="I159" s="1">
        <f t="shared" si="92"/>
        <v>0</v>
      </c>
      <c r="J159" s="1">
        <f t="shared" si="92"/>
        <v>0</v>
      </c>
      <c r="K159" s="1">
        <f t="shared" si="92"/>
        <v>0</v>
      </c>
      <c r="L159" s="1">
        <f t="shared" si="92"/>
        <v>0</v>
      </c>
      <c r="M159" s="16">
        <f t="shared" si="92"/>
        <v>0</v>
      </c>
      <c r="N159" s="27"/>
      <c r="O159" s="28"/>
      <c r="P159" s="12"/>
    </row>
    <row r="160" spans="1:16" ht="15">
      <c r="A160" s="34"/>
      <c r="B160" s="43"/>
      <c r="C160" s="15" t="s">
        <v>60</v>
      </c>
      <c r="D160" s="1">
        <f t="shared" si="90"/>
        <v>29846.300000000003</v>
      </c>
      <c r="E160" s="1">
        <f t="shared" si="90"/>
        <v>0</v>
      </c>
      <c r="F160" s="1">
        <f t="shared" si="85"/>
        <v>29846.300000000003</v>
      </c>
      <c r="G160" s="1">
        <f aca="true" t="shared" si="93" ref="G160:M160">G136+G148</f>
        <v>0</v>
      </c>
      <c r="H160" s="1">
        <f t="shared" si="93"/>
        <v>0</v>
      </c>
      <c r="I160" s="1">
        <f t="shared" si="93"/>
        <v>0</v>
      </c>
      <c r="J160" s="1">
        <f t="shared" si="93"/>
        <v>0</v>
      </c>
      <c r="K160" s="1">
        <f t="shared" si="93"/>
        <v>0</v>
      </c>
      <c r="L160" s="1">
        <f t="shared" si="93"/>
        <v>0</v>
      </c>
      <c r="M160" s="16">
        <f t="shared" si="93"/>
        <v>0</v>
      </c>
      <c r="N160" s="29"/>
      <c r="O160" s="30"/>
      <c r="P160" s="12"/>
    </row>
    <row r="161" spans="1:16" ht="68.25" customHeight="1">
      <c r="A161" s="13" t="s">
        <v>42</v>
      </c>
      <c r="B161" s="38" t="s">
        <v>30</v>
      </c>
      <c r="C161" s="3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39"/>
      <c r="O161" s="39"/>
      <c r="P161" s="12"/>
    </row>
    <row r="162" spans="1:16" ht="15" customHeight="1">
      <c r="A162" s="32" t="s">
        <v>43</v>
      </c>
      <c r="B162" s="35" t="s">
        <v>31</v>
      </c>
      <c r="C162" s="15" t="s">
        <v>18</v>
      </c>
      <c r="D162" s="1">
        <f>F162+H162+J162+L162</f>
        <v>1603981.4999999995</v>
      </c>
      <c r="E162" s="1">
        <f aca="true" t="shared" si="94" ref="D162:E165">G162+I162+K162+M162</f>
        <v>597054.7999999999</v>
      </c>
      <c r="F162" s="1">
        <f>SUM(F163:F173)</f>
        <v>1579317.5999999996</v>
      </c>
      <c r="G162" s="1">
        <f aca="true" t="shared" si="95" ref="G162:M162">SUM(G163:G173)</f>
        <v>572390.8999999999</v>
      </c>
      <c r="H162" s="1">
        <f t="shared" si="95"/>
        <v>0</v>
      </c>
      <c r="I162" s="1">
        <f t="shared" si="95"/>
        <v>0</v>
      </c>
      <c r="J162" s="1">
        <f t="shared" si="95"/>
        <v>0</v>
      </c>
      <c r="K162" s="1">
        <f t="shared" si="95"/>
        <v>0</v>
      </c>
      <c r="L162" s="1">
        <f t="shared" si="95"/>
        <v>24663.9</v>
      </c>
      <c r="M162" s="1">
        <f t="shared" si="95"/>
        <v>24663.9</v>
      </c>
      <c r="N162" s="25" t="s">
        <v>19</v>
      </c>
      <c r="O162" s="26"/>
      <c r="P162" s="12"/>
    </row>
    <row r="163" spans="1:16" ht="15">
      <c r="A163" s="33"/>
      <c r="B163" s="36"/>
      <c r="C163" s="15" t="s">
        <v>0</v>
      </c>
      <c r="D163" s="1">
        <f>F163+H163+J163+L163</f>
        <v>148997.89999999997</v>
      </c>
      <c r="E163" s="1">
        <f>G163+I163+K163+M163</f>
        <v>148997.9</v>
      </c>
      <c r="F163" s="1">
        <f>79865.3+350+42298.1+200+29128.8+582-9385.2</f>
        <v>143038.99999999997</v>
      </c>
      <c r="G163" s="1">
        <f>143211.7-172.7</f>
        <v>143039</v>
      </c>
      <c r="H163" s="1"/>
      <c r="I163" s="1"/>
      <c r="J163" s="1"/>
      <c r="K163" s="1"/>
      <c r="L163" s="1">
        <f>M163</f>
        <v>5958.9</v>
      </c>
      <c r="M163" s="1">
        <v>5958.9</v>
      </c>
      <c r="N163" s="27"/>
      <c r="O163" s="28"/>
      <c r="P163" s="12"/>
    </row>
    <row r="164" spans="1:16" ht="15">
      <c r="A164" s="33"/>
      <c r="B164" s="36"/>
      <c r="C164" s="15" t="s">
        <v>1</v>
      </c>
      <c r="D164" s="1">
        <f t="shared" si="94"/>
        <v>151568.6</v>
      </c>
      <c r="E164" s="1">
        <f t="shared" si="94"/>
        <v>148879.3</v>
      </c>
      <c r="F164" s="1">
        <v>145318.6</v>
      </c>
      <c r="G164" s="1">
        <v>142629.3</v>
      </c>
      <c r="H164" s="1"/>
      <c r="I164" s="1"/>
      <c r="J164" s="1"/>
      <c r="K164" s="1"/>
      <c r="L164" s="1">
        <f>M164</f>
        <v>6250</v>
      </c>
      <c r="M164" s="1">
        <v>6250</v>
      </c>
      <c r="N164" s="27"/>
      <c r="O164" s="28"/>
      <c r="P164" s="12"/>
    </row>
    <row r="165" spans="1:16" ht="15">
      <c r="A165" s="33"/>
      <c r="B165" s="36"/>
      <c r="C165" s="15" t="s">
        <v>5</v>
      </c>
      <c r="D165" s="1">
        <f t="shared" si="94"/>
        <v>150843.6</v>
      </c>
      <c r="E165" s="1">
        <f t="shared" si="94"/>
        <v>149611.3</v>
      </c>
      <c r="F165" s="1">
        <v>144593.6</v>
      </c>
      <c r="G165" s="1">
        <v>143361.3</v>
      </c>
      <c r="H165" s="1"/>
      <c r="I165" s="1"/>
      <c r="J165" s="1"/>
      <c r="K165" s="1"/>
      <c r="L165" s="1">
        <f>M165</f>
        <v>6250</v>
      </c>
      <c r="M165" s="1">
        <v>6250</v>
      </c>
      <c r="N165" s="27"/>
      <c r="O165" s="28"/>
      <c r="P165" s="12"/>
    </row>
    <row r="166" spans="1:16" ht="15">
      <c r="A166" s="33"/>
      <c r="B166" s="36"/>
      <c r="C166" s="15" t="s">
        <v>48</v>
      </c>
      <c r="D166" s="1">
        <f>F166+H166+J166+L166</f>
        <v>150798.6</v>
      </c>
      <c r="E166" s="1">
        <f aca="true" t="shared" si="96" ref="D166:E170">G166+I166+K166+M166</f>
        <v>149566.3</v>
      </c>
      <c r="F166" s="1">
        <v>144593.6</v>
      </c>
      <c r="G166" s="1">
        <v>143361.3</v>
      </c>
      <c r="H166" s="1"/>
      <c r="I166" s="1"/>
      <c r="J166" s="1"/>
      <c r="K166" s="1"/>
      <c r="L166" s="1">
        <f>M166</f>
        <v>6205</v>
      </c>
      <c r="M166" s="16">
        <v>6205</v>
      </c>
      <c r="N166" s="27"/>
      <c r="O166" s="28"/>
      <c r="P166" s="12"/>
    </row>
    <row r="167" spans="1:16" ht="15">
      <c r="A167" s="33"/>
      <c r="B167" s="36"/>
      <c r="C167" s="15" t="s">
        <v>49</v>
      </c>
      <c r="D167" s="1">
        <f t="shared" si="96"/>
        <v>143110.4</v>
      </c>
      <c r="E167" s="1">
        <f t="shared" si="96"/>
        <v>0</v>
      </c>
      <c r="F167" s="1">
        <v>143110.4</v>
      </c>
      <c r="G167" s="1"/>
      <c r="H167" s="1"/>
      <c r="I167" s="1"/>
      <c r="J167" s="1"/>
      <c r="K167" s="1"/>
      <c r="L167" s="1"/>
      <c r="M167" s="16"/>
      <c r="N167" s="27"/>
      <c r="O167" s="28"/>
      <c r="P167" s="12"/>
    </row>
    <row r="168" spans="1:16" ht="15">
      <c r="A168" s="33"/>
      <c r="B168" s="36"/>
      <c r="C168" s="15" t="s">
        <v>50</v>
      </c>
      <c r="D168" s="1">
        <f t="shared" si="96"/>
        <v>143110.4</v>
      </c>
      <c r="E168" s="1">
        <f t="shared" si="96"/>
        <v>0</v>
      </c>
      <c r="F168" s="1">
        <v>143110.4</v>
      </c>
      <c r="G168" s="1"/>
      <c r="H168" s="1"/>
      <c r="I168" s="1"/>
      <c r="J168" s="1"/>
      <c r="K168" s="1"/>
      <c r="L168" s="1"/>
      <c r="M168" s="16"/>
      <c r="N168" s="27"/>
      <c r="O168" s="28"/>
      <c r="P168" s="12"/>
    </row>
    <row r="169" spans="1:16" ht="15">
      <c r="A169" s="33"/>
      <c r="B169" s="36"/>
      <c r="C169" s="15" t="s">
        <v>56</v>
      </c>
      <c r="D169" s="1">
        <f t="shared" si="96"/>
        <v>143110.4</v>
      </c>
      <c r="E169" s="1">
        <f t="shared" si="96"/>
        <v>0</v>
      </c>
      <c r="F169" s="1">
        <v>143110.4</v>
      </c>
      <c r="G169" s="1"/>
      <c r="H169" s="1"/>
      <c r="I169" s="1"/>
      <c r="J169" s="1"/>
      <c r="K169" s="1"/>
      <c r="L169" s="1"/>
      <c r="M169" s="1"/>
      <c r="N169" s="27"/>
      <c r="O169" s="28"/>
      <c r="P169" s="12"/>
    </row>
    <row r="170" spans="1:16" ht="15">
      <c r="A170" s="33"/>
      <c r="B170" s="36"/>
      <c r="C170" s="15" t="s">
        <v>57</v>
      </c>
      <c r="D170" s="1">
        <f t="shared" si="96"/>
        <v>143110.4</v>
      </c>
      <c r="E170" s="1">
        <f t="shared" si="96"/>
        <v>0</v>
      </c>
      <c r="F170" s="1">
        <v>143110.4</v>
      </c>
      <c r="G170" s="1"/>
      <c r="H170" s="1"/>
      <c r="I170" s="1"/>
      <c r="J170" s="1"/>
      <c r="K170" s="1"/>
      <c r="L170" s="1"/>
      <c r="M170" s="1"/>
      <c r="N170" s="27"/>
      <c r="O170" s="28"/>
      <c r="P170" s="12"/>
    </row>
    <row r="171" spans="1:16" ht="15">
      <c r="A171" s="33"/>
      <c r="B171" s="36"/>
      <c r="C171" s="15" t="s">
        <v>58</v>
      </c>
      <c r="D171" s="1">
        <f aca="true" t="shared" si="97" ref="D171:E173">F171+H171+J171+L171</f>
        <v>143110.4</v>
      </c>
      <c r="E171" s="1">
        <f t="shared" si="97"/>
        <v>0</v>
      </c>
      <c r="F171" s="1">
        <v>143110.4</v>
      </c>
      <c r="G171" s="1"/>
      <c r="H171" s="1"/>
      <c r="I171" s="1"/>
      <c r="J171" s="1"/>
      <c r="K171" s="1"/>
      <c r="L171" s="1"/>
      <c r="M171" s="16"/>
      <c r="N171" s="27"/>
      <c r="O171" s="28"/>
      <c r="P171" s="12"/>
    </row>
    <row r="172" spans="1:16" ht="15">
      <c r="A172" s="33"/>
      <c r="B172" s="36"/>
      <c r="C172" s="15" t="s">
        <v>59</v>
      </c>
      <c r="D172" s="1">
        <f t="shared" si="97"/>
        <v>143110.4</v>
      </c>
      <c r="E172" s="1">
        <f t="shared" si="97"/>
        <v>0</v>
      </c>
      <c r="F172" s="1">
        <v>143110.4</v>
      </c>
      <c r="G172" s="1"/>
      <c r="H172" s="1"/>
      <c r="I172" s="1"/>
      <c r="J172" s="1"/>
      <c r="K172" s="1"/>
      <c r="L172" s="1"/>
      <c r="M172" s="16"/>
      <c r="N172" s="27"/>
      <c r="O172" s="28"/>
      <c r="P172" s="12"/>
    </row>
    <row r="173" spans="1:16" ht="15">
      <c r="A173" s="34"/>
      <c r="B173" s="37"/>
      <c r="C173" s="15" t="s">
        <v>60</v>
      </c>
      <c r="D173" s="1">
        <f t="shared" si="97"/>
        <v>143110.4</v>
      </c>
      <c r="E173" s="1">
        <f t="shared" si="97"/>
        <v>0</v>
      </c>
      <c r="F173" s="1">
        <v>143110.4</v>
      </c>
      <c r="G173" s="1"/>
      <c r="H173" s="1"/>
      <c r="I173" s="1"/>
      <c r="J173" s="1"/>
      <c r="K173" s="1"/>
      <c r="L173" s="1"/>
      <c r="M173" s="16"/>
      <c r="N173" s="29"/>
      <c r="O173" s="30"/>
      <c r="P173" s="12"/>
    </row>
    <row r="174" spans="1:16" ht="15">
      <c r="A174" s="32"/>
      <c r="B174" s="14" t="s">
        <v>4</v>
      </c>
      <c r="C174" s="15" t="s">
        <v>18</v>
      </c>
      <c r="D174" s="1">
        <f>F174+H174+J174+L174</f>
        <v>1603981.4999999995</v>
      </c>
      <c r="E174" s="1">
        <f aca="true" t="shared" si="98" ref="D174:E177">G174+I174+K174+M174</f>
        <v>597054.7999999999</v>
      </c>
      <c r="F174" s="1">
        <f aca="true" t="shared" si="99" ref="F174:M174">SUM(F175:F185)</f>
        <v>1579317.5999999996</v>
      </c>
      <c r="G174" s="1">
        <f t="shared" si="99"/>
        <v>572390.8999999999</v>
      </c>
      <c r="H174" s="1">
        <f t="shared" si="99"/>
        <v>0</v>
      </c>
      <c r="I174" s="1">
        <f t="shared" si="99"/>
        <v>0</v>
      </c>
      <c r="J174" s="1">
        <f t="shared" si="99"/>
        <v>0</v>
      </c>
      <c r="K174" s="1">
        <f t="shared" si="99"/>
        <v>0</v>
      </c>
      <c r="L174" s="1">
        <f t="shared" si="99"/>
        <v>24663.9</v>
      </c>
      <c r="M174" s="1">
        <f t="shared" si="99"/>
        <v>24663.9</v>
      </c>
      <c r="N174" s="25"/>
      <c r="O174" s="26"/>
      <c r="P174" s="12"/>
    </row>
    <row r="175" spans="1:16" ht="15">
      <c r="A175" s="33"/>
      <c r="B175" s="42"/>
      <c r="C175" s="15" t="s">
        <v>0</v>
      </c>
      <c r="D175" s="1">
        <f>F175+H175+J175+L175</f>
        <v>148997.89999999997</v>
      </c>
      <c r="E175" s="1">
        <f t="shared" si="98"/>
        <v>148997.9</v>
      </c>
      <c r="F175" s="1">
        <f aca="true" t="shared" si="100" ref="F175:F185">F163</f>
        <v>143038.99999999997</v>
      </c>
      <c r="G175" s="1">
        <f aca="true" t="shared" si="101" ref="G175:M175">G163</f>
        <v>143039</v>
      </c>
      <c r="H175" s="1">
        <f t="shared" si="101"/>
        <v>0</v>
      </c>
      <c r="I175" s="1">
        <f t="shared" si="101"/>
        <v>0</v>
      </c>
      <c r="J175" s="1">
        <f t="shared" si="101"/>
        <v>0</v>
      </c>
      <c r="K175" s="1">
        <f t="shared" si="101"/>
        <v>0</v>
      </c>
      <c r="L175" s="1">
        <f t="shared" si="101"/>
        <v>5958.9</v>
      </c>
      <c r="M175" s="16">
        <f t="shared" si="101"/>
        <v>5958.9</v>
      </c>
      <c r="N175" s="27"/>
      <c r="O175" s="28"/>
      <c r="P175" s="12"/>
    </row>
    <row r="176" spans="1:16" ht="15">
      <c r="A176" s="33"/>
      <c r="B176" s="42"/>
      <c r="C176" s="15" t="s">
        <v>1</v>
      </c>
      <c r="D176" s="1">
        <f t="shared" si="98"/>
        <v>151568.6</v>
      </c>
      <c r="E176" s="1">
        <f t="shared" si="98"/>
        <v>148879.3</v>
      </c>
      <c r="F176" s="1">
        <f t="shared" si="100"/>
        <v>145318.6</v>
      </c>
      <c r="G176" s="1">
        <f aca="true" t="shared" si="102" ref="G176:M177">G164</f>
        <v>142629.3</v>
      </c>
      <c r="H176" s="1">
        <f t="shared" si="102"/>
        <v>0</v>
      </c>
      <c r="I176" s="1">
        <f t="shared" si="102"/>
        <v>0</v>
      </c>
      <c r="J176" s="1">
        <f t="shared" si="102"/>
        <v>0</v>
      </c>
      <c r="K176" s="1">
        <f t="shared" si="102"/>
        <v>0</v>
      </c>
      <c r="L176" s="1">
        <f t="shared" si="102"/>
        <v>6250</v>
      </c>
      <c r="M176" s="16">
        <f t="shared" si="102"/>
        <v>6250</v>
      </c>
      <c r="N176" s="27"/>
      <c r="O176" s="28"/>
      <c r="P176" s="12"/>
    </row>
    <row r="177" spans="1:16" ht="15">
      <c r="A177" s="33"/>
      <c r="B177" s="42"/>
      <c r="C177" s="15" t="s">
        <v>5</v>
      </c>
      <c r="D177" s="1">
        <f t="shared" si="98"/>
        <v>150843.6</v>
      </c>
      <c r="E177" s="1">
        <f t="shared" si="98"/>
        <v>149611.3</v>
      </c>
      <c r="F177" s="1">
        <f t="shared" si="100"/>
        <v>144593.6</v>
      </c>
      <c r="G177" s="1">
        <f t="shared" si="102"/>
        <v>143361.3</v>
      </c>
      <c r="H177" s="1">
        <f t="shared" si="102"/>
        <v>0</v>
      </c>
      <c r="I177" s="1">
        <f t="shared" si="102"/>
        <v>0</v>
      </c>
      <c r="J177" s="1">
        <f t="shared" si="102"/>
        <v>0</v>
      </c>
      <c r="K177" s="1">
        <f t="shared" si="102"/>
        <v>0</v>
      </c>
      <c r="L177" s="1">
        <f t="shared" si="102"/>
        <v>6250</v>
      </c>
      <c r="M177" s="16">
        <f t="shared" si="102"/>
        <v>6250</v>
      </c>
      <c r="N177" s="27"/>
      <c r="O177" s="28"/>
      <c r="P177" s="12"/>
    </row>
    <row r="178" spans="1:16" ht="15">
      <c r="A178" s="33"/>
      <c r="B178" s="42"/>
      <c r="C178" s="15" t="s">
        <v>48</v>
      </c>
      <c r="D178" s="1">
        <f aca="true" t="shared" si="103" ref="D178:E182">F178+H178+J178+L178</f>
        <v>150798.6</v>
      </c>
      <c r="E178" s="1">
        <f t="shared" si="103"/>
        <v>149566.3</v>
      </c>
      <c r="F178" s="1">
        <f t="shared" si="100"/>
        <v>144593.6</v>
      </c>
      <c r="G178" s="1">
        <f>G166</f>
        <v>143361.3</v>
      </c>
      <c r="H178" s="1">
        <f aca="true" t="shared" si="104" ref="H178:M178">H166</f>
        <v>0</v>
      </c>
      <c r="I178" s="1">
        <f t="shared" si="104"/>
        <v>0</v>
      </c>
      <c r="J178" s="1">
        <f t="shared" si="104"/>
        <v>0</v>
      </c>
      <c r="K178" s="1">
        <f t="shared" si="104"/>
        <v>0</v>
      </c>
      <c r="L178" s="1">
        <f t="shared" si="104"/>
        <v>6205</v>
      </c>
      <c r="M178" s="16">
        <f t="shared" si="104"/>
        <v>6205</v>
      </c>
      <c r="N178" s="27"/>
      <c r="O178" s="28"/>
      <c r="P178" s="12"/>
    </row>
    <row r="179" spans="1:16" ht="15">
      <c r="A179" s="33"/>
      <c r="B179" s="42"/>
      <c r="C179" s="15" t="s">
        <v>49</v>
      </c>
      <c r="D179" s="1">
        <f t="shared" si="103"/>
        <v>143110.4</v>
      </c>
      <c r="E179" s="1">
        <f t="shared" si="103"/>
        <v>0</v>
      </c>
      <c r="F179" s="1">
        <f t="shared" si="100"/>
        <v>143110.4</v>
      </c>
      <c r="G179" s="1">
        <f>G167</f>
        <v>0</v>
      </c>
      <c r="H179" s="1">
        <f aca="true" t="shared" si="105" ref="H179:M182">H167</f>
        <v>0</v>
      </c>
      <c r="I179" s="1">
        <f t="shared" si="105"/>
        <v>0</v>
      </c>
      <c r="J179" s="1">
        <f t="shared" si="105"/>
        <v>0</v>
      </c>
      <c r="K179" s="1">
        <f t="shared" si="105"/>
        <v>0</v>
      </c>
      <c r="L179" s="1">
        <f t="shared" si="105"/>
        <v>0</v>
      </c>
      <c r="M179" s="16">
        <f t="shared" si="105"/>
        <v>0</v>
      </c>
      <c r="N179" s="27"/>
      <c r="O179" s="28"/>
      <c r="P179" s="12"/>
    </row>
    <row r="180" spans="1:16" ht="15">
      <c r="A180" s="33"/>
      <c r="B180" s="42"/>
      <c r="C180" s="15" t="s">
        <v>50</v>
      </c>
      <c r="D180" s="1">
        <f aca="true" t="shared" si="106" ref="D180:D192">F180+H180+J180+L180</f>
        <v>143110.4</v>
      </c>
      <c r="E180" s="1">
        <f t="shared" si="103"/>
        <v>0</v>
      </c>
      <c r="F180" s="1">
        <f t="shared" si="100"/>
        <v>143110.4</v>
      </c>
      <c r="G180" s="1">
        <f>G168</f>
        <v>0</v>
      </c>
      <c r="H180" s="1">
        <f t="shared" si="105"/>
        <v>0</v>
      </c>
      <c r="I180" s="1">
        <f t="shared" si="105"/>
        <v>0</v>
      </c>
      <c r="J180" s="1">
        <f t="shared" si="105"/>
        <v>0</v>
      </c>
      <c r="K180" s="1">
        <f t="shared" si="105"/>
        <v>0</v>
      </c>
      <c r="L180" s="1">
        <f t="shared" si="105"/>
        <v>0</v>
      </c>
      <c r="M180" s="16">
        <f t="shared" si="105"/>
        <v>0</v>
      </c>
      <c r="N180" s="27"/>
      <c r="O180" s="28"/>
      <c r="P180" s="12"/>
    </row>
    <row r="181" spans="1:16" ht="15">
      <c r="A181" s="33"/>
      <c r="B181" s="42"/>
      <c r="C181" s="15" t="s">
        <v>56</v>
      </c>
      <c r="D181" s="1">
        <f t="shared" si="106"/>
        <v>143110.4</v>
      </c>
      <c r="E181" s="1">
        <f t="shared" si="103"/>
        <v>0</v>
      </c>
      <c r="F181" s="1">
        <f t="shared" si="100"/>
        <v>143110.4</v>
      </c>
      <c r="G181" s="1">
        <f>G169</f>
        <v>0</v>
      </c>
      <c r="H181" s="1">
        <f t="shared" si="105"/>
        <v>0</v>
      </c>
      <c r="I181" s="1">
        <f t="shared" si="105"/>
        <v>0</v>
      </c>
      <c r="J181" s="1">
        <f t="shared" si="105"/>
        <v>0</v>
      </c>
      <c r="K181" s="1">
        <f t="shared" si="105"/>
        <v>0</v>
      </c>
      <c r="L181" s="1">
        <f t="shared" si="105"/>
        <v>0</v>
      </c>
      <c r="M181" s="16">
        <f t="shared" si="105"/>
        <v>0</v>
      </c>
      <c r="N181" s="27"/>
      <c r="O181" s="28"/>
      <c r="P181" s="12"/>
    </row>
    <row r="182" spans="1:16" ht="15">
      <c r="A182" s="33"/>
      <c r="B182" s="42"/>
      <c r="C182" s="15" t="s">
        <v>57</v>
      </c>
      <c r="D182" s="1">
        <f t="shared" si="106"/>
        <v>143110.4</v>
      </c>
      <c r="E182" s="1">
        <f t="shared" si="103"/>
        <v>0</v>
      </c>
      <c r="F182" s="1">
        <f t="shared" si="100"/>
        <v>143110.4</v>
      </c>
      <c r="G182" s="1">
        <f>G170</f>
        <v>0</v>
      </c>
      <c r="H182" s="1">
        <f t="shared" si="105"/>
        <v>0</v>
      </c>
      <c r="I182" s="1">
        <f t="shared" si="105"/>
        <v>0</v>
      </c>
      <c r="J182" s="1">
        <f t="shared" si="105"/>
        <v>0</v>
      </c>
      <c r="K182" s="1">
        <f t="shared" si="105"/>
        <v>0</v>
      </c>
      <c r="L182" s="1">
        <f t="shared" si="105"/>
        <v>0</v>
      </c>
      <c r="M182" s="16">
        <f t="shared" si="105"/>
        <v>0</v>
      </c>
      <c r="N182" s="27"/>
      <c r="O182" s="28"/>
      <c r="P182" s="12"/>
    </row>
    <row r="183" spans="1:16" ht="15">
      <c r="A183" s="33"/>
      <c r="B183" s="42"/>
      <c r="C183" s="15" t="s">
        <v>58</v>
      </c>
      <c r="D183" s="1">
        <f t="shared" si="106"/>
        <v>143110.4</v>
      </c>
      <c r="E183" s="1">
        <f>G183+I183+K183+M183</f>
        <v>0</v>
      </c>
      <c r="F183" s="1">
        <f t="shared" si="100"/>
        <v>143110.4</v>
      </c>
      <c r="G183" s="1">
        <f aca="true" t="shared" si="107" ref="G183:M183">G171</f>
        <v>0</v>
      </c>
      <c r="H183" s="1">
        <f t="shared" si="107"/>
        <v>0</v>
      </c>
      <c r="I183" s="1">
        <f t="shared" si="107"/>
        <v>0</v>
      </c>
      <c r="J183" s="1">
        <f t="shared" si="107"/>
        <v>0</v>
      </c>
      <c r="K183" s="1">
        <f t="shared" si="107"/>
        <v>0</v>
      </c>
      <c r="L183" s="1">
        <f t="shared" si="107"/>
        <v>0</v>
      </c>
      <c r="M183" s="16">
        <f t="shared" si="107"/>
        <v>0</v>
      </c>
      <c r="N183" s="27"/>
      <c r="O183" s="28"/>
      <c r="P183" s="12"/>
    </row>
    <row r="184" spans="1:16" ht="15">
      <c r="A184" s="33"/>
      <c r="B184" s="42"/>
      <c r="C184" s="15" t="s">
        <v>59</v>
      </c>
      <c r="D184" s="1">
        <f t="shared" si="106"/>
        <v>143110.4</v>
      </c>
      <c r="E184" s="1">
        <f>G184+I184+K184+M184</f>
        <v>0</v>
      </c>
      <c r="F184" s="1">
        <f t="shared" si="100"/>
        <v>143110.4</v>
      </c>
      <c r="G184" s="1">
        <f aca="true" t="shared" si="108" ref="G184:M185">G172</f>
        <v>0</v>
      </c>
      <c r="H184" s="1">
        <f t="shared" si="108"/>
        <v>0</v>
      </c>
      <c r="I184" s="1">
        <f t="shared" si="108"/>
        <v>0</v>
      </c>
      <c r="J184" s="1">
        <f t="shared" si="108"/>
        <v>0</v>
      </c>
      <c r="K184" s="1">
        <f t="shared" si="108"/>
        <v>0</v>
      </c>
      <c r="L184" s="1">
        <f t="shared" si="108"/>
        <v>0</v>
      </c>
      <c r="M184" s="16">
        <f t="shared" si="108"/>
        <v>0</v>
      </c>
      <c r="N184" s="27"/>
      <c r="O184" s="28"/>
      <c r="P184" s="12"/>
    </row>
    <row r="185" spans="1:16" ht="15">
      <c r="A185" s="34"/>
      <c r="B185" s="43"/>
      <c r="C185" s="15" t="s">
        <v>60</v>
      </c>
      <c r="D185" s="1">
        <f>F185+H185+J185+L185</f>
        <v>143110.4</v>
      </c>
      <c r="E185" s="1">
        <f>G185+I185+K185+M185</f>
        <v>0</v>
      </c>
      <c r="F185" s="1">
        <f t="shared" si="100"/>
        <v>143110.4</v>
      </c>
      <c r="G185" s="1">
        <f t="shared" si="108"/>
        <v>0</v>
      </c>
      <c r="H185" s="1">
        <f t="shared" si="108"/>
        <v>0</v>
      </c>
      <c r="I185" s="1">
        <f t="shared" si="108"/>
        <v>0</v>
      </c>
      <c r="J185" s="1">
        <f t="shared" si="108"/>
        <v>0</v>
      </c>
      <c r="K185" s="1">
        <f t="shared" si="108"/>
        <v>0</v>
      </c>
      <c r="L185" s="1">
        <f t="shared" si="108"/>
        <v>0</v>
      </c>
      <c r="M185" s="16">
        <f t="shared" si="108"/>
        <v>0</v>
      </c>
      <c r="N185" s="29"/>
      <c r="O185" s="30"/>
      <c r="P185" s="12"/>
    </row>
    <row r="186" spans="1:16" ht="15">
      <c r="A186" s="23"/>
      <c r="B186" s="23" t="s">
        <v>32</v>
      </c>
      <c r="C186" s="15" t="s">
        <v>18</v>
      </c>
      <c r="D186" s="1">
        <f t="shared" si="106"/>
        <v>2128302.0000000005</v>
      </c>
      <c r="E186" s="1">
        <f aca="true" t="shared" si="109" ref="E186:E192">G186+I186+K186+M186</f>
        <v>760229.3836000001</v>
      </c>
      <c r="F186" s="1">
        <f>SUM(F187:F197)</f>
        <v>2095919.6000000003</v>
      </c>
      <c r="G186" s="1">
        <f aca="true" t="shared" si="110" ref="G186:M186">SUM(G187:G197)</f>
        <v>727816.9836</v>
      </c>
      <c r="H186" s="1">
        <f t="shared" si="110"/>
        <v>0</v>
      </c>
      <c r="I186" s="1">
        <f t="shared" si="110"/>
        <v>0</v>
      </c>
      <c r="J186" s="1">
        <f t="shared" si="110"/>
        <v>0</v>
      </c>
      <c r="K186" s="1">
        <f t="shared" si="110"/>
        <v>0</v>
      </c>
      <c r="L186" s="1">
        <f t="shared" si="110"/>
        <v>32382.4</v>
      </c>
      <c r="M186" s="1">
        <f t="shared" si="110"/>
        <v>32412.4</v>
      </c>
      <c r="N186" s="23"/>
      <c r="O186" s="23"/>
      <c r="P186" s="12"/>
    </row>
    <row r="187" spans="1:17" ht="15">
      <c r="A187" s="23"/>
      <c r="B187" s="23"/>
      <c r="C187" s="15" t="s">
        <v>0</v>
      </c>
      <c r="D187" s="1">
        <f>F187+H187+J187+L187</f>
        <v>184181.89999999997</v>
      </c>
      <c r="E187" s="1">
        <f t="shared" si="109"/>
        <v>184181.8836</v>
      </c>
      <c r="F187" s="1">
        <f>F101+F150+F175</f>
        <v>176084.49999999997</v>
      </c>
      <c r="G187" s="1">
        <f aca="true" t="shared" si="111" ref="G187:M187">G101+G150+G175</f>
        <v>176084.4836</v>
      </c>
      <c r="H187" s="1">
        <f t="shared" si="111"/>
        <v>0</v>
      </c>
      <c r="I187" s="1">
        <f t="shared" si="111"/>
        <v>0</v>
      </c>
      <c r="J187" s="1">
        <f t="shared" si="111"/>
        <v>0</v>
      </c>
      <c r="K187" s="1">
        <f t="shared" si="111"/>
        <v>0</v>
      </c>
      <c r="L187" s="1">
        <f t="shared" si="111"/>
        <v>8097.4</v>
      </c>
      <c r="M187" s="16">
        <f t="shared" si="111"/>
        <v>8097.4</v>
      </c>
      <c r="N187" s="23"/>
      <c r="O187" s="23"/>
      <c r="P187" s="12"/>
      <c r="Q187" s="17"/>
    </row>
    <row r="188" spans="1:16" ht="15">
      <c r="A188" s="23"/>
      <c r="B188" s="23"/>
      <c r="C188" s="15" t="s">
        <v>1</v>
      </c>
      <c r="D188" s="1">
        <f t="shared" si="106"/>
        <v>203882</v>
      </c>
      <c r="E188" s="1">
        <f t="shared" si="109"/>
        <v>186629.5</v>
      </c>
      <c r="F188" s="1">
        <f>F102+F151+F176</f>
        <v>195772</v>
      </c>
      <c r="G188" s="1">
        <f aca="true" t="shared" si="112" ref="G188:M189">G102+G151+G176</f>
        <v>178489.5</v>
      </c>
      <c r="H188" s="1">
        <f t="shared" si="112"/>
        <v>0</v>
      </c>
      <c r="I188" s="1">
        <f t="shared" si="112"/>
        <v>0</v>
      </c>
      <c r="J188" s="1">
        <f t="shared" si="112"/>
        <v>0</v>
      </c>
      <c r="K188" s="1">
        <f t="shared" si="112"/>
        <v>0</v>
      </c>
      <c r="L188" s="1">
        <f t="shared" si="112"/>
        <v>8110</v>
      </c>
      <c r="M188" s="16">
        <f t="shared" si="112"/>
        <v>8140</v>
      </c>
      <c r="N188" s="23"/>
      <c r="O188" s="23"/>
      <c r="P188" s="12"/>
    </row>
    <row r="189" spans="1:16" ht="15">
      <c r="A189" s="23"/>
      <c r="B189" s="23"/>
      <c r="C189" s="15" t="s">
        <v>5</v>
      </c>
      <c r="D189" s="1">
        <f t="shared" si="106"/>
        <v>201359.5</v>
      </c>
      <c r="E189" s="1">
        <f t="shared" si="109"/>
        <v>194731.5</v>
      </c>
      <c r="F189" s="1">
        <f>F103+F152+F177</f>
        <v>193249.5</v>
      </c>
      <c r="G189" s="1">
        <f t="shared" si="112"/>
        <v>186621.5</v>
      </c>
      <c r="H189" s="1">
        <f t="shared" si="112"/>
        <v>0</v>
      </c>
      <c r="I189" s="1">
        <f t="shared" si="112"/>
        <v>0</v>
      </c>
      <c r="J189" s="1">
        <f t="shared" si="112"/>
        <v>0</v>
      </c>
      <c r="K189" s="1">
        <f t="shared" si="112"/>
        <v>0</v>
      </c>
      <c r="L189" s="1">
        <f t="shared" si="112"/>
        <v>8110</v>
      </c>
      <c r="M189" s="16">
        <f t="shared" si="112"/>
        <v>8110</v>
      </c>
      <c r="N189" s="23"/>
      <c r="O189" s="23"/>
      <c r="P189" s="12"/>
    </row>
    <row r="190" spans="1:16" ht="15">
      <c r="A190" s="23"/>
      <c r="B190" s="23"/>
      <c r="C190" s="15" t="s">
        <v>48</v>
      </c>
      <c r="D190" s="1">
        <f t="shared" si="106"/>
        <v>200714.5</v>
      </c>
      <c r="E190" s="1">
        <f t="shared" si="109"/>
        <v>194686.5</v>
      </c>
      <c r="F190" s="1">
        <f>F104+F153+F178</f>
        <v>192649.5</v>
      </c>
      <c r="G190" s="1">
        <f aca="true" t="shared" si="113" ref="G190:M190">G104+G153+G178</f>
        <v>186621.5</v>
      </c>
      <c r="H190" s="1">
        <f t="shared" si="113"/>
        <v>0</v>
      </c>
      <c r="I190" s="1">
        <f t="shared" si="113"/>
        <v>0</v>
      </c>
      <c r="J190" s="1">
        <f t="shared" si="113"/>
        <v>0</v>
      </c>
      <c r="K190" s="1">
        <f t="shared" si="113"/>
        <v>0</v>
      </c>
      <c r="L190" s="1">
        <f t="shared" si="113"/>
        <v>8065</v>
      </c>
      <c r="M190" s="16">
        <f t="shared" si="113"/>
        <v>8065</v>
      </c>
      <c r="N190" s="23"/>
      <c r="O190" s="23"/>
      <c r="P190" s="12"/>
    </row>
    <row r="191" spans="1:16" ht="15">
      <c r="A191" s="23"/>
      <c r="B191" s="23"/>
      <c r="C191" s="15" t="s">
        <v>49</v>
      </c>
      <c r="D191" s="1">
        <f t="shared" si="106"/>
        <v>191166.3</v>
      </c>
      <c r="E191" s="1">
        <f t="shared" si="109"/>
        <v>0</v>
      </c>
      <c r="F191" s="1">
        <f aca="true" t="shared" si="114" ref="F191:M191">F105+F154+F179</f>
        <v>191166.3</v>
      </c>
      <c r="G191" s="1">
        <f t="shared" si="114"/>
        <v>0</v>
      </c>
      <c r="H191" s="1">
        <f t="shared" si="114"/>
        <v>0</v>
      </c>
      <c r="I191" s="1">
        <f t="shared" si="114"/>
        <v>0</v>
      </c>
      <c r="J191" s="1">
        <f t="shared" si="114"/>
        <v>0</v>
      </c>
      <c r="K191" s="1">
        <f t="shared" si="114"/>
        <v>0</v>
      </c>
      <c r="L191" s="1">
        <f t="shared" si="114"/>
        <v>0</v>
      </c>
      <c r="M191" s="16">
        <f t="shared" si="114"/>
        <v>0</v>
      </c>
      <c r="N191" s="23"/>
      <c r="O191" s="23"/>
      <c r="P191" s="12"/>
    </row>
    <row r="192" spans="1:16" ht="15">
      <c r="A192" s="23"/>
      <c r="B192" s="23"/>
      <c r="C192" s="15" t="s">
        <v>50</v>
      </c>
      <c r="D192" s="1">
        <f t="shared" si="106"/>
        <v>191166.3</v>
      </c>
      <c r="E192" s="1">
        <f t="shared" si="109"/>
        <v>0</v>
      </c>
      <c r="F192" s="1">
        <f aca="true" t="shared" si="115" ref="F192:M192">F106+F155+F180</f>
        <v>191166.3</v>
      </c>
      <c r="G192" s="1">
        <f t="shared" si="115"/>
        <v>0</v>
      </c>
      <c r="H192" s="1">
        <f t="shared" si="115"/>
        <v>0</v>
      </c>
      <c r="I192" s="1">
        <f t="shared" si="115"/>
        <v>0</v>
      </c>
      <c r="J192" s="1">
        <f t="shared" si="115"/>
        <v>0</v>
      </c>
      <c r="K192" s="1">
        <f t="shared" si="115"/>
        <v>0</v>
      </c>
      <c r="L192" s="1">
        <f t="shared" si="115"/>
        <v>0</v>
      </c>
      <c r="M192" s="16">
        <f t="shared" si="115"/>
        <v>0</v>
      </c>
      <c r="N192" s="23"/>
      <c r="O192" s="23"/>
      <c r="P192" s="12"/>
    </row>
    <row r="193" spans="1:16" ht="15">
      <c r="A193" s="23"/>
      <c r="B193" s="23"/>
      <c r="C193" s="15" t="s">
        <v>56</v>
      </c>
      <c r="D193" s="1">
        <f aca="true" t="shared" si="116" ref="D193:E197">F193+H193+J193+L193</f>
        <v>191166.3</v>
      </c>
      <c r="E193" s="1">
        <f t="shared" si="116"/>
        <v>0</v>
      </c>
      <c r="F193" s="1">
        <f aca="true" t="shared" si="117" ref="F193:M193">F107+F156+F181</f>
        <v>191166.3</v>
      </c>
      <c r="G193" s="1">
        <f t="shared" si="117"/>
        <v>0</v>
      </c>
      <c r="H193" s="1">
        <f t="shared" si="117"/>
        <v>0</v>
      </c>
      <c r="I193" s="1">
        <f t="shared" si="117"/>
        <v>0</v>
      </c>
      <c r="J193" s="1">
        <f t="shared" si="117"/>
        <v>0</v>
      </c>
      <c r="K193" s="1">
        <f t="shared" si="117"/>
        <v>0</v>
      </c>
      <c r="L193" s="1">
        <f t="shared" si="117"/>
        <v>0</v>
      </c>
      <c r="M193" s="16">
        <f t="shared" si="117"/>
        <v>0</v>
      </c>
      <c r="N193" s="23"/>
      <c r="O193" s="23"/>
      <c r="P193" s="12"/>
    </row>
    <row r="194" spans="1:16" ht="15">
      <c r="A194" s="23"/>
      <c r="B194" s="23"/>
      <c r="C194" s="15" t="s">
        <v>57</v>
      </c>
      <c r="D194" s="1">
        <f t="shared" si="116"/>
        <v>191166.3</v>
      </c>
      <c r="E194" s="1">
        <f t="shared" si="116"/>
        <v>0</v>
      </c>
      <c r="F194" s="1">
        <f aca="true" t="shared" si="118" ref="F194:M194">F108+F157+F182</f>
        <v>191166.3</v>
      </c>
      <c r="G194" s="1">
        <f t="shared" si="118"/>
        <v>0</v>
      </c>
      <c r="H194" s="1">
        <f t="shared" si="118"/>
        <v>0</v>
      </c>
      <c r="I194" s="1">
        <f t="shared" si="118"/>
        <v>0</v>
      </c>
      <c r="J194" s="1">
        <f t="shared" si="118"/>
        <v>0</v>
      </c>
      <c r="K194" s="1">
        <f t="shared" si="118"/>
        <v>0</v>
      </c>
      <c r="L194" s="1">
        <f t="shared" si="118"/>
        <v>0</v>
      </c>
      <c r="M194" s="16">
        <f t="shared" si="118"/>
        <v>0</v>
      </c>
      <c r="N194" s="23"/>
      <c r="O194" s="23"/>
      <c r="P194" s="12"/>
    </row>
    <row r="195" spans="1:16" ht="15">
      <c r="A195" s="23"/>
      <c r="B195" s="23"/>
      <c r="C195" s="15" t="s">
        <v>58</v>
      </c>
      <c r="D195" s="1">
        <f t="shared" si="116"/>
        <v>191166.3</v>
      </c>
      <c r="E195" s="1">
        <f t="shared" si="116"/>
        <v>0</v>
      </c>
      <c r="F195" s="1">
        <f aca="true" t="shared" si="119" ref="F195:M195">F109+F158+F183</f>
        <v>191166.3</v>
      </c>
      <c r="G195" s="1">
        <f t="shared" si="119"/>
        <v>0</v>
      </c>
      <c r="H195" s="1">
        <f t="shared" si="119"/>
        <v>0</v>
      </c>
      <c r="I195" s="1">
        <f t="shared" si="119"/>
        <v>0</v>
      </c>
      <c r="J195" s="1">
        <f t="shared" si="119"/>
        <v>0</v>
      </c>
      <c r="K195" s="1">
        <f t="shared" si="119"/>
        <v>0</v>
      </c>
      <c r="L195" s="1">
        <f t="shared" si="119"/>
        <v>0</v>
      </c>
      <c r="M195" s="16">
        <f t="shared" si="119"/>
        <v>0</v>
      </c>
      <c r="N195" s="23"/>
      <c r="O195" s="23"/>
      <c r="P195" s="12"/>
    </row>
    <row r="196" spans="1:16" ht="15">
      <c r="A196" s="23"/>
      <c r="B196" s="23"/>
      <c r="C196" s="15" t="s">
        <v>59</v>
      </c>
      <c r="D196" s="1">
        <f t="shared" si="116"/>
        <v>191166.3</v>
      </c>
      <c r="E196" s="1">
        <f t="shared" si="116"/>
        <v>0</v>
      </c>
      <c r="F196" s="1">
        <f aca="true" t="shared" si="120" ref="F196:M196">F110+F159+F184</f>
        <v>191166.3</v>
      </c>
      <c r="G196" s="1">
        <f t="shared" si="120"/>
        <v>0</v>
      </c>
      <c r="H196" s="1">
        <f t="shared" si="120"/>
        <v>0</v>
      </c>
      <c r="I196" s="1">
        <f t="shared" si="120"/>
        <v>0</v>
      </c>
      <c r="J196" s="1">
        <f t="shared" si="120"/>
        <v>0</v>
      </c>
      <c r="K196" s="1">
        <f t="shared" si="120"/>
        <v>0</v>
      </c>
      <c r="L196" s="1">
        <f t="shared" si="120"/>
        <v>0</v>
      </c>
      <c r="M196" s="16">
        <f t="shared" si="120"/>
        <v>0</v>
      </c>
      <c r="N196" s="23"/>
      <c r="O196" s="23"/>
      <c r="P196" s="12"/>
    </row>
    <row r="197" spans="1:16" ht="15">
      <c r="A197" s="23"/>
      <c r="B197" s="23"/>
      <c r="C197" s="15" t="s">
        <v>60</v>
      </c>
      <c r="D197" s="1">
        <f t="shared" si="116"/>
        <v>191166.3</v>
      </c>
      <c r="E197" s="1">
        <f t="shared" si="116"/>
        <v>0</v>
      </c>
      <c r="F197" s="1">
        <f>F111+F160+F185</f>
        <v>191166.3</v>
      </c>
      <c r="G197" s="1">
        <f aca="true" t="shared" si="121" ref="G197:M197">G111+G160+G185</f>
        <v>0</v>
      </c>
      <c r="H197" s="1">
        <f t="shared" si="121"/>
        <v>0</v>
      </c>
      <c r="I197" s="1">
        <f t="shared" si="121"/>
        <v>0</v>
      </c>
      <c r="J197" s="1">
        <f t="shared" si="121"/>
        <v>0</v>
      </c>
      <c r="K197" s="1">
        <f t="shared" si="121"/>
        <v>0</v>
      </c>
      <c r="L197" s="1">
        <f t="shared" si="121"/>
        <v>0</v>
      </c>
      <c r="M197" s="16">
        <f t="shared" si="121"/>
        <v>0</v>
      </c>
      <c r="N197" s="23"/>
      <c r="O197" s="23"/>
      <c r="P197" s="12"/>
    </row>
    <row r="204" spans="5:8" ht="15.75" hidden="1" thickBot="1">
      <c r="E204" s="18">
        <f>F204+G204+H204</f>
        <v>19008512</v>
      </c>
      <c r="F204" s="18">
        <f>F205+F206</f>
        <v>8062808.399999999</v>
      </c>
      <c r="G204" s="18">
        <f>G205+G206</f>
        <v>6844206.4</v>
      </c>
      <c r="H204" s="18">
        <f>H205+H206</f>
        <v>4101497.2</v>
      </c>
    </row>
    <row r="205" spans="5:8" ht="15.75" hidden="1" thickBot="1">
      <c r="E205" s="18">
        <f>F205+G205+H205</f>
        <v>8445766.7</v>
      </c>
      <c r="F205" s="18">
        <v>3068224.8</v>
      </c>
      <c r="G205" s="18">
        <v>2649065.2</v>
      </c>
      <c r="H205" s="18">
        <v>2728476.7</v>
      </c>
    </row>
    <row r="206" spans="5:8" ht="15.75" hidden="1" thickBot="1">
      <c r="E206" s="18">
        <f>F206+G206+H206</f>
        <v>10562745.3</v>
      </c>
      <c r="F206" s="18">
        <v>4994583.6</v>
      </c>
      <c r="G206" s="18">
        <v>4195141.2</v>
      </c>
      <c r="H206" s="18">
        <v>1373020.5</v>
      </c>
    </row>
    <row r="207" spans="5:8" ht="15.75" hidden="1" thickBot="1">
      <c r="E207" s="40" t="s">
        <v>44</v>
      </c>
      <c r="F207" s="41"/>
      <c r="G207" s="41"/>
      <c r="H207" s="41"/>
    </row>
    <row r="208" spans="5:8" ht="15.75" hidden="1" thickBot="1">
      <c r="E208" s="18">
        <f>F208+G208+H208</f>
        <v>9379674.3</v>
      </c>
      <c r="F208" s="18">
        <f>F209+F210</f>
        <v>4761524</v>
      </c>
      <c r="G208" s="18">
        <f>G209+G210</f>
        <v>4618150.3</v>
      </c>
      <c r="H208" s="18">
        <f>H209+H210</f>
        <v>0</v>
      </c>
    </row>
    <row r="209" spans="5:8" ht="15.75" hidden="1" thickBot="1">
      <c r="E209" s="18">
        <f>F209+G209+H209</f>
        <v>3286645.2</v>
      </c>
      <c r="F209" s="18">
        <v>1752331.9</v>
      </c>
      <c r="G209" s="18">
        <v>1534313.3</v>
      </c>
      <c r="H209" s="19">
        <v>0</v>
      </c>
    </row>
    <row r="210" spans="5:8" ht="15.75" hidden="1" thickBot="1">
      <c r="E210" s="18">
        <f>F210+G210+H210</f>
        <v>6093029.1</v>
      </c>
      <c r="F210" s="18">
        <v>3009192.1</v>
      </c>
      <c r="G210" s="18">
        <v>3083837</v>
      </c>
      <c r="H210" s="19">
        <v>0</v>
      </c>
    </row>
    <row r="211" spans="5:8" ht="30" customHeight="1" hidden="1" thickBot="1">
      <c r="E211" s="40" t="s">
        <v>45</v>
      </c>
      <c r="F211" s="41"/>
      <c r="G211" s="41"/>
      <c r="H211" s="41"/>
    </row>
    <row r="212" spans="5:8" ht="15.75" hidden="1" thickBot="1">
      <c r="E212" s="18">
        <f>F212+G212+H212</f>
        <v>9628837.7</v>
      </c>
      <c r="F212" s="18">
        <f>F213+F214</f>
        <v>3301284.4</v>
      </c>
      <c r="G212" s="18">
        <f>G213+G214</f>
        <v>2226056.0999999996</v>
      </c>
      <c r="H212" s="18">
        <f>H213+H214</f>
        <v>4101497.2</v>
      </c>
    </row>
    <row r="213" spans="5:8" ht="15.75" hidden="1" thickBot="1">
      <c r="E213" s="18">
        <f>F213+G213+H213</f>
        <v>5159121.5</v>
      </c>
      <c r="F213" s="18">
        <v>1315892.9</v>
      </c>
      <c r="G213" s="18">
        <v>1114751.9</v>
      </c>
      <c r="H213" s="18">
        <v>2728476.7</v>
      </c>
    </row>
    <row r="214" spans="5:8" ht="15.75" hidden="1" thickBot="1">
      <c r="E214" s="18">
        <f>F214+G214+H214</f>
        <v>4469716.2</v>
      </c>
      <c r="F214" s="18">
        <v>1985391.5</v>
      </c>
      <c r="G214" s="18">
        <v>1111304.2</v>
      </c>
      <c r="H214" s="18">
        <v>1373020.5</v>
      </c>
    </row>
  </sheetData>
  <sheetProtection/>
  <mergeCells count="69">
    <mergeCell ref="A149:A160"/>
    <mergeCell ref="B149:B160"/>
    <mergeCell ref="N149:O160"/>
    <mergeCell ref="B125:B136"/>
    <mergeCell ref="A125:A136"/>
    <mergeCell ref="A137:A148"/>
    <mergeCell ref="B137:B148"/>
    <mergeCell ref="N125:O136"/>
    <mergeCell ref="N137:O148"/>
    <mergeCell ref="N76:O87"/>
    <mergeCell ref="A88:A99"/>
    <mergeCell ref="B88:B99"/>
    <mergeCell ref="A100:A111"/>
    <mergeCell ref="B100:B111"/>
    <mergeCell ref="N100:O111"/>
    <mergeCell ref="N88:O99"/>
    <mergeCell ref="A174:A185"/>
    <mergeCell ref="B174:B185"/>
    <mergeCell ref="N174:O185"/>
    <mergeCell ref="B15:B26"/>
    <mergeCell ref="A28:A39"/>
    <mergeCell ref="B28:B39"/>
    <mergeCell ref="A40:A51"/>
    <mergeCell ref="B40:B51"/>
    <mergeCell ref="N28:O39"/>
    <mergeCell ref="N40:O51"/>
    <mergeCell ref="A186:A197"/>
    <mergeCell ref="E211:H211"/>
    <mergeCell ref="B161:C161"/>
    <mergeCell ref="N161:O161"/>
    <mergeCell ref="E207:H207"/>
    <mergeCell ref="B186:B197"/>
    <mergeCell ref="N186:O197"/>
    <mergeCell ref="A162:A173"/>
    <mergeCell ref="B162:B173"/>
    <mergeCell ref="N162:O173"/>
    <mergeCell ref="B124:C124"/>
    <mergeCell ref="N124:O124"/>
    <mergeCell ref="H11:I11"/>
    <mergeCell ref="J11:K11"/>
    <mergeCell ref="L11:M11"/>
    <mergeCell ref="N13:O13"/>
    <mergeCell ref="B14:C14"/>
    <mergeCell ref="B52:B63"/>
    <mergeCell ref="N52:O63"/>
    <mergeCell ref="B64:B75"/>
    <mergeCell ref="A15:A26"/>
    <mergeCell ref="N15:O26"/>
    <mergeCell ref="N112:O123"/>
    <mergeCell ref="A112:A123"/>
    <mergeCell ref="B112:B123"/>
    <mergeCell ref="A52:A63"/>
    <mergeCell ref="A64:A75"/>
    <mergeCell ref="N64:O75"/>
    <mergeCell ref="A76:A87"/>
    <mergeCell ref="B76:B87"/>
    <mergeCell ref="N14:O14"/>
    <mergeCell ref="N10:O12"/>
    <mergeCell ref="F11:G11"/>
    <mergeCell ref="B27:C27"/>
    <mergeCell ref="N27:O27"/>
    <mergeCell ref="K5:O5"/>
    <mergeCell ref="A7:O7"/>
    <mergeCell ref="A10:A12"/>
    <mergeCell ref="B10:B12"/>
    <mergeCell ref="C10:C12"/>
    <mergeCell ref="D10:E11"/>
    <mergeCell ref="F10:M10"/>
    <mergeCell ref="A8:O8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2015-10-20T11:37:59Z</cp:lastPrinted>
  <dcterms:created xsi:type="dcterms:W3CDTF">2013-09-25T10:58:55Z</dcterms:created>
  <dcterms:modified xsi:type="dcterms:W3CDTF">2016-11-10T08:50:57Z</dcterms:modified>
  <cp:category/>
  <cp:version/>
  <cp:contentType/>
  <cp:contentStatus/>
</cp:coreProperties>
</file>