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-90" windowWidth="14610" windowHeight="11640"/>
  </bookViews>
  <sheets>
    <sheet name="Лист1" sheetId="1" r:id="rId1"/>
  </sheets>
  <definedNames>
    <definedName name="_xlnm._FilterDatabase" localSheetId="0" hidden="1">Лист1!$A$1:$X$612</definedName>
    <definedName name="_xlnm.Print_Area" localSheetId="0">Лист1!$A$1:$Q$613</definedName>
  </definedNames>
  <calcPr calcId="125725"/>
</workbook>
</file>

<file path=xl/calcChain.xml><?xml version="1.0" encoding="utf-8"?>
<calcChain xmlns="http://schemas.openxmlformats.org/spreadsheetml/2006/main">
  <c r="I525" i="1"/>
  <c r="J525"/>
  <c r="K525"/>
  <c r="L525"/>
  <c r="M525"/>
  <c r="N525"/>
  <c r="O525"/>
  <c r="H525"/>
  <c r="G476"/>
  <c r="F476"/>
  <c r="H524"/>
  <c r="G519"/>
  <c r="F519"/>
  <c r="G518"/>
  <c r="F518"/>
  <c r="G517"/>
  <c r="F517"/>
  <c r="G516"/>
  <c r="F516"/>
  <c r="G515"/>
  <c r="F515"/>
  <c r="O514"/>
  <c r="N514"/>
  <c r="M514"/>
  <c r="L514"/>
  <c r="K514"/>
  <c r="J514"/>
  <c r="I514"/>
  <c r="H514"/>
  <c r="I221"/>
  <c r="H221"/>
  <c r="F514"/>
  <c r="G514"/>
  <c r="G221"/>
  <c r="H26"/>
  <c r="M25"/>
  <c r="L25"/>
  <c r="I25"/>
  <c r="H25"/>
  <c r="F108"/>
  <c r="G503"/>
  <c r="I141"/>
  <c r="I318"/>
  <c r="H318"/>
  <c r="H147"/>
  <c r="I106"/>
  <c r="I107"/>
  <c r="H107"/>
  <c r="I343"/>
  <c r="H343"/>
  <c r="H527"/>
  <c r="H141"/>
  <c r="R141"/>
  <c r="F137"/>
  <c r="H142"/>
  <c r="H394"/>
  <c r="J141"/>
  <c r="K141"/>
  <c r="L141"/>
  <c r="M141"/>
  <c r="N141"/>
  <c r="N393"/>
  <c r="O141"/>
  <c r="O393"/>
  <c r="I219"/>
  <c r="H219"/>
  <c r="J393"/>
  <c r="K393"/>
  <c r="I355"/>
  <c r="I352"/>
  <c r="H355"/>
  <c r="H352"/>
  <c r="I480"/>
  <c r="I523"/>
  <c r="H480"/>
  <c r="H523"/>
  <c r="H106"/>
  <c r="H103"/>
  <c r="I87"/>
  <c r="H87"/>
  <c r="H586"/>
  <c r="I579"/>
  <c r="J579"/>
  <c r="K579"/>
  <c r="L579"/>
  <c r="M579"/>
  <c r="N579"/>
  <c r="O579"/>
  <c r="I580"/>
  <c r="J580"/>
  <c r="K580"/>
  <c r="L580"/>
  <c r="M580"/>
  <c r="N580"/>
  <c r="O580"/>
  <c r="I581"/>
  <c r="J581"/>
  <c r="K581"/>
  <c r="L581"/>
  <c r="M581"/>
  <c r="N581"/>
  <c r="O581"/>
  <c r="H580"/>
  <c r="H581"/>
  <c r="H593"/>
  <c r="H579"/>
  <c r="J523"/>
  <c r="K523"/>
  <c r="L523"/>
  <c r="M523"/>
  <c r="N523"/>
  <c r="O523"/>
  <c r="I524"/>
  <c r="J524"/>
  <c r="K524"/>
  <c r="L524"/>
  <c r="M524"/>
  <c r="N524"/>
  <c r="O524"/>
  <c r="J399"/>
  <c r="K399"/>
  <c r="L399"/>
  <c r="M399"/>
  <c r="N399"/>
  <c r="O399"/>
  <c r="I142"/>
  <c r="J142"/>
  <c r="K142"/>
  <c r="L142"/>
  <c r="M142"/>
  <c r="N142"/>
  <c r="O142"/>
  <c r="I143"/>
  <c r="J143"/>
  <c r="K143"/>
  <c r="L143"/>
  <c r="M143"/>
  <c r="N143"/>
  <c r="O143"/>
  <c r="H143"/>
  <c r="H395"/>
  <c r="H220"/>
  <c r="F220"/>
  <c r="H391"/>
  <c r="G587"/>
  <c r="F587"/>
  <c r="G585"/>
  <c r="F585"/>
  <c r="G584"/>
  <c r="F584"/>
  <c r="G583"/>
  <c r="F583"/>
  <c r="I570"/>
  <c r="J570"/>
  <c r="K570"/>
  <c r="M570"/>
  <c r="N570"/>
  <c r="O570"/>
  <c r="I564"/>
  <c r="J564"/>
  <c r="K564"/>
  <c r="M564"/>
  <c r="N564"/>
  <c r="O564"/>
  <c r="H558"/>
  <c r="I558"/>
  <c r="J558"/>
  <c r="K558"/>
  <c r="L558"/>
  <c r="M558"/>
  <c r="N558"/>
  <c r="O558"/>
  <c r="H552"/>
  <c r="I552"/>
  <c r="J552"/>
  <c r="K552"/>
  <c r="L552"/>
  <c r="M552"/>
  <c r="N552"/>
  <c r="O552"/>
  <c r="H546"/>
  <c r="I546"/>
  <c r="J546"/>
  <c r="K546"/>
  <c r="L546"/>
  <c r="M546"/>
  <c r="N546"/>
  <c r="O546"/>
  <c r="H540"/>
  <c r="I540"/>
  <c r="J540"/>
  <c r="K540"/>
  <c r="L540"/>
  <c r="M540"/>
  <c r="N540"/>
  <c r="O540"/>
  <c r="I508"/>
  <c r="J508"/>
  <c r="K508"/>
  <c r="M508"/>
  <c r="N508"/>
  <c r="O508"/>
  <c r="H502"/>
  <c r="I502"/>
  <c r="J502"/>
  <c r="K502"/>
  <c r="L502"/>
  <c r="M502"/>
  <c r="N502"/>
  <c r="O502"/>
  <c r="H496"/>
  <c r="I496"/>
  <c r="J496"/>
  <c r="K496"/>
  <c r="L496"/>
  <c r="M496"/>
  <c r="N496"/>
  <c r="O496"/>
  <c r="H489"/>
  <c r="I489"/>
  <c r="J489"/>
  <c r="K489"/>
  <c r="L489"/>
  <c r="M489"/>
  <c r="N489"/>
  <c r="O489"/>
  <c r="H483"/>
  <c r="I483"/>
  <c r="J483"/>
  <c r="K483"/>
  <c r="L483"/>
  <c r="M483"/>
  <c r="N483"/>
  <c r="O483"/>
  <c r="J477"/>
  <c r="K477"/>
  <c r="L477"/>
  <c r="M477"/>
  <c r="N477"/>
  <c r="O477"/>
  <c r="H470"/>
  <c r="J470"/>
  <c r="K470"/>
  <c r="L470"/>
  <c r="M470"/>
  <c r="N470"/>
  <c r="O470"/>
  <c r="H464"/>
  <c r="I464"/>
  <c r="J464"/>
  <c r="K464"/>
  <c r="L464"/>
  <c r="M464"/>
  <c r="N464"/>
  <c r="O464"/>
  <c r="H458"/>
  <c r="I458"/>
  <c r="J458"/>
  <c r="K458"/>
  <c r="L458"/>
  <c r="M458"/>
  <c r="N458"/>
  <c r="O458"/>
  <c r="H452"/>
  <c r="I452"/>
  <c r="J452"/>
  <c r="K452"/>
  <c r="L452"/>
  <c r="M452"/>
  <c r="N452"/>
  <c r="O452"/>
  <c r="H446"/>
  <c r="I446"/>
  <c r="J446"/>
  <c r="K446"/>
  <c r="L446"/>
  <c r="M446"/>
  <c r="N446"/>
  <c r="O446"/>
  <c r="H440"/>
  <c r="I440"/>
  <c r="J440"/>
  <c r="K440"/>
  <c r="L440"/>
  <c r="M440"/>
  <c r="N440"/>
  <c r="O440"/>
  <c r="H434"/>
  <c r="I434"/>
  <c r="J434"/>
  <c r="K434"/>
  <c r="L434"/>
  <c r="M434"/>
  <c r="N434"/>
  <c r="O434"/>
  <c r="H428"/>
  <c r="I428"/>
  <c r="J428"/>
  <c r="K428"/>
  <c r="L428"/>
  <c r="M428"/>
  <c r="N428"/>
  <c r="O428"/>
  <c r="H422"/>
  <c r="I422"/>
  <c r="J422"/>
  <c r="K422"/>
  <c r="L422"/>
  <c r="M422"/>
  <c r="N422"/>
  <c r="O422"/>
  <c r="H416"/>
  <c r="I416"/>
  <c r="J416"/>
  <c r="K416"/>
  <c r="L416"/>
  <c r="M416"/>
  <c r="N416"/>
  <c r="O416"/>
  <c r="H410"/>
  <c r="I410"/>
  <c r="J410"/>
  <c r="K410"/>
  <c r="L410"/>
  <c r="M410"/>
  <c r="N410"/>
  <c r="O410"/>
  <c r="H384"/>
  <c r="I384"/>
  <c r="J384"/>
  <c r="K384"/>
  <c r="L384"/>
  <c r="M384"/>
  <c r="N384"/>
  <c r="O384"/>
  <c r="H377"/>
  <c r="I377"/>
  <c r="J377"/>
  <c r="K377"/>
  <c r="L377"/>
  <c r="M377"/>
  <c r="N377"/>
  <c r="O377"/>
  <c r="I370"/>
  <c r="J370"/>
  <c r="K370"/>
  <c r="L370"/>
  <c r="M370"/>
  <c r="N370"/>
  <c r="O370"/>
  <c r="H364"/>
  <c r="I364"/>
  <c r="J364"/>
  <c r="K364"/>
  <c r="L364"/>
  <c r="M364"/>
  <c r="N364"/>
  <c r="O364"/>
  <c r="H358"/>
  <c r="I358"/>
  <c r="J358"/>
  <c r="K358"/>
  <c r="L358"/>
  <c r="M358"/>
  <c r="N358"/>
  <c r="O358"/>
  <c r="J352"/>
  <c r="K352"/>
  <c r="L352"/>
  <c r="M352"/>
  <c r="N352"/>
  <c r="O352"/>
  <c r="I346"/>
  <c r="J346"/>
  <c r="K346"/>
  <c r="L346"/>
  <c r="M346"/>
  <c r="N346"/>
  <c r="O346"/>
  <c r="H340"/>
  <c r="I340"/>
  <c r="J340"/>
  <c r="K340"/>
  <c r="L340"/>
  <c r="M340"/>
  <c r="N340"/>
  <c r="O340"/>
  <c r="H333"/>
  <c r="I333"/>
  <c r="J333"/>
  <c r="K333"/>
  <c r="L333"/>
  <c r="M333"/>
  <c r="N333"/>
  <c r="O333"/>
  <c r="H327"/>
  <c r="I327"/>
  <c r="J327"/>
  <c r="K327"/>
  <c r="L327"/>
  <c r="M327"/>
  <c r="N327"/>
  <c r="O327"/>
  <c r="H321"/>
  <c r="I321"/>
  <c r="J321"/>
  <c r="K321"/>
  <c r="L321"/>
  <c r="M321"/>
  <c r="N321"/>
  <c r="O321"/>
  <c r="J315"/>
  <c r="K315"/>
  <c r="L315"/>
  <c r="M315"/>
  <c r="N315"/>
  <c r="O315"/>
  <c r="H309"/>
  <c r="I309"/>
  <c r="J309"/>
  <c r="K309"/>
  <c r="L309"/>
  <c r="M309"/>
  <c r="N309"/>
  <c r="O309"/>
  <c r="H303"/>
  <c r="I303"/>
  <c r="J303"/>
  <c r="K303"/>
  <c r="L303"/>
  <c r="M303"/>
  <c r="N303"/>
  <c r="O303"/>
  <c r="H296"/>
  <c r="I296"/>
  <c r="J296"/>
  <c r="K296"/>
  <c r="L296"/>
  <c r="M296"/>
  <c r="N296"/>
  <c r="O296"/>
  <c r="H290"/>
  <c r="I290"/>
  <c r="J290"/>
  <c r="K290"/>
  <c r="L290"/>
  <c r="M290"/>
  <c r="N290"/>
  <c r="O290"/>
  <c r="H284"/>
  <c r="I284"/>
  <c r="J284"/>
  <c r="K284"/>
  <c r="L284"/>
  <c r="M284"/>
  <c r="N284"/>
  <c r="O284"/>
  <c r="H278"/>
  <c r="I278"/>
  <c r="J278"/>
  <c r="K278"/>
  <c r="L278"/>
  <c r="M278"/>
  <c r="N278"/>
  <c r="O278"/>
  <c r="H272"/>
  <c r="I272"/>
  <c r="J272"/>
  <c r="K272"/>
  <c r="L272"/>
  <c r="M272"/>
  <c r="N272"/>
  <c r="O272"/>
  <c r="H266"/>
  <c r="I266"/>
  <c r="J266"/>
  <c r="K266"/>
  <c r="L266"/>
  <c r="M266"/>
  <c r="N266"/>
  <c r="O266"/>
  <c r="H260"/>
  <c r="I260"/>
  <c r="J260"/>
  <c r="K260"/>
  <c r="L260"/>
  <c r="M260"/>
  <c r="N260"/>
  <c r="O260"/>
  <c r="H254"/>
  <c r="I254"/>
  <c r="J254"/>
  <c r="K254"/>
  <c r="L254"/>
  <c r="M254"/>
  <c r="N254"/>
  <c r="O254"/>
  <c r="H248"/>
  <c r="I248"/>
  <c r="J248"/>
  <c r="K248"/>
  <c r="L248"/>
  <c r="M248"/>
  <c r="N248"/>
  <c r="O248"/>
  <c r="H242"/>
  <c r="I242"/>
  <c r="J242"/>
  <c r="K242"/>
  <c r="L242"/>
  <c r="M242"/>
  <c r="N242"/>
  <c r="O242"/>
  <c r="I235"/>
  <c r="J235"/>
  <c r="K235"/>
  <c r="M235"/>
  <c r="N235"/>
  <c r="O235"/>
  <c r="H229"/>
  <c r="I229"/>
  <c r="J229"/>
  <c r="K229"/>
  <c r="L229"/>
  <c r="M229"/>
  <c r="N229"/>
  <c r="O229"/>
  <c r="H223"/>
  <c r="I223"/>
  <c r="J223"/>
  <c r="K223"/>
  <c r="L223"/>
  <c r="M223"/>
  <c r="N223"/>
  <c r="O223"/>
  <c r="J216"/>
  <c r="K216"/>
  <c r="L216"/>
  <c r="M216"/>
  <c r="N216"/>
  <c r="O216"/>
  <c r="H208"/>
  <c r="I208"/>
  <c r="J208"/>
  <c r="K208"/>
  <c r="L208"/>
  <c r="M208"/>
  <c r="N208"/>
  <c r="O208"/>
  <c r="H202"/>
  <c r="I202"/>
  <c r="J202"/>
  <c r="K202"/>
  <c r="L202"/>
  <c r="M202"/>
  <c r="N202"/>
  <c r="O202"/>
  <c r="H196"/>
  <c r="I196"/>
  <c r="J196"/>
  <c r="K196"/>
  <c r="L196"/>
  <c r="M196"/>
  <c r="N196"/>
  <c r="O196"/>
  <c r="H190"/>
  <c r="I190"/>
  <c r="J190"/>
  <c r="K190"/>
  <c r="L190"/>
  <c r="M190"/>
  <c r="N190"/>
  <c r="O190"/>
  <c r="H184"/>
  <c r="J184"/>
  <c r="K184"/>
  <c r="L184"/>
  <c r="M184"/>
  <c r="N184"/>
  <c r="O184"/>
  <c r="H176"/>
  <c r="I176"/>
  <c r="J176"/>
  <c r="K176"/>
  <c r="L176"/>
  <c r="M176"/>
  <c r="N176"/>
  <c r="O176"/>
  <c r="H168"/>
  <c r="I168"/>
  <c r="J168"/>
  <c r="K168"/>
  <c r="L168"/>
  <c r="M168"/>
  <c r="N168"/>
  <c r="O168"/>
  <c r="H156"/>
  <c r="J156"/>
  <c r="K156"/>
  <c r="L156"/>
  <c r="M156"/>
  <c r="N156"/>
  <c r="O156"/>
  <c r="H150"/>
  <c r="J150"/>
  <c r="K150"/>
  <c r="L150"/>
  <c r="M150"/>
  <c r="N150"/>
  <c r="O150"/>
  <c r="H144"/>
  <c r="J144"/>
  <c r="K144"/>
  <c r="L144"/>
  <c r="M144"/>
  <c r="N144"/>
  <c r="O144"/>
  <c r="H131"/>
  <c r="I131"/>
  <c r="J131"/>
  <c r="K131"/>
  <c r="L131"/>
  <c r="M131"/>
  <c r="N131"/>
  <c r="O131"/>
  <c r="H125"/>
  <c r="I125"/>
  <c r="J125"/>
  <c r="K125"/>
  <c r="L125"/>
  <c r="M125"/>
  <c r="N125"/>
  <c r="O125"/>
  <c r="H117"/>
  <c r="I117"/>
  <c r="J117"/>
  <c r="K117"/>
  <c r="L117"/>
  <c r="M117"/>
  <c r="N117"/>
  <c r="O117"/>
  <c r="H110"/>
  <c r="I110"/>
  <c r="J110"/>
  <c r="K110"/>
  <c r="L110"/>
  <c r="M110"/>
  <c r="N110"/>
  <c r="O110"/>
  <c r="J103"/>
  <c r="K103"/>
  <c r="L103"/>
  <c r="M103"/>
  <c r="N103"/>
  <c r="O103"/>
  <c r="I97"/>
  <c r="J97"/>
  <c r="K97"/>
  <c r="L97"/>
  <c r="M97"/>
  <c r="N97"/>
  <c r="O97"/>
  <c r="H90"/>
  <c r="I90"/>
  <c r="J90"/>
  <c r="K90"/>
  <c r="L90"/>
  <c r="M90"/>
  <c r="N90"/>
  <c r="O90"/>
  <c r="J82"/>
  <c r="K82"/>
  <c r="L82"/>
  <c r="M82"/>
  <c r="N82"/>
  <c r="O82"/>
  <c r="I76"/>
  <c r="J76"/>
  <c r="K76"/>
  <c r="L76"/>
  <c r="M76"/>
  <c r="N76"/>
  <c r="O76"/>
  <c r="H70"/>
  <c r="I70"/>
  <c r="J70"/>
  <c r="K70"/>
  <c r="L70"/>
  <c r="M70"/>
  <c r="N70"/>
  <c r="O70"/>
  <c r="I62"/>
  <c r="J62"/>
  <c r="K62"/>
  <c r="L62"/>
  <c r="M62"/>
  <c r="N62"/>
  <c r="O62"/>
  <c r="H56"/>
  <c r="I56"/>
  <c r="J56"/>
  <c r="K56"/>
  <c r="L56"/>
  <c r="M56"/>
  <c r="N56"/>
  <c r="O56"/>
  <c r="H49"/>
  <c r="I49"/>
  <c r="J49"/>
  <c r="K49"/>
  <c r="L49"/>
  <c r="M49"/>
  <c r="N49"/>
  <c r="O49"/>
  <c r="H43"/>
  <c r="I43"/>
  <c r="J43"/>
  <c r="K43"/>
  <c r="L43"/>
  <c r="M43"/>
  <c r="N43"/>
  <c r="O43"/>
  <c r="H36"/>
  <c r="I36"/>
  <c r="J36"/>
  <c r="K36"/>
  <c r="L36"/>
  <c r="M36"/>
  <c r="N36"/>
  <c r="O36"/>
  <c r="H30"/>
  <c r="I30"/>
  <c r="J30"/>
  <c r="K30"/>
  <c r="L30"/>
  <c r="M30"/>
  <c r="N30"/>
  <c r="O30"/>
  <c r="J19"/>
  <c r="K19"/>
  <c r="N19"/>
  <c r="O19"/>
  <c r="I315"/>
  <c r="H315"/>
  <c r="I103"/>
  <c r="I220"/>
  <c r="G220"/>
  <c r="F27"/>
  <c r="F22"/>
  <c r="F21"/>
  <c r="F20"/>
  <c r="I586"/>
  <c r="J586"/>
  <c r="J582"/>
  <c r="K586"/>
  <c r="K582"/>
  <c r="L586"/>
  <c r="L582"/>
  <c r="M586"/>
  <c r="M582"/>
  <c r="N586"/>
  <c r="N582"/>
  <c r="O586"/>
  <c r="O582"/>
  <c r="I530"/>
  <c r="J530"/>
  <c r="K530"/>
  <c r="L530"/>
  <c r="M530"/>
  <c r="N530"/>
  <c r="O530"/>
  <c r="H530"/>
  <c r="I529"/>
  <c r="J529"/>
  <c r="K529"/>
  <c r="L529"/>
  <c r="M529"/>
  <c r="N529"/>
  <c r="O529"/>
  <c r="H529"/>
  <c r="I477"/>
  <c r="G529"/>
  <c r="G530"/>
  <c r="F523"/>
  <c r="J597"/>
  <c r="N597"/>
  <c r="H477"/>
  <c r="F143"/>
  <c r="G143"/>
  <c r="G142"/>
  <c r="F142"/>
  <c r="F529"/>
  <c r="F530"/>
  <c r="F586"/>
  <c r="F582"/>
  <c r="H216"/>
  <c r="O597"/>
  <c r="K597"/>
  <c r="G141"/>
  <c r="H535"/>
  <c r="F141"/>
  <c r="G586"/>
  <c r="G582"/>
  <c r="H582"/>
  <c r="I216"/>
  <c r="I582"/>
  <c r="G523"/>
  <c r="G524"/>
  <c r="H531"/>
  <c r="H537"/>
  <c r="I401"/>
  <c r="J401"/>
  <c r="K401"/>
  <c r="L401"/>
  <c r="M401"/>
  <c r="N401"/>
  <c r="O401"/>
  <c r="H401"/>
  <c r="H407"/>
  <c r="I400"/>
  <c r="J400"/>
  <c r="K400"/>
  <c r="M400"/>
  <c r="N400"/>
  <c r="O400"/>
  <c r="G21"/>
  <c r="G22"/>
  <c r="G23"/>
  <c r="G26"/>
  <c r="G27"/>
  <c r="G28"/>
  <c r="G29"/>
  <c r="G20"/>
  <c r="F23"/>
  <c r="F28"/>
  <c r="F29"/>
  <c r="I392"/>
  <c r="I522"/>
  <c r="I140"/>
  <c r="J140"/>
  <c r="K140"/>
  <c r="L140"/>
  <c r="M140"/>
  <c r="N140"/>
  <c r="O140"/>
  <c r="H140"/>
  <c r="L570"/>
  <c r="H570"/>
  <c r="G535"/>
  <c r="G536"/>
  <c r="F535"/>
  <c r="G140"/>
  <c r="F140"/>
  <c r="H605"/>
  <c r="G400"/>
  <c r="L564"/>
  <c r="H592"/>
  <c r="H564"/>
  <c r="H82"/>
  <c r="I82"/>
  <c r="G401"/>
  <c r="F401"/>
  <c r="F474"/>
  <c r="G474"/>
  <c r="L235"/>
  <c r="H235"/>
  <c r="H370"/>
  <c r="H346"/>
  <c r="G135"/>
  <c r="F135"/>
  <c r="G122"/>
  <c r="F122"/>
  <c r="F114"/>
  <c r="G114"/>
  <c r="H97"/>
  <c r="H76"/>
  <c r="F40"/>
  <c r="G40"/>
  <c r="F34"/>
  <c r="G575"/>
  <c r="F575"/>
  <c r="G574"/>
  <c r="F574"/>
  <c r="G573"/>
  <c r="F573"/>
  <c r="G572"/>
  <c r="F572"/>
  <c r="G571"/>
  <c r="F571"/>
  <c r="G569"/>
  <c r="F569"/>
  <c r="G568"/>
  <c r="F568"/>
  <c r="G567"/>
  <c r="F567"/>
  <c r="G566"/>
  <c r="F566"/>
  <c r="G565"/>
  <c r="F565"/>
  <c r="J391"/>
  <c r="K391"/>
  <c r="L391"/>
  <c r="M391"/>
  <c r="N391"/>
  <c r="O391"/>
  <c r="J392"/>
  <c r="K392"/>
  <c r="L392"/>
  <c r="M392"/>
  <c r="N392"/>
  <c r="O392"/>
  <c r="G240"/>
  <c r="F240"/>
  <c r="G239"/>
  <c r="F239"/>
  <c r="G238"/>
  <c r="F238"/>
  <c r="G237"/>
  <c r="F237"/>
  <c r="G236"/>
  <c r="F236"/>
  <c r="G375"/>
  <c r="F375"/>
  <c r="G374"/>
  <c r="F374"/>
  <c r="G373"/>
  <c r="F373"/>
  <c r="G372"/>
  <c r="F372"/>
  <c r="G371"/>
  <c r="F371"/>
  <c r="J521"/>
  <c r="K521"/>
  <c r="L521"/>
  <c r="M521"/>
  <c r="N521"/>
  <c r="O521"/>
  <c r="J522"/>
  <c r="K522"/>
  <c r="L522"/>
  <c r="M522"/>
  <c r="N522"/>
  <c r="O522"/>
  <c r="G513"/>
  <c r="F513"/>
  <c r="G512"/>
  <c r="F512"/>
  <c r="G511"/>
  <c r="F511"/>
  <c r="G510"/>
  <c r="F510"/>
  <c r="G509"/>
  <c r="F509"/>
  <c r="F508"/>
  <c r="F570"/>
  <c r="G370"/>
  <c r="G564"/>
  <c r="F564"/>
  <c r="G508"/>
  <c r="G235"/>
  <c r="G570"/>
  <c r="F235"/>
  <c r="H400"/>
  <c r="L508"/>
  <c r="G522"/>
  <c r="O520"/>
  <c r="M520"/>
  <c r="K520"/>
  <c r="H508"/>
  <c r="N520"/>
  <c r="L520"/>
  <c r="J520"/>
  <c r="F370"/>
  <c r="F391"/>
  <c r="H62"/>
  <c r="F524"/>
  <c r="F536"/>
  <c r="H536"/>
  <c r="G525"/>
  <c r="F26"/>
  <c r="L400"/>
  <c r="L604"/>
  <c r="F525"/>
  <c r="I397"/>
  <c r="J397"/>
  <c r="K397"/>
  <c r="L397"/>
  <c r="M397"/>
  <c r="N397"/>
  <c r="O397"/>
  <c r="I398"/>
  <c r="J398"/>
  <c r="K398"/>
  <c r="L398"/>
  <c r="M398"/>
  <c r="N398"/>
  <c r="O398"/>
  <c r="G219"/>
  <c r="H392"/>
  <c r="T501"/>
  <c r="T6"/>
  <c r="N396"/>
  <c r="L396"/>
  <c r="J396"/>
  <c r="O396"/>
  <c r="M396"/>
  <c r="K396"/>
  <c r="F392"/>
  <c r="G398"/>
  <c r="F400"/>
  <c r="F221"/>
  <c r="F493"/>
  <c r="F204"/>
  <c r="F505"/>
  <c r="F504"/>
  <c r="G504"/>
  <c r="F498"/>
  <c r="H522"/>
  <c r="G501"/>
  <c r="F501"/>
  <c r="G500"/>
  <c r="F500"/>
  <c r="G499"/>
  <c r="F499"/>
  <c r="G498"/>
  <c r="G497"/>
  <c r="F497"/>
  <c r="H521"/>
  <c r="H533"/>
  <c r="J404"/>
  <c r="K404"/>
  <c r="G61"/>
  <c r="F61"/>
  <c r="G60"/>
  <c r="F60"/>
  <c r="G59"/>
  <c r="F59"/>
  <c r="G58"/>
  <c r="F58"/>
  <c r="G57"/>
  <c r="F57"/>
  <c r="F231"/>
  <c r="G192"/>
  <c r="F211"/>
  <c r="G211"/>
  <c r="H398"/>
  <c r="F398"/>
  <c r="F121"/>
  <c r="H397"/>
  <c r="H403"/>
  <c r="I145"/>
  <c r="I144"/>
  <c r="I151"/>
  <c r="I150"/>
  <c r="I157"/>
  <c r="I163"/>
  <c r="I162"/>
  <c r="I185"/>
  <c r="G107"/>
  <c r="F107"/>
  <c r="F366"/>
  <c r="N535"/>
  <c r="G480"/>
  <c r="F480"/>
  <c r="I528"/>
  <c r="G369"/>
  <c r="F369"/>
  <c r="G368"/>
  <c r="F368"/>
  <c r="G367"/>
  <c r="F367"/>
  <c r="G366"/>
  <c r="G365"/>
  <c r="F365"/>
  <c r="F51"/>
  <c r="G51"/>
  <c r="F38"/>
  <c r="G38"/>
  <c r="F349"/>
  <c r="G349"/>
  <c r="F112"/>
  <c r="G112"/>
  <c r="F65"/>
  <c r="G65"/>
  <c r="F86"/>
  <c r="F85"/>
  <c r="G85"/>
  <c r="G505"/>
  <c r="F506"/>
  <c r="G506"/>
  <c r="F507"/>
  <c r="G507"/>
  <c r="G55"/>
  <c r="F55"/>
  <c r="G54"/>
  <c r="F54"/>
  <c r="G53"/>
  <c r="F53"/>
  <c r="G52"/>
  <c r="F52"/>
  <c r="G50"/>
  <c r="F50"/>
  <c r="F503"/>
  <c r="G215"/>
  <c r="F215"/>
  <c r="G214"/>
  <c r="F214"/>
  <c r="G213"/>
  <c r="F213"/>
  <c r="G212"/>
  <c r="F212"/>
  <c r="G210"/>
  <c r="F210"/>
  <c r="G209"/>
  <c r="F209"/>
  <c r="J578"/>
  <c r="K578"/>
  <c r="L578"/>
  <c r="M578"/>
  <c r="N578"/>
  <c r="O578"/>
  <c r="J591"/>
  <c r="K591"/>
  <c r="L591"/>
  <c r="M591"/>
  <c r="N591"/>
  <c r="O591"/>
  <c r="K593"/>
  <c r="M593"/>
  <c r="N593"/>
  <c r="O593"/>
  <c r="H578"/>
  <c r="H590"/>
  <c r="H591"/>
  <c r="I578"/>
  <c r="I596"/>
  <c r="I593"/>
  <c r="H577"/>
  <c r="H576"/>
  <c r="J577"/>
  <c r="K577"/>
  <c r="L577"/>
  <c r="M577"/>
  <c r="N577"/>
  <c r="O577"/>
  <c r="I577"/>
  <c r="I527"/>
  <c r="I601"/>
  <c r="O535"/>
  <c r="J139"/>
  <c r="K139"/>
  <c r="L139"/>
  <c r="M139"/>
  <c r="N139"/>
  <c r="O139"/>
  <c r="H139"/>
  <c r="I592"/>
  <c r="J528"/>
  <c r="K528"/>
  <c r="L528"/>
  <c r="L534"/>
  <c r="M528"/>
  <c r="M602"/>
  <c r="N528"/>
  <c r="O528"/>
  <c r="J527"/>
  <c r="K527"/>
  <c r="L527"/>
  <c r="M527"/>
  <c r="N527"/>
  <c r="O527"/>
  <c r="J531"/>
  <c r="K531"/>
  <c r="L531"/>
  <c r="N531"/>
  <c r="O531"/>
  <c r="F492"/>
  <c r="G492"/>
  <c r="F45"/>
  <c r="G45"/>
  <c r="F298"/>
  <c r="G298"/>
  <c r="G363"/>
  <c r="F363"/>
  <c r="G362"/>
  <c r="F362"/>
  <c r="G361"/>
  <c r="F361"/>
  <c r="G360"/>
  <c r="G359"/>
  <c r="F359"/>
  <c r="G228"/>
  <c r="F228"/>
  <c r="G227"/>
  <c r="F227"/>
  <c r="G226"/>
  <c r="F226"/>
  <c r="G225"/>
  <c r="G224"/>
  <c r="F224"/>
  <c r="G411"/>
  <c r="H162"/>
  <c r="F179"/>
  <c r="G179"/>
  <c r="F170"/>
  <c r="G170"/>
  <c r="F560"/>
  <c r="G560"/>
  <c r="F338"/>
  <c r="G338"/>
  <c r="G204"/>
  <c r="G234"/>
  <c r="F234"/>
  <c r="G233"/>
  <c r="F233"/>
  <c r="G232"/>
  <c r="F232"/>
  <c r="G231"/>
  <c r="G230"/>
  <c r="F230"/>
  <c r="I471"/>
  <c r="F542"/>
  <c r="G466"/>
  <c r="F466"/>
  <c r="F218"/>
  <c r="F177"/>
  <c r="G177"/>
  <c r="G178"/>
  <c r="F118"/>
  <c r="G118"/>
  <c r="F91"/>
  <c r="G91"/>
  <c r="F83"/>
  <c r="G83"/>
  <c r="I395"/>
  <c r="I599"/>
  <c r="I394"/>
  <c r="I598"/>
  <c r="F354"/>
  <c r="G354"/>
  <c r="F355"/>
  <c r="G355"/>
  <c r="F356"/>
  <c r="G356"/>
  <c r="F357"/>
  <c r="G357"/>
  <c r="G353"/>
  <c r="F353"/>
  <c r="G46"/>
  <c r="G47"/>
  <c r="G48"/>
  <c r="G44"/>
  <c r="F46"/>
  <c r="F47"/>
  <c r="F48"/>
  <c r="F44"/>
  <c r="G348"/>
  <c r="G350"/>
  <c r="G351"/>
  <c r="G347"/>
  <c r="F348"/>
  <c r="F350"/>
  <c r="F351"/>
  <c r="F347"/>
  <c r="G345"/>
  <c r="F345"/>
  <c r="G344"/>
  <c r="F344"/>
  <c r="G343"/>
  <c r="F343"/>
  <c r="G342"/>
  <c r="F342"/>
  <c r="G341"/>
  <c r="F341"/>
  <c r="G563"/>
  <c r="F563"/>
  <c r="G562"/>
  <c r="F562"/>
  <c r="G561"/>
  <c r="F561"/>
  <c r="G559"/>
  <c r="F559"/>
  <c r="G81"/>
  <c r="F81"/>
  <c r="G80"/>
  <c r="F80"/>
  <c r="G79"/>
  <c r="F79"/>
  <c r="G78"/>
  <c r="F78"/>
  <c r="G77"/>
  <c r="F77"/>
  <c r="O394"/>
  <c r="O598"/>
  <c r="O395"/>
  <c r="N394"/>
  <c r="N598"/>
  <c r="N395"/>
  <c r="N599"/>
  <c r="M394"/>
  <c r="M598"/>
  <c r="M395"/>
  <c r="M599"/>
  <c r="L394"/>
  <c r="L598"/>
  <c r="L395"/>
  <c r="K394"/>
  <c r="K598"/>
  <c r="K395"/>
  <c r="J394"/>
  <c r="J598"/>
  <c r="J17"/>
  <c r="J395"/>
  <c r="J599"/>
  <c r="H598"/>
  <c r="H599"/>
  <c r="G207"/>
  <c r="F207"/>
  <c r="G206"/>
  <c r="F206"/>
  <c r="G205"/>
  <c r="F205"/>
  <c r="G203"/>
  <c r="F203"/>
  <c r="G379"/>
  <c r="G380"/>
  <c r="G381"/>
  <c r="G382"/>
  <c r="F379"/>
  <c r="F380"/>
  <c r="F381"/>
  <c r="F382"/>
  <c r="G378"/>
  <c r="F378"/>
  <c r="G557"/>
  <c r="F557"/>
  <c r="G556"/>
  <c r="F556"/>
  <c r="G555"/>
  <c r="F555"/>
  <c r="G554"/>
  <c r="F554"/>
  <c r="G553"/>
  <c r="F553"/>
  <c r="G551"/>
  <c r="F551"/>
  <c r="G550"/>
  <c r="F550"/>
  <c r="G549"/>
  <c r="F549"/>
  <c r="G548"/>
  <c r="F548"/>
  <c r="G547"/>
  <c r="F547"/>
  <c r="G545"/>
  <c r="F545"/>
  <c r="G544"/>
  <c r="F544"/>
  <c r="G543"/>
  <c r="F543"/>
  <c r="G542"/>
  <c r="G541"/>
  <c r="F541"/>
  <c r="G495"/>
  <c r="F495"/>
  <c r="G494"/>
  <c r="F494"/>
  <c r="G493"/>
  <c r="F491"/>
  <c r="G490"/>
  <c r="F490"/>
  <c r="G488"/>
  <c r="F488"/>
  <c r="G487"/>
  <c r="F487"/>
  <c r="G486"/>
  <c r="F486"/>
  <c r="F485"/>
  <c r="G484"/>
  <c r="F484"/>
  <c r="G482"/>
  <c r="F482"/>
  <c r="G481"/>
  <c r="F481"/>
  <c r="G479"/>
  <c r="F479"/>
  <c r="G478"/>
  <c r="F478"/>
  <c r="G475"/>
  <c r="F475"/>
  <c r="G473"/>
  <c r="F473"/>
  <c r="G472"/>
  <c r="F472"/>
  <c r="F471"/>
  <c r="G469"/>
  <c r="F469"/>
  <c r="G468"/>
  <c r="F468"/>
  <c r="G467"/>
  <c r="F467"/>
  <c r="G465"/>
  <c r="F465"/>
  <c r="G463"/>
  <c r="F463"/>
  <c r="G462"/>
  <c r="F462"/>
  <c r="G461"/>
  <c r="F461"/>
  <c r="G460"/>
  <c r="F460"/>
  <c r="G459"/>
  <c r="F459"/>
  <c r="G457"/>
  <c r="F457"/>
  <c r="G456"/>
  <c r="F456"/>
  <c r="G455"/>
  <c r="F455"/>
  <c r="G454"/>
  <c r="F454"/>
  <c r="G453"/>
  <c r="F453"/>
  <c r="G451"/>
  <c r="F451"/>
  <c r="G450"/>
  <c r="F450"/>
  <c r="G449"/>
  <c r="F449"/>
  <c r="G448"/>
  <c r="F448"/>
  <c r="G447"/>
  <c r="F447"/>
  <c r="G445"/>
  <c r="F445"/>
  <c r="G444"/>
  <c r="F444"/>
  <c r="G443"/>
  <c r="F443"/>
  <c r="G442"/>
  <c r="F442"/>
  <c r="G441"/>
  <c r="F441"/>
  <c r="G439"/>
  <c r="F439"/>
  <c r="G438"/>
  <c r="F438"/>
  <c r="G437"/>
  <c r="F437"/>
  <c r="G436"/>
  <c r="F436"/>
  <c r="G435"/>
  <c r="F435"/>
  <c r="G433"/>
  <c r="F433"/>
  <c r="G432"/>
  <c r="F432"/>
  <c r="G431"/>
  <c r="F431"/>
  <c r="G430"/>
  <c r="F430"/>
  <c r="G429"/>
  <c r="F429"/>
  <c r="G427"/>
  <c r="F427"/>
  <c r="G426"/>
  <c r="F426"/>
  <c r="G425"/>
  <c r="F425"/>
  <c r="G424"/>
  <c r="F424"/>
  <c r="G423"/>
  <c r="F423"/>
  <c r="G421"/>
  <c r="F421"/>
  <c r="G420"/>
  <c r="F420"/>
  <c r="G419"/>
  <c r="F419"/>
  <c r="G418"/>
  <c r="F418"/>
  <c r="G417"/>
  <c r="F417"/>
  <c r="G415"/>
  <c r="F415"/>
  <c r="G414"/>
  <c r="F414"/>
  <c r="G413"/>
  <c r="F413"/>
  <c r="G412"/>
  <c r="F412"/>
  <c r="F411"/>
  <c r="G339"/>
  <c r="F339"/>
  <c r="G337"/>
  <c r="F337"/>
  <c r="G336"/>
  <c r="F336"/>
  <c r="G335"/>
  <c r="F335"/>
  <c r="G334"/>
  <c r="F334"/>
  <c r="G332"/>
  <c r="F332"/>
  <c r="G331"/>
  <c r="F331"/>
  <c r="G330"/>
  <c r="F330"/>
  <c r="G329"/>
  <c r="F329"/>
  <c r="G328"/>
  <c r="F328"/>
  <c r="G326"/>
  <c r="F326"/>
  <c r="G325"/>
  <c r="F325"/>
  <c r="G324"/>
  <c r="F324"/>
  <c r="G323"/>
  <c r="F323"/>
  <c r="G322"/>
  <c r="F322"/>
  <c r="G320"/>
  <c r="F320"/>
  <c r="G319"/>
  <c r="F319"/>
  <c r="G318"/>
  <c r="F318"/>
  <c r="G317"/>
  <c r="F317"/>
  <c r="G316"/>
  <c r="F316"/>
  <c r="G314"/>
  <c r="F314"/>
  <c r="G313"/>
  <c r="F313"/>
  <c r="G312"/>
  <c r="F312"/>
  <c r="G311"/>
  <c r="F311"/>
  <c r="G310"/>
  <c r="F310"/>
  <c r="G308"/>
  <c r="F308"/>
  <c r="G307"/>
  <c r="F307"/>
  <c r="G306"/>
  <c r="F306"/>
  <c r="G305"/>
  <c r="F305"/>
  <c r="G304"/>
  <c r="F304"/>
  <c r="G222"/>
  <c r="F222"/>
  <c r="F219"/>
  <c r="G217"/>
  <c r="F217"/>
  <c r="G302"/>
  <c r="F302"/>
  <c r="G301"/>
  <c r="F301"/>
  <c r="G300"/>
  <c r="F300"/>
  <c r="G299"/>
  <c r="F299"/>
  <c r="G297"/>
  <c r="F297"/>
  <c r="F291"/>
  <c r="G295"/>
  <c r="F295"/>
  <c r="G294"/>
  <c r="F294"/>
  <c r="G293"/>
  <c r="F293"/>
  <c r="G292"/>
  <c r="F292"/>
  <c r="G291"/>
  <c r="G289"/>
  <c r="F289"/>
  <c r="G288"/>
  <c r="F288"/>
  <c r="G287"/>
  <c r="F287"/>
  <c r="G286"/>
  <c r="F286"/>
  <c r="G285"/>
  <c r="F285"/>
  <c r="G283"/>
  <c r="F283"/>
  <c r="G282"/>
  <c r="F282"/>
  <c r="G281"/>
  <c r="F281"/>
  <c r="G280"/>
  <c r="F280"/>
  <c r="G279"/>
  <c r="F279"/>
  <c r="G277"/>
  <c r="F277"/>
  <c r="G276"/>
  <c r="F276"/>
  <c r="G275"/>
  <c r="F275"/>
  <c r="G274"/>
  <c r="F274"/>
  <c r="G273"/>
  <c r="F273"/>
  <c r="G271"/>
  <c r="F271"/>
  <c r="G270"/>
  <c r="F270"/>
  <c r="G269"/>
  <c r="F269"/>
  <c r="G268"/>
  <c r="F268"/>
  <c r="G267"/>
  <c r="F267"/>
  <c r="G265"/>
  <c r="F265"/>
  <c r="G264"/>
  <c r="F264"/>
  <c r="G263"/>
  <c r="F263"/>
  <c r="G262"/>
  <c r="F262"/>
  <c r="G261"/>
  <c r="F261"/>
  <c r="G259"/>
  <c r="F259"/>
  <c r="G258"/>
  <c r="F258"/>
  <c r="G257"/>
  <c r="F257"/>
  <c r="G256"/>
  <c r="F256"/>
  <c r="G255"/>
  <c r="F255"/>
  <c r="G253"/>
  <c r="F253"/>
  <c r="G252"/>
  <c r="F252"/>
  <c r="G251"/>
  <c r="F251"/>
  <c r="G250"/>
  <c r="F250"/>
  <c r="G249"/>
  <c r="F249"/>
  <c r="G247"/>
  <c r="F247"/>
  <c r="G246"/>
  <c r="F246"/>
  <c r="G245"/>
  <c r="F245"/>
  <c r="G244"/>
  <c r="F244"/>
  <c r="G243"/>
  <c r="F243"/>
  <c r="G201"/>
  <c r="F201"/>
  <c r="G200"/>
  <c r="F200"/>
  <c r="G199"/>
  <c r="F199"/>
  <c r="G198"/>
  <c r="G197"/>
  <c r="F197"/>
  <c r="G195"/>
  <c r="F195"/>
  <c r="G194"/>
  <c r="F194"/>
  <c r="G193"/>
  <c r="F193"/>
  <c r="F192"/>
  <c r="G191"/>
  <c r="F191"/>
  <c r="G189"/>
  <c r="F189"/>
  <c r="G188"/>
  <c r="F188"/>
  <c r="G187"/>
  <c r="F187"/>
  <c r="G186"/>
  <c r="F186"/>
  <c r="F185"/>
  <c r="G183"/>
  <c r="F183"/>
  <c r="G182"/>
  <c r="F182"/>
  <c r="G181"/>
  <c r="F181"/>
  <c r="G180"/>
  <c r="F180"/>
  <c r="F178"/>
  <c r="G175"/>
  <c r="F175"/>
  <c r="G174"/>
  <c r="F174"/>
  <c r="G173"/>
  <c r="F173"/>
  <c r="G172"/>
  <c r="F172"/>
  <c r="G169"/>
  <c r="F169"/>
  <c r="G167"/>
  <c r="F167"/>
  <c r="G166"/>
  <c r="F166"/>
  <c r="G165"/>
  <c r="F165"/>
  <c r="G164"/>
  <c r="F164"/>
  <c r="F163"/>
  <c r="G161"/>
  <c r="F161"/>
  <c r="G160"/>
  <c r="F160"/>
  <c r="G159"/>
  <c r="F159"/>
  <c r="G158"/>
  <c r="F158"/>
  <c r="F157"/>
  <c r="G155"/>
  <c r="F155"/>
  <c r="G154"/>
  <c r="F154"/>
  <c r="G153"/>
  <c r="F153"/>
  <c r="G152"/>
  <c r="F152"/>
  <c r="F151"/>
  <c r="G149"/>
  <c r="F149"/>
  <c r="G148"/>
  <c r="F148"/>
  <c r="G147"/>
  <c r="F147"/>
  <c r="G146"/>
  <c r="F146"/>
  <c r="F145"/>
  <c r="G389"/>
  <c r="F389"/>
  <c r="G388"/>
  <c r="G387"/>
  <c r="F387"/>
  <c r="G386"/>
  <c r="F386"/>
  <c r="G385"/>
  <c r="F385"/>
  <c r="G137"/>
  <c r="G136"/>
  <c r="F136"/>
  <c r="G134"/>
  <c r="F134"/>
  <c r="G133"/>
  <c r="F133"/>
  <c r="G132"/>
  <c r="F132"/>
  <c r="G130"/>
  <c r="F130"/>
  <c r="G129"/>
  <c r="F129"/>
  <c r="G128"/>
  <c r="F128"/>
  <c r="G127"/>
  <c r="F127"/>
  <c r="G126"/>
  <c r="F126"/>
  <c r="G124"/>
  <c r="F124"/>
  <c r="G123"/>
  <c r="F123"/>
  <c r="G121"/>
  <c r="G120"/>
  <c r="F120"/>
  <c r="G119"/>
  <c r="F119"/>
  <c r="G116"/>
  <c r="F116"/>
  <c r="G115"/>
  <c r="F115"/>
  <c r="G113"/>
  <c r="F113"/>
  <c r="G111"/>
  <c r="F111"/>
  <c r="G109"/>
  <c r="F109"/>
  <c r="G108"/>
  <c r="G106"/>
  <c r="F106"/>
  <c r="G105"/>
  <c r="F105"/>
  <c r="G104"/>
  <c r="F104"/>
  <c r="G102"/>
  <c r="F102"/>
  <c r="G101"/>
  <c r="F101"/>
  <c r="G100"/>
  <c r="F100"/>
  <c r="G99"/>
  <c r="F99"/>
  <c r="G98"/>
  <c r="F98"/>
  <c r="G68"/>
  <c r="F68"/>
  <c r="G67"/>
  <c r="F67"/>
  <c r="G66"/>
  <c r="F66"/>
  <c r="G64"/>
  <c r="F64"/>
  <c r="G63"/>
  <c r="F63"/>
  <c r="G96"/>
  <c r="F96"/>
  <c r="G95"/>
  <c r="F95"/>
  <c r="G94"/>
  <c r="F94"/>
  <c r="G93"/>
  <c r="F93"/>
  <c r="G92"/>
  <c r="F92"/>
  <c r="G89"/>
  <c r="F89"/>
  <c r="G88"/>
  <c r="F88"/>
  <c r="G87"/>
  <c r="F87"/>
  <c r="G86"/>
  <c r="G84"/>
  <c r="F84"/>
  <c r="G75"/>
  <c r="F75"/>
  <c r="G74"/>
  <c r="F74"/>
  <c r="G73"/>
  <c r="F73"/>
  <c r="G72"/>
  <c r="F72"/>
  <c r="G71"/>
  <c r="F71"/>
  <c r="G42"/>
  <c r="F42"/>
  <c r="G41"/>
  <c r="F41"/>
  <c r="G39"/>
  <c r="F39"/>
  <c r="G37"/>
  <c r="F37"/>
  <c r="G35"/>
  <c r="F35"/>
  <c r="G34"/>
  <c r="G33"/>
  <c r="F33"/>
  <c r="G32"/>
  <c r="F32"/>
  <c r="G31"/>
  <c r="F31"/>
  <c r="J162"/>
  <c r="K162"/>
  <c r="L162"/>
  <c r="M162"/>
  <c r="N162"/>
  <c r="O162"/>
  <c r="M531"/>
  <c r="N592"/>
  <c r="L593"/>
  <c r="I406"/>
  <c r="F110"/>
  <c r="G242"/>
  <c r="G254"/>
  <c r="G266"/>
  <c r="G278"/>
  <c r="F303"/>
  <c r="F315"/>
  <c r="F327"/>
  <c r="G422"/>
  <c r="G434"/>
  <c r="G446"/>
  <c r="G458"/>
  <c r="F546"/>
  <c r="G36"/>
  <c r="G70"/>
  <c r="F62"/>
  <c r="F103"/>
  <c r="F131"/>
  <c r="F266"/>
  <c r="F278"/>
  <c r="G290"/>
  <c r="G309"/>
  <c r="G321"/>
  <c r="G333"/>
  <c r="F422"/>
  <c r="F434"/>
  <c r="F446"/>
  <c r="F458"/>
  <c r="G477"/>
  <c r="G552"/>
  <c r="G558"/>
  <c r="G340"/>
  <c r="F139"/>
  <c r="F56"/>
  <c r="G62"/>
  <c r="G103"/>
  <c r="G131"/>
  <c r="F384"/>
  <c r="G489"/>
  <c r="F76"/>
  <c r="G229"/>
  <c r="I576"/>
  <c r="J590"/>
  <c r="J596"/>
  <c r="J15"/>
  <c r="N576"/>
  <c r="N595"/>
  <c r="N14"/>
  <c r="K590"/>
  <c r="K596"/>
  <c r="K15"/>
  <c r="K407"/>
  <c r="K599"/>
  <c r="K18"/>
  <c r="O407"/>
  <c r="O599"/>
  <c r="O18"/>
  <c r="O576"/>
  <c r="O595"/>
  <c r="O14"/>
  <c r="K576"/>
  <c r="K595"/>
  <c r="K14"/>
  <c r="L590"/>
  <c r="L596"/>
  <c r="L15"/>
  <c r="G30"/>
  <c r="G97"/>
  <c r="G125"/>
  <c r="F150"/>
  <c r="G168"/>
  <c r="G248"/>
  <c r="G260"/>
  <c r="G272"/>
  <c r="G284"/>
  <c r="G296"/>
  <c r="F309"/>
  <c r="F321"/>
  <c r="F333"/>
  <c r="G416"/>
  <c r="G428"/>
  <c r="G440"/>
  <c r="G452"/>
  <c r="G464"/>
  <c r="F477"/>
  <c r="F552"/>
  <c r="F202"/>
  <c r="F558"/>
  <c r="F340"/>
  <c r="G223"/>
  <c r="F49"/>
  <c r="F364"/>
  <c r="G496"/>
  <c r="H596"/>
  <c r="H15"/>
  <c r="M576"/>
  <c r="M595"/>
  <c r="M14"/>
  <c r="N590"/>
  <c r="N596"/>
  <c r="J576"/>
  <c r="J595"/>
  <c r="O590"/>
  <c r="O596"/>
  <c r="O15"/>
  <c r="L576"/>
  <c r="L595"/>
  <c r="M590"/>
  <c r="M596"/>
  <c r="M15"/>
  <c r="F156"/>
  <c r="G196"/>
  <c r="F489"/>
  <c r="G202"/>
  <c r="G49"/>
  <c r="F30"/>
  <c r="G110"/>
  <c r="G384"/>
  <c r="F168"/>
  <c r="F190"/>
  <c r="F260"/>
  <c r="F272"/>
  <c r="F284"/>
  <c r="G303"/>
  <c r="G315"/>
  <c r="G327"/>
  <c r="F416"/>
  <c r="F428"/>
  <c r="F440"/>
  <c r="F452"/>
  <c r="F464"/>
  <c r="G546"/>
  <c r="G377"/>
  <c r="G76"/>
  <c r="F208"/>
  <c r="G56"/>
  <c r="G208"/>
  <c r="F502"/>
  <c r="G502"/>
  <c r="O537"/>
  <c r="O605"/>
  <c r="L605"/>
  <c r="L537"/>
  <c r="J537"/>
  <c r="J605"/>
  <c r="M537"/>
  <c r="M605"/>
  <c r="N537"/>
  <c r="N605"/>
  <c r="K537"/>
  <c r="K605"/>
  <c r="F540"/>
  <c r="F358"/>
  <c r="F254"/>
  <c r="F248"/>
  <c r="F242"/>
  <c r="F125"/>
  <c r="F97"/>
  <c r="F70"/>
  <c r="F36"/>
  <c r="L407"/>
  <c r="L599"/>
  <c r="L18"/>
  <c r="F470"/>
  <c r="F296"/>
  <c r="G352"/>
  <c r="H520"/>
  <c r="F184"/>
  <c r="G190"/>
  <c r="N526"/>
  <c r="G364"/>
  <c r="J390"/>
  <c r="K390"/>
  <c r="N390"/>
  <c r="O390"/>
  <c r="H611"/>
  <c r="F395"/>
  <c r="F407"/>
  <c r="I521"/>
  <c r="I533"/>
  <c r="I470"/>
  <c r="G185"/>
  <c r="G184"/>
  <c r="I184"/>
  <c r="G157"/>
  <c r="G156"/>
  <c r="I156"/>
  <c r="F144"/>
  <c r="F216"/>
  <c r="F410"/>
  <c r="F483"/>
  <c r="G540"/>
  <c r="F377"/>
  <c r="F346"/>
  <c r="G346"/>
  <c r="F43"/>
  <c r="G43"/>
  <c r="F352"/>
  <c r="G82"/>
  <c r="G90"/>
  <c r="G117"/>
  <c r="F176"/>
  <c r="G410"/>
  <c r="L526"/>
  <c r="J526"/>
  <c r="H138"/>
  <c r="N138"/>
  <c r="L138"/>
  <c r="J138"/>
  <c r="H406"/>
  <c r="F394"/>
  <c r="M601"/>
  <c r="M526"/>
  <c r="F397"/>
  <c r="F290"/>
  <c r="G395"/>
  <c r="F82"/>
  <c r="F90"/>
  <c r="F117"/>
  <c r="G176"/>
  <c r="F229"/>
  <c r="F223"/>
  <c r="G358"/>
  <c r="O17"/>
  <c r="O526"/>
  <c r="K526"/>
  <c r="L406"/>
  <c r="O138"/>
  <c r="M138"/>
  <c r="K138"/>
  <c r="K406"/>
  <c r="F496"/>
  <c r="I589"/>
  <c r="N589"/>
  <c r="N588"/>
  <c r="L589"/>
  <c r="J589"/>
  <c r="O589"/>
  <c r="M589"/>
  <c r="K589"/>
  <c r="H589"/>
  <c r="H588"/>
  <c r="H595"/>
  <c r="H14"/>
  <c r="F521"/>
  <c r="F522"/>
  <c r="F531"/>
  <c r="F537"/>
  <c r="L14"/>
  <c r="G527"/>
  <c r="I391"/>
  <c r="J536"/>
  <c r="M534"/>
  <c r="J604"/>
  <c r="I591"/>
  <c r="G591"/>
  <c r="M536"/>
  <c r="G163"/>
  <c r="G162"/>
  <c r="J601"/>
  <c r="N536"/>
  <c r="K592"/>
  <c r="I407"/>
  <c r="F162"/>
  <c r="I18"/>
  <c r="G145"/>
  <c r="G144"/>
  <c r="L403"/>
  <c r="N533"/>
  <c r="F580"/>
  <c r="K403"/>
  <c r="N407"/>
  <c r="M604"/>
  <c r="N404"/>
  <c r="J592"/>
  <c r="M533"/>
  <c r="O601"/>
  <c r="O534"/>
  <c r="K534"/>
  <c r="L592"/>
  <c r="F577"/>
  <c r="L601"/>
  <c r="J602"/>
  <c r="O592"/>
  <c r="O405"/>
  <c r="K405"/>
  <c r="N17"/>
  <c r="J407"/>
  <c r="N405"/>
  <c r="I604"/>
  <c r="L533"/>
  <c r="H601"/>
  <c r="J534"/>
  <c r="L536"/>
  <c r="K602"/>
  <c r="J406"/>
  <c r="K17"/>
  <c r="N18"/>
  <c r="G580"/>
  <c r="M592"/>
  <c r="G581"/>
  <c r="N602"/>
  <c r="G151"/>
  <c r="G150"/>
  <c r="F527"/>
  <c r="O406"/>
  <c r="I536"/>
  <c r="N534"/>
  <c r="F581"/>
  <c r="J603"/>
  <c r="J18"/>
  <c r="H17"/>
  <c r="K601"/>
  <c r="O536"/>
  <c r="K536"/>
  <c r="O533"/>
  <c r="K533"/>
  <c r="G578"/>
  <c r="G528"/>
  <c r="G534"/>
  <c r="J405"/>
  <c r="M406"/>
  <c r="M407"/>
  <c r="N604"/>
  <c r="L404"/>
  <c r="N403"/>
  <c r="F591"/>
  <c r="J593"/>
  <c r="H528"/>
  <c r="H534"/>
  <c r="N406"/>
  <c r="M403"/>
  <c r="G397"/>
  <c r="G577"/>
  <c r="N601"/>
  <c r="G394"/>
  <c r="J533"/>
  <c r="J403"/>
  <c r="M18"/>
  <c r="O403"/>
  <c r="K604"/>
  <c r="F198"/>
  <c r="F196"/>
  <c r="I590"/>
  <c r="O404"/>
  <c r="G218"/>
  <c r="G216"/>
  <c r="I602"/>
  <c r="I534"/>
  <c r="I15"/>
  <c r="F579"/>
  <c r="G579"/>
  <c r="O604"/>
  <c r="O602"/>
  <c r="I531"/>
  <c r="H604"/>
  <c r="H610"/>
  <c r="F578"/>
  <c r="L602"/>
  <c r="M404"/>
  <c r="I139"/>
  <c r="G139"/>
  <c r="G471"/>
  <c r="G470"/>
  <c r="G485"/>
  <c r="G483"/>
  <c r="J535"/>
  <c r="N603"/>
  <c r="O603"/>
  <c r="I535"/>
  <c r="K603"/>
  <c r="K535"/>
  <c r="H404"/>
  <c r="L603"/>
  <c r="L535"/>
  <c r="G593"/>
  <c r="H18"/>
  <c r="F599"/>
  <c r="F18"/>
  <c r="L608"/>
  <c r="I595"/>
  <c r="I14"/>
  <c r="K611"/>
  <c r="L611"/>
  <c r="O611"/>
  <c r="F590"/>
  <c r="G589"/>
  <c r="O532"/>
  <c r="K594"/>
  <c r="K13"/>
  <c r="J608"/>
  <c r="K608"/>
  <c r="I403"/>
  <c r="G391"/>
  <c r="G403"/>
  <c r="G590"/>
  <c r="F589"/>
  <c r="N608"/>
  <c r="F520"/>
  <c r="I526"/>
  <c r="I537"/>
  <c r="I532"/>
  <c r="I605"/>
  <c r="I611"/>
  <c r="G576"/>
  <c r="J594"/>
  <c r="J13"/>
  <c r="F138"/>
  <c r="N600"/>
  <c r="K532"/>
  <c r="K600"/>
  <c r="K402"/>
  <c r="O600"/>
  <c r="H532"/>
  <c r="J600"/>
  <c r="K588"/>
  <c r="O588"/>
  <c r="L588"/>
  <c r="I588"/>
  <c r="H526"/>
  <c r="G138"/>
  <c r="I138"/>
  <c r="G521"/>
  <c r="G520"/>
  <c r="I520"/>
  <c r="J532"/>
  <c r="J402"/>
  <c r="N594"/>
  <c r="N13"/>
  <c r="L532"/>
  <c r="L600"/>
  <c r="F576"/>
  <c r="N532"/>
  <c r="M588"/>
  <c r="J588"/>
  <c r="O594"/>
  <c r="O13"/>
  <c r="N402"/>
  <c r="O402"/>
  <c r="F592"/>
  <c r="G531"/>
  <c r="G537"/>
  <c r="H607"/>
  <c r="F595"/>
  <c r="K607"/>
  <c r="F533"/>
  <c r="K16"/>
  <c r="J16"/>
  <c r="N16"/>
  <c r="N609"/>
  <c r="O609"/>
  <c r="O16"/>
  <c r="M17"/>
  <c r="L17"/>
  <c r="G407"/>
  <c r="N607"/>
  <c r="F598"/>
  <c r="F17"/>
  <c r="I610"/>
  <c r="K610"/>
  <c r="G592"/>
  <c r="J610"/>
  <c r="J609"/>
  <c r="M608"/>
  <c r="O608"/>
  <c r="N610"/>
  <c r="L607"/>
  <c r="O610"/>
  <c r="N15"/>
  <c r="J14"/>
  <c r="G598"/>
  <c r="G17"/>
  <c r="I17"/>
  <c r="M611"/>
  <c r="L610"/>
  <c r="F406"/>
  <c r="M610"/>
  <c r="G601"/>
  <c r="H602"/>
  <c r="F593"/>
  <c r="F403"/>
  <c r="F601"/>
  <c r="G599"/>
  <c r="G18"/>
  <c r="M607"/>
  <c r="J611"/>
  <c r="G392"/>
  <c r="I404"/>
  <c r="G604"/>
  <c r="F604"/>
  <c r="O607"/>
  <c r="J607"/>
  <c r="F528"/>
  <c r="F534"/>
  <c r="F596"/>
  <c r="F15"/>
  <c r="G406"/>
  <c r="M603"/>
  <c r="M600"/>
  <c r="M535"/>
  <c r="M532"/>
  <c r="I607"/>
  <c r="G596"/>
  <c r="G15"/>
  <c r="I608"/>
  <c r="G602"/>
  <c r="N611"/>
  <c r="F404"/>
  <c r="K609"/>
  <c r="F14"/>
  <c r="G595"/>
  <c r="G14"/>
  <c r="G605"/>
  <c r="G588"/>
  <c r="K606"/>
  <c r="F607"/>
  <c r="G608"/>
  <c r="F588"/>
  <c r="G533"/>
  <c r="G532"/>
  <c r="F532"/>
  <c r="F526"/>
  <c r="G526"/>
  <c r="J606"/>
  <c r="N606"/>
  <c r="O606"/>
  <c r="F611"/>
  <c r="H608"/>
  <c r="F608"/>
  <c r="G611"/>
  <c r="G610"/>
  <c r="F610"/>
  <c r="F602"/>
  <c r="F605"/>
  <c r="G404"/>
  <c r="G607"/>
  <c r="M393"/>
  <c r="M19"/>
  <c r="F24"/>
  <c r="H399"/>
  <c r="G24"/>
  <c r="I399"/>
  <c r="L393"/>
  <c r="L19"/>
  <c r="M597"/>
  <c r="M405"/>
  <c r="M390"/>
  <c r="G399"/>
  <c r="G396"/>
  <c r="I396"/>
  <c r="I603"/>
  <c r="F399"/>
  <c r="F396"/>
  <c r="H603"/>
  <c r="H396"/>
  <c r="M16"/>
  <c r="M594"/>
  <c r="M13"/>
  <c r="L597"/>
  <c r="L405"/>
  <c r="L390"/>
  <c r="I19"/>
  <c r="G25"/>
  <c r="G19"/>
  <c r="I393"/>
  <c r="F603"/>
  <c r="F600"/>
  <c r="H600"/>
  <c r="I600"/>
  <c r="G603"/>
  <c r="G600"/>
  <c r="M402"/>
  <c r="M609"/>
  <c r="M606"/>
  <c r="F25"/>
  <c r="F19"/>
  <c r="H393"/>
  <c r="H19"/>
  <c r="L16"/>
  <c r="L594"/>
  <c r="L13"/>
  <c r="I597"/>
  <c r="I405"/>
  <c r="I402"/>
  <c r="G393"/>
  <c r="I390"/>
  <c r="L609"/>
  <c r="L606"/>
  <c r="L402"/>
  <c r="G405"/>
  <c r="G402"/>
  <c r="G390"/>
  <c r="I16"/>
  <c r="I594"/>
  <c r="I13"/>
  <c r="G597"/>
  <c r="I609"/>
  <c r="H597"/>
  <c r="H405"/>
  <c r="H402"/>
  <c r="F393"/>
  <c r="F405"/>
  <c r="F402"/>
  <c r="H16"/>
  <c r="F597"/>
  <c r="F594"/>
  <c r="H609"/>
  <c r="G16"/>
  <c r="G594"/>
  <c r="G13"/>
  <c r="I606"/>
  <c r="G609"/>
  <c r="G606"/>
  <c r="F609"/>
  <c r="F16"/>
  <c r="H390"/>
  <c r="F390"/>
  <c r="H594"/>
  <c r="H13"/>
  <c r="F13"/>
  <c r="F606"/>
  <c r="H606"/>
</calcChain>
</file>

<file path=xl/sharedStrings.xml><?xml version="1.0" encoding="utf-8"?>
<sst xmlns="http://schemas.openxmlformats.org/spreadsheetml/2006/main" count="1188" uniqueCount="230">
  <si>
    <t>ПЕРЕЧЕНЬ МЕРОПРИЯТИЙ И РЕСУРСНОЕ ОБЕСПЕЧЕНИЕ ПОДПРОГРАММЫ</t>
  </si>
  <si>
    <t>наименование подпрограммы</t>
  </si>
  <si>
    <t>№</t>
  </si>
  <si>
    <t>Наименования целей, задач, мероприятий программы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</si>
  <si>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</si>
  <si>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</si>
  <si>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</si>
  <si>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</si>
  <si>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</si>
  <si>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</si>
  <si>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</si>
  <si>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</si>
  <si>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</si>
  <si>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</si>
  <si>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</si>
  <si>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</si>
  <si>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</si>
  <si>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Основное мероприятие -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</si>
  <si>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</si>
  <si>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Мероприятие 1:Строительство (реконструкция) объектов водоснабжения:
</t>
  </si>
  <si>
    <t>1.1.</t>
  </si>
  <si>
    <t>Строительство сетей водоснабжения муниципального образования Город Томск (согластно приложению 3 к подпрограмме)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</si>
  <si>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</si>
  <si>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</si>
  <si>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</si>
  <si>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</si>
  <si>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</si>
  <si>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</si>
  <si>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</si>
  <si>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</si>
  <si>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</si>
  <si>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</si>
  <si>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</si>
  <si>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Строительство станции водоподготовки в д. Лоскутово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</si>
  <si>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</si>
  <si>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</si>
  <si>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</si>
  <si>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</si>
  <si>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</si>
  <si>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1.5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</si>
  <si>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</si>
  <si>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</si>
  <si>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</si>
  <si>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Мероприятие 2:Строительство (реконструкция) объектов водоотведения: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</si>
  <si>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</si>
  <si>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</si>
  <si>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</si>
  <si>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</si>
  <si>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</si>
  <si>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</si>
  <si>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</si>
  <si>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</si>
  <si>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</si>
  <si>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</si>
  <si>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2.6.</t>
  </si>
  <si>
    <t>2.7.</t>
  </si>
  <si>
    <t>Строительство локальных очистных сооружений по ул.Логовая, ул.Фабричная в с.Дзержинское</t>
  </si>
  <si>
    <t>2.8.</t>
  </si>
  <si>
    <t xml:space="preserve">Техническое перевооружение канализационно-насосной станции по ул. Угрюмова, 4а в г. Томске </t>
  </si>
  <si>
    <t>2.9.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</si>
  <si>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</si>
  <si>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</si>
  <si>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</si>
  <si>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</si>
  <si>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</si>
  <si>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</si>
  <si>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</si>
  <si>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</si>
  <si>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</si>
  <si>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</si>
  <si>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</si>
  <si>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</si>
  <si>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</si>
  <si>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</si>
  <si>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</si>
  <si>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</si>
  <si>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</si>
  <si>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</si>
  <si>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</si>
  <si>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</si>
  <si>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</si>
  <si>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</si>
  <si>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</si>
  <si>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2.11.9</t>
  </si>
  <si>
    <t>г. Томск, ул. Московский тракт, 82 (решение судов)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</si>
  <si>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</si>
  <si>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</si>
  <si>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</si>
  <si>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</si>
  <si>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</si>
  <si>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2.12.</t>
  </si>
  <si>
    <t>Реконструкция канализационных очистных сооружений в с. Тимирязевское (решение судов)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</si>
  <si>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</si>
  <si>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</si>
  <si>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2.14.</t>
  </si>
  <si>
    <t xml:space="preserve">Мероприятие 3: Строительство (реконструкция) объектов ливневой канализации:
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</si>
  <si>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</si>
  <si>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</si>
  <si>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</si>
  <si>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</si>
  <si>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3.3.</t>
  </si>
  <si>
    <t>Строительство ливневого коллектора по пер. Школьному</t>
  </si>
  <si>
    <t>3.4.</t>
  </si>
  <si>
    <t>Инженерная защита от подтоплений территории "Татарская слобода"</t>
  </si>
  <si>
    <t>3.5.</t>
  </si>
  <si>
    <t>3.6.</t>
  </si>
  <si>
    <t>Реконструкция дренажа по пер. Красноармейскому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</si>
  <si>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</si>
  <si>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</si>
  <si>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</si>
  <si>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</si>
  <si>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3.9.</t>
  </si>
  <si>
    <t>Реконструкция дренажной системы мкр. Черемошники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</si>
  <si>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</si>
  <si>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</si>
  <si>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</si>
  <si>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</si>
  <si>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3.12.</t>
  </si>
  <si>
    <t>Строительство ливневого коллектора по ул. Интернационалистов</t>
  </si>
  <si>
    <t>3.13.</t>
  </si>
  <si>
    <t>3.14.</t>
  </si>
  <si>
    <t>Строительство ливневой канализации по пер. Юрточному, 8</t>
  </si>
  <si>
    <t>3.15.</t>
  </si>
  <si>
    <t>Строительство ливневого коллектора по ул. Ломоносова от ул. Калужской до ул. Энергетиков</t>
  </si>
  <si>
    <t>3.16.</t>
  </si>
  <si>
    <t>Строительство сетей ливневой канализации по ул. Технической, пер. Ближнему в г. Томске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</si>
  <si>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</si>
  <si>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</si>
  <si>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</si>
  <si>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3.19.</t>
  </si>
  <si>
    <t>3.20.</t>
  </si>
  <si>
    <t>Строительство системы отвода поверхностных вод от жилых домов по ул. Бирюкова, 6, 12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</si>
  <si>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</si>
  <si>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</si>
  <si>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</si>
  <si>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</si>
  <si>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</si>
  <si>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</si>
  <si>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</si>
  <si>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</si>
  <si>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</si>
  <si>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</si>
  <si>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</si>
  <si>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</si>
  <si>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</si>
  <si>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 xml:space="preserve">Мероприятие 1:Строительство (реконструкция) объектов теплоснабжения:
</t>
  </si>
  <si>
    <t>1</t>
  </si>
  <si>
    <t>Переключение жилых домов, запитанных от котельной завода "Сибкабель" к центральным тепловым сетям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</si>
  <si>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</si>
  <si>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</si>
  <si>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</si>
  <si>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</si>
  <si>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</si>
  <si>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</si>
  <si>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</si>
  <si>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</si>
  <si>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</si>
  <si>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</si>
  <si>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</si>
  <si>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</si>
  <si>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</si>
  <si>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</si>
  <si>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</si>
  <si>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</si>
  <si>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</si>
  <si>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</t>
  </si>
  <si>
    <t>Переключение жилых домов,  от котельной ЗАО "Красная Звезда" на сети центрального теплоснабжения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</si>
  <si>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</si>
  <si>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</si>
  <si>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</si>
  <si>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</si>
  <si>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</si>
  <si>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</si>
  <si>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</si>
  <si>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</si>
  <si>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</si>
  <si>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</si>
  <si>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</si>
  <si>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 xml:space="preserve">Мероприятие 1: Строительство (реконструкция) объектов электроснабжения:
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</si>
  <si>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</si>
  <si>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</si>
  <si>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</si>
  <si>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</si>
  <si>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</si>
  <si>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 xml:space="preserve">ПИР 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</si>
  <si>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</si>
  <si>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</si>
  <si>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</si>
  <si>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</si>
  <si>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</si>
  <si>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</si>
  <si>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1.6</t>
  </si>
  <si>
    <t>1.7.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</si>
  <si>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</si>
  <si>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</si>
  <si>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</si>
  <si>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</si>
  <si>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</si>
  <si>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</si>
  <si>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</si>
  <si>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</si>
  <si>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</si>
  <si>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</si>
  <si>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</si>
  <si>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</si>
  <si>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0830140010/414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</si>
  <si>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</si>
  <si>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</si>
  <si>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</si>
  <si>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</si>
  <si>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</si>
  <si>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</si>
  <si>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(сети канализации)</t>
  </si>
  <si>
    <t>2.15.</t>
  </si>
  <si>
    <t>Жилищное строительство территории, расположенной по адресу: г. Томск Кузовлевский тракт 2б (сети ВЛ 10)</t>
  </si>
  <si>
    <t>Жилищное строительство территории, расположенной по адресу: г. Томск Кузовлевский тракт 2б (сети связи)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</si>
  <si>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</si>
  <si>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</si>
  <si>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 xml:space="preserve">Капитальный ремонт МАДОУ "Детский сад общеразвивающего вида № 5" по адресу: г. Томск, ул. Елизаровых, 4/1. Водоотведение сточных вод </t>
  </si>
  <si>
    <t>08 3 01 40010 414
08 3 01 S0950 244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</si>
  <si>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</si>
  <si>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</si>
  <si>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</si>
  <si>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</si>
  <si>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</si>
  <si>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</si>
  <si>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18</t>
  </si>
  <si>
    <t>Реконструкция муниципальных тепловых сетей</t>
  </si>
  <si>
    <t>« Развитие инженерной инфраструктуры на 2015-2019 годы»</t>
  </si>
  <si>
    <t xml:space="preserve">Приложение 2 к подпрограмме 
«Развитие инженерной инфраструктуры на 2015-2019 годы»
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</si>
</sst>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sz val="11"/>
      <name val="Times New Roman"/>
      <family val="1"/>
      <charset val="204"/>
    </font>
    <font>
      <b/>
      <i/>
      <sz val="10"/>
      <name val="Arial Cyr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i/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2" borderId="0" xfId="0" applyFont="1" applyFill="1" applyAlignment="1">
      <alignment horizontal="left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4" fontId="0" fillId="2" borderId="0" xfId="0" applyNumberFormat="1" applyFont="1" applyFill="1" applyBorder="1"/>
    <xf numFmtId="4" fontId="4" fillId="2" borderId="0" xfId="0" applyNumberFormat="1" applyFont="1" applyFill="1" applyBorder="1" applyAlignment="1">
      <alignment horizontal="left" wrapText="1"/>
    </xf>
    <xf numFmtId="4" fontId="1" fillId="2" borderId="0" xfId="0" applyNumberFormat="1" applyFont="1" applyFill="1" applyBorder="1" applyAlignment="1">
      <alignment horizontal="left" wrapText="1"/>
    </xf>
    <xf numFmtId="164" fontId="0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left"/>
    </xf>
    <xf numFmtId="4" fontId="0" fillId="2" borderId="0" xfId="0" applyNumberFormat="1" applyFont="1" applyFill="1" applyBorder="1" applyAlignment="1">
      <alignment horizontal="left"/>
    </xf>
    <xf numFmtId="4" fontId="0" fillId="2" borderId="0" xfId="0" applyNumberFormat="1" applyFont="1" applyFill="1" applyAlignment="1">
      <alignment horizontal="left"/>
    </xf>
    <xf numFmtId="164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vertical="center" wrapText="1"/>
    </xf>
    <xf numFmtId="49" fontId="0" fillId="2" borderId="0" xfId="0" applyNumberFormat="1" applyFont="1" applyFill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4" fontId="9" fillId="2" borderId="0" xfId="0" applyNumberFormat="1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/>
    <xf numFmtId="1" fontId="10" fillId="2" borderId="0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/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/>
    <xf numFmtId="0" fontId="15" fillId="3" borderId="0" xfId="0" applyFont="1" applyFill="1" applyBorder="1" applyAlignment="1">
      <alignment horizontal="left"/>
    </xf>
    <xf numFmtId="0" fontId="15" fillId="3" borderId="0" xfId="0" applyFont="1" applyFill="1" applyAlignment="1">
      <alignment horizontal="left"/>
    </xf>
    <xf numFmtId="0" fontId="13" fillId="3" borderId="4" xfId="0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1" fontId="10" fillId="2" borderId="18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" fontId="10" fillId="2" borderId="21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49" fontId="7" fillId="2" borderId="20" xfId="0" applyNumberFormat="1" applyFont="1" applyFill="1" applyBorder="1" applyAlignment="1">
      <alignment horizontal="left" vertical="top"/>
    </xf>
    <xf numFmtId="0" fontId="0" fillId="2" borderId="20" xfId="0" applyFont="1" applyFill="1" applyBorder="1" applyAlignment="1">
      <alignment horizontal="left" vertical="top"/>
    </xf>
    <xf numFmtId="0" fontId="6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" fontId="1" fillId="2" borderId="14" xfId="0" applyNumberFormat="1" applyFont="1" applyFill="1" applyBorder="1" applyAlignment="1">
      <alignment horizontal="center" vertical="center" wrapText="1"/>
    </xf>
    <xf numFmtId="16" fontId="1" fillId="2" borderId="15" xfId="0" applyNumberFormat="1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/>
    <xf numFmtId="0" fontId="1" fillId="2" borderId="20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1" fontId="12" fillId="2" borderId="14" xfId="0" applyNumberFormat="1" applyFont="1" applyFill="1" applyBorder="1" applyAlignment="1">
      <alignment horizontal="center" vertical="center" wrapText="1"/>
    </xf>
    <xf numFmtId="1" fontId="12" fillId="2" borderId="21" xfId="0" applyNumberFormat="1" applyFont="1" applyFill="1" applyBorder="1" applyAlignment="1">
      <alignment horizontal="center" vertical="center" wrapText="1"/>
    </xf>
    <xf numFmtId="1" fontId="12" fillId="2" borderId="16" xfId="0" applyNumberFormat="1" applyFont="1" applyFill="1" applyBorder="1" applyAlignment="1">
      <alignment horizontal="center" vertical="center" wrapText="1"/>
    </xf>
    <xf numFmtId="1" fontId="12" fillId="2" borderId="15" xfId="0" applyNumberFormat="1" applyFont="1" applyFill="1" applyBorder="1" applyAlignment="1">
      <alignment horizontal="center" vertical="center" wrapText="1"/>
    </xf>
    <xf numFmtId="1" fontId="12" fillId="2" borderId="0" xfId="0" applyNumberFormat="1" applyFont="1" applyFill="1" applyBorder="1" applyAlignment="1">
      <alignment horizontal="center" vertical="center" wrapText="1"/>
    </xf>
    <xf numFmtId="1" fontId="12" fillId="2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6"/>
  <sheetViews>
    <sheetView tabSelected="1" topLeftCell="A4" zoomScaleNormal="100" zoomScaleSheetLayoutView="100" workbookViewId="0">
      <pane ySplit="5" topLeftCell="A9" activePane="bottomLeft" state="frozen"/>
      <selection activeCell="A4" sqref="A4"/>
      <selection pane="bottomLeft" activeCell="P30" sqref="P30:Q35"/>
    </sheetView>
  </sheetViews>
  <sheetFormatPr defaultRowHeight="12.75"/>
  <cols>
    <col min="1" max="1" width="8.140625" style="16" customWidth="1"/>
    <col min="2" max="2" width="30.140625" style="1" customWidth="1"/>
    <col min="3" max="3" width="16.5703125" style="14" customWidth="1"/>
    <col min="4" max="4" width="19" style="1" customWidth="1"/>
    <col min="5" max="5" width="14.85546875" style="1" customWidth="1"/>
    <col min="6" max="6" width="12.7109375" style="1" customWidth="1"/>
    <col min="7" max="7" width="12.42578125" style="1" customWidth="1"/>
    <col min="8" max="9" width="13.7109375" style="1" customWidth="1"/>
    <col min="10" max="10" width="12.140625" style="1" bestFit="1" customWidth="1"/>
    <col min="11" max="11" width="11.28515625" style="1" bestFit="1" customWidth="1"/>
    <col min="12" max="12" width="12.140625" style="1" bestFit="1" customWidth="1"/>
    <col min="13" max="13" width="11.28515625" style="1" bestFit="1" customWidth="1"/>
    <col min="14" max="14" width="12.140625" style="1" bestFit="1" customWidth="1"/>
    <col min="15" max="15" width="21.140625" style="1" customWidth="1"/>
    <col min="16" max="16" width="7.28515625" style="3" customWidth="1"/>
    <col min="17" max="17" width="17.28515625" style="3" customWidth="1"/>
    <col min="18" max="18" width="11.7109375" style="2" customWidth="1"/>
    <col min="19" max="19" width="14.5703125" style="2" customWidth="1"/>
    <col min="20" max="20" width="11.85546875" style="2" customWidth="1"/>
    <col min="21" max="21" width="9.140625" style="2"/>
    <col min="22" max="22" width="13.85546875" style="3" customWidth="1"/>
    <col min="23" max="52" width="9.140625" style="3"/>
    <col min="53" max="16384" width="9.140625" style="1"/>
  </cols>
  <sheetData>
    <row r="1" spans="1:52" ht="54" customHeight="1">
      <c r="O1" s="147" t="s">
        <v>229</v>
      </c>
      <c r="P1" s="147"/>
      <c r="Q1" s="147"/>
    </row>
    <row r="2" spans="1:52" ht="15.75" customHeight="1">
      <c r="A2" s="64"/>
      <c r="B2" s="62"/>
      <c r="C2" s="66"/>
      <c r="D2" s="62"/>
      <c r="E2" s="62"/>
      <c r="F2" s="148" t="s">
        <v>0</v>
      </c>
      <c r="G2" s="148"/>
      <c r="H2" s="148"/>
      <c r="I2" s="148"/>
      <c r="J2" s="148"/>
      <c r="K2" s="148"/>
      <c r="L2" s="148"/>
      <c r="M2" s="149"/>
      <c r="N2" s="62"/>
      <c r="O2" s="62"/>
      <c r="P2" s="62"/>
      <c r="Q2" s="62"/>
      <c r="R2" s="4"/>
    </row>
    <row r="3" spans="1:52" ht="15.75" customHeight="1">
      <c r="A3" s="150"/>
      <c r="B3" s="151"/>
      <c r="C3" s="151"/>
      <c r="D3" s="151"/>
      <c r="E3" s="151"/>
      <c r="F3" s="154" t="s">
        <v>228</v>
      </c>
      <c r="G3" s="154"/>
      <c r="H3" s="154"/>
      <c r="I3" s="154"/>
      <c r="J3" s="154"/>
      <c r="K3" s="154"/>
      <c r="L3" s="154"/>
      <c r="M3" s="62"/>
      <c r="N3" s="62"/>
      <c r="O3" s="62"/>
      <c r="P3" s="62"/>
      <c r="Q3" s="62"/>
      <c r="R3" s="4"/>
    </row>
    <row r="4" spans="1:52" ht="15.75" customHeight="1">
      <c r="A4" s="152"/>
      <c r="B4" s="153"/>
      <c r="C4" s="153"/>
      <c r="D4" s="153"/>
      <c r="E4" s="153"/>
      <c r="F4" s="155" t="s">
        <v>1</v>
      </c>
      <c r="G4" s="156"/>
      <c r="H4" s="156"/>
      <c r="I4" s="156"/>
      <c r="J4" s="156"/>
      <c r="K4" s="156"/>
      <c r="L4" s="156"/>
      <c r="M4" s="62"/>
      <c r="N4" s="62"/>
      <c r="O4" s="62"/>
      <c r="P4" s="62"/>
      <c r="Q4" s="62"/>
      <c r="R4" s="4"/>
    </row>
    <row r="5" spans="1:52" ht="24.95" customHeight="1">
      <c r="A5" s="124" t="s">
        <v>2</v>
      </c>
      <c r="B5" s="142" t="s">
        <v>3</v>
      </c>
      <c r="C5" s="142" t="s">
        <v>199</v>
      </c>
      <c r="D5" s="92" t="s">
        <v>4</v>
      </c>
      <c r="E5" s="142" t="s">
        <v>5</v>
      </c>
      <c r="F5" s="96" t="s">
        <v>6</v>
      </c>
      <c r="G5" s="97"/>
      <c r="H5" s="140" t="s">
        <v>7</v>
      </c>
      <c r="I5" s="141"/>
      <c r="J5" s="141"/>
      <c r="K5" s="141"/>
      <c r="L5" s="141"/>
      <c r="M5" s="141"/>
      <c r="N5" s="141"/>
      <c r="O5" s="141"/>
      <c r="P5" s="142" t="s">
        <v>8</v>
      </c>
      <c r="Q5" s="142"/>
      <c r="R5" s="4"/>
    </row>
    <row r="6" spans="1:52" ht="24.95" customHeight="1">
      <c r="A6" s="124"/>
      <c r="B6" s="142"/>
      <c r="C6" s="142"/>
      <c r="D6" s="93"/>
      <c r="E6" s="142"/>
      <c r="F6" s="157"/>
      <c r="G6" s="158"/>
      <c r="H6" s="142" t="s">
        <v>9</v>
      </c>
      <c r="I6" s="142"/>
      <c r="J6" s="142" t="s">
        <v>10</v>
      </c>
      <c r="K6" s="142"/>
      <c r="L6" s="142" t="s">
        <v>11</v>
      </c>
      <c r="M6" s="142"/>
      <c r="N6" s="142" t="s">
        <v>12</v>
      </c>
      <c r="O6" s="140"/>
      <c r="P6" s="160"/>
      <c r="Q6" s="160"/>
      <c r="R6" s="4"/>
      <c r="T6" s="7">
        <f>I32+I51+I52+I58+I85+I86+I93+I192+I210+I211+I212+I218+I231+I366+I479+I492</f>
        <v>163422.70000000001</v>
      </c>
    </row>
    <row r="7" spans="1:52" ht="24.95" customHeight="1">
      <c r="A7" s="124"/>
      <c r="B7" s="142"/>
      <c r="C7" s="142"/>
      <c r="D7" s="159"/>
      <c r="E7" s="142"/>
      <c r="F7" s="69" t="s">
        <v>13</v>
      </c>
      <c r="G7" s="69" t="s">
        <v>14</v>
      </c>
      <c r="H7" s="69" t="s">
        <v>15</v>
      </c>
      <c r="I7" s="69" t="s">
        <v>14</v>
      </c>
      <c r="J7" s="69" t="s">
        <v>15</v>
      </c>
      <c r="K7" s="69" t="s">
        <v>14</v>
      </c>
      <c r="L7" s="69" t="s">
        <v>15</v>
      </c>
      <c r="M7" s="69" t="s">
        <v>14</v>
      </c>
      <c r="N7" s="69" t="s">
        <v>15</v>
      </c>
      <c r="O7" s="68" t="s">
        <v>203</v>
      </c>
      <c r="P7" s="160"/>
      <c r="Q7" s="160"/>
      <c r="R7" s="4"/>
    </row>
    <row r="8" spans="1:52" ht="18" customHeight="1">
      <c r="A8" s="67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69">
        <v>10</v>
      </c>
      <c r="K8" s="69">
        <v>11</v>
      </c>
      <c r="L8" s="69">
        <v>12</v>
      </c>
      <c r="M8" s="69">
        <v>13</v>
      </c>
      <c r="N8" s="69">
        <v>14</v>
      </c>
      <c r="O8" s="68">
        <v>15</v>
      </c>
      <c r="P8" s="142">
        <v>16</v>
      </c>
      <c r="Q8" s="142"/>
      <c r="R8" s="4"/>
    </row>
    <row r="9" spans="1:52">
      <c r="A9" s="131" t="s">
        <v>16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  <c r="R9" s="4"/>
    </row>
    <row r="10" spans="1:52">
      <c r="A10" s="143" t="s">
        <v>17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5"/>
      <c r="R10" s="4"/>
    </row>
    <row r="11" spans="1:52">
      <c r="A11" s="131" t="s">
        <v>18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3"/>
      <c r="R11" s="4"/>
    </row>
    <row r="12" spans="1:52">
      <c r="A12" s="131" t="s">
        <v>19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3"/>
      <c r="R12" s="4"/>
    </row>
    <row r="13" spans="1:52" s="37" customFormat="1" ht="13.5" customHeight="1">
      <c r="A13" s="106" t="s">
        <v>206</v>
      </c>
      <c r="B13" s="107"/>
      <c r="C13" s="107"/>
      <c r="D13" s="108"/>
      <c r="E13" s="49" t="s">
        <v>22</v>
      </c>
      <c r="F13" s="29">
        <f t="shared" ref="F13:F18" si="0">F594</f>
        <v>1181520.02</v>
      </c>
      <c r="G13" s="29">
        <f t="shared" ref="G13:O13" si="1">G594</f>
        <v>673071.20000000007</v>
      </c>
      <c r="H13" s="29">
        <f t="shared" si="1"/>
        <v>1161890.82</v>
      </c>
      <c r="I13" s="29">
        <f t="shared" si="1"/>
        <v>653442.00000000012</v>
      </c>
      <c r="J13" s="29">
        <f t="shared" si="1"/>
        <v>0</v>
      </c>
      <c r="K13" s="29">
        <f t="shared" si="1"/>
        <v>0</v>
      </c>
      <c r="L13" s="29">
        <f t="shared" si="1"/>
        <v>19629.2</v>
      </c>
      <c r="M13" s="29">
        <f t="shared" si="1"/>
        <v>19629.2</v>
      </c>
      <c r="N13" s="29">
        <f t="shared" si="1"/>
        <v>0</v>
      </c>
      <c r="O13" s="29">
        <f t="shared" si="1"/>
        <v>0</v>
      </c>
      <c r="P13" s="106"/>
      <c r="Q13" s="108"/>
      <c r="R13" s="34"/>
      <c r="S13" s="35"/>
      <c r="T13" s="35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</row>
    <row r="14" spans="1:52" s="37" customFormat="1" ht="13.5">
      <c r="A14" s="109"/>
      <c r="B14" s="110"/>
      <c r="C14" s="110"/>
      <c r="D14" s="111"/>
      <c r="E14" s="49" t="s">
        <v>25</v>
      </c>
      <c r="F14" s="29">
        <f t="shared" si="0"/>
        <v>97615.5</v>
      </c>
      <c r="G14" s="29">
        <f t="shared" ref="G14:O14" si="2">G595</f>
        <v>97615.5</v>
      </c>
      <c r="H14" s="29">
        <f t="shared" si="2"/>
        <v>97615.5</v>
      </c>
      <c r="I14" s="29">
        <f t="shared" si="2"/>
        <v>97615.5</v>
      </c>
      <c r="J14" s="29">
        <f t="shared" si="2"/>
        <v>0</v>
      </c>
      <c r="K14" s="29">
        <f t="shared" si="2"/>
        <v>0</v>
      </c>
      <c r="L14" s="29">
        <f t="shared" si="2"/>
        <v>0</v>
      </c>
      <c r="M14" s="29">
        <f t="shared" si="2"/>
        <v>0</v>
      </c>
      <c r="N14" s="29">
        <f t="shared" si="2"/>
        <v>0</v>
      </c>
      <c r="O14" s="29">
        <f t="shared" si="2"/>
        <v>0</v>
      </c>
      <c r="P14" s="109"/>
      <c r="Q14" s="111"/>
      <c r="R14" s="34"/>
      <c r="S14" s="35"/>
      <c r="T14" s="35"/>
      <c r="U14" s="35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</row>
    <row r="15" spans="1:52" s="37" customFormat="1" ht="13.5">
      <c r="A15" s="109"/>
      <c r="B15" s="110"/>
      <c r="C15" s="110"/>
      <c r="D15" s="111"/>
      <c r="E15" s="49" t="s">
        <v>28</v>
      </c>
      <c r="F15" s="29">
        <f t="shared" si="0"/>
        <v>237342.7</v>
      </c>
      <c r="G15" s="29">
        <f t="shared" ref="G15:O15" si="3">G596</f>
        <v>237342.7</v>
      </c>
      <c r="H15" s="29">
        <f t="shared" si="3"/>
        <v>237342.7</v>
      </c>
      <c r="I15" s="29">
        <f t="shared" si="3"/>
        <v>237342.7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29">
        <f t="shared" si="3"/>
        <v>0</v>
      </c>
      <c r="O15" s="29">
        <f t="shared" si="3"/>
        <v>0</v>
      </c>
      <c r="P15" s="109"/>
      <c r="Q15" s="111"/>
      <c r="R15" s="34"/>
      <c r="S15" s="35"/>
      <c r="T15" s="35"/>
      <c r="U15" s="35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</row>
    <row r="16" spans="1:52" s="37" customFormat="1" ht="13.5">
      <c r="A16" s="109"/>
      <c r="B16" s="110"/>
      <c r="C16" s="110"/>
      <c r="D16" s="111"/>
      <c r="E16" s="49" t="s">
        <v>29</v>
      </c>
      <c r="F16" s="29">
        <f t="shared" si="0"/>
        <v>273568.60000000003</v>
      </c>
      <c r="G16" s="29">
        <f t="shared" ref="G16:O16" si="4">G597</f>
        <v>273568.60000000003</v>
      </c>
      <c r="H16" s="29">
        <f t="shared" si="4"/>
        <v>253939.40000000002</v>
      </c>
      <c r="I16" s="29">
        <f t="shared" si="4"/>
        <v>253939.40000000002</v>
      </c>
      <c r="J16" s="29">
        <f t="shared" si="4"/>
        <v>0</v>
      </c>
      <c r="K16" s="29">
        <f t="shared" si="4"/>
        <v>0</v>
      </c>
      <c r="L16" s="29">
        <f t="shared" si="4"/>
        <v>19629.2</v>
      </c>
      <c r="M16" s="29">
        <f t="shared" si="4"/>
        <v>19629.2</v>
      </c>
      <c r="N16" s="29">
        <f t="shared" si="4"/>
        <v>0</v>
      </c>
      <c r="O16" s="29">
        <f t="shared" si="4"/>
        <v>0</v>
      </c>
      <c r="P16" s="109"/>
      <c r="Q16" s="111"/>
      <c r="R16" s="34"/>
      <c r="S16" s="35"/>
      <c r="T16" s="35"/>
      <c r="U16" s="35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</row>
    <row r="17" spans="1:52" s="37" customFormat="1" ht="13.5">
      <c r="A17" s="109"/>
      <c r="B17" s="110"/>
      <c r="C17" s="110"/>
      <c r="D17" s="111"/>
      <c r="E17" s="49" t="s">
        <v>30</v>
      </c>
      <c r="F17" s="29">
        <f t="shared" si="0"/>
        <v>318327.62</v>
      </c>
      <c r="G17" s="29">
        <f t="shared" ref="G17:O17" si="5">G598</f>
        <v>64544.399999999994</v>
      </c>
      <c r="H17" s="29">
        <f t="shared" si="5"/>
        <v>318327.62</v>
      </c>
      <c r="I17" s="29">
        <f t="shared" si="5"/>
        <v>64544.399999999994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5"/>
        <v>0</v>
      </c>
      <c r="P17" s="109"/>
      <c r="Q17" s="111"/>
      <c r="R17" s="34"/>
      <c r="S17" s="35"/>
      <c r="T17" s="35"/>
      <c r="U17" s="35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</row>
    <row r="18" spans="1:52" s="37" customFormat="1" ht="13.5">
      <c r="A18" s="109"/>
      <c r="B18" s="110"/>
      <c r="C18" s="110"/>
      <c r="D18" s="111"/>
      <c r="E18" s="49" t="s">
        <v>31</v>
      </c>
      <c r="F18" s="29">
        <f t="shared" si="0"/>
        <v>254665.59999999998</v>
      </c>
      <c r="G18" s="29">
        <f t="shared" ref="G18:O18" si="6">G599</f>
        <v>0</v>
      </c>
      <c r="H18" s="29">
        <f t="shared" si="6"/>
        <v>254665.59999999998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6"/>
        <v>0</v>
      </c>
      <c r="P18" s="109"/>
      <c r="Q18" s="111"/>
      <c r="R18" s="34"/>
      <c r="S18" s="35"/>
      <c r="T18" s="35"/>
      <c r="U18" s="35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</row>
    <row r="19" spans="1:52">
      <c r="A19" s="162" t="s">
        <v>20</v>
      </c>
      <c r="B19" s="92" t="s">
        <v>21</v>
      </c>
      <c r="C19" s="56"/>
      <c r="D19" s="69"/>
      <c r="E19" s="17" t="s">
        <v>22</v>
      </c>
      <c r="F19" s="19">
        <f t="shared" ref="F19:O19" si="7">SUM(F20:F29)</f>
        <v>258280.02</v>
      </c>
      <c r="G19" s="19">
        <f t="shared" si="7"/>
        <v>47699.399999999994</v>
      </c>
      <c r="H19" s="19">
        <f t="shared" si="7"/>
        <v>256950.81999999998</v>
      </c>
      <c r="I19" s="19">
        <f t="shared" si="7"/>
        <v>46370.2</v>
      </c>
      <c r="J19" s="19">
        <f t="shared" si="7"/>
        <v>0</v>
      </c>
      <c r="K19" s="19">
        <f t="shared" si="7"/>
        <v>0</v>
      </c>
      <c r="L19" s="19">
        <f t="shared" si="7"/>
        <v>1329.2000000000007</v>
      </c>
      <c r="M19" s="19">
        <f t="shared" si="7"/>
        <v>1329.2000000000007</v>
      </c>
      <c r="N19" s="19">
        <f t="shared" si="7"/>
        <v>0</v>
      </c>
      <c r="O19" s="19">
        <f t="shared" si="7"/>
        <v>0</v>
      </c>
      <c r="P19" s="96" t="s">
        <v>23</v>
      </c>
      <c r="Q19" s="97"/>
      <c r="R19" s="4"/>
      <c r="S19" s="21"/>
    </row>
    <row r="20" spans="1:52">
      <c r="A20" s="163"/>
      <c r="B20" s="93"/>
      <c r="C20" s="57"/>
      <c r="D20" s="69" t="s">
        <v>24</v>
      </c>
      <c r="E20" s="69" t="s">
        <v>25</v>
      </c>
      <c r="F20" s="23">
        <f>H20+J20+L20+N20</f>
        <v>390</v>
      </c>
      <c r="G20" s="23">
        <f>I20+K20+M20+O20</f>
        <v>390</v>
      </c>
      <c r="H20" s="23">
        <v>390</v>
      </c>
      <c r="I20" s="23">
        <v>390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98"/>
      <c r="Q20" s="99"/>
      <c r="R20" s="4"/>
      <c r="S20" s="21"/>
    </row>
    <row r="21" spans="1:52">
      <c r="A21" s="163"/>
      <c r="B21" s="93"/>
      <c r="C21" s="57"/>
      <c r="D21" s="69" t="s">
        <v>26</v>
      </c>
      <c r="E21" s="69" t="s">
        <v>25</v>
      </c>
      <c r="F21" s="23">
        <f>H21+J21+L21+N21</f>
        <v>2472.1</v>
      </c>
      <c r="G21" s="23">
        <f t="shared" ref="G21:G29" si="8">I21+K21+M21+O21</f>
        <v>2472.1</v>
      </c>
      <c r="H21" s="23">
        <v>2472.1</v>
      </c>
      <c r="I21" s="23">
        <v>2472.1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98"/>
      <c r="Q21" s="99"/>
      <c r="R21" s="4"/>
      <c r="S21" s="21"/>
    </row>
    <row r="22" spans="1:52">
      <c r="A22" s="163"/>
      <c r="B22" s="93"/>
      <c r="C22" s="1"/>
      <c r="D22" s="69" t="s">
        <v>27</v>
      </c>
      <c r="E22" s="69" t="s">
        <v>28</v>
      </c>
      <c r="F22" s="23">
        <f>H22+J22+L22+N22</f>
        <v>0</v>
      </c>
      <c r="G22" s="23">
        <f t="shared" si="8"/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98"/>
      <c r="Q22" s="99"/>
      <c r="R22" s="4"/>
      <c r="S22" s="21"/>
    </row>
    <row r="23" spans="1:52" ht="13.5" thickBot="1">
      <c r="A23" s="163"/>
      <c r="B23" s="93"/>
      <c r="C23" s="1"/>
      <c r="D23" s="69" t="s">
        <v>26</v>
      </c>
      <c r="E23" s="58" t="s">
        <v>28</v>
      </c>
      <c r="F23" s="45">
        <f t="shared" ref="F23:F29" si="9">H23+J23+L23+N23</f>
        <v>0</v>
      </c>
      <c r="G23" s="45">
        <f t="shared" si="8"/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98"/>
      <c r="Q23" s="99"/>
      <c r="R23" s="4"/>
      <c r="S23" s="21"/>
    </row>
    <row r="24" spans="1:52">
      <c r="A24" s="163"/>
      <c r="B24" s="93"/>
      <c r="C24" s="57" t="s">
        <v>200</v>
      </c>
      <c r="D24" s="68" t="s">
        <v>24</v>
      </c>
      <c r="E24" s="51" t="s">
        <v>29</v>
      </c>
      <c r="F24" s="52">
        <f>H24+J24+L24+N24</f>
        <v>1515</v>
      </c>
      <c r="G24" s="52">
        <f t="shared" si="8"/>
        <v>1515</v>
      </c>
      <c r="H24" s="52">
        <v>1515</v>
      </c>
      <c r="I24" s="52">
        <v>1515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3">
        <v>0</v>
      </c>
      <c r="P24" s="164"/>
      <c r="Q24" s="99"/>
      <c r="R24" s="4"/>
      <c r="S24" s="21"/>
    </row>
    <row r="25" spans="1:52" ht="27" customHeight="1" thickBot="1">
      <c r="A25" s="163"/>
      <c r="B25" s="93"/>
      <c r="C25" s="57" t="s">
        <v>219</v>
      </c>
      <c r="D25" s="68" t="s">
        <v>26</v>
      </c>
      <c r="E25" s="54" t="s">
        <v>29</v>
      </c>
      <c r="F25" s="46">
        <f>H25+J25+L25+N25</f>
        <v>28447.599999999999</v>
      </c>
      <c r="G25" s="46">
        <f t="shared" si="8"/>
        <v>28447.599999999999</v>
      </c>
      <c r="H25" s="46">
        <f>13426.7+13942.4-250.7</f>
        <v>27118.399999999998</v>
      </c>
      <c r="I25" s="46">
        <f>13426.7+13942.4-250.7</f>
        <v>27118.399999999998</v>
      </c>
      <c r="J25" s="46">
        <v>0</v>
      </c>
      <c r="K25" s="46">
        <v>0</v>
      </c>
      <c r="L25" s="46">
        <f>15271.6-13942.4</f>
        <v>1329.2000000000007</v>
      </c>
      <c r="M25" s="46">
        <f>15271.6-13942.4</f>
        <v>1329.2000000000007</v>
      </c>
      <c r="N25" s="46">
        <v>0</v>
      </c>
      <c r="O25" s="55">
        <v>0</v>
      </c>
      <c r="P25" s="164"/>
      <c r="Q25" s="99"/>
      <c r="R25" s="4"/>
      <c r="S25" s="21"/>
    </row>
    <row r="26" spans="1:52">
      <c r="A26" s="163"/>
      <c r="B26" s="93"/>
      <c r="C26" s="57"/>
      <c r="D26" s="68" t="s">
        <v>24</v>
      </c>
      <c r="E26" s="51" t="s">
        <v>30</v>
      </c>
      <c r="F26" s="52">
        <f>H26+J26+L26+N26</f>
        <v>5127.0199999999995</v>
      </c>
      <c r="G26" s="52">
        <f t="shared" si="8"/>
        <v>856.7</v>
      </c>
      <c r="H26" s="52">
        <f>4270.32+856.7</f>
        <v>5127.0199999999995</v>
      </c>
      <c r="I26" s="52">
        <v>856.7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3">
        <v>0</v>
      </c>
      <c r="P26" s="164"/>
      <c r="Q26" s="99"/>
      <c r="R26" s="4"/>
      <c r="S26" s="21"/>
    </row>
    <row r="27" spans="1:52" ht="13.5" thickBot="1">
      <c r="A27" s="163"/>
      <c r="B27" s="93"/>
      <c r="C27" s="57"/>
      <c r="D27" s="68" t="s">
        <v>26</v>
      </c>
      <c r="E27" s="54" t="s">
        <v>30</v>
      </c>
      <c r="F27" s="46">
        <f>H27+J27+L27+N27</f>
        <v>68875.399999999994</v>
      </c>
      <c r="G27" s="46">
        <f t="shared" si="8"/>
        <v>14018</v>
      </c>
      <c r="H27" s="46">
        <v>68875.399999999994</v>
      </c>
      <c r="I27" s="46">
        <v>14018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55">
        <v>0</v>
      </c>
      <c r="P27" s="164"/>
      <c r="Q27" s="99"/>
      <c r="R27" s="4"/>
      <c r="S27" s="21"/>
    </row>
    <row r="28" spans="1:52">
      <c r="A28" s="163"/>
      <c r="B28" s="93"/>
      <c r="C28" s="57"/>
      <c r="D28" s="69" t="s">
        <v>24</v>
      </c>
      <c r="E28" s="60" t="s">
        <v>31</v>
      </c>
      <c r="F28" s="50">
        <f t="shared" si="9"/>
        <v>422.5</v>
      </c>
      <c r="G28" s="50">
        <f t="shared" si="8"/>
        <v>0</v>
      </c>
      <c r="H28" s="50">
        <v>422.5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98"/>
      <c r="Q28" s="99"/>
      <c r="R28" s="4"/>
      <c r="S28" s="21"/>
    </row>
    <row r="29" spans="1:52">
      <c r="A29" s="163"/>
      <c r="B29" s="93"/>
      <c r="C29" s="57"/>
      <c r="D29" s="69" t="s">
        <v>26</v>
      </c>
      <c r="E29" s="69" t="s">
        <v>31</v>
      </c>
      <c r="F29" s="23">
        <f t="shared" si="9"/>
        <v>151030.39999999999</v>
      </c>
      <c r="G29" s="23">
        <f t="shared" si="8"/>
        <v>0</v>
      </c>
      <c r="H29" s="23">
        <v>151030.39999999999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98"/>
      <c r="Q29" s="99"/>
      <c r="R29" s="4"/>
      <c r="S29" s="21"/>
    </row>
    <row r="30" spans="1:52" ht="12.75" customHeight="1">
      <c r="A30" s="100" t="s">
        <v>32</v>
      </c>
      <c r="B30" s="92" t="s">
        <v>33</v>
      </c>
      <c r="C30" s="58"/>
      <c r="D30" s="22"/>
      <c r="E30" s="17" t="s">
        <v>22</v>
      </c>
      <c r="F30" s="19">
        <f t="shared" ref="F30:O30" si="10">SUM(F31:F35)</f>
        <v>60702.8</v>
      </c>
      <c r="G30" s="19">
        <f t="shared" si="10"/>
        <v>1782.8</v>
      </c>
      <c r="H30" s="19">
        <f t="shared" si="10"/>
        <v>60702.8</v>
      </c>
      <c r="I30" s="19">
        <f t="shared" si="10"/>
        <v>1782.8</v>
      </c>
      <c r="J30" s="19">
        <f t="shared" si="10"/>
        <v>0</v>
      </c>
      <c r="K30" s="19">
        <f t="shared" si="10"/>
        <v>0</v>
      </c>
      <c r="L30" s="19">
        <f t="shared" si="10"/>
        <v>0</v>
      </c>
      <c r="M30" s="19">
        <f t="shared" si="10"/>
        <v>0</v>
      </c>
      <c r="N30" s="19">
        <f t="shared" si="10"/>
        <v>0</v>
      </c>
      <c r="O30" s="19">
        <f t="shared" si="10"/>
        <v>0</v>
      </c>
      <c r="P30" s="96" t="s">
        <v>23</v>
      </c>
      <c r="Q30" s="97"/>
      <c r="R30" s="4"/>
      <c r="S30" s="5"/>
      <c r="T30" s="5"/>
    </row>
    <row r="31" spans="1:52">
      <c r="A31" s="101"/>
      <c r="B31" s="93"/>
      <c r="C31" s="59"/>
      <c r="D31" s="22" t="s">
        <v>27</v>
      </c>
      <c r="E31" s="22" t="s">
        <v>25</v>
      </c>
      <c r="F31" s="23">
        <f t="shared" ref="F31:G35" si="11">H31+J31+L31+N31</f>
        <v>0</v>
      </c>
      <c r="G31" s="23">
        <f t="shared" si="11"/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  <c r="P31" s="98"/>
      <c r="Q31" s="99"/>
      <c r="R31" s="4"/>
      <c r="S31" s="21"/>
    </row>
    <row r="32" spans="1:52" ht="38.25">
      <c r="A32" s="101"/>
      <c r="B32" s="93"/>
      <c r="C32" s="59" t="s">
        <v>200</v>
      </c>
      <c r="D32" s="22" t="s">
        <v>34</v>
      </c>
      <c r="E32" s="22" t="s">
        <v>28</v>
      </c>
      <c r="F32" s="23">
        <f t="shared" si="11"/>
        <v>1782.8</v>
      </c>
      <c r="G32" s="23">
        <f t="shared" si="11"/>
        <v>1782.8</v>
      </c>
      <c r="H32" s="23">
        <v>1782.8</v>
      </c>
      <c r="I32" s="23">
        <v>1782.8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  <c r="P32" s="98"/>
      <c r="Q32" s="99"/>
      <c r="R32" s="4"/>
    </row>
    <row r="33" spans="1:20">
      <c r="A33" s="101"/>
      <c r="B33" s="93"/>
      <c r="C33" s="59"/>
      <c r="D33" s="22" t="s">
        <v>26</v>
      </c>
      <c r="E33" s="22" t="s">
        <v>29</v>
      </c>
      <c r="F33" s="23">
        <f t="shared" si="11"/>
        <v>0</v>
      </c>
      <c r="G33" s="23">
        <f t="shared" si="11"/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4">
        <v>0</v>
      </c>
      <c r="P33" s="98"/>
      <c r="Q33" s="99"/>
      <c r="R33" s="4"/>
    </row>
    <row r="34" spans="1:20">
      <c r="A34" s="101"/>
      <c r="B34" s="93"/>
      <c r="C34" s="59"/>
      <c r="D34" s="22"/>
      <c r="E34" s="22" t="s">
        <v>30</v>
      </c>
      <c r="F34" s="23">
        <f t="shared" si="11"/>
        <v>58920</v>
      </c>
      <c r="G34" s="23">
        <f t="shared" si="11"/>
        <v>0</v>
      </c>
      <c r="H34" s="23">
        <v>58920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  <c r="P34" s="98"/>
      <c r="Q34" s="99"/>
      <c r="R34" s="4"/>
    </row>
    <row r="35" spans="1:20">
      <c r="A35" s="101"/>
      <c r="B35" s="93"/>
      <c r="C35" s="59"/>
      <c r="D35" s="22"/>
      <c r="E35" s="22" t="s">
        <v>31</v>
      </c>
      <c r="F35" s="23">
        <f t="shared" si="11"/>
        <v>0</v>
      </c>
      <c r="G35" s="23">
        <f t="shared" si="11"/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4">
        <v>0</v>
      </c>
      <c r="P35" s="98"/>
      <c r="Q35" s="99"/>
      <c r="R35" s="4"/>
    </row>
    <row r="36" spans="1:20" ht="12.75" customHeight="1">
      <c r="A36" s="100" t="s">
        <v>35</v>
      </c>
      <c r="B36" s="92" t="s">
        <v>36</v>
      </c>
      <c r="C36" s="92"/>
      <c r="D36" s="22"/>
      <c r="E36" s="18" t="s">
        <v>22</v>
      </c>
      <c r="F36" s="19">
        <f t="shared" ref="F36:O36" si="12">SUM(F37:F42)</f>
        <v>0</v>
      </c>
      <c r="G36" s="19">
        <f t="shared" si="12"/>
        <v>0</v>
      </c>
      <c r="H36" s="19">
        <f t="shared" si="12"/>
        <v>0</v>
      </c>
      <c r="I36" s="19">
        <f t="shared" si="12"/>
        <v>0</v>
      </c>
      <c r="J36" s="19">
        <f t="shared" si="12"/>
        <v>0</v>
      </c>
      <c r="K36" s="19">
        <f t="shared" si="12"/>
        <v>0</v>
      </c>
      <c r="L36" s="19">
        <f t="shared" si="12"/>
        <v>0</v>
      </c>
      <c r="M36" s="19">
        <f t="shared" si="12"/>
        <v>0</v>
      </c>
      <c r="N36" s="19">
        <f t="shared" si="12"/>
        <v>0</v>
      </c>
      <c r="O36" s="19">
        <f t="shared" si="12"/>
        <v>0</v>
      </c>
      <c r="P36" s="96" t="s">
        <v>23</v>
      </c>
      <c r="Q36" s="97"/>
      <c r="R36" s="4"/>
      <c r="S36" s="5"/>
      <c r="T36" s="5"/>
    </row>
    <row r="37" spans="1:20">
      <c r="A37" s="101"/>
      <c r="B37" s="93"/>
      <c r="C37" s="93"/>
      <c r="D37" s="22"/>
      <c r="E37" s="22" t="s">
        <v>25</v>
      </c>
      <c r="F37" s="23">
        <f t="shared" ref="F37:G42" si="13">H37+J37+L37+N37</f>
        <v>0</v>
      </c>
      <c r="G37" s="23">
        <f t="shared" si="13"/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4">
        <v>0</v>
      </c>
      <c r="P37" s="98"/>
      <c r="Q37" s="99"/>
      <c r="R37" s="4"/>
    </row>
    <row r="38" spans="1:20">
      <c r="A38" s="101"/>
      <c r="B38" s="93"/>
      <c r="C38" s="93"/>
      <c r="D38" s="22"/>
      <c r="E38" s="22" t="s">
        <v>28</v>
      </c>
      <c r="F38" s="23">
        <f t="shared" si="13"/>
        <v>0</v>
      </c>
      <c r="G38" s="23">
        <f t="shared" si="13"/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4">
        <v>0</v>
      </c>
      <c r="P38" s="98"/>
      <c r="Q38" s="99"/>
      <c r="R38" s="4"/>
    </row>
    <row r="39" spans="1:20">
      <c r="A39" s="101"/>
      <c r="B39" s="93"/>
      <c r="C39" s="93"/>
      <c r="D39" s="22"/>
      <c r="E39" s="22" t="s">
        <v>29</v>
      </c>
      <c r="F39" s="23">
        <f t="shared" si="13"/>
        <v>0</v>
      </c>
      <c r="G39" s="23">
        <f t="shared" si="13"/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4">
        <v>0</v>
      </c>
      <c r="P39" s="98"/>
      <c r="Q39" s="99"/>
      <c r="R39" s="4"/>
    </row>
    <row r="40" spans="1:20">
      <c r="A40" s="101"/>
      <c r="B40" s="93"/>
      <c r="C40" s="93"/>
      <c r="D40" s="22"/>
      <c r="E40" s="22" t="s">
        <v>30</v>
      </c>
      <c r="F40" s="23">
        <f t="shared" si="13"/>
        <v>0</v>
      </c>
      <c r="G40" s="23">
        <f t="shared" si="13"/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4">
        <v>0</v>
      </c>
      <c r="P40" s="98"/>
      <c r="Q40" s="99"/>
      <c r="R40" s="4"/>
    </row>
    <row r="41" spans="1:20">
      <c r="A41" s="101"/>
      <c r="B41" s="93"/>
      <c r="C41" s="93"/>
      <c r="D41" s="22"/>
      <c r="E41" s="22" t="s">
        <v>30</v>
      </c>
      <c r="F41" s="23">
        <f t="shared" si="13"/>
        <v>0</v>
      </c>
      <c r="G41" s="23">
        <f t="shared" si="13"/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4">
        <v>0</v>
      </c>
      <c r="P41" s="98"/>
      <c r="Q41" s="99"/>
      <c r="R41" s="4"/>
    </row>
    <row r="42" spans="1:20">
      <c r="A42" s="101"/>
      <c r="B42" s="93"/>
      <c r="C42" s="93"/>
      <c r="D42" s="22"/>
      <c r="E42" s="22" t="s">
        <v>31</v>
      </c>
      <c r="F42" s="23">
        <f t="shared" si="13"/>
        <v>0</v>
      </c>
      <c r="G42" s="23">
        <f t="shared" si="13"/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4">
        <v>0</v>
      </c>
      <c r="P42" s="98"/>
      <c r="Q42" s="99"/>
      <c r="R42" s="4"/>
    </row>
    <row r="43" spans="1:20" ht="12.75" customHeight="1">
      <c r="A43" s="118" t="s">
        <v>37</v>
      </c>
      <c r="B43" s="92" t="s">
        <v>38</v>
      </c>
      <c r="C43" s="92"/>
      <c r="D43" s="22"/>
      <c r="E43" s="18" t="s">
        <v>22</v>
      </c>
      <c r="F43" s="19">
        <f t="shared" ref="F43:O43" si="14">SUM(F44:F48)</f>
        <v>0</v>
      </c>
      <c r="G43" s="19">
        <f t="shared" si="14"/>
        <v>0</v>
      </c>
      <c r="H43" s="19">
        <f t="shared" si="14"/>
        <v>0</v>
      </c>
      <c r="I43" s="19">
        <f t="shared" si="14"/>
        <v>0</v>
      </c>
      <c r="J43" s="19">
        <f t="shared" si="14"/>
        <v>0</v>
      </c>
      <c r="K43" s="19">
        <f t="shared" si="14"/>
        <v>0</v>
      </c>
      <c r="L43" s="19">
        <f t="shared" si="14"/>
        <v>0</v>
      </c>
      <c r="M43" s="19">
        <f t="shared" si="14"/>
        <v>0</v>
      </c>
      <c r="N43" s="19">
        <f t="shared" si="14"/>
        <v>0</v>
      </c>
      <c r="O43" s="19">
        <f t="shared" si="14"/>
        <v>0</v>
      </c>
      <c r="P43" s="96" t="s">
        <v>23</v>
      </c>
      <c r="Q43" s="97"/>
      <c r="R43" s="4"/>
    </row>
    <row r="44" spans="1:20">
      <c r="A44" s="119"/>
      <c r="B44" s="93"/>
      <c r="C44" s="93"/>
      <c r="D44" s="22"/>
      <c r="E44" s="22" t="s">
        <v>25</v>
      </c>
      <c r="F44" s="23">
        <f t="shared" ref="F44:G48" si="15">H44+J44+L44+N44</f>
        <v>0</v>
      </c>
      <c r="G44" s="23">
        <f t="shared" si="15"/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98"/>
      <c r="Q44" s="99"/>
      <c r="R44" s="4"/>
    </row>
    <row r="45" spans="1:20">
      <c r="A45" s="119"/>
      <c r="B45" s="93"/>
      <c r="C45" s="93"/>
      <c r="D45" s="22"/>
      <c r="E45" s="22" t="s">
        <v>28</v>
      </c>
      <c r="F45" s="23">
        <f t="shared" si="15"/>
        <v>0</v>
      </c>
      <c r="G45" s="23">
        <f t="shared" si="15"/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98"/>
      <c r="Q45" s="99"/>
      <c r="R45" s="4"/>
    </row>
    <row r="46" spans="1:20">
      <c r="A46" s="119"/>
      <c r="B46" s="93"/>
      <c r="C46" s="93"/>
      <c r="D46" s="22"/>
      <c r="E46" s="22" t="s">
        <v>29</v>
      </c>
      <c r="F46" s="23">
        <f t="shared" si="15"/>
        <v>0</v>
      </c>
      <c r="G46" s="23">
        <f t="shared" si="15"/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98"/>
      <c r="Q46" s="99"/>
      <c r="R46" s="4"/>
    </row>
    <row r="47" spans="1:20">
      <c r="A47" s="119"/>
      <c r="B47" s="93"/>
      <c r="C47" s="93"/>
      <c r="D47" s="22"/>
      <c r="E47" s="22" t="s">
        <v>30</v>
      </c>
      <c r="F47" s="23">
        <f t="shared" si="15"/>
        <v>0</v>
      </c>
      <c r="G47" s="23">
        <f t="shared" si="15"/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98"/>
      <c r="Q47" s="99"/>
      <c r="R47" s="4"/>
    </row>
    <row r="48" spans="1:20">
      <c r="A48" s="119"/>
      <c r="B48" s="93"/>
      <c r="C48" s="93"/>
      <c r="D48" s="22"/>
      <c r="E48" s="22" t="s">
        <v>31</v>
      </c>
      <c r="F48" s="23">
        <f t="shared" si="15"/>
        <v>0</v>
      </c>
      <c r="G48" s="23">
        <f t="shared" si="15"/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98"/>
      <c r="Q48" s="99"/>
      <c r="R48" s="4"/>
    </row>
    <row r="49" spans="1:18" ht="12.75" customHeight="1">
      <c r="A49" s="118" t="s">
        <v>39</v>
      </c>
      <c r="B49" s="92" t="s">
        <v>40</v>
      </c>
      <c r="C49" s="26"/>
      <c r="D49" s="69"/>
      <c r="E49" s="18" t="s">
        <v>22</v>
      </c>
      <c r="F49" s="19">
        <f t="shared" ref="F49:O49" si="16">SUM(F50:F55)</f>
        <v>2160.3000000000002</v>
      </c>
      <c r="G49" s="19">
        <f t="shared" si="16"/>
        <v>2160.3000000000002</v>
      </c>
      <c r="H49" s="19">
        <f t="shared" si="16"/>
        <v>2160.3000000000002</v>
      </c>
      <c r="I49" s="19">
        <f t="shared" si="16"/>
        <v>2160.3000000000002</v>
      </c>
      <c r="J49" s="19">
        <f t="shared" si="16"/>
        <v>0</v>
      </c>
      <c r="K49" s="19">
        <f t="shared" si="16"/>
        <v>0</v>
      </c>
      <c r="L49" s="19">
        <f t="shared" si="16"/>
        <v>0</v>
      </c>
      <c r="M49" s="19">
        <f t="shared" si="16"/>
        <v>0</v>
      </c>
      <c r="N49" s="19">
        <f t="shared" si="16"/>
        <v>0</v>
      </c>
      <c r="O49" s="19">
        <f t="shared" si="16"/>
        <v>0</v>
      </c>
      <c r="P49" s="96" t="s">
        <v>23</v>
      </c>
      <c r="Q49" s="97"/>
      <c r="R49" s="4"/>
    </row>
    <row r="50" spans="1:18">
      <c r="A50" s="119"/>
      <c r="B50" s="93"/>
      <c r="C50" s="26"/>
      <c r="D50" s="69"/>
      <c r="E50" s="22" t="s">
        <v>25</v>
      </c>
      <c r="F50" s="23">
        <f t="shared" ref="F50:G55" si="17">H50+J50+L50+N50</f>
        <v>0</v>
      </c>
      <c r="G50" s="23">
        <f t="shared" si="17"/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98"/>
      <c r="Q50" s="99"/>
      <c r="R50" s="4"/>
    </row>
    <row r="51" spans="1:18">
      <c r="A51" s="119"/>
      <c r="B51" s="93"/>
      <c r="C51" s="59" t="s">
        <v>201</v>
      </c>
      <c r="D51" s="69" t="s">
        <v>41</v>
      </c>
      <c r="E51" s="22" t="s">
        <v>28</v>
      </c>
      <c r="F51" s="23">
        <f>H51+J51+L51+N51</f>
        <v>2091.3000000000002</v>
      </c>
      <c r="G51" s="23">
        <f>I51+K51+M51+O51</f>
        <v>2091.3000000000002</v>
      </c>
      <c r="H51" s="23">
        <v>2091.3000000000002</v>
      </c>
      <c r="I51" s="23">
        <v>2091.3000000000002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98"/>
      <c r="Q51" s="99"/>
      <c r="R51" s="4"/>
    </row>
    <row r="52" spans="1:18">
      <c r="A52" s="119"/>
      <c r="B52" s="93"/>
      <c r="C52" s="59" t="s">
        <v>201</v>
      </c>
      <c r="D52" s="69" t="s">
        <v>27</v>
      </c>
      <c r="E52" s="22" t="s">
        <v>28</v>
      </c>
      <c r="F52" s="23">
        <f t="shared" si="17"/>
        <v>69</v>
      </c>
      <c r="G52" s="23">
        <f t="shared" si="17"/>
        <v>69</v>
      </c>
      <c r="H52" s="23">
        <v>69</v>
      </c>
      <c r="I52" s="23">
        <v>69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98"/>
      <c r="Q52" s="99"/>
      <c r="R52" s="4"/>
    </row>
    <row r="53" spans="1:18">
      <c r="A53" s="119"/>
      <c r="B53" s="93"/>
      <c r="C53" s="26"/>
      <c r="D53" s="69"/>
      <c r="E53" s="22" t="s">
        <v>29</v>
      </c>
      <c r="F53" s="23">
        <f t="shared" si="17"/>
        <v>0</v>
      </c>
      <c r="G53" s="23">
        <f t="shared" si="17"/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98"/>
      <c r="Q53" s="99"/>
      <c r="R53" s="4"/>
    </row>
    <row r="54" spans="1:18">
      <c r="A54" s="119"/>
      <c r="B54" s="93"/>
      <c r="C54" s="26"/>
      <c r="D54" s="69"/>
      <c r="E54" s="22" t="s">
        <v>30</v>
      </c>
      <c r="F54" s="23">
        <f t="shared" si="17"/>
        <v>0</v>
      </c>
      <c r="G54" s="23">
        <f t="shared" si="17"/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98"/>
      <c r="Q54" s="99"/>
      <c r="R54" s="4"/>
    </row>
    <row r="55" spans="1:18">
      <c r="A55" s="119"/>
      <c r="B55" s="93"/>
      <c r="C55" s="26"/>
      <c r="D55" s="22"/>
      <c r="E55" s="22" t="s">
        <v>31</v>
      </c>
      <c r="F55" s="23">
        <f t="shared" si="17"/>
        <v>0</v>
      </c>
      <c r="G55" s="23">
        <f t="shared" si="17"/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98"/>
      <c r="Q55" s="99"/>
      <c r="R55" s="4"/>
    </row>
    <row r="56" spans="1:18" ht="12.75" customHeight="1">
      <c r="A56" s="118" t="s">
        <v>191</v>
      </c>
      <c r="B56" s="92" t="s">
        <v>193</v>
      </c>
      <c r="C56" s="25"/>
      <c r="D56" s="69"/>
      <c r="E56" s="18" t="s">
        <v>22</v>
      </c>
      <c r="F56" s="19">
        <f t="shared" ref="F56:O56" si="18">SUM(F57:F61)</f>
        <v>98</v>
      </c>
      <c r="G56" s="19">
        <f t="shared" si="18"/>
        <v>98</v>
      </c>
      <c r="H56" s="19">
        <f t="shared" si="18"/>
        <v>98</v>
      </c>
      <c r="I56" s="19">
        <f t="shared" si="18"/>
        <v>98</v>
      </c>
      <c r="J56" s="19">
        <f t="shared" si="18"/>
        <v>0</v>
      </c>
      <c r="K56" s="19">
        <f t="shared" si="18"/>
        <v>0</v>
      </c>
      <c r="L56" s="19">
        <f t="shared" si="18"/>
        <v>0</v>
      </c>
      <c r="M56" s="19">
        <f t="shared" si="18"/>
        <v>0</v>
      </c>
      <c r="N56" s="19">
        <f t="shared" si="18"/>
        <v>0</v>
      </c>
      <c r="O56" s="19">
        <f t="shared" si="18"/>
        <v>0</v>
      </c>
      <c r="P56" s="96" t="s">
        <v>23</v>
      </c>
      <c r="Q56" s="97"/>
      <c r="R56" s="4"/>
    </row>
    <row r="57" spans="1:18">
      <c r="A57" s="119"/>
      <c r="B57" s="93"/>
      <c r="C57" s="26"/>
      <c r="D57" s="69"/>
      <c r="E57" s="22" t="s">
        <v>25</v>
      </c>
      <c r="F57" s="23">
        <f t="shared" ref="F57:G61" si="19">H57+J57+L57+N57</f>
        <v>0</v>
      </c>
      <c r="G57" s="23">
        <f t="shared" si="19"/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98"/>
      <c r="Q57" s="99"/>
      <c r="R57" s="4"/>
    </row>
    <row r="58" spans="1:18" ht="76.5">
      <c r="A58" s="119"/>
      <c r="B58" s="93"/>
      <c r="C58" s="59" t="s">
        <v>200</v>
      </c>
      <c r="D58" s="69" t="s">
        <v>194</v>
      </c>
      <c r="E58" s="22" t="s">
        <v>28</v>
      </c>
      <c r="F58" s="23">
        <f t="shared" si="19"/>
        <v>98</v>
      </c>
      <c r="G58" s="23">
        <f t="shared" si="19"/>
        <v>98</v>
      </c>
      <c r="H58" s="23">
        <v>98</v>
      </c>
      <c r="I58" s="23">
        <v>98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98"/>
      <c r="Q58" s="99"/>
      <c r="R58" s="4"/>
    </row>
    <row r="59" spans="1:18">
      <c r="A59" s="119"/>
      <c r="B59" s="93"/>
      <c r="C59" s="26"/>
      <c r="D59" s="69"/>
      <c r="E59" s="22" t="s">
        <v>29</v>
      </c>
      <c r="F59" s="23">
        <f t="shared" si="19"/>
        <v>0</v>
      </c>
      <c r="G59" s="23">
        <f t="shared" si="19"/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98"/>
      <c r="Q59" s="99"/>
      <c r="R59" s="4"/>
    </row>
    <row r="60" spans="1:18">
      <c r="A60" s="119"/>
      <c r="B60" s="93"/>
      <c r="C60" s="26"/>
      <c r="D60" s="69"/>
      <c r="E60" s="22" t="s">
        <v>30</v>
      </c>
      <c r="F60" s="23">
        <f t="shared" si="19"/>
        <v>0</v>
      </c>
      <c r="G60" s="23">
        <f t="shared" si="19"/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98"/>
      <c r="Q60" s="99"/>
      <c r="R60" s="4"/>
    </row>
    <row r="61" spans="1:18">
      <c r="A61" s="119"/>
      <c r="B61" s="93"/>
      <c r="C61" s="26"/>
      <c r="D61" s="22"/>
      <c r="E61" s="22" t="s">
        <v>31</v>
      </c>
      <c r="F61" s="23">
        <f t="shared" si="19"/>
        <v>0</v>
      </c>
      <c r="G61" s="23">
        <f t="shared" si="19"/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98"/>
      <c r="Q61" s="99"/>
      <c r="R61" s="4"/>
    </row>
    <row r="62" spans="1:18" ht="12.75" customHeight="1">
      <c r="A62" s="165" t="s">
        <v>192</v>
      </c>
      <c r="B62" s="92" t="s">
        <v>42</v>
      </c>
      <c r="C62" s="92"/>
      <c r="D62" s="69"/>
      <c r="E62" s="17" t="s">
        <v>22</v>
      </c>
      <c r="F62" s="19">
        <f t="shared" ref="F62:O62" si="20">SUM(F63:F68)</f>
        <v>0</v>
      </c>
      <c r="G62" s="19">
        <f t="shared" si="20"/>
        <v>0</v>
      </c>
      <c r="H62" s="19">
        <f t="shared" si="20"/>
        <v>0</v>
      </c>
      <c r="I62" s="19">
        <f t="shared" si="20"/>
        <v>0</v>
      </c>
      <c r="J62" s="19">
        <f t="shared" si="20"/>
        <v>0</v>
      </c>
      <c r="K62" s="19">
        <f t="shared" si="20"/>
        <v>0</v>
      </c>
      <c r="L62" s="19">
        <f t="shared" si="20"/>
        <v>0</v>
      </c>
      <c r="M62" s="19">
        <f t="shared" si="20"/>
        <v>0</v>
      </c>
      <c r="N62" s="19">
        <f t="shared" si="20"/>
        <v>0</v>
      </c>
      <c r="O62" s="19">
        <f t="shared" si="20"/>
        <v>0</v>
      </c>
      <c r="P62" s="96" t="s">
        <v>23</v>
      </c>
      <c r="Q62" s="97"/>
      <c r="R62" s="4"/>
    </row>
    <row r="63" spans="1:18">
      <c r="A63" s="166"/>
      <c r="B63" s="93"/>
      <c r="C63" s="93"/>
      <c r="D63" s="69"/>
      <c r="E63" s="69" t="s">
        <v>25</v>
      </c>
      <c r="F63" s="23">
        <f t="shared" ref="F63:G68" si="21">H63+J63+L63+N63</f>
        <v>0</v>
      </c>
      <c r="G63" s="23">
        <f t="shared" si="21"/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98"/>
      <c r="Q63" s="99"/>
      <c r="R63" s="4"/>
    </row>
    <row r="64" spans="1:18">
      <c r="A64" s="166"/>
      <c r="B64" s="93"/>
      <c r="C64" s="93"/>
      <c r="D64" s="69"/>
      <c r="E64" s="69" t="s">
        <v>28</v>
      </c>
      <c r="F64" s="23">
        <f t="shared" si="21"/>
        <v>0</v>
      </c>
      <c r="G64" s="23">
        <f t="shared" si="21"/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98"/>
      <c r="Q64" s="99"/>
      <c r="R64" s="4"/>
    </row>
    <row r="65" spans="1:20">
      <c r="A65" s="166"/>
      <c r="B65" s="93"/>
      <c r="C65" s="93"/>
      <c r="D65" s="69"/>
      <c r="E65" s="69" t="s">
        <v>29</v>
      </c>
      <c r="F65" s="23">
        <f>H65+J65+L65+N65</f>
        <v>0</v>
      </c>
      <c r="G65" s="23">
        <f>I65+K65+M65+O65</f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98"/>
      <c r="Q65" s="99"/>
      <c r="R65" s="4"/>
    </row>
    <row r="66" spans="1:20">
      <c r="A66" s="166"/>
      <c r="B66" s="93"/>
      <c r="C66" s="93"/>
      <c r="D66" s="69"/>
      <c r="E66" s="69" t="s">
        <v>29</v>
      </c>
      <c r="F66" s="23">
        <f t="shared" si="21"/>
        <v>0</v>
      </c>
      <c r="G66" s="23">
        <f t="shared" si="21"/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98"/>
      <c r="Q66" s="99"/>
      <c r="R66" s="4"/>
    </row>
    <row r="67" spans="1:20">
      <c r="A67" s="166"/>
      <c r="B67" s="93"/>
      <c r="C67" s="93"/>
      <c r="D67" s="69"/>
      <c r="E67" s="69" t="s">
        <v>30</v>
      </c>
      <c r="F67" s="23">
        <f t="shared" si="21"/>
        <v>0</v>
      </c>
      <c r="G67" s="23">
        <f t="shared" si="21"/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98"/>
      <c r="Q67" s="99"/>
      <c r="R67" s="4"/>
    </row>
    <row r="68" spans="1:20">
      <c r="A68" s="166"/>
      <c r="B68" s="93"/>
      <c r="C68" s="93"/>
      <c r="D68" s="69"/>
      <c r="E68" s="69" t="s">
        <v>31</v>
      </c>
      <c r="F68" s="23">
        <f t="shared" si="21"/>
        <v>0</v>
      </c>
      <c r="G68" s="23">
        <f t="shared" si="21"/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98"/>
      <c r="Q68" s="99"/>
      <c r="R68" s="4"/>
    </row>
    <row r="69" spans="1:20">
      <c r="A69" s="138" t="s">
        <v>43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46"/>
      <c r="R69" s="4"/>
    </row>
    <row r="70" spans="1:20" ht="12.75" customHeight="1">
      <c r="A70" s="162" t="s">
        <v>44</v>
      </c>
      <c r="B70" s="92" t="s">
        <v>45</v>
      </c>
      <c r="C70" s="92"/>
      <c r="D70" s="69"/>
      <c r="E70" s="18" t="s">
        <v>22</v>
      </c>
      <c r="F70" s="19">
        <f t="shared" ref="F70:O70" si="22">SUM(F71:F75)</f>
        <v>0</v>
      </c>
      <c r="G70" s="19">
        <f t="shared" si="22"/>
        <v>0</v>
      </c>
      <c r="H70" s="19">
        <f t="shared" si="22"/>
        <v>0</v>
      </c>
      <c r="I70" s="19">
        <f t="shared" si="22"/>
        <v>0</v>
      </c>
      <c r="J70" s="19">
        <f t="shared" si="22"/>
        <v>0</v>
      </c>
      <c r="K70" s="19">
        <f t="shared" si="22"/>
        <v>0</v>
      </c>
      <c r="L70" s="19">
        <f t="shared" si="22"/>
        <v>0</v>
      </c>
      <c r="M70" s="19">
        <f t="shared" si="22"/>
        <v>0</v>
      </c>
      <c r="N70" s="19">
        <f t="shared" si="22"/>
        <v>0</v>
      </c>
      <c r="O70" s="19">
        <f t="shared" si="22"/>
        <v>0</v>
      </c>
      <c r="P70" s="96" t="s">
        <v>23</v>
      </c>
      <c r="Q70" s="97"/>
      <c r="R70" s="4"/>
      <c r="S70" s="5"/>
      <c r="T70" s="5"/>
    </row>
    <row r="71" spans="1:20">
      <c r="A71" s="163"/>
      <c r="B71" s="93"/>
      <c r="C71" s="93"/>
      <c r="D71" s="69"/>
      <c r="E71" s="22" t="s">
        <v>25</v>
      </c>
      <c r="F71" s="23">
        <f t="shared" ref="F71:G75" si="23">H71+J71+L71+N71</f>
        <v>0</v>
      </c>
      <c r="G71" s="23">
        <f t="shared" si="23"/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4">
        <v>0</v>
      </c>
      <c r="P71" s="98"/>
      <c r="Q71" s="99"/>
      <c r="R71" s="4"/>
    </row>
    <row r="72" spans="1:20">
      <c r="A72" s="163"/>
      <c r="B72" s="93"/>
      <c r="C72" s="93"/>
      <c r="D72" s="69"/>
      <c r="E72" s="22" t="s">
        <v>28</v>
      </c>
      <c r="F72" s="23">
        <f t="shared" si="23"/>
        <v>0</v>
      </c>
      <c r="G72" s="23">
        <f t="shared" si="23"/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4">
        <v>0</v>
      </c>
      <c r="P72" s="98"/>
      <c r="Q72" s="99"/>
      <c r="R72" s="4"/>
    </row>
    <row r="73" spans="1:20">
      <c r="A73" s="163"/>
      <c r="B73" s="93"/>
      <c r="C73" s="93"/>
      <c r="D73" s="69"/>
      <c r="E73" s="22" t="s">
        <v>29</v>
      </c>
      <c r="F73" s="23">
        <f t="shared" si="23"/>
        <v>0</v>
      </c>
      <c r="G73" s="23">
        <f t="shared" si="23"/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4">
        <v>0</v>
      </c>
      <c r="P73" s="98"/>
      <c r="Q73" s="99"/>
      <c r="R73" s="4"/>
    </row>
    <row r="74" spans="1:20">
      <c r="A74" s="163"/>
      <c r="B74" s="93"/>
      <c r="C74" s="93"/>
      <c r="D74" s="69"/>
      <c r="E74" s="22" t="s">
        <v>30</v>
      </c>
      <c r="F74" s="23">
        <f t="shared" si="23"/>
        <v>0</v>
      </c>
      <c r="G74" s="23">
        <f t="shared" si="23"/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4">
        <v>0</v>
      </c>
      <c r="P74" s="98"/>
      <c r="Q74" s="99"/>
      <c r="R74" s="4"/>
    </row>
    <row r="75" spans="1:20">
      <c r="A75" s="163"/>
      <c r="B75" s="93"/>
      <c r="C75" s="93"/>
      <c r="D75" s="69"/>
      <c r="E75" s="22" t="s">
        <v>31</v>
      </c>
      <c r="F75" s="23">
        <f t="shared" si="23"/>
        <v>0</v>
      </c>
      <c r="G75" s="23">
        <f t="shared" si="23"/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4">
        <v>0</v>
      </c>
      <c r="P75" s="98"/>
      <c r="Q75" s="99"/>
      <c r="R75" s="4"/>
    </row>
    <row r="76" spans="1:20" ht="12.75" customHeight="1">
      <c r="A76" s="100" t="s">
        <v>46</v>
      </c>
      <c r="B76" s="92" t="s">
        <v>47</v>
      </c>
      <c r="C76" s="92"/>
      <c r="D76" s="69"/>
      <c r="E76" s="18" t="s">
        <v>22</v>
      </c>
      <c r="F76" s="19">
        <f t="shared" ref="F76:O76" si="24">SUM(F77:F81)</f>
        <v>0</v>
      </c>
      <c r="G76" s="19">
        <f t="shared" si="24"/>
        <v>0</v>
      </c>
      <c r="H76" s="19">
        <f t="shared" si="24"/>
        <v>0</v>
      </c>
      <c r="I76" s="19">
        <f t="shared" si="24"/>
        <v>0</v>
      </c>
      <c r="J76" s="19">
        <f t="shared" si="24"/>
        <v>0</v>
      </c>
      <c r="K76" s="19">
        <f t="shared" si="24"/>
        <v>0</v>
      </c>
      <c r="L76" s="19">
        <f t="shared" si="24"/>
        <v>0</v>
      </c>
      <c r="M76" s="19">
        <f t="shared" si="24"/>
        <v>0</v>
      </c>
      <c r="N76" s="19">
        <f t="shared" si="24"/>
        <v>0</v>
      </c>
      <c r="O76" s="19">
        <f t="shared" si="24"/>
        <v>0</v>
      </c>
      <c r="P76" s="96" t="s">
        <v>23</v>
      </c>
      <c r="Q76" s="97"/>
      <c r="R76" s="4"/>
    </row>
    <row r="77" spans="1:20">
      <c r="A77" s="101"/>
      <c r="B77" s="93"/>
      <c r="C77" s="93"/>
      <c r="D77" s="69"/>
      <c r="E77" s="22" t="s">
        <v>25</v>
      </c>
      <c r="F77" s="23">
        <f t="shared" ref="F77:G81" si="25">H77+J77+L77+N77</f>
        <v>0</v>
      </c>
      <c r="G77" s="23">
        <f t="shared" si="25"/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4">
        <v>0</v>
      </c>
      <c r="P77" s="98"/>
      <c r="Q77" s="99"/>
      <c r="R77" s="4"/>
    </row>
    <row r="78" spans="1:20">
      <c r="A78" s="101"/>
      <c r="B78" s="93"/>
      <c r="C78" s="93"/>
      <c r="D78" s="27"/>
      <c r="E78" s="69" t="s">
        <v>28</v>
      </c>
      <c r="F78" s="23">
        <f t="shared" si="25"/>
        <v>0</v>
      </c>
      <c r="G78" s="23">
        <f t="shared" si="25"/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4">
        <v>0</v>
      </c>
      <c r="P78" s="98"/>
      <c r="Q78" s="99"/>
      <c r="R78" s="4"/>
    </row>
    <row r="79" spans="1:20">
      <c r="A79" s="101"/>
      <c r="B79" s="93"/>
      <c r="C79" s="93"/>
      <c r="D79" s="69"/>
      <c r="E79" s="22" t="s">
        <v>29</v>
      </c>
      <c r="F79" s="23">
        <f t="shared" si="25"/>
        <v>0</v>
      </c>
      <c r="G79" s="23">
        <f t="shared" si="25"/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4">
        <v>0</v>
      </c>
      <c r="P79" s="98"/>
      <c r="Q79" s="99"/>
      <c r="R79" s="4"/>
    </row>
    <row r="80" spans="1:20">
      <c r="A80" s="101"/>
      <c r="B80" s="93"/>
      <c r="C80" s="93"/>
      <c r="D80" s="69"/>
      <c r="E80" s="22" t="s">
        <v>30</v>
      </c>
      <c r="F80" s="23">
        <f t="shared" si="25"/>
        <v>0</v>
      </c>
      <c r="G80" s="23">
        <f t="shared" si="25"/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4">
        <v>0</v>
      </c>
      <c r="P80" s="98"/>
      <c r="Q80" s="99"/>
      <c r="R80" s="4"/>
    </row>
    <row r="81" spans="1:18">
      <c r="A81" s="101"/>
      <c r="B81" s="93"/>
      <c r="C81" s="93"/>
      <c r="D81" s="69"/>
      <c r="E81" s="22" t="s">
        <v>31</v>
      </c>
      <c r="F81" s="23">
        <f t="shared" si="25"/>
        <v>0</v>
      </c>
      <c r="G81" s="23">
        <f t="shared" si="25"/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4">
        <v>0</v>
      </c>
      <c r="P81" s="98"/>
      <c r="Q81" s="99"/>
      <c r="R81" s="4"/>
    </row>
    <row r="82" spans="1:18" ht="12.75" customHeight="1">
      <c r="A82" s="100" t="s">
        <v>48</v>
      </c>
      <c r="B82" s="92" t="s">
        <v>49</v>
      </c>
      <c r="C82" s="25"/>
      <c r="D82" s="69"/>
      <c r="E82" s="18" t="s">
        <v>22</v>
      </c>
      <c r="F82" s="19">
        <f t="shared" ref="F82:O82" si="26">SUM(F83:F89)</f>
        <v>133886.39999999999</v>
      </c>
      <c r="G82" s="19">
        <f t="shared" si="26"/>
        <v>133886.39999999999</v>
      </c>
      <c r="H82" s="19">
        <f t="shared" si="26"/>
        <v>133886.39999999999</v>
      </c>
      <c r="I82" s="19">
        <f t="shared" si="26"/>
        <v>133886.39999999999</v>
      </c>
      <c r="J82" s="19">
        <f t="shared" si="26"/>
        <v>0</v>
      </c>
      <c r="K82" s="19">
        <f t="shared" si="26"/>
        <v>0</v>
      </c>
      <c r="L82" s="19">
        <f t="shared" si="26"/>
        <v>0</v>
      </c>
      <c r="M82" s="19">
        <f t="shared" si="26"/>
        <v>0</v>
      </c>
      <c r="N82" s="19">
        <f t="shared" si="26"/>
        <v>0</v>
      </c>
      <c r="O82" s="19">
        <f t="shared" si="26"/>
        <v>0</v>
      </c>
      <c r="P82" s="96" t="s">
        <v>23</v>
      </c>
      <c r="Q82" s="97"/>
      <c r="R82" s="4"/>
    </row>
    <row r="83" spans="1:18">
      <c r="A83" s="101"/>
      <c r="B83" s="93"/>
      <c r="C83" s="26"/>
      <c r="D83" s="69" t="s">
        <v>27</v>
      </c>
      <c r="E83" s="69" t="s">
        <v>25</v>
      </c>
      <c r="F83" s="23">
        <f t="shared" ref="F83:G89" si="27">H83+J83+L83+N83</f>
        <v>20</v>
      </c>
      <c r="G83" s="23">
        <f t="shared" si="27"/>
        <v>20</v>
      </c>
      <c r="H83" s="23">
        <v>20</v>
      </c>
      <c r="I83" s="23">
        <v>20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4">
        <v>0</v>
      </c>
      <c r="P83" s="98"/>
      <c r="Q83" s="99"/>
      <c r="R83" s="4"/>
    </row>
    <row r="84" spans="1:18">
      <c r="A84" s="101"/>
      <c r="B84" s="93"/>
      <c r="C84" s="26"/>
      <c r="D84" s="69" t="s">
        <v>26</v>
      </c>
      <c r="E84" s="69" t="s">
        <v>25</v>
      </c>
      <c r="F84" s="23">
        <f t="shared" si="27"/>
        <v>0</v>
      </c>
      <c r="G84" s="23">
        <f t="shared" si="27"/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4">
        <v>0</v>
      </c>
      <c r="P84" s="98"/>
      <c r="Q84" s="99"/>
      <c r="R84" s="4"/>
    </row>
    <row r="85" spans="1:18" ht="69.75" customHeight="1">
      <c r="A85" s="101"/>
      <c r="B85" s="93"/>
      <c r="C85" s="59" t="s">
        <v>200</v>
      </c>
      <c r="D85" s="69" t="s">
        <v>195</v>
      </c>
      <c r="E85" s="22" t="s">
        <v>28</v>
      </c>
      <c r="F85" s="23">
        <f>H85+J85+L85+N85</f>
        <v>131</v>
      </c>
      <c r="G85" s="23">
        <f>I85+K85+M85+O85</f>
        <v>131</v>
      </c>
      <c r="H85" s="23">
        <v>131</v>
      </c>
      <c r="I85" s="23">
        <v>131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4">
        <v>0</v>
      </c>
      <c r="P85" s="98"/>
      <c r="Q85" s="99"/>
      <c r="R85" s="4"/>
    </row>
    <row r="86" spans="1:18">
      <c r="A86" s="101"/>
      <c r="B86" s="93"/>
      <c r="C86" s="59" t="s">
        <v>200</v>
      </c>
      <c r="D86" s="69" t="s">
        <v>26</v>
      </c>
      <c r="E86" s="22" t="s">
        <v>28</v>
      </c>
      <c r="F86" s="23">
        <f t="shared" si="27"/>
        <v>96695.2</v>
      </c>
      <c r="G86" s="23">
        <f t="shared" si="27"/>
        <v>96695.2</v>
      </c>
      <c r="H86" s="23">
        <v>96695.2</v>
      </c>
      <c r="I86" s="23">
        <v>96695.2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4">
        <v>0</v>
      </c>
      <c r="P86" s="98"/>
      <c r="Q86" s="99"/>
      <c r="R86" s="4"/>
    </row>
    <row r="87" spans="1:18">
      <c r="A87" s="101"/>
      <c r="B87" s="93"/>
      <c r="C87" s="59" t="s">
        <v>200</v>
      </c>
      <c r="D87" s="69" t="s">
        <v>26</v>
      </c>
      <c r="E87" s="22" t="s">
        <v>29</v>
      </c>
      <c r="F87" s="23">
        <f t="shared" si="27"/>
        <v>37040.200000000004</v>
      </c>
      <c r="G87" s="23">
        <f t="shared" si="27"/>
        <v>37040.200000000004</v>
      </c>
      <c r="H87" s="23">
        <f>88132.1-51029-62.9</f>
        <v>37040.200000000004</v>
      </c>
      <c r="I87" s="23">
        <f>88132.1-51029-62.9</f>
        <v>37040.200000000004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4">
        <v>0</v>
      </c>
      <c r="P87" s="98"/>
      <c r="Q87" s="99"/>
      <c r="R87" s="4"/>
    </row>
    <row r="88" spans="1:18">
      <c r="A88" s="101"/>
      <c r="B88" s="93"/>
      <c r="C88" s="26"/>
      <c r="D88" s="69"/>
      <c r="E88" s="22" t="s">
        <v>30</v>
      </c>
      <c r="F88" s="23">
        <f t="shared" si="27"/>
        <v>0</v>
      </c>
      <c r="G88" s="23">
        <f t="shared" si="27"/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4">
        <v>0</v>
      </c>
      <c r="P88" s="98"/>
      <c r="Q88" s="99"/>
      <c r="R88" s="4"/>
    </row>
    <row r="89" spans="1:18">
      <c r="A89" s="101"/>
      <c r="B89" s="93"/>
      <c r="C89" s="26"/>
      <c r="D89" s="22"/>
      <c r="E89" s="22" t="s">
        <v>31</v>
      </c>
      <c r="F89" s="23">
        <f t="shared" si="27"/>
        <v>0</v>
      </c>
      <c r="G89" s="23">
        <f t="shared" si="27"/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4">
        <v>0</v>
      </c>
      <c r="P89" s="98"/>
      <c r="Q89" s="99"/>
      <c r="R89" s="4"/>
    </row>
    <row r="90" spans="1:18" ht="12.75" customHeight="1">
      <c r="A90" s="100" t="s">
        <v>50</v>
      </c>
      <c r="B90" s="92" t="s">
        <v>51</v>
      </c>
      <c r="C90" s="25"/>
      <c r="D90" s="69"/>
      <c r="E90" s="18" t="s">
        <v>22</v>
      </c>
      <c r="F90" s="19">
        <f t="shared" ref="F90:O90" si="28">SUM(F91:F96)</f>
        <v>53396.4</v>
      </c>
      <c r="G90" s="19">
        <f t="shared" si="28"/>
        <v>53396.4</v>
      </c>
      <c r="H90" s="19">
        <f t="shared" si="28"/>
        <v>53396.4</v>
      </c>
      <c r="I90" s="19">
        <f t="shared" si="28"/>
        <v>53396.4</v>
      </c>
      <c r="J90" s="19">
        <f t="shared" si="28"/>
        <v>0</v>
      </c>
      <c r="K90" s="19">
        <f t="shared" si="28"/>
        <v>0</v>
      </c>
      <c r="L90" s="19">
        <f t="shared" si="28"/>
        <v>0</v>
      </c>
      <c r="M90" s="19">
        <f t="shared" si="28"/>
        <v>0</v>
      </c>
      <c r="N90" s="19">
        <f t="shared" si="28"/>
        <v>0</v>
      </c>
      <c r="O90" s="19">
        <f t="shared" si="28"/>
        <v>0</v>
      </c>
      <c r="P90" s="96" t="s">
        <v>23</v>
      </c>
      <c r="Q90" s="97"/>
      <c r="R90" s="4"/>
    </row>
    <row r="91" spans="1:18">
      <c r="A91" s="101"/>
      <c r="B91" s="93"/>
      <c r="C91" s="26"/>
      <c r="D91" s="69" t="s">
        <v>27</v>
      </c>
      <c r="E91" s="69" t="s">
        <v>25</v>
      </c>
      <c r="F91" s="23">
        <f t="shared" ref="F91:G96" si="29">H91+J91+L91+N91</f>
        <v>20</v>
      </c>
      <c r="G91" s="23">
        <f t="shared" si="29"/>
        <v>20</v>
      </c>
      <c r="H91" s="23">
        <v>20</v>
      </c>
      <c r="I91" s="23">
        <v>20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20">
        <v>0</v>
      </c>
      <c r="P91" s="98"/>
      <c r="Q91" s="99"/>
      <c r="R91" s="4"/>
    </row>
    <row r="92" spans="1:18">
      <c r="A92" s="101"/>
      <c r="B92" s="93"/>
      <c r="C92" s="26"/>
      <c r="D92" s="69" t="s">
        <v>26</v>
      </c>
      <c r="E92" s="69" t="s">
        <v>25</v>
      </c>
      <c r="F92" s="23">
        <f t="shared" si="29"/>
        <v>0</v>
      </c>
      <c r="G92" s="23">
        <f t="shared" si="29"/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4">
        <v>0</v>
      </c>
      <c r="P92" s="98"/>
      <c r="Q92" s="99"/>
      <c r="R92" s="4"/>
    </row>
    <row r="93" spans="1:18">
      <c r="A93" s="101"/>
      <c r="B93" s="93"/>
      <c r="C93" s="59" t="s">
        <v>200</v>
      </c>
      <c r="D93" s="69" t="s">
        <v>26</v>
      </c>
      <c r="E93" s="22" t="s">
        <v>28</v>
      </c>
      <c r="F93" s="23">
        <f t="shared" si="29"/>
        <v>53376.4</v>
      </c>
      <c r="G93" s="23">
        <f t="shared" si="29"/>
        <v>53376.4</v>
      </c>
      <c r="H93" s="23">
        <v>53376.4</v>
      </c>
      <c r="I93" s="23">
        <v>53376.4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4">
        <v>0</v>
      </c>
      <c r="P93" s="98"/>
      <c r="Q93" s="99"/>
      <c r="R93" s="4"/>
    </row>
    <row r="94" spans="1:18">
      <c r="A94" s="101"/>
      <c r="B94" s="93"/>
      <c r="C94" s="26"/>
      <c r="D94" s="69"/>
      <c r="E94" s="22" t="s">
        <v>29</v>
      </c>
      <c r="F94" s="23">
        <f t="shared" si="29"/>
        <v>0</v>
      </c>
      <c r="G94" s="23">
        <f t="shared" si="29"/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4">
        <v>0</v>
      </c>
      <c r="P94" s="98"/>
      <c r="Q94" s="99"/>
      <c r="R94" s="4"/>
    </row>
    <row r="95" spans="1:18">
      <c r="A95" s="101"/>
      <c r="B95" s="93"/>
      <c r="C95" s="26"/>
      <c r="D95" s="69"/>
      <c r="E95" s="22" t="s">
        <v>30</v>
      </c>
      <c r="F95" s="23">
        <f t="shared" si="29"/>
        <v>0</v>
      </c>
      <c r="G95" s="23">
        <f t="shared" si="29"/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4">
        <v>0</v>
      </c>
      <c r="P95" s="98"/>
      <c r="Q95" s="99"/>
      <c r="R95" s="4"/>
    </row>
    <row r="96" spans="1:18">
      <c r="A96" s="101"/>
      <c r="B96" s="93"/>
      <c r="C96" s="26"/>
      <c r="D96" s="22"/>
      <c r="E96" s="22" t="s">
        <v>31</v>
      </c>
      <c r="F96" s="23">
        <f t="shared" si="29"/>
        <v>0</v>
      </c>
      <c r="G96" s="23">
        <f t="shared" si="29"/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4">
        <v>0</v>
      </c>
      <c r="P96" s="98"/>
      <c r="Q96" s="99"/>
      <c r="R96" s="4"/>
    </row>
    <row r="97" spans="1:19" ht="12.75" customHeight="1">
      <c r="A97" s="100" t="s">
        <v>52</v>
      </c>
      <c r="B97" s="92" t="s">
        <v>53</v>
      </c>
      <c r="C97" s="92"/>
      <c r="D97" s="69"/>
      <c r="E97" s="18" t="s">
        <v>22</v>
      </c>
      <c r="F97" s="19">
        <f t="shared" ref="F97:O97" si="30">SUM(F98:F102)</f>
        <v>0</v>
      </c>
      <c r="G97" s="19">
        <f t="shared" si="30"/>
        <v>0</v>
      </c>
      <c r="H97" s="19">
        <f t="shared" si="30"/>
        <v>0</v>
      </c>
      <c r="I97" s="19">
        <f t="shared" si="30"/>
        <v>0</v>
      </c>
      <c r="J97" s="19">
        <f t="shared" si="30"/>
        <v>0</v>
      </c>
      <c r="K97" s="19">
        <f t="shared" si="30"/>
        <v>0</v>
      </c>
      <c r="L97" s="19">
        <f t="shared" si="30"/>
        <v>0</v>
      </c>
      <c r="M97" s="19">
        <f t="shared" si="30"/>
        <v>0</v>
      </c>
      <c r="N97" s="19">
        <f t="shared" si="30"/>
        <v>0</v>
      </c>
      <c r="O97" s="19">
        <f t="shared" si="30"/>
        <v>0</v>
      </c>
      <c r="P97" s="96" t="s">
        <v>23</v>
      </c>
      <c r="Q97" s="97"/>
      <c r="R97" s="4"/>
    </row>
    <row r="98" spans="1:19">
      <c r="A98" s="101"/>
      <c r="B98" s="93"/>
      <c r="C98" s="93"/>
      <c r="D98" s="69"/>
      <c r="E98" s="22" t="s">
        <v>25</v>
      </c>
      <c r="F98" s="23">
        <f t="shared" ref="F98:G102" si="31">H98+J98+L98+N98</f>
        <v>0</v>
      </c>
      <c r="G98" s="23">
        <f t="shared" si="31"/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4">
        <v>0</v>
      </c>
      <c r="P98" s="98"/>
      <c r="Q98" s="99"/>
      <c r="R98" s="4"/>
    </row>
    <row r="99" spans="1:19">
      <c r="A99" s="101"/>
      <c r="B99" s="93"/>
      <c r="C99" s="93"/>
      <c r="D99" s="69"/>
      <c r="E99" s="22" t="s">
        <v>28</v>
      </c>
      <c r="F99" s="23">
        <f t="shared" si="31"/>
        <v>0</v>
      </c>
      <c r="G99" s="23">
        <f t="shared" si="31"/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4">
        <v>0</v>
      </c>
      <c r="P99" s="98"/>
      <c r="Q99" s="99"/>
      <c r="R99" s="4"/>
    </row>
    <row r="100" spans="1:19">
      <c r="A100" s="101"/>
      <c r="B100" s="93"/>
      <c r="C100" s="93"/>
      <c r="D100" s="69"/>
      <c r="E100" s="22" t="s">
        <v>29</v>
      </c>
      <c r="F100" s="23">
        <f t="shared" si="31"/>
        <v>0</v>
      </c>
      <c r="G100" s="23">
        <f t="shared" si="31"/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4">
        <v>0</v>
      </c>
      <c r="P100" s="98"/>
      <c r="Q100" s="99"/>
      <c r="R100" s="4"/>
    </row>
    <row r="101" spans="1:19">
      <c r="A101" s="101"/>
      <c r="B101" s="93"/>
      <c r="C101" s="93"/>
      <c r="D101" s="69"/>
      <c r="E101" s="22" t="s">
        <v>30</v>
      </c>
      <c r="F101" s="23">
        <f t="shared" si="31"/>
        <v>0</v>
      </c>
      <c r="G101" s="23">
        <f t="shared" si="31"/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4">
        <v>0</v>
      </c>
      <c r="P101" s="98"/>
      <c r="Q101" s="99"/>
      <c r="R101" s="4"/>
    </row>
    <row r="102" spans="1:19">
      <c r="A102" s="101"/>
      <c r="B102" s="93"/>
      <c r="C102" s="93"/>
      <c r="D102" s="69"/>
      <c r="E102" s="22" t="s">
        <v>31</v>
      </c>
      <c r="F102" s="23">
        <f t="shared" si="31"/>
        <v>0</v>
      </c>
      <c r="G102" s="23">
        <f t="shared" si="31"/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4">
        <v>0</v>
      </c>
      <c r="P102" s="98"/>
      <c r="Q102" s="99"/>
      <c r="R102" s="4"/>
    </row>
    <row r="103" spans="1:19" ht="12.75" customHeight="1">
      <c r="A103" s="100" t="s">
        <v>54</v>
      </c>
      <c r="B103" s="94" t="s">
        <v>225</v>
      </c>
      <c r="C103" s="25"/>
      <c r="D103" s="69"/>
      <c r="E103" s="18" t="s">
        <v>22</v>
      </c>
      <c r="F103" s="19">
        <f t="shared" ref="F103:O103" si="32">SUM(F104:F109)</f>
        <v>66360.7</v>
      </c>
      <c r="G103" s="19">
        <f t="shared" si="32"/>
        <v>22360.699999999997</v>
      </c>
      <c r="H103" s="19">
        <f t="shared" si="32"/>
        <v>66360.7</v>
      </c>
      <c r="I103" s="19">
        <f t="shared" si="32"/>
        <v>22360.699999999997</v>
      </c>
      <c r="J103" s="19">
        <f t="shared" si="32"/>
        <v>0</v>
      </c>
      <c r="K103" s="19">
        <f t="shared" si="32"/>
        <v>0</v>
      </c>
      <c r="L103" s="19">
        <f t="shared" si="32"/>
        <v>0</v>
      </c>
      <c r="M103" s="19">
        <f t="shared" si="32"/>
        <v>0</v>
      </c>
      <c r="N103" s="19">
        <f t="shared" si="32"/>
        <v>0</v>
      </c>
      <c r="O103" s="19">
        <f t="shared" si="32"/>
        <v>0</v>
      </c>
      <c r="P103" s="96" t="s">
        <v>23</v>
      </c>
      <c r="Q103" s="97"/>
      <c r="R103" s="4"/>
    </row>
    <row r="104" spans="1:19">
      <c r="A104" s="101"/>
      <c r="B104" s="95"/>
      <c r="C104" s="26"/>
      <c r="D104" s="69"/>
      <c r="E104" s="22" t="s">
        <v>25</v>
      </c>
      <c r="F104" s="23">
        <f t="shared" ref="F104:G109" si="33">H104+J104+L104+N104</f>
        <v>0</v>
      </c>
      <c r="G104" s="23">
        <f t="shared" si="33"/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4">
        <v>0</v>
      </c>
      <c r="P104" s="98"/>
      <c r="Q104" s="99"/>
      <c r="R104" s="4"/>
    </row>
    <row r="105" spans="1:19">
      <c r="A105" s="101"/>
      <c r="B105" s="95"/>
      <c r="C105" s="26"/>
      <c r="D105" s="69"/>
      <c r="E105" s="69" t="s">
        <v>28</v>
      </c>
      <c r="F105" s="23">
        <f t="shared" si="33"/>
        <v>0</v>
      </c>
      <c r="G105" s="23">
        <f t="shared" si="33"/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4">
        <v>0</v>
      </c>
      <c r="P105" s="98"/>
      <c r="Q105" s="99"/>
      <c r="R105" s="4"/>
    </row>
    <row r="106" spans="1:19">
      <c r="A106" s="101"/>
      <c r="B106" s="95"/>
      <c r="C106" s="59" t="s">
        <v>200</v>
      </c>
      <c r="D106" s="69" t="s">
        <v>27</v>
      </c>
      <c r="E106" s="22" t="s">
        <v>29</v>
      </c>
      <c r="F106" s="23">
        <f t="shared" si="33"/>
        <v>889.6</v>
      </c>
      <c r="G106" s="23">
        <f t="shared" si="33"/>
        <v>889.6</v>
      </c>
      <c r="H106" s="23">
        <f>951.4-61.8</f>
        <v>889.6</v>
      </c>
      <c r="I106" s="23">
        <f>951.4-61.8</f>
        <v>889.6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4">
        <v>0</v>
      </c>
      <c r="P106" s="98"/>
      <c r="Q106" s="99"/>
      <c r="R106" s="4"/>
    </row>
    <row r="107" spans="1:19">
      <c r="A107" s="101"/>
      <c r="B107" s="95"/>
      <c r="C107" s="59" t="s">
        <v>200</v>
      </c>
      <c r="D107" s="69" t="s">
        <v>26</v>
      </c>
      <c r="E107" s="22" t="s">
        <v>29</v>
      </c>
      <c r="F107" s="23">
        <f t="shared" si="33"/>
        <v>21471.1</v>
      </c>
      <c r="G107" s="23">
        <f t="shared" si="33"/>
        <v>21471.1</v>
      </c>
      <c r="H107" s="23">
        <f>25000-2965.9-563</f>
        <v>21471.1</v>
      </c>
      <c r="I107" s="23">
        <f>25000-2965.9-563</f>
        <v>21471.1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4">
        <v>0</v>
      </c>
      <c r="P107" s="98"/>
      <c r="Q107" s="99"/>
      <c r="R107" s="4"/>
    </row>
    <row r="108" spans="1:19">
      <c r="A108" s="101"/>
      <c r="B108" s="95"/>
      <c r="C108" s="26"/>
      <c r="D108" s="69" t="s">
        <v>26</v>
      </c>
      <c r="E108" s="75" t="s">
        <v>30</v>
      </c>
      <c r="F108" s="76">
        <f t="shared" si="33"/>
        <v>22985.5</v>
      </c>
      <c r="G108" s="76">
        <f t="shared" si="33"/>
        <v>0</v>
      </c>
      <c r="H108" s="76">
        <v>22985.5</v>
      </c>
      <c r="I108" s="76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4">
        <v>0</v>
      </c>
      <c r="P108" s="98"/>
      <c r="Q108" s="99"/>
      <c r="R108" s="4"/>
    </row>
    <row r="109" spans="1:19">
      <c r="A109" s="101"/>
      <c r="B109" s="95"/>
      <c r="C109" s="26"/>
      <c r="D109" s="22"/>
      <c r="E109" s="75" t="s">
        <v>31</v>
      </c>
      <c r="F109" s="76">
        <f t="shared" si="33"/>
        <v>21014.5</v>
      </c>
      <c r="G109" s="76">
        <f t="shared" si="33"/>
        <v>0</v>
      </c>
      <c r="H109" s="76">
        <v>21014.5</v>
      </c>
      <c r="I109" s="76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4">
        <v>0</v>
      </c>
      <c r="P109" s="98"/>
      <c r="Q109" s="99"/>
      <c r="R109" s="4"/>
    </row>
    <row r="110" spans="1:19" ht="12.75" customHeight="1">
      <c r="A110" s="100" t="s">
        <v>55</v>
      </c>
      <c r="B110" s="92" t="s">
        <v>56</v>
      </c>
      <c r="C110" s="92"/>
      <c r="D110" s="22"/>
      <c r="E110" s="18" t="s">
        <v>22</v>
      </c>
      <c r="F110" s="19">
        <f t="shared" ref="F110:O110" si="34">SUM(F111:F116)</f>
        <v>0</v>
      </c>
      <c r="G110" s="19">
        <f t="shared" si="34"/>
        <v>0</v>
      </c>
      <c r="H110" s="19">
        <f t="shared" si="34"/>
        <v>0</v>
      </c>
      <c r="I110" s="19">
        <f t="shared" si="34"/>
        <v>0</v>
      </c>
      <c r="J110" s="19">
        <f t="shared" si="34"/>
        <v>0</v>
      </c>
      <c r="K110" s="19">
        <f t="shared" si="34"/>
        <v>0</v>
      </c>
      <c r="L110" s="19">
        <f t="shared" si="34"/>
        <v>0</v>
      </c>
      <c r="M110" s="19">
        <f t="shared" si="34"/>
        <v>0</v>
      </c>
      <c r="N110" s="19">
        <f t="shared" si="34"/>
        <v>0</v>
      </c>
      <c r="O110" s="19">
        <f t="shared" si="34"/>
        <v>0</v>
      </c>
      <c r="P110" s="96" t="s">
        <v>23</v>
      </c>
      <c r="Q110" s="97"/>
      <c r="R110" s="4"/>
    </row>
    <row r="111" spans="1:19">
      <c r="A111" s="101"/>
      <c r="B111" s="93"/>
      <c r="C111" s="93"/>
      <c r="D111" s="22"/>
      <c r="E111" s="22" t="s">
        <v>25</v>
      </c>
      <c r="F111" s="23">
        <f t="shared" ref="F111:G116" si="35">H111+J111+L111+N111</f>
        <v>0</v>
      </c>
      <c r="G111" s="23">
        <f t="shared" si="35"/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4">
        <v>0</v>
      </c>
      <c r="P111" s="98"/>
      <c r="Q111" s="99"/>
      <c r="R111" s="4"/>
      <c r="S111" s="6"/>
    </row>
    <row r="112" spans="1:19">
      <c r="A112" s="101"/>
      <c r="B112" s="93"/>
      <c r="C112" s="93"/>
      <c r="D112" s="22"/>
      <c r="E112" s="22" t="s">
        <v>28</v>
      </c>
      <c r="F112" s="23">
        <f>H112+J112+L112+N112</f>
        <v>0</v>
      </c>
      <c r="G112" s="23">
        <f>I112+K112+M112+O112</f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4">
        <v>0</v>
      </c>
      <c r="P112" s="98"/>
      <c r="Q112" s="99"/>
      <c r="R112" s="4"/>
    </row>
    <row r="113" spans="1:18">
      <c r="A113" s="101"/>
      <c r="B113" s="93"/>
      <c r="C113" s="93"/>
      <c r="D113" s="22"/>
      <c r="E113" s="22" t="s">
        <v>29</v>
      </c>
      <c r="F113" s="23">
        <f t="shared" si="35"/>
        <v>0</v>
      </c>
      <c r="G113" s="23">
        <f t="shared" si="35"/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4">
        <v>0</v>
      </c>
      <c r="P113" s="98"/>
      <c r="Q113" s="99"/>
      <c r="R113" s="4"/>
    </row>
    <row r="114" spans="1:18">
      <c r="A114" s="101"/>
      <c r="B114" s="93"/>
      <c r="C114" s="93"/>
      <c r="D114" s="22"/>
      <c r="E114" s="22" t="s">
        <v>30</v>
      </c>
      <c r="F114" s="23">
        <f>H114+J114+L114+N114</f>
        <v>0</v>
      </c>
      <c r="G114" s="23">
        <f>I114+K114+M114+O114</f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4">
        <v>0</v>
      </c>
      <c r="P114" s="98"/>
      <c r="Q114" s="99"/>
      <c r="R114" s="4"/>
    </row>
    <row r="115" spans="1:18">
      <c r="A115" s="101"/>
      <c r="B115" s="93"/>
      <c r="C115" s="93"/>
      <c r="D115" s="22"/>
      <c r="E115" s="22" t="s">
        <v>30</v>
      </c>
      <c r="F115" s="23">
        <f t="shared" si="35"/>
        <v>0</v>
      </c>
      <c r="G115" s="23">
        <f t="shared" si="35"/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4">
        <v>0</v>
      </c>
      <c r="P115" s="98"/>
      <c r="Q115" s="99"/>
      <c r="R115" s="4"/>
    </row>
    <row r="116" spans="1:18">
      <c r="A116" s="101"/>
      <c r="B116" s="93"/>
      <c r="C116" s="93"/>
      <c r="D116" s="22"/>
      <c r="E116" s="22" t="s">
        <v>31</v>
      </c>
      <c r="F116" s="23">
        <f t="shared" si="35"/>
        <v>0</v>
      </c>
      <c r="G116" s="23">
        <f t="shared" si="35"/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4">
        <v>0</v>
      </c>
      <c r="P116" s="98"/>
      <c r="Q116" s="99"/>
      <c r="R116" s="4"/>
    </row>
    <row r="117" spans="1:18" ht="12.75" customHeight="1">
      <c r="A117" s="100" t="s">
        <v>57</v>
      </c>
      <c r="B117" s="92" t="s">
        <v>58</v>
      </c>
      <c r="C117" s="92"/>
      <c r="D117" s="22"/>
      <c r="E117" s="18" t="s">
        <v>22</v>
      </c>
      <c r="F117" s="19">
        <f t="shared" ref="F117:O117" si="36">SUM(F118:F124)</f>
        <v>0</v>
      </c>
      <c r="G117" s="19">
        <f t="shared" si="36"/>
        <v>0</v>
      </c>
      <c r="H117" s="19">
        <f t="shared" si="36"/>
        <v>0</v>
      </c>
      <c r="I117" s="19">
        <f t="shared" si="36"/>
        <v>0</v>
      </c>
      <c r="J117" s="19">
        <f t="shared" si="36"/>
        <v>0</v>
      </c>
      <c r="K117" s="19">
        <f t="shared" si="36"/>
        <v>0</v>
      </c>
      <c r="L117" s="19">
        <f t="shared" si="36"/>
        <v>0</v>
      </c>
      <c r="M117" s="19">
        <f t="shared" si="36"/>
        <v>0</v>
      </c>
      <c r="N117" s="19">
        <f t="shared" si="36"/>
        <v>0</v>
      </c>
      <c r="O117" s="19">
        <f t="shared" si="36"/>
        <v>0</v>
      </c>
      <c r="P117" s="96" t="s">
        <v>23</v>
      </c>
      <c r="Q117" s="97"/>
      <c r="R117" s="4"/>
    </row>
    <row r="118" spans="1:18">
      <c r="A118" s="101"/>
      <c r="B118" s="93"/>
      <c r="C118" s="93"/>
      <c r="D118" s="22"/>
      <c r="E118" s="69" t="s">
        <v>25</v>
      </c>
      <c r="F118" s="23">
        <f t="shared" ref="F118:G124" si="37">H118+J118+L118+N118</f>
        <v>0</v>
      </c>
      <c r="G118" s="23">
        <f t="shared" si="37"/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4">
        <v>0</v>
      </c>
      <c r="P118" s="98"/>
      <c r="Q118" s="99"/>
      <c r="R118" s="4"/>
    </row>
    <row r="119" spans="1:18">
      <c r="A119" s="101"/>
      <c r="B119" s="93"/>
      <c r="C119" s="93"/>
      <c r="D119" s="22"/>
      <c r="E119" s="69" t="s">
        <v>25</v>
      </c>
      <c r="F119" s="23">
        <f t="shared" si="37"/>
        <v>0</v>
      </c>
      <c r="G119" s="23">
        <f t="shared" si="37"/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4">
        <v>0</v>
      </c>
      <c r="P119" s="98"/>
      <c r="Q119" s="99"/>
      <c r="R119" s="4"/>
    </row>
    <row r="120" spans="1:18">
      <c r="A120" s="101"/>
      <c r="B120" s="93"/>
      <c r="C120" s="93"/>
      <c r="D120" s="22"/>
      <c r="E120" s="22" t="s">
        <v>28</v>
      </c>
      <c r="F120" s="23">
        <f t="shared" si="37"/>
        <v>0</v>
      </c>
      <c r="G120" s="23">
        <f t="shared" si="37"/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4">
        <v>0</v>
      </c>
      <c r="P120" s="98"/>
      <c r="Q120" s="99"/>
      <c r="R120" s="4"/>
    </row>
    <row r="121" spans="1:18">
      <c r="A121" s="101"/>
      <c r="B121" s="93"/>
      <c r="C121" s="93"/>
      <c r="D121" s="22"/>
      <c r="E121" s="22" t="s">
        <v>29</v>
      </c>
      <c r="F121" s="23">
        <f t="shared" si="37"/>
        <v>0</v>
      </c>
      <c r="G121" s="23">
        <f t="shared" si="37"/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4">
        <v>0</v>
      </c>
      <c r="P121" s="98"/>
      <c r="Q121" s="99"/>
      <c r="R121" s="4"/>
    </row>
    <row r="122" spans="1:18">
      <c r="A122" s="101"/>
      <c r="B122" s="93"/>
      <c r="C122" s="93"/>
      <c r="D122" s="22"/>
      <c r="E122" s="22" t="s">
        <v>30</v>
      </c>
      <c r="F122" s="23">
        <f>H122+J122+L122+N122</f>
        <v>0</v>
      </c>
      <c r="G122" s="23">
        <f>I122+K122+M122+O122</f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4">
        <v>0</v>
      </c>
      <c r="P122" s="98"/>
      <c r="Q122" s="99"/>
      <c r="R122" s="4"/>
    </row>
    <row r="123" spans="1:18">
      <c r="A123" s="101"/>
      <c r="B123" s="93"/>
      <c r="C123" s="93"/>
      <c r="D123" s="22"/>
      <c r="E123" s="22" t="s">
        <v>30</v>
      </c>
      <c r="F123" s="23">
        <f t="shared" si="37"/>
        <v>0</v>
      </c>
      <c r="G123" s="23">
        <f t="shared" si="37"/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4">
        <v>0</v>
      </c>
      <c r="P123" s="98"/>
      <c r="Q123" s="99"/>
      <c r="R123" s="4"/>
    </row>
    <row r="124" spans="1:18">
      <c r="A124" s="101"/>
      <c r="B124" s="93"/>
      <c r="C124" s="93"/>
      <c r="D124" s="22"/>
      <c r="E124" s="22" t="s">
        <v>31</v>
      </c>
      <c r="F124" s="23">
        <f t="shared" si="37"/>
        <v>0</v>
      </c>
      <c r="G124" s="23">
        <f t="shared" si="37"/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4">
        <v>0</v>
      </c>
      <c r="P124" s="98"/>
      <c r="Q124" s="99"/>
      <c r="R124" s="4"/>
    </row>
    <row r="125" spans="1:18" ht="12.75" customHeight="1">
      <c r="A125" s="100" t="s">
        <v>59</v>
      </c>
      <c r="B125" s="92" t="s">
        <v>216</v>
      </c>
      <c r="C125" s="92"/>
      <c r="D125" s="22"/>
      <c r="E125" s="18" t="s">
        <v>22</v>
      </c>
      <c r="F125" s="19">
        <f t="shared" ref="F125:O125" si="38">SUM(F126:F130)</f>
        <v>0</v>
      </c>
      <c r="G125" s="19">
        <f t="shared" si="38"/>
        <v>0</v>
      </c>
      <c r="H125" s="19">
        <f t="shared" si="38"/>
        <v>0</v>
      </c>
      <c r="I125" s="19">
        <f t="shared" si="38"/>
        <v>0</v>
      </c>
      <c r="J125" s="19">
        <f t="shared" si="38"/>
        <v>0</v>
      </c>
      <c r="K125" s="19">
        <f t="shared" si="38"/>
        <v>0</v>
      </c>
      <c r="L125" s="19">
        <f t="shared" si="38"/>
        <v>0</v>
      </c>
      <c r="M125" s="19">
        <f t="shared" si="38"/>
        <v>0</v>
      </c>
      <c r="N125" s="19">
        <f t="shared" si="38"/>
        <v>0</v>
      </c>
      <c r="O125" s="19">
        <f t="shared" si="38"/>
        <v>0</v>
      </c>
      <c r="P125" s="96" t="s">
        <v>23</v>
      </c>
      <c r="Q125" s="97"/>
      <c r="R125" s="4"/>
    </row>
    <row r="126" spans="1:18">
      <c r="A126" s="101"/>
      <c r="B126" s="93"/>
      <c r="C126" s="93"/>
      <c r="D126" s="22"/>
      <c r="E126" s="22" t="s">
        <v>25</v>
      </c>
      <c r="F126" s="23">
        <f t="shared" ref="F126:G130" si="39">H126+J126+L126+N126</f>
        <v>0</v>
      </c>
      <c r="G126" s="23">
        <f t="shared" si="39"/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4">
        <v>0</v>
      </c>
      <c r="P126" s="98"/>
      <c r="Q126" s="99"/>
      <c r="R126" s="4"/>
    </row>
    <row r="127" spans="1:18">
      <c r="A127" s="101"/>
      <c r="B127" s="93"/>
      <c r="C127" s="93"/>
      <c r="D127" s="22"/>
      <c r="E127" s="22" t="s">
        <v>28</v>
      </c>
      <c r="F127" s="23">
        <f t="shared" si="39"/>
        <v>0</v>
      </c>
      <c r="G127" s="23">
        <f t="shared" si="39"/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4">
        <v>0</v>
      </c>
      <c r="P127" s="98"/>
      <c r="Q127" s="99"/>
      <c r="R127" s="4"/>
    </row>
    <row r="128" spans="1:18">
      <c r="A128" s="101"/>
      <c r="B128" s="93"/>
      <c r="C128" s="93"/>
      <c r="D128" s="22"/>
      <c r="E128" s="22" t="s">
        <v>29</v>
      </c>
      <c r="F128" s="23">
        <f t="shared" si="39"/>
        <v>0</v>
      </c>
      <c r="G128" s="23">
        <f t="shared" si="39"/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4">
        <v>0</v>
      </c>
      <c r="P128" s="98"/>
      <c r="Q128" s="99"/>
      <c r="R128" s="4"/>
    </row>
    <row r="129" spans="1:52">
      <c r="A129" s="101"/>
      <c r="B129" s="93"/>
      <c r="C129" s="93"/>
      <c r="D129" s="22"/>
      <c r="E129" s="22" t="s">
        <v>30</v>
      </c>
      <c r="F129" s="23">
        <f t="shared" si="39"/>
        <v>0</v>
      </c>
      <c r="G129" s="23">
        <f t="shared" si="39"/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4">
        <v>0</v>
      </c>
      <c r="P129" s="98"/>
      <c r="Q129" s="99"/>
      <c r="R129" s="4"/>
    </row>
    <row r="130" spans="1:52">
      <c r="A130" s="101"/>
      <c r="B130" s="93"/>
      <c r="C130" s="93"/>
      <c r="D130" s="22"/>
      <c r="E130" s="22" t="s">
        <v>31</v>
      </c>
      <c r="F130" s="23">
        <f t="shared" si="39"/>
        <v>0</v>
      </c>
      <c r="G130" s="23">
        <f t="shared" si="39"/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4">
        <v>0</v>
      </c>
      <c r="P130" s="98"/>
      <c r="Q130" s="99"/>
      <c r="R130" s="4"/>
    </row>
    <row r="131" spans="1:52" ht="12.75" customHeight="1">
      <c r="A131" s="100" t="s">
        <v>60</v>
      </c>
      <c r="B131" s="92" t="s">
        <v>61</v>
      </c>
      <c r="C131" s="92"/>
      <c r="D131" s="22"/>
      <c r="E131" s="18" t="s">
        <v>22</v>
      </c>
      <c r="F131" s="19">
        <f t="shared" ref="F131:O131" si="40">SUM(F132:F137)</f>
        <v>0</v>
      </c>
      <c r="G131" s="19">
        <f t="shared" si="40"/>
        <v>0</v>
      </c>
      <c r="H131" s="19">
        <f t="shared" si="40"/>
        <v>0</v>
      </c>
      <c r="I131" s="19">
        <f t="shared" si="40"/>
        <v>0</v>
      </c>
      <c r="J131" s="19">
        <f t="shared" si="40"/>
        <v>0</v>
      </c>
      <c r="K131" s="19">
        <f t="shared" si="40"/>
        <v>0</v>
      </c>
      <c r="L131" s="19">
        <f t="shared" si="40"/>
        <v>0</v>
      </c>
      <c r="M131" s="19">
        <f t="shared" si="40"/>
        <v>0</v>
      </c>
      <c r="N131" s="19">
        <f t="shared" si="40"/>
        <v>0</v>
      </c>
      <c r="O131" s="19">
        <f t="shared" si="40"/>
        <v>0</v>
      </c>
      <c r="P131" s="96" t="s">
        <v>23</v>
      </c>
      <c r="Q131" s="97"/>
      <c r="R131" s="4"/>
    </row>
    <row r="132" spans="1:52">
      <c r="A132" s="101"/>
      <c r="B132" s="93"/>
      <c r="C132" s="93"/>
      <c r="D132" s="22"/>
      <c r="E132" s="22" t="s">
        <v>25</v>
      </c>
      <c r="F132" s="23">
        <f t="shared" ref="F132:G137" si="41">H132+J132+L132+N132</f>
        <v>0</v>
      </c>
      <c r="G132" s="23">
        <f t="shared" si="41"/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4">
        <v>0</v>
      </c>
      <c r="P132" s="98"/>
      <c r="Q132" s="99"/>
      <c r="R132" s="4"/>
    </row>
    <row r="133" spans="1:52">
      <c r="A133" s="101"/>
      <c r="B133" s="93"/>
      <c r="C133" s="93"/>
      <c r="D133" s="22"/>
      <c r="E133" s="22" t="s">
        <v>28</v>
      </c>
      <c r="F133" s="23">
        <f t="shared" si="41"/>
        <v>0</v>
      </c>
      <c r="G133" s="23">
        <f t="shared" si="41"/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4">
        <v>0</v>
      </c>
      <c r="P133" s="98"/>
      <c r="Q133" s="99"/>
      <c r="R133" s="4"/>
    </row>
    <row r="134" spans="1:52">
      <c r="A134" s="101"/>
      <c r="B134" s="93"/>
      <c r="C134" s="93"/>
      <c r="D134" s="22"/>
      <c r="E134" s="22" t="s">
        <v>29</v>
      </c>
      <c r="F134" s="23">
        <f t="shared" si="41"/>
        <v>0</v>
      </c>
      <c r="G134" s="23">
        <f t="shared" si="41"/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4">
        <v>0</v>
      </c>
      <c r="P134" s="98"/>
      <c r="Q134" s="99"/>
      <c r="R134" s="4"/>
    </row>
    <row r="135" spans="1:52">
      <c r="A135" s="101"/>
      <c r="B135" s="93"/>
      <c r="C135" s="93"/>
      <c r="D135" s="22"/>
      <c r="E135" s="22" t="s">
        <v>30</v>
      </c>
      <c r="F135" s="23">
        <f>H135+J135+L135+N135</f>
        <v>0</v>
      </c>
      <c r="G135" s="23">
        <f>I135+K135+M135+O135</f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4">
        <v>0</v>
      </c>
      <c r="P135" s="98"/>
      <c r="Q135" s="99"/>
      <c r="R135" s="4"/>
    </row>
    <row r="136" spans="1:52">
      <c r="A136" s="101"/>
      <c r="B136" s="93"/>
      <c r="C136" s="93"/>
      <c r="D136" s="22"/>
      <c r="E136" s="22" t="s">
        <v>30</v>
      </c>
      <c r="F136" s="23">
        <f t="shared" si="41"/>
        <v>0</v>
      </c>
      <c r="G136" s="23">
        <f t="shared" si="41"/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4">
        <v>0</v>
      </c>
      <c r="P136" s="98"/>
      <c r="Q136" s="99"/>
      <c r="R136" s="4"/>
    </row>
    <row r="137" spans="1:52" ht="13.5" thickBot="1">
      <c r="A137" s="101"/>
      <c r="B137" s="93"/>
      <c r="C137" s="93"/>
      <c r="D137" s="22"/>
      <c r="E137" s="22" t="s">
        <v>31</v>
      </c>
      <c r="F137" s="23">
        <f>H137+J137+L137+N137</f>
        <v>0</v>
      </c>
      <c r="G137" s="23">
        <f t="shared" si="41"/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4">
        <v>0</v>
      </c>
      <c r="P137" s="98"/>
      <c r="Q137" s="99"/>
      <c r="R137" s="4"/>
    </row>
    <row r="138" spans="1:52" s="39" customFormat="1" ht="13.5" customHeight="1">
      <c r="A138" s="112" t="s">
        <v>62</v>
      </c>
      <c r="B138" s="114" t="s">
        <v>63</v>
      </c>
      <c r="C138" s="114"/>
      <c r="D138" s="47"/>
      <c r="E138" s="47" t="s">
        <v>22</v>
      </c>
      <c r="F138" s="48">
        <f t="shared" ref="F138:O138" si="42">SUM(F139:F143)</f>
        <v>79335.8</v>
      </c>
      <c r="G138" s="48">
        <f t="shared" si="42"/>
        <v>76585.8</v>
      </c>
      <c r="H138" s="48">
        <f t="shared" si="42"/>
        <v>79335.8</v>
      </c>
      <c r="I138" s="48">
        <f t="shared" si="42"/>
        <v>76585.8</v>
      </c>
      <c r="J138" s="48">
        <f t="shared" si="42"/>
        <v>0</v>
      </c>
      <c r="K138" s="48">
        <f t="shared" si="42"/>
        <v>0</v>
      </c>
      <c r="L138" s="48">
        <f t="shared" si="42"/>
        <v>0</v>
      </c>
      <c r="M138" s="48">
        <f t="shared" si="42"/>
        <v>0</v>
      </c>
      <c r="N138" s="48">
        <f t="shared" si="42"/>
        <v>0</v>
      </c>
      <c r="O138" s="48">
        <f t="shared" si="42"/>
        <v>0</v>
      </c>
      <c r="P138" s="134" t="s">
        <v>23</v>
      </c>
      <c r="Q138" s="135"/>
      <c r="R138" s="42"/>
      <c r="S138" s="21"/>
      <c r="T138" s="21"/>
      <c r="U138" s="21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</row>
    <row r="139" spans="1:52" s="39" customFormat="1">
      <c r="A139" s="113"/>
      <c r="B139" s="115"/>
      <c r="C139" s="115"/>
      <c r="D139" s="18"/>
      <c r="E139" s="18" t="s">
        <v>25</v>
      </c>
      <c r="F139" s="19">
        <f t="shared" ref="F139:G143" si="43">H139+J139+L139+N139</f>
        <v>53758.8</v>
      </c>
      <c r="G139" s="19">
        <f t="shared" si="43"/>
        <v>53758.8</v>
      </c>
      <c r="H139" s="19">
        <f t="shared" ref="H139:O139" si="44">H145+H185+H151+H157+H163+H169+H178+H197+H191+H203+H177+H179+H170+H171</f>
        <v>53758.8</v>
      </c>
      <c r="I139" s="19">
        <f t="shared" si="44"/>
        <v>53758.8</v>
      </c>
      <c r="J139" s="19">
        <f t="shared" si="44"/>
        <v>0</v>
      </c>
      <c r="K139" s="19">
        <f t="shared" si="44"/>
        <v>0</v>
      </c>
      <c r="L139" s="19">
        <f t="shared" si="44"/>
        <v>0</v>
      </c>
      <c r="M139" s="19">
        <f t="shared" si="44"/>
        <v>0</v>
      </c>
      <c r="N139" s="19">
        <f t="shared" si="44"/>
        <v>0</v>
      </c>
      <c r="O139" s="19">
        <f t="shared" si="44"/>
        <v>0</v>
      </c>
      <c r="P139" s="136"/>
      <c r="Q139" s="137"/>
      <c r="R139" s="42"/>
      <c r="S139" s="21"/>
      <c r="T139" s="21"/>
      <c r="U139" s="21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</row>
    <row r="140" spans="1:52" s="39" customFormat="1">
      <c r="A140" s="113"/>
      <c r="B140" s="115"/>
      <c r="C140" s="115"/>
      <c r="D140" s="18"/>
      <c r="E140" s="18" t="s">
        <v>28</v>
      </c>
      <c r="F140" s="19">
        <f t="shared" si="43"/>
        <v>4196.5</v>
      </c>
      <c r="G140" s="19">
        <f t="shared" si="43"/>
        <v>4196.5</v>
      </c>
      <c r="H140" s="19">
        <f t="shared" ref="H140:O140" si="45">H146+H152+H158+H164+H172+H180+H198+H186+H192+H204+H210+H211+H212</f>
        <v>4196.5</v>
      </c>
      <c r="I140" s="19">
        <f t="shared" si="45"/>
        <v>4196.5</v>
      </c>
      <c r="J140" s="19">
        <f t="shared" si="45"/>
        <v>0</v>
      </c>
      <c r="K140" s="19">
        <f t="shared" si="45"/>
        <v>0</v>
      </c>
      <c r="L140" s="19">
        <f t="shared" si="45"/>
        <v>0</v>
      </c>
      <c r="M140" s="19">
        <f t="shared" si="45"/>
        <v>0</v>
      </c>
      <c r="N140" s="19">
        <f t="shared" si="45"/>
        <v>0</v>
      </c>
      <c r="O140" s="19">
        <f t="shared" si="45"/>
        <v>0</v>
      </c>
      <c r="P140" s="136"/>
      <c r="Q140" s="137"/>
      <c r="R140" s="42"/>
      <c r="S140" s="21"/>
      <c r="T140" s="21"/>
      <c r="U140" s="21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</row>
    <row r="141" spans="1:52" s="39" customFormat="1">
      <c r="A141" s="113"/>
      <c r="B141" s="115"/>
      <c r="C141" s="115"/>
      <c r="D141" s="18"/>
      <c r="E141" s="18" t="s">
        <v>29</v>
      </c>
      <c r="F141" s="19">
        <f t="shared" si="43"/>
        <v>18630.5</v>
      </c>
      <c r="G141" s="19">
        <f t="shared" si="43"/>
        <v>18630.5</v>
      </c>
      <c r="H141" s="19">
        <f t="shared" ref="H141:I143" si="46">H147+H153+H159+H165+H173+H181+H187+H193+H199+H205+H213</f>
        <v>18630.5</v>
      </c>
      <c r="I141" s="19">
        <f t="shared" si="46"/>
        <v>18630.5</v>
      </c>
      <c r="J141" s="19">
        <f t="shared" ref="J141:O141" si="47">J147+J153+J159+J165+J173+J181+J187+J193+J199+J205+213:213+J213</f>
        <v>0</v>
      </c>
      <c r="K141" s="19">
        <f t="shared" si="47"/>
        <v>0</v>
      </c>
      <c r="L141" s="19">
        <f t="shared" si="47"/>
        <v>0</v>
      </c>
      <c r="M141" s="19">
        <f t="shared" si="47"/>
        <v>0</v>
      </c>
      <c r="N141" s="19">
        <f t="shared" si="47"/>
        <v>0</v>
      </c>
      <c r="O141" s="19">
        <f t="shared" si="47"/>
        <v>0</v>
      </c>
      <c r="P141" s="136"/>
      <c r="Q141" s="137"/>
      <c r="R141" s="42">
        <f>H147+H199+H205+H213</f>
        <v>18630.5</v>
      </c>
      <c r="S141" s="21"/>
      <c r="T141" s="21"/>
      <c r="U141" s="21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</row>
    <row r="142" spans="1:52" s="39" customFormat="1">
      <c r="A142" s="113"/>
      <c r="B142" s="115"/>
      <c r="C142" s="115"/>
      <c r="D142" s="18"/>
      <c r="E142" s="18" t="s">
        <v>30</v>
      </c>
      <c r="F142" s="19">
        <f t="shared" si="43"/>
        <v>2750</v>
      </c>
      <c r="G142" s="19">
        <f t="shared" si="43"/>
        <v>0</v>
      </c>
      <c r="H142" s="19">
        <f t="shared" si="46"/>
        <v>2750</v>
      </c>
      <c r="I142" s="19">
        <f t="shared" si="46"/>
        <v>0</v>
      </c>
      <c r="J142" s="19">
        <f t="shared" ref="J142:O143" si="48">J148+J154+J160+J166+J174+J182+J188+J194+J200+J206+J214</f>
        <v>0</v>
      </c>
      <c r="K142" s="19">
        <f t="shared" si="48"/>
        <v>0</v>
      </c>
      <c r="L142" s="19">
        <f t="shared" si="48"/>
        <v>0</v>
      </c>
      <c r="M142" s="19">
        <f t="shared" si="48"/>
        <v>0</v>
      </c>
      <c r="N142" s="19">
        <f t="shared" si="48"/>
        <v>0</v>
      </c>
      <c r="O142" s="19">
        <f t="shared" si="48"/>
        <v>0</v>
      </c>
      <c r="P142" s="136"/>
      <c r="Q142" s="137"/>
      <c r="R142" s="42"/>
      <c r="S142" s="21"/>
      <c r="T142" s="21"/>
      <c r="U142" s="21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</row>
    <row r="143" spans="1:52" s="39" customFormat="1">
      <c r="A143" s="113"/>
      <c r="B143" s="115"/>
      <c r="C143" s="115"/>
      <c r="D143" s="18"/>
      <c r="E143" s="18" t="s">
        <v>31</v>
      </c>
      <c r="F143" s="19">
        <f t="shared" si="43"/>
        <v>0</v>
      </c>
      <c r="G143" s="19">
        <f t="shared" si="43"/>
        <v>0</v>
      </c>
      <c r="H143" s="19">
        <f t="shared" si="46"/>
        <v>0</v>
      </c>
      <c r="I143" s="19">
        <f t="shared" si="46"/>
        <v>0</v>
      </c>
      <c r="J143" s="19">
        <f t="shared" si="48"/>
        <v>0</v>
      </c>
      <c r="K143" s="19">
        <f t="shared" si="48"/>
        <v>0</v>
      </c>
      <c r="L143" s="19">
        <f t="shared" si="48"/>
        <v>0</v>
      </c>
      <c r="M143" s="19">
        <f t="shared" si="48"/>
        <v>0</v>
      </c>
      <c r="N143" s="19">
        <f t="shared" si="48"/>
        <v>0</v>
      </c>
      <c r="O143" s="19">
        <f t="shared" si="48"/>
        <v>0</v>
      </c>
      <c r="P143" s="136"/>
      <c r="Q143" s="137"/>
      <c r="R143" s="42"/>
      <c r="S143" s="21"/>
      <c r="T143" s="21"/>
      <c r="U143" s="21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</row>
    <row r="144" spans="1:52" ht="12.75" customHeight="1">
      <c r="A144" s="104" t="s">
        <v>64</v>
      </c>
      <c r="B144" s="92" t="s">
        <v>65</v>
      </c>
      <c r="C144" s="59"/>
      <c r="D144" s="69"/>
      <c r="E144" s="18" t="s">
        <v>22</v>
      </c>
      <c r="F144" s="19">
        <f t="shared" ref="F144:O144" si="49">SUM(F145:F149)</f>
        <v>2251.1</v>
      </c>
      <c r="G144" s="19">
        <f t="shared" si="49"/>
        <v>2251.1</v>
      </c>
      <c r="H144" s="19">
        <f t="shared" si="49"/>
        <v>2251.1</v>
      </c>
      <c r="I144" s="19">
        <f t="shared" si="49"/>
        <v>2251.1</v>
      </c>
      <c r="J144" s="19">
        <f t="shared" si="49"/>
        <v>0</v>
      </c>
      <c r="K144" s="19">
        <f t="shared" si="49"/>
        <v>0</v>
      </c>
      <c r="L144" s="19">
        <f t="shared" si="49"/>
        <v>0</v>
      </c>
      <c r="M144" s="19">
        <f t="shared" si="49"/>
        <v>0</v>
      </c>
      <c r="N144" s="19">
        <f t="shared" si="49"/>
        <v>0</v>
      </c>
      <c r="O144" s="19">
        <f t="shared" si="49"/>
        <v>0</v>
      </c>
      <c r="P144" s="96" t="s">
        <v>23</v>
      </c>
      <c r="Q144" s="102"/>
      <c r="R144" s="4"/>
    </row>
    <row r="145" spans="1:18" ht="91.5" customHeight="1">
      <c r="A145" s="105"/>
      <c r="B145" s="93"/>
      <c r="C145" s="59"/>
      <c r="D145" s="69" t="s">
        <v>66</v>
      </c>
      <c r="E145" s="22" t="s">
        <v>25</v>
      </c>
      <c r="F145" s="23">
        <f t="shared" ref="F145:G149" si="50">H145+J145+L145+N145</f>
        <v>251.1</v>
      </c>
      <c r="G145" s="23">
        <f t="shared" si="50"/>
        <v>251.10000000000002</v>
      </c>
      <c r="H145" s="23">
        <v>251.1</v>
      </c>
      <c r="I145" s="23">
        <f>575.2-324.1</f>
        <v>251.10000000000002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4">
        <v>0</v>
      </c>
      <c r="P145" s="98"/>
      <c r="Q145" s="103"/>
      <c r="R145" s="4"/>
    </row>
    <row r="146" spans="1:18">
      <c r="A146" s="105"/>
      <c r="B146" s="93"/>
      <c r="C146" s="59"/>
      <c r="D146" s="69"/>
      <c r="E146" s="22" t="s">
        <v>28</v>
      </c>
      <c r="F146" s="23">
        <f t="shared" si="50"/>
        <v>0</v>
      </c>
      <c r="G146" s="23">
        <f t="shared" si="50"/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4">
        <v>0</v>
      </c>
      <c r="P146" s="98"/>
      <c r="Q146" s="103"/>
      <c r="R146" s="4"/>
    </row>
    <row r="147" spans="1:18">
      <c r="A147" s="105"/>
      <c r="B147" s="93"/>
      <c r="C147" s="59" t="s">
        <v>200</v>
      </c>
      <c r="D147" s="69" t="s">
        <v>26</v>
      </c>
      <c r="E147" s="22" t="s">
        <v>29</v>
      </c>
      <c r="F147" s="23">
        <f t="shared" si="50"/>
        <v>2000</v>
      </c>
      <c r="G147" s="23">
        <f t="shared" si="50"/>
        <v>2000</v>
      </c>
      <c r="H147" s="23">
        <f>2000</f>
        <v>2000</v>
      </c>
      <c r="I147" s="23">
        <v>2000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4">
        <v>0</v>
      </c>
      <c r="P147" s="98"/>
      <c r="Q147" s="103"/>
      <c r="R147" s="4"/>
    </row>
    <row r="148" spans="1:18">
      <c r="A148" s="105"/>
      <c r="B148" s="93"/>
      <c r="C148" s="59"/>
      <c r="D148" s="69"/>
      <c r="E148" s="22" t="s">
        <v>30</v>
      </c>
      <c r="F148" s="23">
        <f t="shared" si="50"/>
        <v>0</v>
      </c>
      <c r="G148" s="23">
        <f t="shared" si="50"/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4">
        <v>0</v>
      </c>
      <c r="P148" s="98"/>
      <c r="Q148" s="103"/>
      <c r="R148" s="4"/>
    </row>
    <row r="149" spans="1:18">
      <c r="A149" s="105"/>
      <c r="B149" s="93"/>
      <c r="C149" s="59"/>
      <c r="D149" s="22"/>
      <c r="E149" s="22" t="s">
        <v>31</v>
      </c>
      <c r="F149" s="23">
        <f t="shared" si="50"/>
        <v>0</v>
      </c>
      <c r="G149" s="23">
        <f t="shared" si="50"/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4">
        <v>0</v>
      </c>
      <c r="P149" s="98"/>
      <c r="Q149" s="103"/>
      <c r="R149" s="4"/>
    </row>
    <row r="150" spans="1:18" ht="12.75" customHeight="1">
      <c r="A150" s="104" t="s">
        <v>67</v>
      </c>
      <c r="B150" s="92" t="s">
        <v>68</v>
      </c>
      <c r="C150" s="92"/>
      <c r="D150" s="69"/>
      <c r="E150" s="18" t="s">
        <v>22</v>
      </c>
      <c r="F150" s="19">
        <f t="shared" ref="F150:O150" si="51">SUM(F151:F155)</f>
        <v>0</v>
      </c>
      <c r="G150" s="19">
        <f t="shared" si="51"/>
        <v>0</v>
      </c>
      <c r="H150" s="19">
        <f t="shared" si="51"/>
        <v>0</v>
      </c>
      <c r="I150" s="19">
        <f t="shared" si="51"/>
        <v>0</v>
      </c>
      <c r="J150" s="19">
        <f t="shared" si="51"/>
        <v>0</v>
      </c>
      <c r="K150" s="19">
        <f t="shared" si="51"/>
        <v>0</v>
      </c>
      <c r="L150" s="19">
        <f t="shared" si="51"/>
        <v>0</v>
      </c>
      <c r="M150" s="19">
        <f t="shared" si="51"/>
        <v>0</v>
      </c>
      <c r="N150" s="19">
        <f t="shared" si="51"/>
        <v>0</v>
      </c>
      <c r="O150" s="19">
        <f t="shared" si="51"/>
        <v>0</v>
      </c>
      <c r="P150" s="96" t="s">
        <v>23</v>
      </c>
      <c r="Q150" s="102"/>
      <c r="R150" s="4"/>
    </row>
    <row r="151" spans="1:18">
      <c r="A151" s="105"/>
      <c r="B151" s="93"/>
      <c r="C151" s="93"/>
      <c r="D151" s="69"/>
      <c r="E151" s="22" t="s">
        <v>25</v>
      </c>
      <c r="F151" s="23">
        <f t="shared" ref="F151:G155" si="52">H151+J151+L151+N151</f>
        <v>0</v>
      </c>
      <c r="G151" s="23">
        <f t="shared" si="52"/>
        <v>0</v>
      </c>
      <c r="H151" s="23">
        <v>0</v>
      </c>
      <c r="I151" s="23">
        <f>645-420.3-224.7</f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4">
        <v>0</v>
      </c>
      <c r="P151" s="98"/>
      <c r="Q151" s="103"/>
      <c r="R151" s="4"/>
    </row>
    <row r="152" spans="1:18">
      <c r="A152" s="105"/>
      <c r="B152" s="93"/>
      <c r="C152" s="93"/>
      <c r="D152" s="69"/>
      <c r="E152" s="22" t="s">
        <v>28</v>
      </c>
      <c r="F152" s="23">
        <f t="shared" si="52"/>
        <v>0</v>
      </c>
      <c r="G152" s="23">
        <f t="shared" si="52"/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4">
        <v>0</v>
      </c>
      <c r="P152" s="98"/>
      <c r="Q152" s="103"/>
      <c r="R152" s="4"/>
    </row>
    <row r="153" spans="1:18">
      <c r="A153" s="105"/>
      <c r="B153" s="93"/>
      <c r="C153" s="93"/>
      <c r="D153" s="69"/>
      <c r="E153" s="22" t="s">
        <v>29</v>
      </c>
      <c r="F153" s="23">
        <f t="shared" si="52"/>
        <v>0</v>
      </c>
      <c r="G153" s="23">
        <f t="shared" si="52"/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4">
        <v>0</v>
      </c>
      <c r="P153" s="98"/>
      <c r="Q153" s="103"/>
      <c r="R153" s="4"/>
    </row>
    <row r="154" spans="1:18">
      <c r="A154" s="105"/>
      <c r="B154" s="93"/>
      <c r="C154" s="93"/>
      <c r="D154" s="69"/>
      <c r="E154" s="22" t="s">
        <v>30</v>
      </c>
      <c r="F154" s="23">
        <f t="shared" si="52"/>
        <v>0</v>
      </c>
      <c r="G154" s="23">
        <f t="shared" si="52"/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4">
        <v>0</v>
      </c>
      <c r="P154" s="98"/>
      <c r="Q154" s="103"/>
      <c r="R154" s="4"/>
    </row>
    <row r="155" spans="1:18">
      <c r="A155" s="105"/>
      <c r="B155" s="93"/>
      <c r="C155" s="93"/>
      <c r="D155" s="69"/>
      <c r="E155" s="22" t="s">
        <v>31</v>
      </c>
      <c r="F155" s="23">
        <f t="shared" si="52"/>
        <v>0</v>
      </c>
      <c r="G155" s="23">
        <f t="shared" si="52"/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4">
        <v>0</v>
      </c>
      <c r="P155" s="98"/>
      <c r="Q155" s="103"/>
      <c r="R155" s="4"/>
    </row>
    <row r="156" spans="1:18" ht="12.75" customHeight="1">
      <c r="A156" s="104" t="s">
        <v>69</v>
      </c>
      <c r="B156" s="92" t="s">
        <v>70</v>
      </c>
      <c r="C156" s="92"/>
      <c r="D156" s="69"/>
      <c r="E156" s="18" t="s">
        <v>22</v>
      </c>
      <c r="F156" s="19">
        <f t="shared" ref="F156:O156" si="53">SUM(F157:F161)</f>
        <v>298.2</v>
      </c>
      <c r="G156" s="19">
        <f t="shared" si="53"/>
        <v>298.2</v>
      </c>
      <c r="H156" s="19">
        <f t="shared" si="53"/>
        <v>298.2</v>
      </c>
      <c r="I156" s="19">
        <f t="shared" si="53"/>
        <v>298.2</v>
      </c>
      <c r="J156" s="19">
        <f t="shared" si="53"/>
        <v>0</v>
      </c>
      <c r="K156" s="19">
        <f t="shared" si="53"/>
        <v>0</v>
      </c>
      <c r="L156" s="19">
        <f t="shared" si="53"/>
        <v>0</v>
      </c>
      <c r="M156" s="19">
        <f t="shared" si="53"/>
        <v>0</v>
      </c>
      <c r="N156" s="19">
        <f t="shared" si="53"/>
        <v>0</v>
      </c>
      <c r="O156" s="19">
        <f t="shared" si="53"/>
        <v>0</v>
      </c>
      <c r="P156" s="96" t="s">
        <v>23</v>
      </c>
      <c r="Q156" s="102"/>
      <c r="R156" s="4"/>
    </row>
    <row r="157" spans="1:18" ht="76.5">
      <c r="A157" s="105"/>
      <c r="B157" s="93"/>
      <c r="C157" s="93"/>
      <c r="D157" s="69" t="s">
        <v>66</v>
      </c>
      <c r="E157" s="22" t="s">
        <v>25</v>
      </c>
      <c r="F157" s="23">
        <f t="shared" ref="F157:G161" si="54">H157+J157+L157+N157</f>
        <v>298.2</v>
      </c>
      <c r="G157" s="23">
        <f t="shared" si="54"/>
        <v>298.2</v>
      </c>
      <c r="H157" s="23">
        <v>298.2</v>
      </c>
      <c r="I157" s="23">
        <f>410.4-112.2</f>
        <v>298.2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4">
        <v>0</v>
      </c>
      <c r="P157" s="98"/>
      <c r="Q157" s="103"/>
      <c r="R157" s="4"/>
    </row>
    <row r="158" spans="1:18">
      <c r="A158" s="105"/>
      <c r="B158" s="93"/>
      <c r="C158" s="93"/>
      <c r="D158" s="69"/>
      <c r="E158" s="22" t="s">
        <v>28</v>
      </c>
      <c r="F158" s="23">
        <f t="shared" si="54"/>
        <v>0</v>
      </c>
      <c r="G158" s="23">
        <f t="shared" si="54"/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4">
        <v>0</v>
      </c>
      <c r="P158" s="98"/>
      <c r="Q158" s="103"/>
      <c r="R158" s="4"/>
    </row>
    <row r="159" spans="1:18">
      <c r="A159" s="105"/>
      <c r="B159" s="93"/>
      <c r="C159" s="93"/>
      <c r="D159" s="69"/>
      <c r="E159" s="22" t="s">
        <v>29</v>
      </c>
      <c r="F159" s="23">
        <f t="shared" si="54"/>
        <v>0</v>
      </c>
      <c r="G159" s="23">
        <f t="shared" si="54"/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4">
        <v>0</v>
      </c>
      <c r="P159" s="98"/>
      <c r="Q159" s="103"/>
      <c r="R159" s="4"/>
    </row>
    <row r="160" spans="1:18">
      <c r="A160" s="105"/>
      <c r="B160" s="93"/>
      <c r="C160" s="93"/>
      <c r="D160" s="69"/>
      <c r="E160" s="22" t="s">
        <v>30</v>
      </c>
      <c r="F160" s="23">
        <f t="shared" si="54"/>
        <v>0</v>
      </c>
      <c r="G160" s="23">
        <f t="shared" si="54"/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4">
        <v>0</v>
      </c>
      <c r="P160" s="98"/>
      <c r="Q160" s="103"/>
      <c r="R160" s="4"/>
    </row>
    <row r="161" spans="1:18">
      <c r="A161" s="105"/>
      <c r="B161" s="93"/>
      <c r="C161" s="93"/>
      <c r="D161" s="69"/>
      <c r="E161" s="22" t="s">
        <v>31</v>
      </c>
      <c r="F161" s="23">
        <f t="shared" si="54"/>
        <v>0</v>
      </c>
      <c r="G161" s="23">
        <f t="shared" si="54"/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4">
        <v>0</v>
      </c>
      <c r="P161" s="98"/>
      <c r="Q161" s="103"/>
      <c r="R161" s="4"/>
    </row>
    <row r="162" spans="1:18" ht="12.75" customHeight="1">
      <c r="A162" s="104" t="s">
        <v>71</v>
      </c>
      <c r="B162" s="92" t="s">
        <v>72</v>
      </c>
      <c r="C162" s="92"/>
      <c r="D162" s="69"/>
      <c r="E162" s="18" t="s">
        <v>22</v>
      </c>
      <c r="F162" s="19">
        <f>SUM(F163:F167)</f>
        <v>6834.8</v>
      </c>
      <c r="G162" s="19">
        <f>SUM(G163:G167)</f>
        <v>6834.8</v>
      </c>
      <c r="H162" s="19">
        <f>SUM(H163:H167)</f>
        <v>6834.8</v>
      </c>
      <c r="I162" s="19">
        <f>SUM(I163:I167)</f>
        <v>6834.8</v>
      </c>
      <c r="J162" s="19">
        <f t="shared" ref="J162:O162" si="55">SUM(J163:J167)</f>
        <v>0</v>
      </c>
      <c r="K162" s="19">
        <f t="shared" si="55"/>
        <v>0</v>
      </c>
      <c r="L162" s="19">
        <f t="shared" si="55"/>
        <v>0</v>
      </c>
      <c r="M162" s="19">
        <f t="shared" si="55"/>
        <v>0</v>
      </c>
      <c r="N162" s="19">
        <f t="shared" si="55"/>
        <v>0</v>
      </c>
      <c r="O162" s="20">
        <f t="shared" si="55"/>
        <v>0</v>
      </c>
      <c r="P162" s="96" t="s">
        <v>23</v>
      </c>
      <c r="Q162" s="102"/>
      <c r="R162" s="4"/>
    </row>
    <row r="163" spans="1:18" ht="76.5">
      <c r="A163" s="105"/>
      <c r="B163" s="93"/>
      <c r="C163" s="93"/>
      <c r="D163" s="69" t="s">
        <v>66</v>
      </c>
      <c r="E163" s="22" t="s">
        <v>25</v>
      </c>
      <c r="F163" s="23">
        <f t="shared" ref="F163:G167" si="56">H163+J163+L163+N163</f>
        <v>6834.8</v>
      </c>
      <c r="G163" s="23">
        <f t="shared" si="56"/>
        <v>6834.8</v>
      </c>
      <c r="H163" s="23">
        <v>6834.8</v>
      </c>
      <c r="I163" s="23">
        <f>7344.1-509.3</f>
        <v>6834.8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4">
        <v>0</v>
      </c>
      <c r="P163" s="98"/>
      <c r="Q163" s="103"/>
      <c r="R163" s="4"/>
    </row>
    <row r="164" spans="1:18">
      <c r="A164" s="105"/>
      <c r="B164" s="93"/>
      <c r="C164" s="93"/>
      <c r="D164" s="69"/>
      <c r="E164" s="22" t="s">
        <v>28</v>
      </c>
      <c r="F164" s="23">
        <f t="shared" si="56"/>
        <v>0</v>
      </c>
      <c r="G164" s="23">
        <f t="shared" si="56"/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4">
        <v>0</v>
      </c>
      <c r="P164" s="98"/>
      <c r="Q164" s="103"/>
      <c r="R164" s="4"/>
    </row>
    <row r="165" spans="1:18">
      <c r="A165" s="105"/>
      <c r="B165" s="93"/>
      <c r="C165" s="93"/>
      <c r="D165" s="69"/>
      <c r="E165" s="22" t="s">
        <v>29</v>
      </c>
      <c r="F165" s="23">
        <f t="shared" si="56"/>
        <v>0</v>
      </c>
      <c r="G165" s="23">
        <f t="shared" si="56"/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4">
        <v>0</v>
      </c>
      <c r="P165" s="98"/>
      <c r="Q165" s="103"/>
      <c r="R165" s="4"/>
    </row>
    <row r="166" spans="1:18">
      <c r="A166" s="105"/>
      <c r="B166" s="93"/>
      <c r="C166" s="93"/>
      <c r="D166" s="69"/>
      <c r="E166" s="22" t="s">
        <v>30</v>
      </c>
      <c r="F166" s="23">
        <f t="shared" si="56"/>
        <v>0</v>
      </c>
      <c r="G166" s="23">
        <f t="shared" si="56"/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4">
        <v>0</v>
      </c>
      <c r="P166" s="98"/>
      <c r="Q166" s="103"/>
      <c r="R166" s="4"/>
    </row>
    <row r="167" spans="1:18">
      <c r="A167" s="105"/>
      <c r="B167" s="93"/>
      <c r="C167" s="93"/>
      <c r="D167" s="69"/>
      <c r="E167" s="22" t="s">
        <v>31</v>
      </c>
      <c r="F167" s="23">
        <f t="shared" si="56"/>
        <v>0</v>
      </c>
      <c r="G167" s="23">
        <f t="shared" si="56"/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4">
        <v>0</v>
      </c>
      <c r="P167" s="98"/>
      <c r="Q167" s="103"/>
      <c r="R167" s="4"/>
    </row>
    <row r="168" spans="1:18" ht="12.75" customHeight="1">
      <c r="A168" s="104" t="s">
        <v>73</v>
      </c>
      <c r="B168" s="92" t="s">
        <v>74</v>
      </c>
      <c r="C168" s="92"/>
      <c r="D168" s="69"/>
      <c r="E168" s="18" t="s">
        <v>22</v>
      </c>
      <c r="F168" s="19">
        <f t="shared" ref="F168:O168" si="57">SUM(F169:F175)</f>
        <v>22201</v>
      </c>
      <c r="G168" s="19">
        <f t="shared" si="57"/>
        <v>22201</v>
      </c>
      <c r="H168" s="19">
        <f t="shared" si="57"/>
        <v>22201</v>
      </c>
      <c r="I168" s="19">
        <f t="shared" si="57"/>
        <v>22201</v>
      </c>
      <c r="J168" s="19">
        <f t="shared" si="57"/>
        <v>0</v>
      </c>
      <c r="K168" s="19">
        <f t="shared" si="57"/>
        <v>0</v>
      </c>
      <c r="L168" s="19">
        <f t="shared" si="57"/>
        <v>0</v>
      </c>
      <c r="M168" s="19">
        <f t="shared" si="57"/>
        <v>0</v>
      </c>
      <c r="N168" s="19">
        <f t="shared" si="57"/>
        <v>0</v>
      </c>
      <c r="O168" s="19">
        <f t="shared" si="57"/>
        <v>0</v>
      </c>
      <c r="P168" s="96" t="s">
        <v>23</v>
      </c>
      <c r="Q168" s="102"/>
      <c r="R168" s="4"/>
    </row>
    <row r="169" spans="1:18">
      <c r="A169" s="105"/>
      <c r="B169" s="93"/>
      <c r="C169" s="93"/>
      <c r="D169" s="69" t="s">
        <v>26</v>
      </c>
      <c r="E169" s="22" t="s">
        <v>25</v>
      </c>
      <c r="F169" s="23">
        <f t="shared" ref="F169:G175" si="58">H169+J169+L169+N169</f>
        <v>16797.400000000001</v>
      </c>
      <c r="G169" s="23">
        <f t="shared" si="58"/>
        <v>16797.400000000001</v>
      </c>
      <c r="H169" s="23">
        <v>16797.400000000001</v>
      </c>
      <c r="I169" s="23">
        <v>16797.400000000001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4">
        <v>0</v>
      </c>
      <c r="P169" s="98"/>
      <c r="Q169" s="103"/>
      <c r="R169" s="4"/>
    </row>
    <row r="170" spans="1:18" ht="105.75" customHeight="1">
      <c r="A170" s="105"/>
      <c r="B170" s="93"/>
      <c r="C170" s="93"/>
      <c r="D170" s="69" t="s">
        <v>66</v>
      </c>
      <c r="E170" s="22" t="s">
        <v>25</v>
      </c>
      <c r="F170" s="23">
        <f>H170+J170+L170+N170</f>
        <v>5304.6</v>
      </c>
      <c r="G170" s="23">
        <f>I170+K170+M170+O170</f>
        <v>5304.6</v>
      </c>
      <c r="H170" s="23">
        <v>5304.6</v>
      </c>
      <c r="I170" s="23">
        <v>5304.6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4">
        <v>0</v>
      </c>
      <c r="P170" s="98"/>
      <c r="Q170" s="103"/>
      <c r="R170" s="4"/>
    </row>
    <row r="171" spans="1:18">
      <c r="A171" s="105"/>
      <c r="B171" s="93"/>
      <c r="C171" s="93"/>
      <c r="D171" s="69" t="s">
        <v>75</v>
      </c>
      <c r="E171" s="22" t="s">
        <v>25</v>
      </c>
      <c r="F171" s="23">
        <v>99</v>
      </c>
      <c r="G171" s="23">
        <v>99</v>
      </c>
      <c r="H171" s="23">
        <v>99</v>
      </c>
      <c r="I171" s="23">
        <v>99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4">
        <v>0</v>
      </c>
      <c r="P171" s="98"/>
      <c r="Q171" s="103"/>
      <c r="R171" s="4"/>
    </row>
    <row r="172" spans="1:18">
      <c r="A172" s="105"/>
      <c r="B172" s="93"/>
      <c r="C172" s="93"/>
      <c r="D172" s="69"/>
      <c r="E172" s="22" t="s">
        <v>28</v>
      </c>
      <c r="F172" s="23">
        <f t="shared" si="58"/>
        <v>0</v>
      </c>
      <c r="G172" s="23">
        <f t="shared" si="58"/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4">
        <v>0</v>
      </c>
      <c r="P172" s="98"/>
      <c r="Q172" s="103"/>
      <c r="R172" s="4"/>
    </row>
    <row r="173" spans="1:18">
      <c r="A173" s="105"/>
      <c r="B173" s="93"/>
      <c r="C173" s="93"/>
      <c r="D173" s="69"/>
      <c r="E173" s="22" t="s">
        <v>29</v>
      </c>
      <c r="F173" s="23">
        <f t="shared" si="58"/>
        <v>0</v>
      </c>
      <c r="G173" s="23">
        <f t="shared" si="58"/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4">
        <v>0</v>
      </c>
      <c r="P173" s="98"/>
      <c r="Q173" s="103"/>
      <c r="R173" s="4"/>
    </row>
    <row r="174" spans="1:18">
      <c r="A174" s="105"/>
      <c r="B174" s="93"/>
      <c r="C174" s="93"/>
      <c r="D174" s="69"/>
      <c r="E174" s="22" t="s">
        <v>30</v>
      </c>
      <c r="F174" s="23">
        <f t="shared" si="58"/>
        <v>0</v>
      </c>
      <c r="G174" s="23">
        <f t="shared" si="58"/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4">
        <v>0</v>
      </c>
      <c r="P174" s="98"/>
      <c r="Q174" s="103"/>
      <c r="R174" s="4"/>
    </row>
    <row r="175" spans="1:18">
      <c r="A175" s="105"/>
      <c r="B175" s="93"/>
      <c r="C175" s="93"/>
      <c r="D175" s="69"/>
      <c r="E175" s="22" t="s">
        <v>31</v>
      </c>
      <c r="F175" s="23">
        <f t="shared" si="58"/>
        <v>0</v>
      </c>
      <c r="G175" s="23">
        <f t="shared" si="58"/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4">
        <v>0</v>
      </c>
      <c r="P175" s="98"/>
      <c r="Q175" s="103"/>
      <c r="R175" s="4"/>
    </row>
    <row r="176" spans="1:18" ht="12.75" customHeight="1">
      <c r="A176" s="104" t="s">
        <v>76</v>
      </c>
      <c r="B176" s="92" t="s">
        <v>77</v>
      </c>
      <c r="C176" s="92"/>
      <c r="D176" s="69"/>
      <c r="E176" s="18" t="s">
        <v>22</v>
      </c>
      <c r="F176" s="19">
        <f t="shared" ref="F176:O176" si="59">SUM(F177:F183)</f>
        <v>4017.2999999999997</v>
      </c>
      <c r="G176" s="19">
        <f t="shared" si="59"/>
        <v>4017.2999999999997</v>
      </c>
      <c r="H176" s="19">
        <f t="shared" si="59"/>
        <v>4017.2999999999997</v>
      </c>
      <c r="I176" s="19">
        <f t="shared" si="59"/>
        <v>4017.2999999999997</v>
      </c>
      <c r="J176" s="19">
        <f t="shared" si="59"/>
        <v>0</v>
      </c>
      <c r="K176" s="19">
        <f t="shared" si="59"/>
        <v>0</v>
      </c>
      <c r="L176" s="19">
        <f t="shared" si="59"/>
        <v>0</v>
      </c>
      <c r="M176" s="19">
        <f t="shared" si="59"/>
        <v>0</v>
      </c>
      <c r="N176" s="19">
        <f t="shared" si="59"/>
        <v>0</v>
      </c>
      <c r="O176" s="19">
        <f t="shared" si="59"/>
        <v>0</v>
      </c>
      <c r="P176" s="96" t="s">
        <v>23</v>
      </c>
      <c r="Q176" s="102"/>
      <c r="R176" s="4"/>
    </row>
    <row r="177" spans="1:19">
      <c r="A177" s="105"/>
      <c r="B177" s="93"/>
      <c r="C177" s="93"/>
      <c r="D177" s="69" t="s">
        <v>75</v>
      </c>
      <c r="E177" s="69" t="s">
        <v>25</v>
      </c>
      <c r="F177" s="23">
        <f t="shared" ref="F177:G183" si="60">H177+J177+L177+N177</f>
        <v>567.5</v>
      </c>
      <c r="G177" s="23">
        <f>I177+K177+M177+O177</f>
        <v>567.5</v>
      </c>
      <c r="H177" s="23">
        <v>567.5</v>
      </c>
      <c r="I177" s="23">
        <v>567.5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4">
        <v>0</v>
      </c>
      <c r="P177" s="98"/>
      <c r="Q177" s="103"/>
      <c r="R177" s="4"/>
    </row>
    <row r="178" spans="1:19">
      <c r="A178" s="105"/>
      <c r="B178" s="93"/>
      <c r="C178" s="93"/>
      <c r="D178" s="69" t="s">
        <v>26</v>
      </c>
      <c r="E178" s="69" t="s">
        <v>25</v>
      </c>
      <c r="F178" s="23">
        <f t="shared" si="60"/>
        <v>3186.2</v>
      </c>
      <c r="G178" s="23">
        <f>I178+K178+M178+O178</f>
        <v>3186.2</v>
      </c>
      <c r="H178" s="23">
        <v>3186.2</v>
      </c>
      <c r="I178" s="23">
        <v>3186.2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98"/>
      <c r="Q178" s="103"/>
      <c r="R178" s="4"/>
      <c r="S178" s="6"/>
    </row>
    <row r="179" spans="1:19" ht="76.5">
      <c r="A179" s="105"/>
      <c r="B179" s="93"/>
      <c r="C179" s="93"/>
      <c r="D179" s="69" t="s">
        <v>78</v>
      </c>
      <c r="E179" s="69" t="s">
        <v>25</v>
      </c>
      <c r="F179" s="23">
        <f>H179+J179+L179+N179</f>
        <v>263.60000000000002</v>
      </c>
      <c r="G179" s="23">
        <f>I179+K179+M179+O179</f>
        <v>263.60000000000002</v>
      </c>
      <c r="H179" s="23">
        <v>263.60000000000002</v>
      </c>
      <c r="I179" s="23">
        <v>263.60000000000002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98"/>
      <c r="Q179" s="103"/>
      <c r="R179" s="4"/>
      <c r="S179" s="6"/>
    </row>
    <row r="180" spans="1:19">
      <c r="A180" s="105"/>
      <c r="B180" s="93"/>
      <c r="C180" s="93"/>
      <c r="D180" s="69"/>
      <c r="E180" s="22" t="s">
        <v>28</v>
      </c>
      <c r="F180" s="23">
        <f t="shared" si="60"/>
        <v>0</v>
      </c>
      <c r="G180" s="23">
        <f t="shared" si="60"/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4">
        <v>0</v>
      </c>
      <c r="P180" s="98"/>
      <c r="Q180" s="103"/>
      <c r="R180" s="4"/>
    </row>
    <row r="181" spans="1:19">
      <c r="A181" s="105"/>
      <c r="B181" s="93"/>
      <c r="C181" s="93"/>
      <c r="D181" s="69"/>
      <c r="E181" s="22" t="s">
        <v>29</v>
      </c>
      <c r="F181" s="23">
        <f t="shared" si="60"/>
        <v>0</v>
      </c>
      <c r="G181" s="23">
        <f t="shared" si="60"/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4">
        <v>0</v>
      </c>
      <c r="P181" s="98"/>
      <c r="Q181" s="103"/>
      <c r="R181" s="4"/>
    </row>
    <row r="182" spans="1:19">
      <c r="A182" s="105"/>
      <c r="B182" s="93"/>
      <c r="C182" s="93"/>
      <c r="D182" s="69"/>
      <c r="E182" s="22" t="s">
        <v>30</v>
      </c>
      <c r="F182" s="23">
        <f t="shared" si="60"/>
        <v>0</v>
      </c>
      <c r="G182" s="23">
        <f t="shared" si="60"/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4">
        <v>0</v>
      </c>
      <c r="P182" s="98"/>
      <c r="Q182" s="103"/>
      <c r="R182" s="4"/>
    </row>
    <row r="183" spans="1:19">
      <c r="A183" s="105"/>
      <c r="B183" s="93"/>
      <c r="C183" s="93"/>
      <c r="D183" s="69"/>
      <c r="E183" s="22" t="s">
        <v>31</v>
      </c>
      <c r="F183" s="23">
        <f t="shared" si="60"/>
        <v>0</v>
      </c>
      <c r="G183" s="23">
        <f t="shared" si="60"/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4">
        <v>0</v>
      </c>
      <c r="P183" s="98"/>
      <c r="Q183" s="103"/>
      <c r="R183" s="4"/>
    </row>
    <row r="184" spans="1:19" ht="12.75" customHeight="1">
      <c r="A184" s="104" t="s">
        <v>79</v>
      </c>
      <c r="B184" s="92" t="s">
        <v>80</v>
      </c>
      <c r="C184" s="92"/>
      <c r="D184" s="69"/>
      <c r="E184" s="18" t="s">
        <v>22</v>
      </c>
      <c r="F184" s="19">
        <f t="shared" ref="F184:O184" si="61">SUM(F185:F189)</f>
        <v>337.4</v>
      </c>
      <c r="G184" s="19">
        <f t="shared" si="61"/>
        <v>337.40000000000003</v>
      </c>
      <c r="H184" s="19">
        <f t="shared" si="61"/>
        <v>337.4</v>
      </c>
      <c r="I184" s="19">
        <f t="shared" si="61"/>
        <v>337.40000000000003</v>
      </c>
      <c r="J184" s="19">
        <f t="shared" si="61"/>
        <v>0</v>
      </c>
      <c r="K184" s="19">
        <f t="shared" si="61"/>
        <v>0</v>
      </c>
      <c r="L184" s="19">
        <f t="shared" si="61"/>
        <v>0</v>
      </c>
      <c r="M184" s="19">
        <f t="shared" si="61"/>
        <v>0</v>
      </c>
      <c r="N184" s="19">
        <f t="shared" si="61"/>
        <v>0</v>
      </c>
      <c r="O184" s="19">
        <f t="shared" si="61"/>
        <v>0</v>
      </c>
      <c r="P184" s="96" t="s">
        <v>23</v>
      </c>
      <c r="Q184" s="102"/>
      <c r="R184" s="4"/>
    </row>
    <row r="185" spans="1:19" ht="76.5">
      <c r="A185" s="105"/>
      <c r="B185" s="93"/>
      <c r="C185" s="93"/>
      <c r="D185" s="69" t="s">
        <v>66</v>
      </c>
      <c r="E185" s="22" t="s">
        <v>25</v>
      </c>
      <c r="F185" s="23">
        <f t="shared" ref="F185:G189" si="62">H185+J185+L185+N185</f>
        <v>337.4</v>
      </c>
      <c r="G185" s="23">
        <f t="shared" si="62"/>
        <v>337.40000000000003</v>
      </c>
      <c r="H185" s="23">
        <v>337.4</v>
      </c>
      <c r="I185" s="23">
        <f>342.1-4.7</f>
        <v>337.40000000000003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4">
        <v>0</v>
      </c>
      <c r="P185" s="98"/>
      <c r="Q185" s="103"/>
      <c r="R185" s="4"/>
    </row>
    <row r="186" spans="1:19">
      <c r="A186" s="105"/>
      <c r="B186" s="93"/>
      <c r="C186" s="93"/>
      <c r="D186" s="69"/>
      <c r="E186" s="22" t="s">
        <v>28</v>
      </c>
      <c r="F186" s="23">
        <f t="shared" si="62"/>
        <v>0</v>
      </c>
      <c r="G186" s="23">
        <f t="shared" si="62"/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4">
        <v>0</v>
      </c>
      <c r="P186" s="98"/>
      <c r="Q186" s="103"/>
      <c r="R186" s="4"/>
    </row>
    <row r="187" spans="1:19">
      <c r="A187" s="105"/>
      <c r="B187" s="93"/>
      <c r="C187" s="93"/>
      <c r="D187" s="69"/>
      <c r="E187" s="22" t="s">
        <v>29</v>
      </c>
      <c r="F187" s="23">
        <f t="shared" si="62"/>
        <v>0</v>
      </c>
      <c r="G187" s="23">
        <f t="shared" si="62"/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4">
        <v>0</v>
      </c>
      <c r="P187" s="98"/>
      <c r="Q187" s="103"/>
      <c r="R187" s="4"/>
    </row>
    <row r="188" spans="1:19">
      <c r="A188" s="105"/>
      <c r="B188" s="93"/>
      <c r="C188" s="93"/>
      <c r="D188" s="69"/>
      <c r="E188" s="22" t="s">
        <v>30</v>
      </c>
      <c r="F188" s="23">
        <f t="shared" si="62"/>
        <v>0</v>
      </c>
      <c r="G188" s="23">
        <f t="shared" si="62"/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4">
        <v>0</v>
      </c>
      <c r="P188" s="98"/>
      <c r="Q188" s="103"/>
      <c r="R188" s="4"/>
    </row>
    <row r="189" spans="1:19">
      <c r="A189" s="105"/>
      <c r="B189" s="93"/>
      <c r="C189" s="93"/>
      <c r="D189" s="69"/>
      <c r="E189" s="22" t="s">
        <v>31</v>
      </c>
      <c r="F189" s="23">
        <f t="shared" si="62"/>
        <v>0</v>
      </c>
      <c r="G189" s="23">
        <f t="shared" si="62"/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4">
        <v>0</v>
      </c>
      <c r="P189" s="98"/>
      <c r="Q189" s="103"/>
      <c r="R189" s="4"/>
    </row>
    <row r="190" spans="1:19" ht="12.75" customHeight="1">
      <c r="A190" s="104" t="s">
        <v>81</v>
      </c>
      <c r="B190" s="92" t="s">
        <v>82</v>
      </c>
      <c r="C190" s="58"/>
      <c r="D190" s="69"/>
      <c r="E190" s="18" t="s">
        <v>22</v>
      </c>
      <c r="F190" s="19">
        <f t="shared" ref="F190:O190" si="63">SUM(F191:F195)</f>
        <v>17514.7</v>
      </c>
      <c r="G190" s="19">
        <f t="shared" si="63"/>
        <v>17514.7</v>
      </c>
      <c r="H190" s="19">
        <f t="shared" si="63"/>
        <v>17514.7</v>
      </c>
      <c r="I190" s="19">
        <f t="shared" si="63"/>
        <v>17514.7</v>
      </c>
      <c r="J190" s="19">
        <f t="shared" si="63"/>
        <v>0</v>
      </c>
      <c r="K190" s="19">
        <f t="shared" si="63"/>
        <v>0</v>
      </c>
      <c r="L190" s="19">
        <f t="shared" si="63"/>
        <v>0</v>
      </c>
      <c r="M190" s="19">
        <f t="shared" si="63"/>
        <v>0</v>
      </c>
      <c r="N190" s="19">
        <f t="shared" si="63"/>
        <v>0</v>
      </c>
      <c r="O190" s="19">
        <f t="shared" si="63"/>
        <v>0</v>
      </c>
      <c r="P190" s="96" t="s">
        <v>23</v>
      </c>
      <c r="Q190" s="102"/>
      <c r="R190" s="4"/>
    </row>
    <row r="191" spans="1:19">
      <c r="A191" s="105"/>
      <c r="B191" s="93"/>
      <c r="C191" s="59"/>
      <c r="D191" s="69" t="s">
        <v>26</v>
      </c>
      <c r="E191" s="22" t="s">
        <v>25</v>
      </c>
      <c r="F191" s="23">
        <f t="shared" ref="F191:G195" si="64">H191+J191+L191+N191</f>
        <v>16754.400000000001</v>
      </c>
      <c r="G191" s="23">
        <f t="shared" si="64"/>
        <v>16754.400000000001</v>
      </c>
      <c r="H191" s="23">
        <v>16754.400000000001</v>
      </c>
      <c r="I191" s="23">
        <v>16754.400000000001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4">
        <v>0</v>
      </c>
      <c r="P191" s="98"/>
      <c r="Q191" s="103"/>
      <c r="R191" s="4"/>
    </row>
    <row r="192" spans="1:19">
      <c r="A192" s="105"/>
      <c r="B192" s="93"/>
      <c r="C192" s="59" t="s">
        <v>200</v>
      </c>
      <c r="D192" s="69" t="s">
        <v>26</v>
      </c>
      <c r="E192" s="22" t="s">
        <v>28</v>
      </c>
      <c r="F192" s="23">
        <f t="shared" si="64"/>
        <v>760.3</v>
      </c>
      <c r="G192" s="23">
        <f t="shared" si="64"/>
        <v>760.3</v>
      </c>
      <c r="H192" s="23">
        <v>760.3</v>
      </c>
      <c r="I192" s="23">
        <v>760.3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4">
        <v>0</v>
      </c>
      <c r="P192" s="98"/>
      <c r="Q192" s="103"/>
      <c r="R192" s="4"/>
    </row>
    <row r="193" spans="1:19">
      <c r="A193" s="105"/>
      <c r="B193" s="93"/>
      <c r="C193" s="59"/>
      <c r="D193" s="69"/>
      <c r="E193" s="22" t="s">
        <v>29</v>
      </c>
      <c r="F193" s="23">
        <f t="shared" si="64"/>
        <v>0</v>
      </c>
      <c r="G193" s="23">
        <f t="shared" si="64"/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4">
        <v>0</v>
      </c>
      <c r="P193" s="98"/>
      <c r="Q193" s="103"/>
      <c r="R193" s="4"/>
    </row>
    <row r="194" spans="1:19">
      <c r="A194" s="105"/>
      <c r="B194" s="93"/>
      <c r="C194" s="59"/>
      <c r="D194" s="69"/>
      <c r="E194" s="22" t="s">
        <v>30</v>
      </c>
      <c r="F194" s="23">
        <f t="shared" si="64"/>
        <v>0</v>
      </c>
      <c r="G194" s="23">
        <f t="shared" si="64"/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4">
        <v>0</v>
      </c>
      <c r="P194" s="98"/>
      <c r="Q194" s="103"/>
      <c r="R194" s="4"/>
    </row>
    <row r="195" spans="1:19">
      <c r="A195" s="105"/>
      <c r="B195" s="93"/>
      <c r="C195" s="59"/>
      <c r="D195" s="22"/>
      <c r="E195" s="22" t="s">
        <v>31</v>
      </c>
      <c r="F195" s="23">
        <f t="shared" si="64"/>
        <v>0</v>
      </c>
      <c r="G195" s="23">
        <f t="shared" si="64"/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4">
        <v>0</v>
      </c>
      <c r="P195" s="98"/>
      <c r="Q195" s="103"/>
      <c r="R195" s="4"/>
    </row>
    <row r="196" spans="1:19" ht="12.75" customHeight="1">
      <c r="A196" s="104" t="s">
        <v>83</v>
      </c>
      <c r="B196" s="92" t="s">
        <v>84</v>
      </c>
      <c r="C196" s="25"/>
      <c r="D196" s="69"/>
      <c r="E196" s="18" t="s">
        <v>22</v>
      </c>
      <c r="F196" s="19">
        <f t="shared" ref="F196:O196" si="65">SUM(F197:F201)</f>
        <v>12242.2</v>
      </c>
      <c r="G196" s="19">
        <f t="shared" si="65"/>
        <v>12242.2</v>
      </c>
      <c r="H196" s="19">
        <f t="shared" si="65"/>
        <v>12242.2</v>
      </c>
      <c r="I196" s="19">
        <f t="shared" si="65"/>
        <v>12242.2</v>
      </c>
      <c r="J196" s="19">
        <f t="shared" si="65"/>
        <v>0</v>
      </c>
      <c r="K196" s="19">
        <f t="shared" si="65"/>
        <v>0</v>
      </c>
      <c r="L196" s="19">
        <f t="shared" si="65"/>
        <v>0</v>
      </c>
      <c r="M196" s="19">
        <f t="shared" si="65"/>
        <v>0</v>
      </c>
      <c r="N196" s="19">
        <f t="shared" si="65"/>
        <v>0</v>
      </c>
      <c r="O196" s="19">
        <f t="shared" si="65"/>
        <v>0</v>
      </c>
      <c r="P196" s="96" t="s">
        <v>23</v>
      </c>
      <c r="Q196" s="102"/>
      <c r="R196" s="4"/>
    </row>
    <row r="197" spans="1:19">
      <c r="A197" s="105"/>
      <c r="B197" s="93"/>
      <c r="C197" s="26"/>
      <c r="D197" s="69" t="s">
        <v>26</v>
      </c>
      <c r="E197" s="22" t="s">
        <v>25</v>
      </c>
      <c r="F197" s="23">
        <f t="shared" ref="F197:G201" si="66">H197+J197+L197+N197</f>
        <v>3064.6</v>
      </c>
      <c r="G197" s="23">
        <f t="shared" si="66"/>
        <v>3064.6</v>
      </c>
      <c r="H197" s="23">
        <v>3064.6</v>
      </c>
      <c r="I197" s="23">
        <v>3064.6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4">
        <v>0</v>
      </c>
      <c r="P197" s="98"/>
      <c r="Q197" s="103"/>
      <c r="R197" s="4"/>
    </row>
    <row r="198" spans="1:19">
      <c r="A198" s="105"/>
      <c r="B198" s="93"/>
      <c r="C198" s="3"/>
      <c r="D198" s="69"/>
      <c r="E198" s="22" t="s">
        <v>28</v>
      </c>
      <c r="F198" s="23">
        <f t="shared" si="66"/>
        <v>0</v>
      </c>
      <c r="G198" s="23">
        <f t="shared" si="66"/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4">
        <v>0</v>
      </c>
      <c r="P198" s="98"/>
      <c r="Q198" s="103"/>
      <c r="R198" s="4"/>
    </row>
    <row r="199" spans="1:19">
      <c r="A199" s="105"/>
      <c r="B199" s="93"/>
      <c r="C199" s="59" t="s">
        <v>200</v>
      </c>
      <c r="D199" s="69" t="s">
        <v>26</v>
      </c>
      <c r="E199" s="22" t="s">
        <v>29</v>
      </c>
      <c r="F199" s="23">
        <f t="shared" si="66"/>
        <v>9177.6</v>
      </c>
      <c r="G199" s="23">
        <f t="shared" si="66"/>
        <v>9177.6</v>
      </c>
      <c r="H199" s="23">
        <v>9177.6</v>
      </c>
      <c r="I199" s="23">
        <v>9177.6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4">
        <v>0</v>
      </c>
      <c r="P199" s="98"/>
      <c r="Q199" s="103"/>
      <c r="R199" s="4"/>
    </row>
    <row r="200" spans="1:19">
      <c r="A200" s="105"/>
      <c r="B200" s="93"/>
      <c r="C200" s="26"/>
      <c r="D200" s="69" t="s">
        <v>26</v>
      </c>
      <c r="E200" s="22" t="s">
        <v>30</v>
      </c>
      <c r="F200" s="23">
        <f t="shared" si="66"/>
        <v>0</v>
      </c>
      <c r="G200" s="23">
        <f t="shared" si="66"/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4">
        <v>0</v>
      </c>
      <c r="P200" s="98"/>
      <c r="Q200" s="103"/>
      <c r="R200" s="4"/>
    </row>
    <row r="201" spans="1:19">
      <c r="A201" s="105"/>
      <c r="B201" s="93"/>
      <c r="C201" s="26"/>
      <c r="D201" s="22"/>
      <c r="E201" s="22" t="s">
        <v>31</v>
      </c>
      <c r="F201" s="23">
        <f t="shared" si="66"/>
        <v>0</v>
      </c>
      <c r="G201" s="23">
        <f t="shared" si="66"/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4">
        <v>0</v>
      </c>
      <c r="P201" s="98"/>
      <c r="Q201" s="103"/>
      <c r="R201" s="4"/>
    </row>
    <row r="202" spans="1:19" ht="12.75" customHeight="1">
      <c r="A202" s="104" t="s">
        <v>85</v>
      </c>
      <c r="B202" s="94" t="s">
        <v>86</v>
      </c>
      <c r="C202" s="25"/>
      <c r="D202" s="69"/>
      <c r="E202" s="18" t="s">
        <v>22</v>
      </c>
      <c r="F202" s="19">
        <f t="shared" ref="F202:O202" si="67">SUM(F203:F207)</f>
        <v>5500</v>
      </c>
      <c r="G202" s="19">
        <f t="shared" si="67"/>
        <v>2750</v>
      </c>
      <c r="H202" s="19">
        <f t="shared" si="67"/>
        <v>5500</v>
      </c>
      <c r="I202" s="19">
        <f t="shared" si="67"/>
        <v>2750</v>
      </c>
      <c r="J202" s="19">
        <f t="shared" si="67"/>
        <v>0</v>
      </c>
      <c r="K202" s="19">
        <f t="shared" si="67"/>
        <v>0</v>
      </c>
      <c r="L202" s="19">
        <f t="shared" si="67"/>
        <v>0</v>
      </c>
      <c r="M202" s="19">
        <f t="shared" si="67"/>
        <v>0</v>
      </c>
      <c r="N202" s="19">
        <f t="shared" si="67"/>
        <v>0</v>
      </c>
      <c r="O202" s="19">
        <f t="shared" si="67"/>
        <v>0</v>
      </c>
      <c r="P202" s="96" t="s">
        <v>23</v>
      </c>
      <c r="Q202" s="102"/>
      <c r="R202" s="4"/>
    </row>
    <row r="203" spans="1:19">
      <c r="A203" s="105"/>
      <c r="B203" s="95"/>
      <c r="C203" s="26"/>
      <c r="D203" s="69"/>
      <c r="E203" s="22" t="s">
        <v>25</v>
      </c>
      <c r="F203" s="23">
        <f t="shared" ref="F203:G207" si="68">H203+J203+L203+N203</f>
        <v>0</v>
      </c>
      <c r="G203" s="23">
        <f t="shared" si="68"/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4">
        <v>0</v>
      </c>
      <c r="P203" s="98"/>
      <c r="Q203" s="103"/>
      <c r="R203" s="4"/>
      <c r="S203" s="6"/>
    </row>
    <row r="204" spans="1:19">
      <c r="A204" s="105"/>
      <c r="B204" s="95"/>
      <c r="C204" s="59"/>
      <c r="D204" s="69"/>
      <c r="E204" s="22" t="s">
        <v>28</v>
      </c>
      <c r="F204" s="23">
        <f>H204+J204+L204+N204</f>
        <v>0</v>
      </c>
      <c r="G204" s="23">
        <f>I204+K204+M204+O204</f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4">
        <v>0</v>
      </c>
      <c r="P204" s="98"/>
      <c r="Q204" s="103"/>
      <c r="R204" s="4"/>
    </row>
    <row r="205" spans="1:19" ht="94.5" customHeight="1">
      <c r="A205" s="105"/>
      <c r="B205" s="95"/>
      <c r="C205" s="26" t="s">
        <v>202</v>
      </c>
      <c r="D205" s="69" t="s">
        <v>87</v>
      </c>
      <c r="E205" s="22" t="s">
        <v>29</v>
      </c>
      <c r="F205" s="23">
        <f t="shared" si="68"/>
        <v>2750</v>
      </c>
      <c r="G205" s="23">
        <f t="shared" si="68"/>
        <v>2750</v>
      </c>
      <c r="H205" s="23">
        <v>2750</v>
      </c>
      <c r="I205" s="23">
        <v>2750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4">
        <v>0</v>
      </c>
      <c r="P205" s="98"/>
      <c r="Q205" s="103"/>
      <c r="R205" s="4"/>
    </row>
    <row r="206" spans="1:19">
      <c r="A206" s="105"/>
      <c r="B206" s="95"/>
      <c r="C206" s="26"/>
      <c r="D206" s="69"/>
      <c r="E206" s="75" t="s">
        <v>30</v>
      </c>
      <c r="F206" s="76">
        <f t="shared" si="68"/>
        <v>2750</v>
      </c>
      <c r="G206" s="76">
        <f t="shared" si="68"/>
        <v>0</v>
      </c>
      <c r="H206" s="76">
        <v>2750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4">
        <v>0</v>
      </c>
      <c r="P206" s="98"/>
      <c r="Q206" s="103"/>
      <c r="R206" s="4"/>
    </row>
    <row r="207" spans="1:19">
      <c r="A207" s="105"/>
      <c r="B207" s="95"/>
      <c r="C207" s="26"/>
      <c r="D207" s="22"/>
      <c r="E207" s="22" t="s">
        <v>31</v>
      </c>
      <c r="F207" s="23">
        <f t="shared" si="68"/>
        <v>0</v>
      </c>
      <c r="G207" s="23">
        <f t="shared" si="68"/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4">
        <v>0</v>
      </c>
      <c r="P207" s="98"/>
      <c r="Q207" s="103"/>
      <c r="R207" s="4"/>
    </row>
    <row r="208" spans="1:19" ht="12.75" customHeight="1">
      <c r="A208" s="167" t="s">
        <v>88</v>
      </c>
      <c r="B208" s="92" t="s">
        <v>89</v>
      </c>
      <c r="C208" s="58"/>
      <c r="D208" s="69"/>
      <c r="E208" s="18" t="s">
        <v>22</v>
      </c>
      <c r="F208" s="19">
        <f t="shared" ref="F208:O208" si="69">SUM(F209:F215)</f>
        <v>8139.0999999999995</v>
      </c>
      <c r="G208" s="19">
        <f t="shared" si="69"/>
        <v>8139.0999999999995</v>
      </c>
      <c r="H208" s="19">
        <f t="shared" si="69"/>
        <v>8139.0999999999995</v>
      </c>
      <c r="I208" s="19">
        <f t="shared" si="69"/>
        <v>8139.0999999999995</v>
      </c>
      <c r="J208" s="19">
        <f t="shared" si="69"/>
        <v>0</v>
      </c>
      <c r="K208" s="19">
        <f t="shared" si="69"/>
        <v>0</v>
      </c>
      <c r="L208" s="19">
        <f t="shared" si="69"/>
        <v>0</v>
      </c>
      <c r="M208" s="19">
        <f t="shared" si="69"/>
        <v>0</v>
      </c>
      <c r="N208" s="19">
        <f t="shared" si="69"/>
        <v>0</v>
      </c>
      <c r="O208" s="19">
        <f t="shared" si="69"/>
        <v>0</v>
      </c>
      <c r="P208" s="96" t="s">
        <v>23</v>
      </c>
      <c r="Q208" s="102"/>
      <c r="R208" s="4"/>
    </row>
    <row r="209" spans="1:18">
      <c r="A209" s="168"/>
      <c r="B209" s="93"/>
      <c r="C209" s="59"/>
      <c r="D209" s="69"/>
      <c r="E209" s="22" t="s">
        <v>25</v>
      </c>
      <c r="F209" s="23">
        <f t="shared" ref="F209:G215" si="70">H209+J209+L209+N209</f>
        <v>0</v>
      </c>
      <c r="G209" s="23">
        <f t="shared" si="70"/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98"/>
      <c r="Q209" s="103"/>
      <c r="R209" s="4"/>
    </row>
    <row r="210" spans="1:18">
      <c r="A210" s="168"/>
      <c r="B210" s="93"/>
      <c r="C210" s="59" t="s">
        <v>200</v>
      </c>
      <c r="D210" s="69" t="s">
        <v>26</v>
      </c>
      <c r="E210" s="22" t="s">
        <v>28</v>
      </c>
      <c r="F210" s="23">
        <f t="shared" si="70"/>
        <v>2450.5</v>
      </c>
      <c r="G210" s="23">
        <f t="shared" si="70"/>
        <v>2450.5</v>
      </c>
      <c r="H210" s="23">
        <v>2450.5</v>
      </c>
      <c r="I210" s="23">
        <v>2450.5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98"/>
      <c r="Q210" s="103"/>
      <c r="R210" s="4"/>
    </row>
    <row r="211" spans="1:18" ht="25.5">
      <c r="A211" s="168"/>
      <c r="B211" s="93"/>
      <c r="C211" s="59" t="s">
        <v>200</v>
      </c>
      <c r="D211" s="69" t="s">
        <v>189</v>
      </c>
      <c r="E211" s="22" t="s">
        <v>28</v>
      </c>
      <c r="F211" s="23">
        <f>H211+J211+L211+N211</f>
        <v>55</v>
      </c>
      <c r="G211" s="23">
        <f>I211+K211+M211+O211</f>
        <v>55</v>
      </c>
      <c r="H211" s="23">
        <v>55</v>
      </c>
      <c r="I211" s="23">
        <v>55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98"/>
      <c r="Q211" s="103"/>
      <c r="R211" s="4"/>
    </row>
    <row r="212" spans="1:18" ht="97.5" customHeight="1">
      <c r="A212" s="168"/>
      <c r="B212" s="159"/>
      <c r="C212" s="59" t="s">
        <v>200</v>
      </c>
      <c r="D212" s="69" t="s">
        <v>87</v>
      </c>
      <c r="E212" s="22" t="s">
        <v>28</v>
      </c>
      <c r="F212" s="23">
        <f t="shared" si="70"/>
        <v>930.7</v>
      </c>
      <c r="G212" s="23">
        <f t="shared" si="70"/>
        <v>930.7</v>
      </c>
      <c r="H212" s="23">
        <v>930.7</v>
      </c>
      <c r="I212" s="23">
        <v>930.7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98"/>
      <c r="Q212" s="103"/>
      <c r="R212" s="4"/>
    </row>
    <row r="213" spans="1:18" ht="25.5">
      <c r="A213" s="168"/>
      <c r="B213" s="26" t="s">
        <v>222</v>
      </c>
      <c r="C213" s="59"/>
      <c r="D213" s="69" t="s">
        <v>217</v>
      </c>
      <c r="E213" s="22" t="s">
        <v>29</v>
      </c>
      <c r="F213" s="23">
        <f t="shared" si="70"/>
        <v>4702.8999999999996</v>
      </c>
      <c r="G213" s="23">
        <f t="shared" si="70"/>
        <v>4702.8999999999996</v>
      </c>
      <c r="H213" s="23">
        <v>4702.8999999999996</v>
      </c>
      <c r="I213" s="23">
        <v>4702.8999999999996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98"/>
      <c r="Q213" s="103"/>
      <c r="R213" s="4"/>
    </row>
    <row r="214" spans="1:18">
      <c r="A214" s="168"/>
      <c r="B214" s="26"/>
      <c r="C214" s="59"/>
      <c r="D214" s="69"/>
      <c r="E214" s="22" t="s">
        <v>30</v>
      </c>
      <c r="F214" s="23">
        <f t="shared" si="70"/>
        <v>0</v>
      </c>
      <c r="G214" s="23">
        <f t="shared" si="70"/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98"/>
      <c r="Q214" s="103"/>
      <c r="R214" s="4"/>
    </row>
    <row r="215" spans="1:18">
      <c r="A215" s="168"/>
      <c r="B215" s="26"/>
      <c r="C215" s="59"/>
      <c r="D215" s="22"/>
      <c r="E215" s="22" t="s">
        <v>31</v>
      </c>
      <c r="F215" s="23">
        <f t="shared" si="70"/>
        <v>0</v>
      </c>
      <c r="G215" s="23">
        <f t="shared" si="70"/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98"/>
      <c r="Q215" s="103"/>
      <c r="R215" s="4"/>
    </row>
    <row r="216" spans="1:18" ht="12.75" customHeight="1">
      <c r="A216" s="169" t="s">
        <v>90</v>
      </c>
      <c r="B216" s="95" t="s">
        <v>91</v>
      </c>
      <c r="C216" s="59"/>
      <c r="D216" s="60"/>
      <c r="E216" s="72" t="s">
        <v>22</v>
      </c>
      <c r="F216" s="73">
        <f t="shared" ref="F216:O216" si="71">SUM(F217:F222)</f>
        <v>160793.79999999999</v>
      </c>
      <c r="G216" s="73">
        <f t="shared" si="71"/>
        <v>160793.79999999999</v>
      </c>
      <c r="H216" s="73">
        <f t="shared" si="71"/>
        <v>160793.79999999999</v>
      </c>
      <c r="I216" s="73">
        <f t="shared" si="71"/>
        <v>160793.79999999999</v>
      </c>
      <c r="J216" s="73">
        <f t="shared" si="71"/>
        <v>0</v>
      </c>
      <c r="K216" s="73">
        <f t="shared" si="71"/>
        <v>0</v>
      </c>
      <c r="L216" s="73">
        <f t="shared" si="71"/>
        <v>0</v>
      </c>
      <c r="M216" s="73">
        <f t="shared" si="71"/>
        <v>0</v>
      </c>
      <c r="N216" s="73">
        <f t="shared" si="71"/>
        <v>0</v>
      </c>
      <c r="O216" s="73">
        <f t="shared" si="71"/>
        <v>0</v>
      </c>
      <c r="P216" s="98" t="s">
        <v>23</v>
      </c>
      <c r="Q216" s="99"/>
      <c r="R216" s="4"/>
    </row>
    <row r="217" spans="1:18">
      <c r="A217" s="169"/>
      <c r="B217" s="95"/>
      <c r="C217" s="59"/>
      <c r="D217" s="69"/>
      <c r="E217" s="22" t="s">
        <v>25</v>
      </c>
      <c r="F217" s="23">
        <f t="shared" ref="F217:G222" si="72">H217+J217+L217+N217</f>
        <v>0</v>
      </c>
      <c r="G217" s="23">
        <f t="shared" si="72"/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4">
        <v>0</v>
      </c>
      <c r="P217" s="98"/>
      <c r="Q217" s="99"/>
      <c r="R217" s="4"/>
    </row>
    <row r="218" spans="1:18">
      <c r="A218" s="169"/>
      <c r="B218" s="95"/>
      <c r="C218" s="59" t="s">
        <v>200</v>
      </c>
      <c r="D218" s="69" t="s">
        <v>75</v>
      </c>
      <c r="E218" s="69" t="s">
        <v>28</v>
      </c>
      <c r="F218" s="23">
        <f t="shared" si="72"/>
        <v>243.5</v>
      </c>
      <c r="G218" s="23">
        <f>I218+K218+M218+O218</f>
        <v>243.5</v>
      </c>
      <c r="H218" s="23">
        <v>243.5</v>
      </c>
      <c r="I218" s="23">
        <v>243.5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4">
        <v>0</v>
      </c>
      <c r="P218" s="98"/>
      <c r="Q218" s="99"/>
      <c r="R218" s="4"/>
    </row>
    <row r="219" spans="1:18">
      <c r="A219" s="169"/>
      <c r="B219" s="95"/>
      <c r="C219" s="59" t="s">
        <v>200</v>
      </c>
      <c r="D219" s="69" t="s">
        <v>26</v>
      </c>
      <c r="E219" s="22" t="s">
        <v>29</v>
      </c>
      <c r="F219" s="23">
        <f t="shared" si="72"/>
        <v>102415.1</v>
      </c>
      <c r="G219" s="23">
        <f t="shared" si="72"/>
        <v>102415.1</v>
      </c>
      <c r="H219" s="23">
        <f>98415.1+4000</f>
        <v>102415.1</v>
      </c>
      <c r="I219" s="23">
        <f>98415.1+4000</f>
        <v>102415.1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4">
        <v>0</v>
      </c>
      <c r="P219" s="98"/>
      <c r="Q219" s="99"/>
      <c r="R219" s="4"/>
    </row>
    <row r="220" spans="1:18">
      <c r="A220" s="169"/>
      <c r="B220" s="95"/>
      <c r="C220" s="59"/>
      <c r="D220" s="69" t="s">
        <v>75</v>
      </c>
      <c r="E220" s="22" t="s">
        <v>29</v>
      </c>
      <c r="F220" s="23">
        <f>H220+J220+L220+N220</f>
        <v>8465.5</v>
      </c>
      <c r="G220" s="23">
        <f>I220+K220+M220+O220</f>
        <v>8465.5</v>
      </c>
      <c r="H220" s="23">
        <f>4510.3+3955.2</f>
        <v>8465.5</v>
      </c>
      <c r="I220" s="23">
        <f>4510.3+3955.2</f>
        <v>8465.5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4">
        <v>0</v>
      </c>
      <c r="P220" s="98"/>
      <c r="Q220" s="99"/>
      <c r="R220" s="4"/>
    </row>
    <row r="221" spans="1:18">
      <c r="A221" s="169"/>
      <c r="B221" s="95"/>
      <c r="C221" s="59" t="s">
        <v>200</v>
      </c>
      <c r="D221" s="69" t="s">
        <v>26</v>
      </c>
      <c r="E221" s="75" t="s">
        <v>30</v>
      </c>
      <c r="F221" s="76">
        <f t="shared" si="72"/>
        <v>49669.7</v>
      </c>
      <c r="G221" s="76">
        <f t="shared" si="72"/>
        <v>49669.7</v>
      </c>
      <c r="H221" s="76">
        <f>53669.7-4000</f>
        <v>49669.7</v>
      </c>
      <c r="I221" s="76">
        <f>53669.7-4000</f>
        <v>49669.7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4">
        <v>0</v>
      </c>
      <c r="P221" s="98"/>
      <c r="Q221" s="99"/>
      <c r="R221" s="4"/>
    </row>
    <row r="222" spans="1:18">
      <c r="A222" s="169"/>
      <c r="B222" s="95"/>
      <c r="C222" s="59"/>
      <c r="D222" s="22"/>
      <c r="E222" s="22" t="s">
        <v>31</v>
      </c>
      <c r="F222" s="23">
        <f t="shared" si="72"/>
        <v>0</v>
      </c>
      <c r="G222" s="23">
        <f t="shared" si="72"/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4">
        <v>0</v>
      </c>
      <c r="P222" s="98"/>
      <c r="Q222" s="99"/>
      <c r="R222" s="4"/>
    </row>
    <row r="223" spans="1:18" ht="12.75" customHeight="1">
      <c r="A223" s="118" t="s">
        <v>92</v>
      </c>
      <c r="B223" s="92" t="s">
        <v>93</v>
      </c>
      <c r="C223" s="92"/>
      <c r="D223" s="69"/>
      <c r="E223" s="18" t="s">
        <v>22</v>
      </c>
      <c r="F223" s="19">
        <f t="shared" ref="F223:O223" si="73">SUM(F224:F228)</f>
        <v>0</v>
      </c>
      <c r="G223" s="19">
        <f t="shared" si="73"/>
        <v>0</v>
      </c>
      <c r="H223" s="19">
        <f t="shared" si="73"/>
        <v>0</v>
      </c>
      <c r="I223" s="19">
        <f t="shared" si="73"/>
        <v>0</v>
      </c>
      <c r="J223" s="19">
        <f t="shared" si="73"/>
        <v>0</v>
      </c>
      <c r="K223" s="19">
        <f t="shared" si="73"/>
        <v>0</v>
      </c>
      <c r="L223" s="19">
        <f t="shared" si="73"/>
        <v>0</v>
      </c>
      <c r="M223" s="19">
        <f t="shared" si="73"/>
        <v>0</v>
      </c>
      <c r="N223" s="19">
        <f t="shared" si="73"/>
        <v>0</v>
      </c>
      <c r="O223" s="19">
        <f t="shared" si="73"/>
        <v>0</v>
      </c>
      <c r="P223" s="96" t="s">
        <v>23</v>
      </c>
      <c r="Q223" s="97"/>
      <c r="R223" s="4"/>
    </row>
    <row r="224" spans="1:18">
      <c r="A224" s="119"/>
      <c r="B224" s="93"/>
      <c r="C224" s="93"/>
      <c r="D224" s="69"/>
      <c r="E224" s="22" t="s">
        <v>25</v>
      </c>
      <c r="F224" s="23">
        <f>H224+J224+L224+N224</f>
        <v>0</v>
      </c>
      <c r="G224" s="23">
        <f>I224+K224+M224+O224</f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98"/>
      <c r="Q224" s="99"/>
      <c r="R224" s="4"/>
    </row>
    <row r="225" spans="1:18">
      <c r="A225" s="119"/>
      <c r="B225" s="93"/>
      <c r="C225" s="93"/>
      <c r="D225" s="69"/>
      <c r="E225" s="22" t="s">
        <v>28</v>
      </c>
      <c r="F225" s="23">
        <v>0</v>
      </c>
      <c r="G225" s="23">
        <f>I225+K225+M225+O225</f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98"/>
      <c r="Q225" s="99"/>
      <c r="R225" s="4"/>
    </row>
    <row r="226" spans="1:18">
      <c r="A226" s="119"/>
      <c r="B226" s="93"/>
      <c r="C226" s="93"/>
      <c r="D226" s="69"/>
      <c r="E226" s="22" t="s">
        <v>29</v>
      </c>
      <c r="F226" s="23">
        <f>H226+J226+L226+N226</f>
        <v>0</v>
      </c>
      <c r="G226" s="23">
        <f>I226+K226+M226+O226</f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98"/>
      <c r="Q226" s="99"/>
      <c r="R226" s="4"/>
    </row>
    <row r="227" spans="1:18">
      <c r="A227" s="119"/>
      <c r="B227" s="93"/>
      <c r="C227" s="93"/>
      <c r="D227" s="69"/>
      <c r="E227" s="22" t="s">
        <v>30</v>
      </c>
      <c r="F227" s="23">
        <f>H227+J227+L227+N227</f>
        <v>0</v>
      </c>
      <c r="G227" s="23">
        <f>I227+K227+M227+O227</f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98"/>
      <c r="Q227" s="99"/>
      <c r="R227" s="4"/>
    </row>
    <row r="228" spans="1:18">
      <c r="A228" s="119"/>
      <c r="B228" s="93"/>
      <c r="C228" s="93"/>
      <c r="D228" s="69"/>
      <c r="E228" s="22" t="s">
        <v>31</v>
      </c>
      <c r="F228" s="23">
        <f>H228+J228+L228+N228</f>
        <v>0</v>
      </c>
      <c r="G228" s="23">
        <f>I228+K228+M228+O228</f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98"/>
      <c r="Q228" s="99"/>
      <c r="R228" s="4"/>
    </row>
    <row r="229" spans="1:18" ht="12.75" customHeight="1">
      <c r="A229" s="118" t="s">
        <v>94</v>
      </c>
      <c r="B229" s="92" t="s">
        <v>221</v>
      </c>
      <c r="C229" s="58"/>
      <c r="D229" s="69"/>
      <c r="E229" s="18" t="s">
        <v>22</v>
      </c>
      <c r="F229" s="19">
        <f t="shared" ref="F229:O229" si="74">SUM(F230:F234)</f>
        <v>954.59999999999991</v>
      </c>
      <c r="G229" s="19">
        <f t="shared" si="74"/>
        <v>954.59999999999991</v>
      </c>
      <c r="H229" s="19">
        <f t="shared" si="74"/>
        <v>954.59999999999991</v>
      </c>
      <c r="I229" s="19">
        <f t="shared" si="74"/>
        <v>954.59999999999991</v>
      </c>
      <c r="J229" s="19">
        <f t="shared" si="74"/>
        <v>0</v>
      </c>
      <c r="K229" s="19">
        <f t="shared" si="74"/>
        <v>0</v>
      </c>
      <c r="L229" s="19">
        <f t="shared" si="74"/>
        <v>0</v>
      </c>
      <c r="M229" s="19">
        <f t="shared" si="74"/>
        <v>0</v>
      </c>
      <c r="N229" s="19">
        <f t="shared" si="74"/>
        <v>0</v>
      </c>
      <c r="O229" s="19">
        <f t="shared" si="74"/>
        <v>0</v>
      </c>
      <c r="P229" s="96" t="s">
        <v>23</v>
      </c>
      <c r="Q229" s="97"/>
      <c r="R229" s="4"/>
    </row>
    <row r="230" spans="1:18" ht="86.25" customHeight="1">
      <c r="A230" s="119"/>
      <c r="B230" s="93"/>
      <c r="C230" s="59"/>
      <c r="D230" s="69" t="s">
        <v>66</v>
      </c>
      <c r="E230" s="22" t="s">
        <v>25</v>
      </c>
      <c r="F230" s="23">
        <f t="shared" ref="F230:G234" si="75">H230+J230+L230+N230</f>
        <v>800.3</v>
      </c>
      <c r="G230" s="23">
        <f t="shared" si="75"/>
        <v>800.3</v>
      </c>
      <c r="H230" s="23">
        <v>800.3</v>
      </c>
      <c r="I230" s="23">
        <v>800.3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98"/>
      <c r="Q230" s="99"/>
      <c r="R230" s="4"/>
    </row>
    <row r="231" spans="1:18" ht="99" customHeight="1">
      <c r="A231" s="119"/>
      <c r="B231" s="93"/>
      <c r="C231" s="59" t="s">
        <v>200</v>
      </c>
      <c r="D231" s="69" t="s">
        <v>190</v>
      </c>
      <c r="E231" s="22" t="s">
        <v>28</v>
      </c>
      <c r="F231" s="23">
        <f t="shared" si="75"/>
        <v>80</v>
      </c>
      <c r="G231" s="23">
        <f t="shared" si="75"/>
        <v>80</v>
      </c>
      <c r="H231" s="23">
        <v>80</v>
      </c>
      <c r="I231" s="23">
        <v>80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98"/>
      <c r="Q231" s="99"/>
      <c r="R231" s="4"/>
    </row>
    <row r="232" spans="1:18" ht="111.75" customHeight="1">
      <c r="A232" s="119"/>
      <c r="B232" s="93"/>
      <c r="C232" s="59" t="s">
        <v>200</v>
      </c>
      <c r="D232" s="69" t="s">
        <v>190</v>
      </c>
      <c r="E232" s="22" t="s">
        <v>29</v>
      </c>
      <c r="F232" s="23">
        <f t="shared" si="75"/>
        <v>74.3</v>
      </c>
      <c r="G232" s="23">
        <f t="shared" si="75"/>
        <v>74.3</v>
      </c>
      <c r="H232" s="23">
        <v>74.3</v>
      </c>
      <c r="I232" s="23">
        <v>74.3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98"/>
      <c r="Q232" s="99"/>
      <c r="R232" s="4"/>
    </row>
    <row r="233" spans="1:18">
      <c r="A233" s="119"/>
      <c r="B233" s="93"/>
      <c r="C233" s="59"/>
      <c r="D233" s="69"/>
      <c r="E233" s="22" t="s">
        <v>30</v>
      </c>
      <c r="F233" s="23">
        <f t="shared" si="75"/>
        <v>0</v>
      </c>
      <c r="G233" s="23">
        <f t="shared" si="75"/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98"/>
      <c r="Q233" s="99"/>
      <c r="R233" s="4"/>
    </row>
    <row r="234" spans="1:18">
      <c r="A234" s="119"/>
      <c r="B234" s="93"/>
      <c r="C234" s="59"/>
      <c r="D234" s="22"/>
      <c r="E234" s="22" t="s">
        <v>31</v>
      </c>
      <c r="F234" s="23">
        <f t="shared" si="75"/>
        <v>0</v>
      </c>
      <c r="G234" s="23">
        <f t="shared" si="75"/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98"/>
      <c r="Q234" s="99"/>
      <c r="R234" s="4"/>
    </row>
    <row r="235" spans="1:18" ht="12.75" customHeight="1">
      <c r="A235" s="170" t="s">
        <v>213</v>
      </c>
      <c r="B235" s="142" t="s">
        <v>212</v>
      </c>
      <c r="C235" s="142"/>
      <c r="D235" s="69"/>
      <c r="E235" s="17" t="s">
        <v>22</v>
      </c>
      <c r="F235" s="19">
        <f t="shared" ref="F235:O235" si="76">SUM(F236:F240)</f>
        <v>0</v>
      </c>
      <c r="G235" s="19">
        <f t="shared" si="76"/>
        <v>0</v>
      </c>
      <c r="H235" s="19">
        <f t="shared" si="76"/>
        <v>0</v>
      </c>
      <c r="I235" s="19">
        <f t="shared" si="76"/>
        <v>0</v>
      </c>
      <c r="J235" s="19">
        <f t="shared" si="76"/>
        <v>0</v>
      </c>
      <c r="K235" s="19">
        <f t="shared" si="76"/>
        <v>0</v>
      </c>
      <c r="L235" s="19">
        <f t="shared" si="76"/>
        <v>0</v>
      </c>
      <c r="M235" s="19">
        <f t="shared" si="76"/>
        <v>0</v>
      </c>
      <c r="N235" s="19">
        <f t="shared" si="76"/>
        <v>0</v>
      </c>
      <c r="O235" s="19">
        <f t="shared" si="76"/>
        <v>0</v>
      </c>
      <c r="P235" s="142" t="s">
        <v>23</v>
      </c>
      <c r="Q235" s="142"/>
      <c r="R235" s="4"/>
    </row>
    <row r="236" spans="1:18">
      <c r="A236" s="170"/>
      <c r="B236" s="142"/>
      <c r="C236" s="142"/>
      <c r="D236" s="69"/>
      <c r="E236" s="69" t="s">
        <v>25</v>
      </c>
      <c r="F236" s="23">
        <f t="shared" ref="F236:G240" si="77">H236+J236+L236+N236</f>
        <v>0</v>
      </c>
      <c r="G236" s="23">
        <f t="shared" si="77"/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142"/>
      <c r="Q236" s="142"/>
      <c r="R236" s="4"/>
    </row>
    <row r="237" spans="1:18">
      <c r="A237" s="170"/>
      <c r="B237" s="142"/>
      <c r="C237" s="142"/>
      <c r="D237" s="69"/>
      <c r="E237" s="69" t="s">
        <v>28</v>
      </c>
      <c r="F237" s="23">
        <f t="shared" si="77"/>
        <v>0</v>
      </c>
      <c r="G237" s="23">
        <f t="shared" si="77"/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142"/>
      <c r="Q237" s="142"/>
      <c r="R237" s="4"/>
    </row>
    <row r="238" spans="1:18">
      <c r="A238" s="170"/>
      <c r="B238" s="142"/>
      <c r="C238" s="142"/>
      <c r="D238" s="69"/>
      <c r="E238" s="69" t="s">
        <v>29</v>
      </c>
      <c r="F238" s="23">
        <f t="shared" si="77"/>
        <v>0</v>
      </c>
      <c r="G238" s="23">
        <f t="shared" si="77"/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142"/>
      <c r="Q238" s="142"/>
      <c r="R238" s="4"/>
    </row>
    <row r="239" spans="1:18">
      <c r="A239" s="170"/>
      <c r="B239" s="142"/>
      <c r="C239" s="142"/>
      <c r="D239" s="69"/>
      <c r="E239" s="69" t="s">
        <v>30</v>
      </c>
      <c r="F239" s="23">
        <f t="shared" si="77"/>
        <v>0</v>
      </c>
      <c r="G239" s="23">
        <f t="shared" si="77"/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142"/>
      <c r="Q239" s="142"/>
      <c r="R239" s="4"/>
    </row>
    <row r="240" spans="1:18">
      <c r="A240" s="170"/>
      <c r="B240" s="142"/>
      <c r="C240" s="142"/>
      <c r="D240" s="69"/>
      <c r="E240" s="69" t="s">
        <v>31</v>
      </c>
      <c r="F240" s="23">
        <f t="shared" si="77"/>
        <v>0</v>
      </c>
      <c r="G240" s="23">
        <f t="shared" si="77"/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142"/>
      <c r="Q240" s="142"/>
      <c r="R240" s="4"/>
    </row>
    <row r="241" spans="1:19">
      <c r="A241" s="138" t="s">
        <v>95</v>
      </c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4"/>
    </row>
    <row r="242" spans="1:19" ht="12.75" customHeight="1">
      <c r="A242" s="100" t="s">
        <v>96</v>
      </c>
      <c r="B242" s="92" t="s">
        <v>97</v>
      </c>
      <c r="C242" s="92"/>
      <c r="D242" s="69"/>
      <c r="E242" s="18" t="s">
        <v>22</v>
      </c>
      <c r="F242" s="19">
        <f t="shared" ref="F242:O242" si="78">SUM(F243:F247)</f>
        <v>0</v>
      </c>
      <c r="G242" s="19">
        <f t="shared" si="78"/>
        <v>0</v>
      </c>
      <c r="H242" s="19">
        <f t="shared" si="78"/>
        <v>0</v>
      </c>
      <c r="I242" s="19">
        <f t="shared" si="78"/>
        <v>0</v>
      </c>
      <c r="J242" s="19">
        <f t="shared" si="78"/>
        <v>0</v>
      </c>
      <c r="K242" s="19">
        <f t="shared" si="78"/>
        <v>0</v>
      </c>
      <c r="L242" s="19">
        <f t="shared" si="78"/>
        <v>0</v>
      </c>
      <c r="M242" s="19">
        <f t="shared" si="78"/>
        <v>0</v>
      </c>
      <c r="N242" s="19">
        <f t="shared" si="78"/>
        <v>0</v>
      </c>
      <c r="O242" s="19">
        <f t="shared" si="78"/>
        <v>0</v>
      </c>
      <c r="P242" s="96" t="s">
        <v>23</v>
      </c>
      <c r="Q242" s="171"/>
      <c r="R242" s="4"/>
    </row>
    <row r="243" spans="1:19">
      <c r="A243" s="101"/>
      <c r="B243" s="93"/>
      <c r="C243" s="93"/>
      <c r="D243" s="69"/>
      <c r="E243" s="22" t="s">
        <v>25</v>
      </c>
      <c r="F243" s="23">
        <f t="shared" ref="F243:G247" si="79">H243+J243+L243+N243</f>
        <v>0</v>
      </c>
      <c r="G243" s="23">
        <f t="shared" si="79"/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4">
        <v>0</v>
      </c>
      <c r="P243" s="98"/>
      <c r="Q243" s="164"/>
      <c r="R243" s="4"/>
    </row>
    <row r="244" spans="1:19">
      <c r="A244" s="101"/>
      <c r="B244" s="93"/>
      <c r="C244" s="93"/>
      <c r="D244" s="69"/>
      <c r="E244" s="22" t="s">
        <v>28</v>
      </c>
      <c r="F244" s="23">
        <f t="shared" si="79"/>
        <v>0</v>
      </c>
      <c r="G244" s="23">
        <f t="shared" si="79"/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4">
        <v>0</v>
      </c>
      <c r="P244" s="98"/>
      <c r="Q244" s="164"/>
      <c r="R244" s="4"/>
    </row>
    <row r="245" spans="1:19">
      <c r="A245" s="101"/>
      <c r="B245" s="93"/>
      <c r="C245" s="93"/>
      <c r="D245" s="69"/>
      <c r="E245" s="22" t="s">
        <v>29</v>
      </c>
      <c r="F245" s="23">
        <f t="shared" si="79"/>
        <v>0</v>
      </c>
      <c r="G245" s="23">
        <f t="shared" si="79"/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4">
        <v>0</v>
      </c>
      <c r="P245" s="98"/>
      <c r="Q245" s="164"/>
      <c r="R245" s="4"/>
      <c r="S245" s="6"/>
    </row>
    <row r="246" spans="1:19">
      <c r="A246" s="101"/>
      <c r="B246" s="93"/>
      <c r="C246" s="93"/>
      <c r="D246" s="69"/>
      <c r="E246" s="22" t="s">
        <v>30</v>
      </c>
      <c r="F246" s="23">
        <f t="shared" si="79"/>
        <v>0</v>
      </c>
      <c r="G246" s="23">
        <f t="shared" si="79"/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4">
        <v>0</v>
      </c>
      <c r="P246" s="98"/>
      <c r="Q246" s="164"/>
      <c r="R246" s="4"/>
    </row>
    <row r="247" spans="1:19">
      <c r="A247" s="101"/>
      <c r="B247" s="93"/>
      <c r="C247" s="93"/>
      <c r="D247" s="69"/>
      <c r="E247" s="22" t="s">
        <v>31</v>
      </c>
      <c r="F247" s="23">
        <f t="shared" si="79"/>
        <v>0</v>
      </c>
      <c r="G247" s="23">
        <f t="shared" si="79"/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4">
        <v>0</v>
      </c>
      <c r="P247" s="98"/>
      <c r="Q247" s="164"/>
      <c r="R247" s="4"/>
    </row>
    <row r="248" spans="1:19" ht="12.75" customHeight="1">
      <c r="A248" s="100" t="s">
        <v>98</v>
      </c>
      <c r="B248" s="92" t="s">
        <v>99</v>
      </c>
      <c r="C248" s="92"/>
      <c r="D248" s="22"/>
      <c r="E248" s="18" t="s">
        <v>22</v>
      </c>
      <c r="F248" s="19">
        <f t="shared" ref="F248:O248" si="80">SUM(F249:F253)</f>
        <v>0</v>
      </c>
      <c r="G248" s="19">
        <f t="shared" si="80"/>
        <v>0</v>
      </c>
      <c r="H248" s="19">
        <f t="shared" si="80"/>
        <v>0</v>
      </c>
      <c r="I248" s="19">
        <f t="shared" si="80"/>
        <v>0</v>
      </c>
      <c r="J248" s="19">
        <f t="shared" si="80"/>
        <v>0</v>
      </c>
      <c r="K248" s="19">
        <f t="shared" si="80"/>
        <v>0</v>
      </c>
      <c r="L248" s="19">
        <f t="shared" si="80"/>
        <v>0</v>
      </c>
      <c r="M248" s="19">
        <f t="shared" si="80"/>
        <v>0</v>
      </c>
      <c r="N248" s="19">
        <f t="shared" si="80"/>
        <v>0</v>
      </c>
      <c r="O248" s="19">
        <f t="shared" si="80"/>
        <v>0</v>
      </c>
      <c r="P248" s="96" t="s">
        <v>23</v>
      </c>
      <c r="Q248" s="97"/>
      <c r="R248" s="4"/>
    </row>
    <row r="249" spans="1:19">
      <c r="A249" s="101"/>
      <c r="B249" s="93"/>
      <c r="C249" s="93"/>
      <c r="D249" s="22"/>
      <c r="E249" s="22" t="s">
        <v>25</v>
      </c>
      <c r="F249" s="23">
        <f t="shared" ref="F249:G253" si="81">H249+J249+L249+N249</f>
        <v>0</v>
      </c>
      <c r="G249" s="23">
        <f t="shared" si="81"/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4">
        <v>0</v>
      </c>
      <c r="P249" s="98"/>
      <c r="Q249" s="99"/>
      <c r="R249" s="4"/>
    </row>
    <row r="250" spans="1:19">
      <c r="A250" s="101"/>
      <c r="B250" s="93"/>
      <c r="C250" s="93"/>
      <c r="D250" s="22"/>
      <c r="E250" s="22" t="s">
        <v>28</v>
      </c>
      <c r="F250" s="23">
        <f t="shared" si="81"/>
        <v>0</v>
      </c>
      <c r="G250" s="23">
        <f t="shared" si="81"/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4">
        <v>0</v>
      </c>
      <c r="P250" s="98"/>
      <c r="Q250" s="99"/>
      <c r="R250" s="4"/>
    </row>
    <row r="251" spans="1:19">
      <c r="A251" s="101"/>
      <c r="B251" s="93"/>
      <c r="C251" s="93"/>
      <c r="D251" s="22"/>
      <c r="E251" s="22" t="s">
        <v>29</v>
      </c>
      <c r="F251" s="23">
        <f t="shared" si="81"/>
        <v>0</v>
      </c>
      <c r="G251" s="23">
        <f t="shared" si="81"/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4">
        <v>0</v>
      </c>
      <c r="P251" s="98"/>
      <c r="Q251" s="99"/>
      <c r="R251" s="4"/>
    </row>
    <row r="252" spans="1:19">
      <c r="A252" s="101"/>
      <c r="B252" s="93"/>
      <c r="C252" s="93"/>
      <c r="D252" s="22"/>
      <c r="E252" s="22" t="s">
        <v>30</v>
      </c>
      <c r="F252" s="23">
        <f t="shared" si="81"/>
        <v>0</v>
      </c>
      <c r="G252" s="23">
        <f t="shared" si="81"/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4">
        <v>0</v>
      </c>
      <c r="P252" s="98"/>
      <c r="Q252" s="99"/>
      <c r="R252" s="4"/>
      <c r="S252" s="6"/>
    </row>
    <row r="253" spans="1:19">
      <c r="A253" s="101"/>
      <c r="B253" s="93"/>
      <c r="C253" s="93"/>
      <c r="D253" s="22"/>
      <c r="E253" s="22" t="s">
        <v>31</v>
      </c>
      <c r="F253" s="23">
        <f t="shared" si="81"/>
        <v>0</v>
      </c>
      <c r="G253" s="23">
        <f t="shared" si="81"/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4">
        <v>0</v>
      </c>
      <c r="P253" s="98"/>
      <c r="Q253" s="99"/>
      <c r="R253" s="4"/>
    </row>
    <row r="254" spans="1:19" ht="12.75" customHeight="1">
      <c r="A254" s="100" t="s">
        <v>100</v>
      </c>
      <c r="B254" s="92" t="s">
        <v>101</v>
      </c>
      <c r="C254" s="92"/>
      <c r="D254" s="22"/>
      <c r="E254" s="18" t="s">
        <v>22</v>
      </c>
      <c r="F254" s="19">
        <f t="shared" ref="F254:O254" si="82">SUM(F255:F259)</f>
        <v>0</v>
      </c>
      <c r="G254" s="19">
        <f t="shared" si="82"/>
        <v>0</v>
      </c>
      <c r="H254" s="19">
        <f t="shared" si="82"/>
        <v>0</v>
      </c>
      <c r="I254" s="19">
        <f t="shared" si="82"/>
        <v>0</v>
      </c>
      <c r="J254" s="19">
        <f t="shared" si="82"/>
        <v>0</v>
      </c>
      <c r="K254" s="19">
        <f t="shared" si="82"/>
        <v>0</v>
      </c>
      <c r="L254" s="19">
        <f t="shared" si="82"/>
        <v>0</v>
      </c>
      <c r="M254" s="19">
        <f t="shared" si="82"/>
        <v>0</v>
      </c>
      <c r="N254" s="19">
        <f t="shared" si="82"/>
        <v>0</v>
      </c>
      <c r="O254" s="19">
        <f t="shared" si="82"/>
        <v>0</v>
      </c>
      <c r="P254" s="96" t="s">
        <v>23</v>
      </c>
      <c r="Q254" s="97"/>
      <c r="R254" s="4"/>
    </row>
    <row r="255" spans="1:19">
      <c r="A255" s="101"/>
      <c r="B255" s="93"/>
      <c r="C255" s="93"/>
      <c r="D255" s="22"/>
      <c r="E255" s="22" t="s">
        <v>25</v>
      </c>
      <c r="F255" s="23">
        <f t="shared" ref="F255:G259" si="83">H255+J255+L255+N255</f>
        <v>0</v>
      </c>
      <c r="G255" s="23">
        <f t="shared" si="83"/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4">
        <v>0</v>
      </c>
      <c r="P255" s="98"/>
      <c r="Q255" s="99"/>
      <c r="R255" s="4"/>
    </row>
    <row r="256" spans="1:19">
      <c r="A256" s="101"/>
      <c r="B256" s="93"/>
      <c r="C256" s="93"/>
      <c r="D256" s="22"/>
      <c r="E256" s="22" t="s">
        <v>28</v>
      </c>
      <c r="F256" s="23">
        <f t="shared" si="83"/>
        <v>0</v>
      </c>
      <c r="G256" s="23">
        <f t="shared" si="83"/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4">
        <v>0</v>
      </c>
      <c r="P256" s="98"/>
      <c r="Q256" s="99"/>
      <c r="R256" s="4"/>
      <c r="S256" s="6"/>
    </row>
    <row r="257" spans="1:19">
      <c r="A257" s="101"/>
      <c r="B257" s="93"/>
      <c r="C257" s="93"/>
      <c r="D257" s="22"/>
      <c r="E257" s="22" t="s">
        <v>29</v>
      </c>
      <c r="F257" s="23">
        <f t="shared" si="83"/>
        <v>0</v>
      </c>
      <c r="G257" s="23">
        <f t="shared" si="83"/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4">
        <v>0</v>
      </c>
      <c r="P257" s="98"/>
      <c r="Q257" s="99"/>
      <c r="R257" s="4"/>
    </row>
    <row r="258" spans="1:19">
      <c r="A258" s="101"/>
      <c r="B258" s="93"/>
      <c r="C258" s="93"/>
      <c r="D258" s="22"/>
      <c r="E258" s="22" t="s">
        <v>30</v>
      </c>
      <c r="F258" s="23">
        <f t="shared" si="83"/>
        <v>0</v>
      </c>
      <c r="G258" s="23">
        <f t="shared" si="83"/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4">
        <v>0</v>
      </c>
      <c r="P258" s="98"/>
      <c r="Q258" s="99"/>
      <c r="R258" s="4"/>
    </row>
    <row r="259" spans="1:19">
      <c r="A259" s="101"/>
      <c r="B259" s="93"/>
      <c r="C259" s="93"/>
      <c r="D259" s="22"/>
      <c r="E259" s="22" t="s">
        <v>31</v>
      </c>
      <c r="F259" s="23">
        <f t="shared" si="83"/>
        <v>0</v>
      </c>
      <c r="G259" s="23">
        <f t="shared" si="83"/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4">
        <v>0</v>
      </c>
      <c r="P259" s="98"/>
      <c r="Q259" s="99"/>
      <c r="R259" s="4"/>
    </row>
    <row r="260" spans="1:19" ht="12.75" customHeight="1">
      <c r="A260" s="100" t="s">
        <v>102</v>
      </c>
      <c r="B260" s="92" t="s">
        <v>103</v>
      </c>
      <c r="C260" s="92"/>
      <c r="D260" s="22"/>
      <c r="E260" s="18" t="s">
        <v>22</v>
      </c>
      <c r="F260" s="19">
        <f t="shared" ref="F260:O260" si="84">SUM(F261:F265)</f>
        <v>0</v>
      </c>
      <c r="G260" s="19">
        <f t="shared" si="84"/>
        <v>0</v>
      </c>
      <c r="H260" s="19">
        <f t="shared" si="84"/>
        <v>0</v>
      </c>
      <c r="I260" s="19">
        <f t="shared" si="84"/>
        <v>0</v>
      </c>
      <c r="J260" s="19">
        <f t="shared" si="84"/>
        <v>0</v>
      </c>
      <c r="K260" s="19">
        <f t="shared" si="84"/>
        <v>0</v>
      </c>
      <c r="L260" s="19">
        <f t="shared" si="84"/>
        <v>0</v>
      </c>
      <c r="M260" s="19">
        <f t="shared" si="84"/>
        <v>0</v>
      </c>
      <c r="N260" s="19">
        <f t="shared" si="84"/>
        <v>0</v>
      </c>
      <c r="O260" s="19">
        <f t="shared" si="84"/>
        <v>0</v>
      </c>
      <c r="P260" s="96" t="s">
        <v>23</v>
      </c>
      <c r="Q260" s="97"/>
      <c r="R260" s="4"/>
    </row>
    <row r="261" spans="1:19">
      <c r="A261" s="101"/>
      <c r="B261" s="93"/>
      <c r="C261" s="93"/>
      <c r="D261" s="33"/>
      <c r="E261" s="22" t="s">
        <v>25</v>
      </c>
      <c r="F261" s="23">
        <f t="shared" ref="F261:G265" si="85">H261+J261+L261+N261</f>
        <v>0</v>
      </c>
      <c r="G261" s="23">
        <f t="shared" si="85"/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4">
        <v>0</v>
      </c>
      <c r="P261" s="98"/>
      <c r="Q261" s="99"/>
      <c r="R261" s="4"/>
    </row>
    <row r="262" spans="1:19">
      <c r="A262" s="101"/>
      <c r="B262" s="93"/>
      <c r="C262" s="93"/>
      <c r="D262" s="22"/>
      <c r="E262" s="22" t="s">
        <v>28</v>
      </c>
      <c r="F262" s="23">
        <f t="shared" si="85"/>
        <v>0</v>
      </c>
      <c r="G262" s="23">
        <f t="shared" si="85"/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4">
        <v>0</v>
      </c>
      <c r="P262" s="98"/>
      <c r="Q262" s="99"/>
      <c r="R262" s="4"/>
      <c r="S262" s="6"/>
    </row>
    <row r="263" spans="1:19">
      <c r="A263" s="101"/>
      <c r="B263" s="93"/>
      <c r="C263" s="93"/>
      <c r="D263" s="22"/>
      <c r="E263" s="22" t="s">
        <v>29</v>
      </c>
      <c r="F263" s="23">
        <f t="shared" si="85"/>
        <v>0</v>
      </c>
      <c r="G263" s="23">
        <f t="shared" si="85"/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4">
        <v>0</v>
      </c>
      <c r="P263" s="98"/>
      <c r="Q263" s="99"/>
      <c r="R263" s="4"/>
    </row>
    <row r="264" spans="1:19">
      <c r="A264" s="101"/>
      <c r="B264" s="93"/>
      <c r="C264" s="93"/>
      <c r="D264" s="22"/>
      <c r="E264" s="22" t="s">
        <v>30</v>
      </c>
      <c r="F264" s="23">
        <f t="shared" si="85"/>
        <v>0</v>
      </c>
      <c r="G264" s="23">
        <f t="shared" si="85"/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4">
        <v>0</v>
      </c>
      <c r="P264" s="98"/>
      <c r="Q264" s="99"/>
      <c r="R264" s="4"/>
    </row>
    <row r="265" spans="1:19">
      <c r="A265" s="101"/>
      <c r="B265" s="93"/>
      <c r="C265" s="93"/>
      <c r="D265" s="22"/>
      <c r="E265" s="22" t="s">
        <v>31</v>
      </c>
      <c r="F265" s="23">
        <f t="shared" si="85"/>
        <v>0</v>
      </c>
      <c r="G265" s="23">
        <f t="shared" si="85"/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4">
        <v>0</v>
      </c>
      <c r="P265" s="98"/>
      <c r="Q265" s="99"/>
      <c r="R265" s="4"/>
    </row>
    <row r="266" spans="1:19" ht="12.75" customHeight="1">
      <c r="A266" s="100" t="s">
        <v>104</v>
      </c>
      <c r="B266" s="94" t="s">
        <v>224</v>
      </c>
      <c r="C266" s="25"/>
      <c r="D266" s="69"/>
      <c r="E266" s="18" t="s">
        <v>22</v>
      </c>
      <c r="F266" s="19">
        <f t="shared" ref="F266:O266" si="86">SUM(F267:F271)</f>
        <v>12250</v>
      </c>
      <c r="G266" s="19">
        <f t="shared" si="86"/>
        <v>2000</v>
      </c>
      <c r="H266" s="19">
        <f t="shared" si="86"/>
        <v>12250</v>
      </c>
      <c r="I266" s="19">
        <f t="shared" si="86"/>
        <v>2000</v>
      </c>
      <c r="J266" s="19">
        <f t="shared" si="86"/>
        <v>0</v>
      </c>
      <c r="K266" s="19">
        <f t="shared" si="86"/>
        <v>0</v>
      </c>
      <c r="L266" s="19">
        <f t="shared" si="86"/>
        <v>0</v>
      </c>
      <c r="M266" s="19">
        <f t="shared" si="86"/>
        <v>0</v>
      </c>
      <c r="N266" s="19">
        <f t="shared" si="86"/>
        <v>0</v>
      </c>
      <c r="O266" s="19">
        <f t="shared" si="86"/>
        <v>0</v>
      </c>
      <c r="P266" s="96" t="s">
        <v>23</v>
      </c>
      <c r="Q266" s="97"/>
      <c r="R266" s="4"/>
    </row>
    <row r="267" spans="1:19">
      <c r="A267" s="101"/>
      <c r="B267" s="95"/>
      <c r="C267" s="26"/>
      <c r="D267" s="30"/>
      <c r="E267" s="22" t="s">
        <v>25</v>
      </c>
      <c r="F267" s="23">
        <f t="shared" ref="F267:G271" si="87">H267+J267+L267+N267</f>
        <v>0</v>
      </c>
      <c r="G267" s="23">
        <f t="shared" si="87"/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4">
        <v>0</v>
      </c>
      <c r="P267" s="98"/>
      <c r="Q267" s="99"/>
      <c r="R267" s="4"/>
    </row>
    <row r="268" spans="1:19">
      <c r="A268" s="101"/>
      <c r="B268" s="95"/>
      <c r="C268" s="26"/>
      <c r="D268" s="69"/>
      <c r="E268" s="22" t="s">
        <v>28</v>
      </c>
      <c r="F268" s="23">
        <f t="shared" si="87"/>
        <v>0</v>
      </c>
      <c r="G268" s="23">
        <f t="shared" si="87"/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4">
        <v>0</v>
      </c>
      <c r="P268" s="98"/>
      <c r="Q268" s="99"/>
      <c r="R268" s="4"/>
      <c r="S268" s="6"/>
    </row>
    <row r="269" spans="1:19">
      <c r="A269" s="101"/>
      <c r="B269" s="95"/>
      <c r="C269" s="59" t="s">
        <v>200</v>
      </c>
      <c r="D269" s="69" t="s">
        <v>27</v>
      </c>
      <c r="E269" s="22" t="s">
        <v>29</v>
      </c>
      <c r="F269" s="23">
        <f t="shared" si="87"/>
        <v>2000</v>
      </c>
      <c r="G269" s="23">
        <f t="shared" si="87"/>
        <v>2000</v>
      </c>
      <c r="H269" s="23">
        <v>2000</v>
      </c>
      <c r="I269" s="23">
        <v>2000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4">
        <v>0</v>
      </c>
      <c r="P269" s="98"/>
      <c r="Q269" s="99"/>
      <c r="R269" s="4"/>
    </row>
    <row r="270" spans="1:19">
      <c r="A270" s="101"/>
      <c r="B270" s="95"/>
      <c r="C270" s="26"/>
      <c r="D270" s="22" t="s">
        <v>26</v>
      </c>
      <c r="E270" s="77" t="s">
        <v>30</v>
      </c>
      <c r="F270" s="78">
        <f t="shared" si="87"/>
        <v>0</v>
      </c>
      <c r="G270" s="78">
        <f t="shared" si="87"/>
        <v>0</v>
      </c>
      <c r="H270" s="78">
        <v>0</v>
      </c>
      <c r="I270" s="78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4">
        <v>0</v>
      </c>
      <c r="P270" s="98"/>
      <c r="Q270" s="99"/>
      <c r="R270" s="4"/>
    </row>
    <row r="271" spans="1:19">
      <c r="A271" s="101"/>
      <c r="B271" s="95"/>
      <c r="C271" s="26"/>
      <c r="D271" s="22"/>
      <c r="E271" s="77" t="s">
        <v>31</v>
      </c>
      <c r="F271" s="78">
        <f t="shared" si="87"/>
        <v>10250</v>
      </c>
      <c r="G271" s="78">
        <f t="shared" si="87"/>
        <v>0</v>
      </c>
      <c r="H271" s="78">
        <v>10250</v>
      </c>
      <c r="I271" s="78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4">
        <v>0</v>
      </c>
      <c r="P271" s="98"/>
      <c r="Q271" s="99"/>
      <c r="R271" s="4"/>
    </row>
    <row r="272" spans="1:19" ht="12.75" customHeight="1">
      <c r="A272" s="100" t="s">
        <v>105</v>
      </c>
      <c r="B272" s="92" t="s">
        <v>106</v>
      </c>
      <c r="C272" s="92"/>
      <c r="D272" s="22"/>
      <c r="E272" s="18" t="s">
        <v>22</v>
      </c>
      <c r="F272" s="19">
        <f t="shared" ref="F272:O272" si="88">SUM(F273:F277)</f>
        <v>0</v>
      </c>
      <c r="G272" s="19">
        <f t="shared" si="88"/>
        <v>0</v>
      </c>
      <c r="H272" s="19">
        <f t="shared" si="88"/>
        <v>0</v>
      </c>
      <c r="I272" s="19">
        <f t="shared" si="88"/>
        <v>0</v>
      </c>
      <c r="J272" s="19">
        <f t="shared" si="88"/>
        <v>0</v>
      </c>
      <c r="K272" s="19">
        <f t="shared" si="88"/>
        <v>0</v>
      </c>
      <c r="L272" s="19">
        <f t="shared" si="88"/>
        <v>0</v>
      </c>
      <c r="M272" s="19">
        <f t="shared" si="88"/>
        <v>0</v>
      </c>
      <c r="N272" s="19">
        <f t="shared" si="88"/>
        <v>0</v>
      </c>
      <c r="O272" s="19">
        <f t="shared" si="88"/>
        <v>0</v>
      </c>
      <c r="P272" s="96" t="s">
        <v>23</v>
      </c>
      <c r="Q272" s="97"/>
      <c r="R272" s="4"/>
    </row>
    <row r="273" spans="1:19">
      <c r="A273" s="101"/>
      <c r="B273" s="93"/>
      <c r="C273" s="93"/>
      <c r="D273" s="22"/>
      <c r="E273" s="22" t="s">
        <v>25</v>
      </c>
      <c r="F273" s="23">
        <f t="shared" ref="F273:G277" si="89">H273+J273+L273+N273</f>
        <v>0</v>
      </c>
      <c r="G273" s="23">
        <f t="shared" si="89"/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4">
        <v>0</v>
      </c>
      <c r="P273" s="98"/>
      <c r="Q273" s="99"/>
      <c r="R273" s="4"/>
    </row>
    <row r="274" spans="1:19">
      <c r="A274" s="101"/>
      <c r="B274" s="93"/>
      <c r="C274" s="93"/>
      <c r="D274" s="22"/>
      <c r="E274" s="22" t="s">
        <v>28</v>
      </c>
      <c r="F274" s="23">
        <f t="shared" si="89"/>
        <v>0</v>
      </c>
      <c r="G274" s="23">
        <f t="shared" si="89"/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4">
        <v>0</v>
      </c>
      <c r="P274" s="98"/>
      <c r="Q274" s="99"/>
      <c r="R274" s="4"/>
      <c r="S274" s="6"/>
    </row>
    <row r="275" spans="1:19">
      <c r="A275" s="101"/>
      <c r="B275" s="93"/>
      <c r="C275" s="93"/>
      <c r="D275" s="22"/>
      <c r="E275" s="22" t="s">
        <v>29</v>
      </c>
      <c r="F275" s="23">
        <f t="shared" si="89"/>
        <v>0</v>
      </c>
      <c r="G275" s="23">
        <f t="shared" si="89"/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4">
        <v>0</v>
      </c>
      <c r="P275" s="98"/>
      <c r="Q275" s="99"/>
      <c r="R275" s="4"/>
    </row>
    <row r="276" spans="1:19">
      <c r="A276" s="101"/>
      <c r="B276" s="93"/>
      <c r="C276" s="93"/>
      <c r="D276" s="22"/>
      <c r="E276" s="22" t="s">
        <v>30</v>
      </c>
      <c r="F276" s="23">
        <f t="shared" si="89"/>
        <v>0</v>
      </c>
      <c r="G276" s="23">
        <f t="shared" si="89"/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4">
        <v>0</v>
      </c>
      <c r="P276" s="98"/>
      <c r="Q276" s="99"/>
      <c r="R276" s="4"/>
    </row>
    <row r="277" spans="1:19">
      <c r="A277" s="101"/>
      <c r="B277" s="93"/>
      <c r="C277" s="93"/>
      <c r="D277" s="22"/>
      <c r="E277" s="22" t="s">
        <v>31</v>
      </c>
      <c r="F277" s="23">
        <f t="shared" si="89"/>
        <v>0</v>
      </c>
      <c r="G277" s="23">
        <f t="shared" si="89"/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4">
        <v>0</v>
      </c>
      <c r="P277" s="98"/>
      <c r="Q277" s="99"/>
      <c r="R277" s="4"/>
    </row>
    <row r="278" spans="1:19" ht="12.75" customHeight="1">
      <c r="A278" s="100" t="s">
        <v>107</v>
      </c>
      <c r="B278" s="92" t="s">
        <v>108</v>
      </c>
      <c r="C278" s="92"/>
      <c r="D278" s="69"/>
      <c r="E278" s="18" t="s">
        <v>22</v>
      </c>
      <c r="F278" s="19">
        <f t="shared" ref="F278:O278" si="90">SUM(F279:F283)</f>
        <v>0</v>
      </c>
      <c r="G278" s="19">
        <f t="shared" si="90"/>
        <v>0</v>
      </c>
      <c r="H278" s="19">
        <f t="shared" si="90"/>
        <v>0</v>
      </c>
      <c r="I278" s="19">
        <f t="shared" si="90"/>
        <v>0</v>
      </c>
      <c r="J278" s="19">
        <f t="shared" si="90"/>
        <v>0</v>
      </c>
      <c r="K278" s="19">
        <f t="shared" si="90"/>
        <v>0</v>
      </c>
      <c r="L278" s="19">
        <f t="shared" si="90"/>
        <v>0</v>
      </c>
      <c r="M278" s="19">
        <f t="shared" si="90"/>
        <v>0</v>
      </c>
      <c r="N278" s="19">
        <f t="shared" si="90"/>
        <v>0</v>
      </c>
      <c r="O278" s="19">
        <f t="shared" si="90"/>
        <v>0</v>
      </c>
      <c r="P278" s="96" t="s">
        <v>23</v>
      </c>
      <c r="Q278" s="97"/>
      <c r="R278" s="4"/>
    </row>
    <row r="279" spans="1:19">
      <c r="A279" s="101"/>
      <c r="B279" s="93"/>
      <c r="C279" s="93"/>
      <c r="D279" s="69"/>
      <c r="E279" s="22" t="s">
        <v>25</v>
      </c>
      <c r="F279" s="23">
        <f t="shared" ref="F279:G283" si="91">H279+J279+L279+N279</f>
        <v>0</v>
      </c>
      <c r="G279" s="23">
        <f t="shared" si="91"/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4">
        <v>0</v>
      </c>
      <c r="P279" s="98"/>
      <c r="Q279" s="99"/>
      <c r="R279" s="4"/>
    </row>
    <row r="280" spans="1:19">
      <c r="A280" s="101"/>
      <c r="B280" s="93"/>
      <c r="C280" s="93"/>
      <c r="D280" s="69"/>
      <c r="E280" s="22" t="s">
        <v>28</v>
      </c>
      <c r="F280" s="23">
        <f t="shared" si="91"/>
        <v>0</v>
      </c>
      <c r="G280" s="23">
        <f t="shared" si="91"/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4">
        <v>0</v>
      </c>
      <c r="P280" s="98"/>
      <c r="Q280" s="99"/>
      <c r="R280" s="4"/>
      <c r="S280" s="6"/>
    </row>
    <row r="281" spans="1:19">
      <c r="A281" s="101"/>
      <c r="B281" s="93"/>
      <c r="C281" s="93"/>
      <c r="D281" s="69"/>
      <c r="E281" s="22" t="s">
        <v>29</v>
      </c>
      <c r="F281" s="23">
        <f t="shared" si="91"/>
        <v>0</v>
      </c>
      <c r="G281" s="23">
        <f t="shared" si="91"/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4">
        <v>0</v>
      </c>
      <c r="P281" s="98"/>
      <c r="Q281" s="99"/>
      <c r="R281" s="4"/>
    </row>
    <row r="282" spans="1:19">
      <c r="A282" s="101"/>
      <c r="B282" s="93"/>
      <c r="C282" s="93"/>
      <c r="D282" s="69"/>
      <c r="E282" s="22" t="s">
        <v>30</v>
      </c>
      <c r="F282" s="23">
        <f t="shared" si="91"/>
        <v>0</v>
      </c>
      <c r="G282" s="23">
        <f t="shared" si="91"/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4">
        <v>0</v>
      </c>
      <c r="P282" s="98"/>
      <c r="Q282" s="99"/>
      <c r="R282" s="4"/>
    </row>
    <row r="283" spans="1:19">
      <c r="A283" s="101"/>
      <c r="B283" s="93"/>
      <c r="C283" s="93"/>
      <c r="D283" s="69"/>
      <c r="E283" s="22" t="s">
        <v>31</v>
      </c>
      <c r="F283" s="23">
        <f t="shared" si="91"/>
        <v>0</v>
      </c>
      <c r="G283" s="23">
        <f t="shared" si="91"/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4">
        <v>0</v>
      </c>
      <c r="P283" s="98"/>
      <c r="Q283" s="99"/>
      <c r="R283" s="4"/>
    </row>
    <row r="284" spans="1:19" ht="12.75" customHeight="1">
      <c r="A284" s="100" t="s">
        <v>109</v>
      </c>
      <c r="B284" s="92" t="s">
        <v>110</v>
      </c>
      <c r="C284" s="92"/>
      <c r="D284" s="69"/>
      <c r="E284" s="18" t="s">
        <v>22</v>
      </c>
      <c r="F284" s="19">
        <f t="shared" ref="F284:O284" si="92">SUM(F285:F289)</f>
        <v>0</v>
      </c>
      <c r="G284" s="19">
        <f t="shared" si="92"/>
        <v>0</v>
      </c>
      <c r="H284" s="19">
        <f t="shared" si="92"/>
        <v>0</v>
      </c>
      <c r="I284" s="19">
        <f t="shared" si="92"/>
        <v>0</v>
      </c>
      <c r="J284" s="19">
        <f t="shared" si="92"/>
        <v>0</v>
      </c>
      <c r="K284" s="19">
        <f t="shared" si="92"/>
        <v>0</v>
      </c>
      <c r="L284" s="19">
        <f t="shared" si="92"/>
        <v>0</v>
      </c>
      <c r="M284" s="19">
        <f t="shared" si="92"/>
        <v>0</v>
      </c>
      <c r="N284" s="19">
        <f t="shared" si="92"/>
        <v>0</v>
      </c>
      <c r="O284" s="19">
        <f t="shared" si="92"/>
        <v>0</v>
      </c>
      <c r="P284" s="96" t="s">
        <v>23</v>
      </c>
      <c r="Q284" s="97"/>
      <c r="R284" s="4"/>
    </row>
    <row r="285" spans="1:19">
      <c r="A285" s="101"/>
      <c r="B285" s="93"/>
      <c r="C285" s="93"/>
      <c r="D285" s="69"/>
      <c r="E285" s="22" t="s">
        <v>25</v>
      </c>
      <c r="F285" s="23">
        <f t="shared" ref="F285:G289" si="93">H285+J285+L285+N285</f>
        <v>0</v>
      </c>
      <c r="G285" s="23">
        <f t="shared" si="93"/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4">
        <v>0</v>
      </c>
      <c r="P285" s="98"/>
      <c r="Q285" s="99"/>
      <c r="R285" s="4"/>
    </row>
    <row r="286" spans="1:19">
      <c r="A286" s="101"/>
      <c r="B286" s="93"/>
      <c r="C286" s="93"/>
      <c r="D286" s="69"/>
      <c r="E286" s="22" t="s">
        <v>28</v>
      </c>
      <c r="F286" s="23">
        <f t="shared" si="93"/>
        <v>0</v>
      </c>
      <c r="G286" s="23">
        <f t="shared" si="93"/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4">
        <v>0</v>
      </c>
      <c r="P286" s="98"/>
      <c r="Q286" s="99"/>
      <c r="R286" s="4"/>
    </row>
    <row r="287" spans="1:19">
      <c r="A287" s="101"/>
      <c r="B287" s="93"/>
      <c r="C287" s="93"/>
      <c r="D287" s="69"/>
      <c r="E287" s="22" t="s">
        <v>29</v>
      </c>
      <c r="F287" s="23">
        <f t="shared" si="93"/>
        <v>0</v>
      </c>
      <c r="G287" s="23">
        <f t="shared" si="93"/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4">
        <v>0</v>
      </c>
      <c r="P287" s="98"/>
      <c r="Q287" s="99"/>
      <c r="R287" s="4"/>
      <c r="S287" s="6"/>
    </row>
    <row r="288" spans="1:19">
      <c r="A288" s="101"/>
      <c r="B288" s="93"/>
      <c r="C288" s="93"/>
      <c r="D288" s="69"/>
      <c r="E288" s="22" t="s">
        <v>30</v>
      </c>
      <c r="F288" s="23">
        <f t="shared" si="93"/>
        <v>0</v>
      </c>
      <c r="G288" s="23">
        <f t="shared" si="93"/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4">
        <v>0</v>
      </c>
      <c r="P288" s="98"/>
      <c r="Q288" s="99"/>
      <c r="R288" s="4"/>
    </row>
    <row r="289" spans="1:19">
      <c r="A289" s="101"/>
      <c r="B289" s="93"/>
      <c r="C289" s="93"/>
      <c r="D289" s="69"/>
      <c r="E289" s="22" t="s">
        <v>31</v>
      </c>
      <c r="F289" s="23">
        <f t="shared" si="93"/>
        <v>0</v>
      </c>
      <c r="G289" s="23">
        <f t="shared" si="93"/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4">
        <v>0</v>
      </c>
      <c r="P289" s="98"/>
      <c r="Q289" s="99"/>
      <c r="R289" s="4"/>
    </row>
    <row r="290" spans="1:19" ht="12.75" customHeight="1">
      <c r="A290" s="100" t="s">
        <v>111</v>
      </c>
      <c r="B290" s="92" t="s">
        <v>112</v>
      </c>
      <c r="C290" s="92"/>
      <c r="D290" s="69"/>
      <c r="E290" s="18" t="s">
        <v>22</v>
      </c>
      <c r="F290" s="19">
        <f t="shared" ref="F290:O290" si="94">SUM(F291:F295)</f>
        <v>0</v>
      </c>
      <c r="G290" s="19">
        <f t="shared" si="94"/>
        <v>0</v>
      </c>
      <c r="H290" s="19">
        <f t="shared" si="94"/>
        <v>0</v>
      </c>
      <c r="I290" s="19">
        <f t="shared" si="94"/>
        <v>0</v>
      </c>
      <c r="J290" s="19">
        <f t="shared" si="94"/>
        <v>0</v>
      </c>
      <c r="K290" s="19">
        <f t="shared" si="94"/>
        <v>0</v>
      </c>
      <c r="L290" s="19">
        <f t="shared" si="94"/>
        <v>0</v>
      </c>
      <c r="M290" s="19">
        <f t="shared" si="94"/>
        <v>0</v>
      </c>
      <c r="N290" s="19">
        <f t="shared" si="94"/>
        <v>0</v>
      </c>
      <c r="O290" s="19">
        <f t="shared" si="94"/>
        <v>0</v>
      </c>
      <c r="P290" s="96" t="s">
        <v>23</v>
      </c>
      <c r="Q290" s="97"/>
      <c r="R290" s="4"/>
    </row>
    <row r="291" spans="1:19">
      <c r="A291" s="101"/>
      <c r="B291" s="93"/>
      <c r="C291" s="93"/>
      <c r="D291" s="69"/>
      <c r="E291" s="22" t="s">
        <v>25</v>
      </c>
      <c r="F291" s="23">
        <f t="shared" ref="F291:G295" si="95">H291+J291+L291+N291</f>
        <v>0</v>
      </c>
      <c r="G291" s="23">
        <f t="shared" si="95"/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4">
        <v>0</v>
      </c>
      <c r="P291" s="98"/>
      <c r="Q291" s="99"/>
      <c r="R291" s="4"/>
    </row>
    <row r="292" spans="1:19">
      <c r="A292" s="101"/>
      <c r="B292" s="93"/>
      <c r="C292" s="93"/>
      <c r="D292" s="69"/>
      <c r="E292" s="22" t="s">
        <v>28</v>
      </c>
      <c r="F292" s="23">
        <f t="shared" si="95"/>
        <v>0</v>
      </c>
      <c r="G292" s="23">
        <f t="shared" si="95"/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4">
        <v>0</v>
      </c>
      <c r="P292" s="98"/>
      <c r="Q292" s="99"/>
      <c r="R292" s="4"/>
      <c r="S292" s="6"/>
    </row>
    <row r="293" spans="1:19">
      <c r="A293" s="101"/>
      <c r="B293" s="93"/>
      <c r="C293" s="93"/>
      <c r="D293" s="69"/>
      <c r="E293" s="22" t="s">
        <v>29</v>
      </c>
      <c r="F293" s="23">
        <f t="shared" si="95"/>
        <v>0</v>
      </c>
      <c r="G293" s="23">
        <f t="shared" si="95"/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4">
        <v>0</v>
      </c>
      <c r="P293" s="98"/>
      <c r="Q293" s="99"/>
      <c r="R293" s="4"/>
    </row>
    <row r="294" spans="1:19">
      <c r="A294" s="101"/>
      <c r="B294" s="93"/>
      <c r="C294" s="93"/>
      <c r="D294" s="69"/>
      <c r="E294" s="22" t="s">
        <v>30</v>
      </c>
      <c r="F294" s="23">
        <f t="shared" si="95"/>
        <v>0</v>
      </c>
      <c r="G294" s="23">
        <f t="shared" si="95"/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4">
        <v>0</v>
      </c>
      <c r="P294" s="98"/>
      <c r="Q294" s="99"/>
      <c r="R294" s="4"/>
    </row>
    <row r="295" spans="1:19">
      <c r="A295" s="101"/>
      <c r="B295" s="93"/>
      <c r="C295" s="93"/>
      <c r="D295" s="69"/>
      <c r="E295" s="22" t="s">
        <v>31</v>
      </c>
      <c r="F295" s="23">
        <f t="shared" si="95"/>
        <v>0</v>
      </c>
      <c r="G295" s="23">
        <f t="shared" si="95"/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4">
        <v>0</v>
      </c>
      <c r="P295" s="98"/>
      <c r="Q295" s="99"/>
      <c r="R295" s="4"/>
    </row>
    <row r="296" spans="1:19" ht="12.75" customHeight="1">
      <c r="A296" s="100" t="s">
        <v>113</v>
      </c>
      <c r="B296" s="94" t="s">
        <v>114</v>
      </c>
      <c r="C296" s="58"/>
      <c r="D296" s="69"/>
      <c r="E296" s="18" t="s">
        <v>22</v>
      </c>
      <c r="F296" s="19">
        <f t="shared" ref="F296:O296" si="96">SUM(F297:F302)</f>
        <v>14501.7</v>
      </c>
      <c r="G296" s="19">
        <f t="shared" si="96"/>
        <v>1501.7</v>
      </c>
      <c r="H296" s="19">
        <f t="shared" si="96"/>
        <v>14501.7</v>
      </c>
      <c r="I296" s="19">
        <f t="shared" si="96"/>
        <v>1501.7</v>
      </c>
      <c r="J296" s="19">
        <f t="shared" si="96"/>
        <v>0</v>
      </c>
      <c r="K296" s="19">
        <f t="shared" si="96"/>
        <v>0</v>
      </c>
      <c r="L296" s="19">
        <f t="shared" si="96"/>
        <v>0</v>
      </c>
      <c r="M296" s="19">
        <f t="shared" si="96"/>
        <v>0</v>
      </c>
      <c r="N296" s="19">
        <f t="shared" si="96"/>
        <v>0</v>
      </c>
      <c r="O296" s="19">
        <f t="shared" si="96"/>
        <v>0</v>
      </c>
      <c r="P296" s="96" t="s">
        <v>23</v>
      </c>
      <c r="Q296" s="97"/>
      <c r="R296" s="4"/>
    </row>
    <row r="297" spans="1:19">
      <c r="A297" s="101"/>
      <c r="B297" s="95"/>
      <c r="C297" s="59"/>
      <c r="D297" s="69"/>
      <c r="E297" s="22" t="s">
        <v>25</v>
      </c>
      <c r="F297" s="23">
        <f t="shared" ref="F297:G302" si="97">H297+J297+L297+N297</f>
        <v>0</v>
      </c>
      <c r="G297" s="23">
        <f t="shared" si="97"/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4">
        <v>0</v>
      </c>
      <c r="P297" s="98"/>
      <c r="Q297" s="99"/>
      <c r="R297" s="4"/>
    </row>
    <row r="298" spans="1:19">
      <c r="A298" s="101"/>
      <c r="B298" s="95"/>
      <c r="C298" s="1"/>
      <c r="D298" s="27"/>
      <c r="E298" s="22" t="s">
        <v>28</v>
      </c>
      <c r="F298" s="23">
        <f t="shared" si="97"/>
        <v>0</v>
      </c>
      <c r="G298" s="23">
        <f t="shared" si="97"/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4">
        <v>0</v>
      </c>
      <c r="P298" s="98"/>
      <c r="Q298" s="99"/>
      <c r="R298" s="4"/>
    </row>
    <row r="299" spans="1:19">
      <c r="A299" s="101"/>
      <c r="B299" s="95"/>
      <c r="C299" s="59" t="s">
        <v>200</v>
      </c>
      <c r="D299" s="69"/>
      <c r="E299" s="22" t="s">
        <v>28</v>
      </c>
      <c r="F299" s="23">
        <f t="shared" si="97"/>
        <v>0</v>
      </c>
      <c r="G299" s="23">
        <f t="shared" si="97"/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4">
        <v>0</v>
      </c>
      <c r="P299" s="98"/>
      <c r="Q299" s="99"/>
      <c r="R299" s="4"/>
    </row>
    <row r="300" spans="1:19">
      <c r="A300" s="101"/>
      <c r="B300" s="95"/>
      <c r="C300" s="59" t="s">
        <v>200</v>
      </c>
      <c r="D300" s="69" t="s">
        <v>75</v>
      </c>
      <c r="E300" s="22" t="s">
        <v>29</v>
      </c>
      <c r="F300" s="23">
        <f t="shared" si="97"/>
        <v>1501.7</v>
      </c>
      <c r="G300" s="23">
        <f t="shared" si="97"/>
        <v>1501.7</v>
      </c>
      <c r="H300" s="23">
        <v>1501.7</v>
      </c>
      <c r="I300" s="23">
        <v>1501.7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4">
        <v>0</v>
      </c>
      <c r="P300" s="98"/>
      <c r="Q300" s="99"/>
      <c r="R300" s="4"/>
    </row>
    <row r="301" spans="1:19">
      <c r="A301" s="101"/>
      <c r="B301" s="95"/>
      <c r="C301" s="59"/>
      <c r="D301" s="69" t="s">
        <v>26</v>
      </c>
      <c r="E301" s="22" t="s">
        <v>30</v>
      </c>
      <c r="F301" s="23">
        <f t="shared" si="97"/>
        <v>0</v>
      </c>
      <c r="G301" s="23">
        <f t="shared" si="97"/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4">
        <v>0</v>
      </c>
      <c r="P301" s="98"/>
      <c r="Q301" s="99"/>
      <c r="R301" s="4"/>
    </row>
    <row r="302" spans="1:19">
      <c r="A302" s="101"/>
      <c r="B302" s="95"/>
      <c r="C302" s="59"/>
      <c r="D302" s="22"/>
      <c r="E302" s="75" t="s">
        <v>31</v>
      </c>
      <c r="F302" s="76">
        <f t="shared" si="97"/>
        <v>13000</v>
      </c>
      <c r="G302" s="76">
        <f t="shared" si="97"/>
        <v>0</v>
      </c>
      <c r="H302" s="76">
        <v>13000</v>
      </c>
      <c r="I302" s="76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4">
        <v>0</v>
      </c>
      <c r="P302" s="98"/>
      <c r="Q302" s="99"/>
      <c r="R302" s="4"/>
    </row>
    <row r="303" spans="1:19" ht="12.75" customHeight="1">
      <c r="A303" s="100" t="s">
        <v>115</v>
      </c>
      <c r="B303" s="92" t="s">
        <v>116</v>
      </c>
      <c r="C303" s="92"/>
      <c r="D303" s="69"/>
      <c r="E303" s="18" t="s">
        <v>22</v>
      </c>
      <c r="F303" s="19">
        <f t="shared" ref="F303:O303" si="98">SUM(F304:F308)</f>
        <v>0</v>
      </c>
      <c r="G303" s="19">
        <f t="shared" si="98"/>
        <v>0</v>
      </c>
      <c r="H303" s="19">
        <f t="shared" si="98"/>
        <v>0</v>
      </c>
      <c r="I303" s="19">
        <f t="shared" si="98"/>
        <v>0</v>
      </c>
      <c r="J303" s="19">
        <f t="shared" si="98"/>
        <v>0</v>
      </c>
      <c r="K303" s="19">
        <f t="shared" si="98"/>
        <v>0</v>
      </c>
      <c r="L303" s="19">
        <f t="shared" si="98"/>
        <v>0</v>
      </c>
      <c r="M303" s="19">
        <f t="shared" si="98"/>
        <v>0</v>
      </c>
      <c r="N303" s="19">
        <f t="shared" si="98"/>
        <v>0</v>
      </c>
      <c r="O303" s="19">
        <f t="shared" si="98"/>
        <v>0</v>
      </c>
      <c r="P303" s="96" t="s">
        <v>23</v>
      </c>
      <c r="Q303" s="97"/>
      <c r="R303" s="4"/>
    </row>
    <row r="304" spans="1:19">
      <c r="A304" s="101"/>
      <c r="B304" s="93"/>
      <c r="C304" s="93"/>
      <c r="D304" s="69"/>
      <c r="E304" s="22" t="s">
        <v>25</v>
      </c>
      <c r="F304" s="23">
        <f t="shared" ref="F304:G308" si="99">H304+J304+L304+N304</f>
        <v>0</v>
      </c>
      <c r="G304" s="23">
        <f t="shared" si="99"/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4">
        <v>0</v>
      </c>
      <c r="P304" s="98"/>
      <c r="Q304" s="99"/>
      <c r="R304" s="4"/>
      <c r="S304" s="6"/>
    </row>
    <row r="305" spans="1:19">
      <c r="A305" s="101"/>
      <c r="B305" s="93"/>
      <c r="C305" s="93"/>
      <c r="D305" s="69"/>
      <c r="E305" s="22" t="s">
        <v>28</v>
      </c>
      <c r="F305" s="23">
        <f t="shared" si="99"/>
        <v>0</v>
      </c>
      <c r="G305" s="23">
        <f t="shared" si="99"/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4">
        <v>0</v>
      </c>
      <c r="P305" s="98"/>
      <c r="Q305" s="99"/>
      <c r="R305" s="4"/>
      <c r="S305" s="6"/>
    </row>
    <row r="306" spans="1:19">
      <c r="A306" s="101"/>
      <c r="B306" s="93"/>
      <c r="C306" s="93"/>
      <c r="D306" s="69"/>
      <c r="E306" s="22" t="s">
        <v>29</v>
      </c>
      <c r="F306" s="23">
        <f t="shared" si="99"/>
        <v>0</v>
      </c>
      <c r="G306" s="23">
        <f t="shared" si="99"/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4">
        <v>0</v>
      </c>
      <c r="P306" s="98"/>
      <c r="Q306" s="99"/>
      <c r="R306" s="4"/>
    </row>
    <row r="307" spans="1:19">
      <c r="A307" s="101"/>
      <c r="B307" s="93"/>
      <c r="C307" s="93"/>
      <c r="D307" s="69"/>
      <c r="E307" s="22" t="s">
        <v>30</v>
      </c>
      <c r="F307" s="23">
        <f t="shared" si="99"/>
        <v>0</v>
      </c>
      <c r="G307" s="23">
        <f t="shared" si="99"/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4">
        <v>0</v>
      </c>
      <c r="P307" s="98"/>
      <c r="Q307" s="99"/>
      <c r="R307" s="4"/>
    </row>
    <row r="308" spans="1:19">
      <c r="A308" s="101"/>
      <c r="B308" s="93"/>
      <c r="C308" s="93"/>
      <c r="D308" s="69"/>
      <c r="E308" s="22" t="s">
        <v>31</v>
      </c>
      <c r="F308" s="23">
        <f t="shared" si="99"/>
        <v>0</v>
      </c>
      <c r="G308" s="23">
        <f t="shared" si="99"/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4">
        <v>0</v>
      </c>
      <c r="P308" s="98"/>
      <c r="Q308" s="99"/>
      <c r="R308" s="4"/>
    </row>
    <row r="309" spans="1:19" ht="12.75" customHeight="1">
      <c r="A309" s="100" t="s">
        <v>117</v>
      </c>
      <c r="B309" s="92" t="s">
        <v>118</v>
      </c>
      <c r="C309" s="92"/>
      <c r="D309" s="69"/>
      <c r="E309" s="18" t="s">
        <v>22</v>
      </c>
      <c r="F309" s="19">
        <f t="shared" ref="F309:O309" si="100">SUM(F310:F314)</f>
        <v>0</v>
      </c>
      <c r="G309" s="19">
        <f t="shared" si="100"/>
        <v>0</v>
      </c>
      <c r="H309" s="19">
        <f t="shared" si="100"/>
        <v>0</v>
      </c>
      <c r="I309" s="19">
        <f t="shared" si="100"/>
        <v>0</v>
      </c>
      <c r="J309" s="19">
        <f t="shared" si="100"/>
        <v>0</v>
      </c>
      <c r="K309" s="19">
        <f t="shared" si="100"/>
        <v>0</v>
      </c>
      <c r="L309" s="19">
        <f t="shared" si="100"/>
        <v>0</v>
      </c>
      <c r="M309" s="19">
        <f t="shared" si="100"/>
        <v>0</v>
      </c>
      <c r="N309" s="19">
        <f t="shared" si="100"/>
        <v>0</v>
      </c>
      <c r="O309" s="19">
        <f t="shared" si="100"/>
        <v>0</v>
      </c>
      <c r="P309" s="96" t="s">
        <v>23</v>
      </c>
      <c r="Q309" s="97"/>
      <c r="R309" s="4"/>
    </row>
    <row r="310" spans="1:19">
      <c r="A310" s="101"/>
      <c r="B310" s="93"/>
      <c r="C310" s="93"/>
      <c r="D310" s="69"/>
      <c r="E310" s="22" t="s">
        <v>25</v>
      </c>
      <c r="F310" s="23">
        <f t="shared" ref="F310:G314" si="101">H310+J310+L310+N310</f>
        <v>0</v>
      </c>
      <c r="G310" s="23">
        <f t="shared" si="101"/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4">
        <v>0</v>
      </c>
      <c r="P310" s="98"/>
      <c r="Q310" s="99"/>
      <c r="R310" s="4"/>
    </row>
    <row r="311" spans="1:19">
      <c r="A311" s="101"/>
      <c r="B311" s="93"/>
      <c r="C311" s="93"/>
      <c r="D311" s="69"/>
      <c r="E311" s="22" t="s">
        <v>28</v>
      </c>
      <c r="F311" s="23">
        <f t="shared" si="101"/>
        <v>0</v>
      </c>
      <c r="G311" s="23">
        <f t="shared" si="101"/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4">
        <v>0</v>
      </c>
      <c r="P311" s="98"/>
      <c r="Q311" s="99"/>
      <c r="R311" s="4"/>
    </row>
    <row r="312" spans="1:19">
      <c r="A312" s="101"/>
      <c r="B312" s="93"/>
      <c r="C312" s="93"/>
      <c r="D312" s="69"/>
      <c r="E312" s="22" t="s">
        <v>29</v>
      </c>
      <c r="F312" s="23">
        <f t="shared" si="101"/>
        <v>0</v>
      </c>
      <c r="G312" s="23">
        <f t="shared" si="101"/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4">
        <v>0</v>
      </c>
      <c r="P312" s="98"/>
      <c r="Q312" s="99"/>
      <c r="R312" s="4"/>
      <c r="S312" s="6"/>
    </row>
    <row r="313" spans="1:19">
      <c r="A313" s="101"/>
      <c r="B313" s="93"/>
      <c r="C313" s="93"/>
      <c r="D313" s="69"/>
      <c r="E313" s="22" t="s">
        <v>30</v>
      </c>
      <c r="F313" s="23">
        <f t="shared" si="101"/>
        <v>0</v>
      </c>
      <c r="G313" s="23">
        <f t="shared" si="101"/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4">
        <v>0</v>
      </c>
      <c r="P313" s="98"/>
      <c r="Q313" s="99"/>
      <c r="R313" s="4"/>
    </row>
    <row r="314" spans="1:19">
      <c r="A314" s="101"/>
      <c r="B314" s="93"/>
      <c r="C314" s="93"/>
      <c r="D314" s="69"/>
      <c r="E314" s="22" t="s">
        <v>31</v>
      </c>
      <c r="F314" s="23">
        <f t="shared" si="101"/>
        <v>0</v>
      </c>
      <c r="G314" s="23">
        <f t="shared" si="101"/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4">
        <v>0</v>
      </c>
      <c r="P314" s="98"/>
      <c r="Q314" s="99"/>
      <c r="R314" s="4"/>
    </row>
    <row r="315" spans="1:19" ht="12.75" customHeight="1">
      <c r="A315" s="100" t="s">
        <v>119</v>
      </c>
      <c r="B315" s="92" t="s">
        <v>223</v>
      </c>
      <c r="C315" s="25"/>
      <c r="D315" s="69"/>
      <c r="E315" s="18" t="s">
        <v>22</v>
      </c>
      <c r="F315" s="19">
        <f t="shared" ref="F315:O315" si="102">SUM(F316:F320)</f>
        <v>10788.499999999998</v>
      </c>
      <c r="G315" s="19">
        <f t="shared" si="102"/>
        <v>10788.499999999998</v>
      </c>
      <c r="H315" s="19">
        <f t="shared" si="102"/>
        <v>10788.499999999998</v>
      </c>
      <c r="I315" s="19">
        <f t="shared" si="102"/>
        <v>10788.499999999998</v>
      </c>
      <c r="J315" s="19">
        <f t="shared" si="102"/>
        <v>0</v>
      </c>
      <c r="K315" s="19">
        <f t="shared" si="102"/>
        <v>0</v>
      </c>
      <c r="L315" s="19">
        <f t="shared" si="102"/>
        <v>0</v>
      </c>
      <c r="M315" s="19">
        <f t="shared" si="102"/>
        <v>0</v>
      </c>
      <c r="N315" s="19">
        <f t="shared" si="102"/>
        <v>0</v>
      </c>
      <c r="O315" s="19">
        <f t="shared" si="102"/>
        <v>0</v>
      </c>
      <c r="P315" s="96" t="s">
        <v>23</v>
      </c>
      <c r="Q315" s="97"/>
      <c r="R315" s="4"/>
    </row>
    <row r="316" spans="1:19">
      <c r="A316" s="101"/>
      <c r="B316" s="93"/>
      <c r="C316" s="26"/>
      <c r="D316" s="69" t="s">
        <v>24</v>
      </c>
      <c r="E316" s="22" t="s">
        <v>25</v>
      </c>
      <c r="F316" s="23">
        <f t="shared" ref="F316:G320" si="103">H316+J316+L316+N316</f>
        <v>550</v>
      </c>
      <c r="G316" s="23">
        <f t="shared" si="103"/>
        <v>550</v>
      </c>
      <c r="H316" s="23">
        <v>550</v>
      </c>
      <c r="I316" s="23">
        <v>550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4">
        <v>0</v>
      </c>
      <c r="P316" s="98"/>
      <c r="Q316" s="99"/>
      <c r="R316" s="4"/>
    </row>
    <row r="317" spans="1:19">
      <c r="A317" s="101"/>
      <c r="B317" s="93"/>
      <c r="C317" s="26"/>
      <c r="D317" s="27"/>
      <c r="E317" s="22" t="s">
        <v>28</v>
      </c>
      <c r="F317" s="23">
        <f t="shared" si="103"/>
        <v>0</v>
      </c>
      <c r="G317" s="23">
        <f t="shared" si="103"/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4">
        <v>0</v>
      </c>
      <c r="P317" s="98"/>
      <c r="Q317" s="99"/>
      <c r="R317" s="4"/>
    </row>
    <row r="318" spans="1:19">
      <c r="A318" s="101"/>
      <c r="B318" s="93"/>
      <c r="C318" s="59" t="s">
        <v>201</v>
      </c>
      <c r="D318" s="69" t="s">
        <v>26</v>
      </c>
      <c r="E318" s="22" t="s">
        <v>29</v>
      </c>
      <c r="F318" s="23">
        <f t="shared" si="103"/>
        <v>10238.499999999998</v>
      </c>
      <c r="G318" s="23">
        <f t="shared" si="103"/>
        <v>10238.499999999998</v>
      </c>
      <c r="H318" s="23">
        <f>14663.8-756.2-3669.1</f>
        <v>10238.499999999998</v>
      </c>
      <c r="I318" s="23">
        <f>14663.8-756.2-3669.1</f>
        <v>10238.499999999998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4">
        <v>0</v>
      </c>
      <c r="P318" s="98"/>
      <c r="Q318" s="99"/>
      <c r="R318" s="4"/>
    </row>
    <row r="319" spans="1:19">
      <c r="A319" s="101"/>
      <c r="B319" s="93"/>
      <c r="C319" s="26"/>
      <c r="D319" s="69" t="s">
        <v>26</v>
      </c>
      <c r="E319" s="22" t="s">
        <v>30</v>
      </c>
      <c r="F319" s="23">
        <f t="shared" si="103"/>
        <v>0</v>
      </c>
      <c r="G319" s="23">
        <f t="shared" si="103"/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4">
        <v>0</v>
      </c>
      <c r="P319" s="98"/>
      <c r="Q319" s="99"/>
      <c r="R319" s="4"/>
    </row>
    <row r="320" spans="1:19">
      <c r="A320" s="101"/>
      <c r="B320" s="93"/>
      <c r="C320" s="26"/>
      <c r="D320" s="22"/>
      <c r="E320" s="22" t="s">
        <v>31</v>
      </c>
      <c r="F320" s="23">
        <f t="shared" si="103"/>
        <v>0</v>
      </c>
      <c r="G320" s="23">
        <f t="shared" si="103"/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4">
        <v>0</v>
      </c>
      <c r="P320" s="98"/>
      <c r="Q320" s="99"/>
      <c r="R320" s="4"/>
    </row>
    <row r="321" spans="1:19" ht="12.75" customHeight="1">
      <c r="A321" s="172" t="s">
        <v>120</v>
      </c>
      <c r="B321" s="92" t="s">
        <v>121</v>
      </c>
      <c r="C321" s="92"/>
      <c r="D321" s="69"/>
      <c r="E321" s="18" t="s">
        <v>22</v>
      </c>
      <c r="F321" s="19">
        <f t="shared" ref="F321:O321" si="104">SUM(F322:F326)</f>
        <v>0</v>
      </c>
      <c r="G321" s="19">
        <f t="shared" si="104"/>
        <v>0</v>
      </c>
      <c r="H321" s="19">
        <f t="shared" si="104"/>
        <v>0</v>
      </c>
      <c r="I321" s="19">
        <f t="shared" si="104"/>
        <v>0</v>
      </c>
      <c r="J321" s="19">
        <f t="shared" si="104"/>
        <v>0</v>
      </c>
      <c r="K321" s="19">
        <f t="shared" si="104"/>
        <v>0</v>
      </c>
      <c r="L321" s="19">
        <f t="shared" si="104"/>
        <v>0</v>
      </c>
      <c r="M321" s="19">
        <f t="shared" si="104"/>
        <v>0</v>
      </c>
      <c r="N321" s="19">
        <f t="shared" si="104"/>
        <v>0</v>
      </c>
      <c r="O321" s="19">
        <f t="shared" si="104"/>
        <v>0</v>
      </c>
      <c r="P321" s="96" t="s">
        <v>23</v>
      </c>
      <c r="Q321" s="97"/>
      <c r="R321" s="4"/>
    </row>
    <row r="322" spans="1:19">
      <c r="A322" s="173"/>
      <c r="B322" s="93"/>
      <c r="C322" s="93"/>
      <c r="D322" s="69"/>
      <c r="E322" s="22" t="s">
        <v>25</v>
      </c>
      <c r="F322" s="23">
        <f t="shared" ref="F322:G326" si="105">H322+J322+L322+N322</f>
        <v>0</v>
      </c>
      <c r="G322" s="23">
        <f t="shared" si="105"/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4">
        <v>0</v>
      </c>
      <c r="P322" s="98"/>
      <c r="Q322" s="99"/>
      <c r="R322" s="4"/>
    </row>
    <row r="323" spans="1:19">
      <c r="A323" s="173"/>
      <c r="B323" s="93"/>
      <c r="C323" s="93"/>
      <c r="D323" s="69"/>
      <c r="E323" s="22" t="s">
        <v>28</v>
      </c>
      <c r="F323" s="23">
        <f t="shared" si="105"/>
        <v>0</v>
      </c>
      <c r="G323" s="23">
        <f t="shared" si="105"/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4">
        <v>0</v>
      </c>
      <c r="P323" s="98"/>
      <c r="Q323" s="99"/>
      <c r="R323" s="4"/>
      <c r="S323" s="6"/>
    </row>
    <row r="324" spans="1:19">
      <c r="A324" s="173"/>
      <c r="B324" s="93"/>
      <c r="C324" s="93"/>
      <c r="D324" s="69"/>
      <c r="E324" s="22" t="s">
        <v>29</v>
      </c>
      <c r="F324" s="23">
        <f t="shared" si="105"/>
        <v>0</v>
      </c>
      <c r="G324" s="23">
        <f t="shared" si="105"/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4">
        <v>0</v>
      </c>
      <c r="P324" s="98"/>
      <c r="Q324" s="99"/>
      <c r="R324" s="4"/>
    </row>
    <row r="325" spans="1:19">
      <c r="A325" s="173"/>
      <c r="B325" s="93"/>
      <c r="C325" s="93"/>
      <c r="D325" s="69"/>
      <c r="E325" s="22" t="s">
        <v>30</v>
      </c>
      <c r="F325" s="23">
        <f t="shared" si="105"/>
        <v>0</v>
      </c>
      <c r="G325" s="23">
        <f t="shared" si="105"/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4">
        <v>0</v>
      </c>
      <c r="P325" s="98"/>
      <c r="Q325" s="99"/>
      <c r="R325" s="4"/>
    </row>
    <row r="326" spans="1:19">
      <c r="A326" s="173"/>
      <c r="B326" s="93"/>
      <c r="C326" s="93"/>
      <c r="D326" s="69"/>
      <c r="E326" s="22" t="s">
        <v>31</v>
      </c>
      <c r="F326" s="23">
        <f t="shared" si="105"/>
        <v>0</v>
      </c>
      <c r="G326" s="23">
        <f t="shared" si="105"/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4">
        <v>0</v>
      </c>
      <c r="P326" s="98"/>
      <c r="Q326" s="99"/>
      <c r="R326" s="4"/>
    </row>
    <row r="327" spans="1:19" ht="12.75" customHeight="1">
      <c r="A327" s="100" t="s">
        <v>122</v>
      </c>
      <c r="B327" s="92" t="s">
        <v>123</v>
      </c>
      <c r="C327" s="92"/>
      <c r="D327" s="69"/>
      <c r="E327" s="18" t="s">
        <v>22</v>
      </c>
      <c r="F327" s="19">
        <f t="shared" ref="F327:O327" si="106">SUM(F328:F332)</f>
        <v>0</v>
      </c>
      <c r="G327" s="19">
        <f t="shared" si="106"/>
        <v>0</v>
      </c>
      <c r="H327" s="19">
        <f t="shared" si="106"/>
        <v>0</v>
      </c>
      <c r="I327" s="19">
        <f t="shared" si="106"/>
        <v>0</v>
      </c>
      <c r="J327" s="19">
        <f t="shared" si="106"/>
        <v>0</v>
      </c>
      <c r="K327" s="19">
        <f t="shared" si="106"/>
        <v>0</v>
      </c>
      <c r="L327" s="19">
        <f t="shared" si="106"/>
        <v>0</v>
      </c>
      <c r="M327" s="19">
        <f t="shared" si="106"/>
        <v>0</v>
      </c>
      <c r="N327" s="19">
        <f t="shared" si="106"/>
        <v>0</v>
      </c>
      <c r="O327" s="19">
        <f t="shared" si="106"/>
        <v>0</v>
      </c>
      <c r="P327" s="96" t="s">
        <v>23</v>
      </c>
      <c r="Q327" s="97"/>
      <c r="R327" s="4"/>
    </row>
    <row r="328" spans="1:19">
      <c r="A328" s="101"/>
      <c r="B328" s="93"/>
      <c r="C328" s="93"/>
      <c r="D328" s="69"/>
      <c r="E328" s="22" t="s">
        <v>25</v>
      </c>
      <c r="F328" s="23">
        <f t="shared" ref="F328:G332" si="107">H328+J328+L328+N328</f>
        <v>0</v>
      </c>
      <c r="G328" s="23">
        <f t="shared" si="107"/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4">
        <v>0</v>
      </c>
      <c r="P328" s="98"/>
      <c r="Q328" s="99"/>
      <c r="R328" s="4"/>
    </row>
    <row r="329" spans="1:19">
      <c r="A329" s="101"/>
      <c r="B329" s="93"/>
      <c r="C329" s="93"/>
      <c r="D329" s="69"/>
      <c r="E329" s="22" t="s">
        <v>28</v>
      </c>
      <c r="F329" s="23">
        <f t="shared" si="107"/>
        <v>0</v>
      </c>
      <c r="G329" s="23">
        <f t="shared" si="107"/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4">
        <v>0</v>
      </c>
      <c r="P329" s="98"/>
      <c r="Q329" s="99"/>
      <c r="R329" s="4"/>
    </row>
    <row r="330" spans="1:19">
      <c r="A330" s="101"/>
      <c r="B330" s="93"/>
      <c r="C330" s="93"/>
      <c r="D330" s="69"/>
      <c r="E330" s="22" t="s">
        <v>29</v>
      </c>
      <c r="F330" s="23">
        <f t="shared" si="107"/>
        <v>0</v>
      </c>
      <c r="G330" s="23">
        <f t="shared" si="107"/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4">
        <v>0</v>
      </c>
      <c r="P330" s="98"/>
      <c r="Q330" s="99"/>
      <c r="R330" s="4"/>
      <c r="S330" s="6"/>
    </row>
    <row r="331" spans="1:19">
      <c r="A331" s="101"/>
      <c r="B331" s="93"/>
      <c r="C331" s="93"/>
      <c r="D331" s="69"/>
      <c r="E331" s="22" t="s">
        <v>30</v>
      </c>
      <c r="F331" s="23">
        <f t="shared" si="107"/>
        <v>0</v>
      </c>
      <c r="G331" s="23">
        <f t="shared" si="107"/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4">
        <v>0</v>
      </c>
      <c r="P331" s="98"/>
      <c r="Q331" s="99"/>
      <c r="R331" s="4"/>
    </row>
    <row r="332" spans="1:19">
      <c r="A332" s="101"/>
      <c r="B332" s="93"/>
      <c r="C332" s="93"/>
      <c r="D332" s="69"/>
      <c r="E332" s="22" t="s">
        <v>31</v>
      </c>
      <c r="F332" s="23">
        <f t="shared" si="107"/>
        <v>0</v>
      </c>
      <c r="G332" s="23">
        <f t="shared" si="107"/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4">
        <v>0</v>
      </c>
      <c r="P332" s="98"/>
      <c r="Q332" s="99"/>
      <c r="R332" s="4"/>
    </row>
    <row r="333" spans="1:19" ht="12.75" customHeight="1">
      <c r="A333" s="100" t="s">
        <v>124</v>
      </c>
      <c r="B333" s="92" t="s">
        <v>125</v>
      </c>
      <c r="C333" s="92"/>
      <c r="D333" s="69"/>
      <c r="E333" s="18" t="s">
        <v>22</v>
      </c>
      <c r="F333" s="19">
        <f t="shared" ref="F333:O333" si="108">SUM(F334:F339)</f>
        <v>0</v>
      </c>
      <c r="G333" s="19">
        <f t="shared" si="108"/>
        <v>0</v>
      </c>
      <c r="H333" s="19">
        <f t="shared" si="108"/>
        <v>0</v>
      </c>
      <c r="I333" s="19">
        <f t="shared" si="108"/>
        <v>0</v>
      </c>
      <c r="J333" s="19">
        <f t="shared" si="108"/>
        <v>0</v>
      </c>
      <c r="K333" s="19">
        <f t="shared" si="108"/>
        <v>0</v>
      </c>
      <c r="L333" s="19">
        <f t="shared" si="108"/>
        <v>0</v>
      </c>
      <c r="M333" s="19">
        <f t="shared" si="108"/>
        <v>0</v>
      </c>
      <c r="N333" s="19">
        <f t="shared" si="108"/>
        <v>0</v>
      </c>
      <c r="O333" s="19">
        <f t="shared" si="108"/>
        <v>0</v>
      </c>
      <c r="P333" s="96" t="s">
        <v>23</v>
      </c>
      <c r="Q333" s="97"/>
      <c r="R333" s="4"/>
    </row>
    <row r="334" spans="1:19">
      <c r="A334" s="101"/>
      <c r="B334" s="93"/>
      <c r="C334" s="93"/>
      <c r="D334" s="69"/>
      <c r="E334" s="22" t="s">
        <v>25</v>
      </c>
      <c r="F334" s="23">
        <f t="shared" ref="F334:G339" si="109">H334+J334+L334+N334</f>
        <v>0</v>
      </c>
      <c r="G334" s="23">
        <f t="shared" si="109"/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4">
        <v>0</v>
      </c>
      <c r="P334" s="98"/>
      <c r="Q334" s="99"/>
      <c r="R334" s="4"/>
    </row>
    <row r="335" spans="1:19">
      <c r="A335" s="101"/>
      <c r="B335" s="93"/>
      <c r="C335" s="93"/>
      <c r="D335" s="69"/>
      <c r="E335" s="22" t="s">
        <v>28</v>
      </c>
      <c r="F335" s="23">
        <f t="shared" si="109"/>
        <v>0</v>
      </c>
      <c r="G335" s="23">
        <f t="shared" si="109"/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4">
        <v>0</v>
      </c>
      <c r="P335" s="98"/>
      <c r="Q335" s="99"/>
      <c r="R335" s="4"/>
    </row>
    <row r="336" spans="1:19">
      <c r="A336" s="101"/>
      <c r="B336" s="93"/>
      <c r="C336" s="93"/>
      <c r="D336" s="69"/>
      <c r="E336" s="22" t="s">
        <v>29</v>
      </c>
      <c r="F336" s="23">
        <f t="shared" si="109"/>
        <v>0</v>
      </c>
      <c r="G336" s="23">
        <f t="shared" si="109"/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4">
        <v>0</v>
      </c>
      <c r="P336" s="98"/>
      <c r="Q336" s="99"/>
      <c r="R336" s="4"/>
    </row>
    <row r="337" spans="1:19">
      <c r="A337" s="101"/>
      <c r="B337" s="93"/>
      <c r="C337" s="93"/>
      <c r="D337" s="69"/>
      <c r="E337" s="22" t="s">
        <v>30</v>
      </c>
      <c r="F337" s="23">
        <f t="shared" si="109"/>
        <v>0</v>
      </c>
      <c r="G337" s="23">
        <f t="shared" si="109"/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4">
        <v>0</v>
      </c>
      <c r="P337" s="98"/>
      <c r="Q337" s="99"/>
      <c r="R337" s="4"/>
    </row>
    <row r="338" spans="1:19">
      <c r="A338" s="101"/>
      <c r="B338" s="93"/>
      <c r="C338" s="93"/>
      <c r="D338" s="69"/>
      <c r="E338" s="22" t="s">
        <v>31</v>
      </c>
      <c r="F338" s="23">
        <f>H338+J338+L338+N338</f>
        <v>0</v>
      </c>
      <c r="G338" s="23">
        <f>I338+K338+M338+O338</f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4">
        <v>0</v>
      </c>
      <c r="P338" s="98"/>
      <c r="Q338" s="99"/>
      <c r="R338" s="4"/>
    </row>
    <row r="339" spans="1:19">
      <c r="A339" s="101"/>
      <c r="B339" s="93"/>
      <c r="C339" s="93"/>
      <c r="D339" s="69"/>
      <c r="E339" s="22" t="s">
        <v>31</v>
      </c>
      <c r="F339" s="23">
        <f t="shared" si="109"/>
        <v>0</v>
      </c>
      <c r="G339" s="23">
        <f t="shared" si="109"/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4">
        <v>0</v>
      </c>
      <c r="P339" s="98"/>
      <c r="Q339" s="99"/>
      <c r="R339" s="4"/>
      <c r="S339" s="6"/>
    </row>
    <row r="340" spans="1:19" ht="12.75" customHeight="1">
      <c r="A340" s="118" t="s">
        <v>126</v>
      </c>
      <c r="B340" s="94" t="s">
        <v>207</v>
      </c>
      <c r="C340" s="25"/>
      <c r="D340" s="69"/>
      <c r="E340" s="18" t="s">
        <v>22</v>
      </c>
      <c r="F340" s="19">
        <f t="shared" ref="F340:O340" si="110">SUM(F341:F345)</f>
        <v>22078.5</v>
      </c>
      <c r="G340" s="19">
        <f t="shared" si="110"/>
        <v>2078.5</v>
      </c>
      <c r="H340" s="19">
        <f t="shared" si="110"/>
        <v>22078.5</v>
      </c>
      <c r="I340" s="19">
        <f t="shared" si="110"/>
        <v>2078.5</v>
      </c>
      <c r="J340" s="19">
        <f t="shared" si="110"/>
        <v>0</v>
      </c>
      <c r="K340" s="19">
        <f t="shared" si="110"/>
        <v>0</v>
      </c>
      <c r="L340" s="19">
        <f t="shared" si="110"/>
        <v>0</v>
      </c>
      <c r="M340" s="19">
        <f t="shared" si="110"/>
        <v>0</v>
      </c>
      <c r="N340" s="19">
        <f t="shared" si="110"/>
        <v>0</v>
      </c>
      <c r="O340" s="19">
        <f t="shared" si="110"/>
        <v>0</v>
      </c>
      <c r="P340" s="96" t="s">
        <v>23</v>
      </c>
      <c r="Q340" s="97"/>
      <c r="R340" s="4"/>
    </row>
    <row r="341" spans="1:19">
      <c r="A341" s="119"/>
      <c r="B341" s="95"/>
      <c r="C341" s="26"/>
      <c r="D341" s="69"/>
      <c r="E341" s="22" t="s">
        <v>25</v>
      </c>
      <c r="F341" s="23">
        <f t="shared" ref="F341:G351" si="111">H341+J341+L341+N341</f>
        <v>0</v>
      </c>
      <c r="G341" s="23">
        <f t="shared" si="111"/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4">
        <v>0</v>
      </c>
      <c r="P341" s="98"/>
      <c r="Q341" s="99"/>
      <c r="R341" s="4"/>
      <c r="S341" s="6"/>
    </row>
    <row r="342" spans="1:19">
      <c r="A342" s="119"/>
      <c r="B342" s="95"/>
      <c r="C342" s="26"/>
      <c r="D342" s="69"/>
      <c r="E342" s="22" t="s">
        <v>28</v>
      </c>
      <c r="F342" s="23">
        <f t="shared" si="111"/>
        <v>0</v>
      </c>
      <c r="G342" s="23">
        <f t="shared" si="111"/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4">
        <v>0</v>
      </c>
      <c r="P342" s="98"/>
      <c r="Q342" s="99"/>
      <c r="R342" s="4"/>
    </row>
    <row r="343" spans="1:19">
      <c r="A343" s="119"/>
      <c r="B343" s="95"/>
      <c r="C343" s="59" t="s">
        <v>200</v>
      </c>
      <c r="D343" s="69" t="s">
        <v>75</v>
      </c>
      <c r="E343" s="22" t="s">
        <v>29</v>
      </c>
      <c r="F343" s="23">
        <f t="shared" si="111"/>
        <v>2078.5</v>
      </c>
      <c r="G343" s="23">
        <f t="shared" si="111"/>
        <v>2078.5</v>
      </c>
      <c r="H343" s="23">
        <f>4293.8-2215.3</f>
        <v>2078.5</v>
      </c>
      <c r="I343" s="23">
        <f>4293.8-2215.3</f>
        <v>2078.5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4">
        <v>0</v>
      </c>
      <c r="P343" s="98"/>
      <c r="Q343" s="99"/>
      <c r="R343" s="4"/>
    </row>
    <row r="344" spans="1:19">
      <c r="A344" s="119"/>
      <c r="B344" s="95"/>
      <c r="C344" s="26"/>
      <c r="D344" s="69" t="s">
        <v>27</v>
      </c>
      <c r="E344" s="22" t="s">
        <v>30</v>
      </c>
      <c r="F344" s="23">
        <f t="shared" si="111"/>
        <v>0</v>
      </c>
      <c r="G344" s="23">
        <f t="shared" si="111"/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4">
        <v>0</v>
      </c>
      <c r="P344" s="98"/>
      <c r="Q344" s="99"/>
      <c r="R344" s="4"/>
    </row>
    <row r="345" spans="1:19">
      <c r="A345" s="119"/>
      <c r="B345" s="95"/>
      <c r="C345" s="26"/>
      <c r="D345" s="22" t="s">
        <v>26</v>
      </c>
      <c r="E345" s="77" t="s">
        <v>31</v>
      </c>
      <c r="F345" s="78">
        <f t="shared" si="111"/>
        <v>20000</v>
      </c>
      <c r="G345" s="78">
        <f t="shared" si="111"/>
        <v>0</v>
      </c>
      <c r="H345" s="78">
        <v>20000</v>
      </c>
      <c r="I345" s="78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4">
        <v>0</v>
      </c>
      <c r="P345" s="98"/>
      <c r="Q345" s="99"/>
      <c r="R345" s="4"/>
    </row>
    <row r="346" spans="1:19" ht="12.75" customHeight="1">
      <c r="A346" s="100" t="s">
        <v>127</v>
      </c>
      <c r="B346" s="92" t="s">
        <v>128</v>
      </c>
      <c r="C346" s="92"/>
      <c r="D346" s="22"/>
      <c r="E346" s="18" t="s">
        <v>22</v>
      </c>
      <c r="F346" s="19">
        <f t="shared" ref="F346:O346" si="112">SUM(F347:F351)</f>
        <v>0</v>
      </c>
      <c r="G346" s="19">
        <f t="shared" si="112"/>
        <v>0</v>
      </c>
      <c r="H346" s="19">
        <f t="shared" si="112"/>
        <v>0</v>
      </c>
      <c r="I346" s="19">
        <f t="shared" si="112"/>
        <v>0</v>
      </c>
      <c r="J346" s="19">
        <f t="shared" si="112"/>
        <v>0</v>
      </c>
      <c r="K346" s="19">
        <f t="shared" si="112"/>
        <v>0</v>
      </c>
      <c r="L346" s="19">
        <f t="shared" si="112"/>
        <v>0</v>
      </c>
      <c r="M346" s="19">
        <f t="shared" si="112"/>
        <v>0</v>
      </c>
      <c r="N346" s="19">
        <f t="shared" si="112"/>
        <v>0</v>
      </c>
      <c r="O346" s="19">
        <f t="shared" si="112"/>
        <v>0</v>
      </c>
      <c r="P346" s="96" t="s">
        <v>23</v>
      </c>
      <c r="Q346" s="97"/>
      <c r="R346" s="4"/>
    </row>
    <row r="347" spans="1:19">
      <c r="A347" s="101"/>
      <c r="B347" s="93"/>
      <c r="C347" s="93"/>
      <c r="D347" s="22"/>
      <c r="E347" s="22" t="s">
        <v>25</v>
      </c>
      <c r="F347" s="23">
        <f t="shared" si="111"/>
        <v>0</v>
      </c>
      <c r="G347" s="23">
        <f t="shared" si="111"/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98"/>
      <c r="Q347" s="99"/>
      <c r="R347" s="4"/>
    </row>
    <row r="348" spans="1:19">
      <c r="A348" s="101"/>
      <c r="B348" s="93"/>
      <c r="C348" s="93"/>
      <c r="D348" s="22"/>
      <c r="E348" s="22" t="s">
        <v>28</v>
      </c>
      <c r="F348" s="23">
        <f t="shared" si="111"/>
        <v>0</v>
      </c>
      <c r="G348" s="23">
        <f t="shared" si="111"/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98"/>
      <c r="Q348" s="99"/>
      <c r="R348" s="4"/>
    </row>
    <row r="349" spans="1:19">
      <c r="A349" s="101"/>
      <c r="B349" s="93"/>
      <c r="C349" s="93"/>
      <c r="D349" s="22"/>
      <c r="E349" s="22" t="s">
        <v>29</v>
      </c>
      <c r="F349" s="23">
        <f>H349+J349+L349+N349</f>
        <v>0</v>
      </c>
      <c r="G349" s="23">
        <f>I349+K349+M349+O349</f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98"/>
      <c r="Q349" s="99"/>
      <c r="R349" s="4"/>
    </row>
    <row r="350" spans="1:19">
      <c r="A350" s="101"/>
      <c r="B350" s="93"/>
      <c r="C350" s="93"/>
      <c r="D350" s="22"/>
      <c r="E350" s="22" t="s">
        <v>30</v>
      </c>
      <c r="F350" s="23">
        <f t="shared" si="111"/>
        <v>0</v>
      </c>
      <c r="G350" s="23">
        <f t="shared" si="111"/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98"/>
      <c r="Q350" s="99"/>
      <c r="R350" s="4"/>
    </row>
    <row r="351" spans="1:19">
      <c r="A351" s="101"/>
      <c r="B351" s="93"/>
      <c r="C351" s="93"/>
      <c r="D351" s="22"/>
      <c r="E351" s="22" t="s">
        <v>31</v>
      </c>
      <c r="F351" s="23">
        <f t="shared" si="111"/>
        <v>0</v>
      </c>
      <c r="G351" s="23">
        <f t="shared" si="111"/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98"/>
      <c r="Q351" s="99"/>
      <c r="R351" s="4"/>
    </row>
    <row r="352" spans="1:19" ht="12.75" customHeight="1">
      <c r="A352" s="100" t="s">
        <v>129</v>
      </c>
      <c r="B352" s="92" t="s">
        <v>218</v>
      </c>
      <c r="C352" s="26"/>
      <c r="D352" s="69"/>
      <c r="E352" s="18" t="s">
        <v>22</v>
      </c>
      <c r="F352" s="19">
        <f t="shared" ref="F352:O352" si="113">SUM(F353:F357)</f>
        <v>935.8</v>
      </c>
      <c r="G352" s="19">
        <f t="shared" si="113"/>
        <v>935.8</v>
      </c>
      <c r="H352" s="19">
        <f t="shared" si="113"/>
        <v>935.8</v>
      </c>
      <c r="I352" s="19">
        <f t="shared" si="113"/>
        <v>935.8</v>
      </c>
      <c r="J352" s="19">
        <f t="shared" si="113"/>
        <v>0</v>
      </c>
      <c r="K352" s="19">
        <f t="shared" si="113"/>
        <v>0</v>
      </c>
      <c r="L352" s="19">
        <f t="shared" si="113"/>
        <v>0</v>
      </c>
      <c r="M352" s="19">
        <f t="shared" si="113"/>
        <v>0</v>
      </c>
      <c r="N352" s="19">
        <f t="shared" si="113"/>
        <v>0</v>
      </c>
      <c r="O352" s="19">
        <f t="shared" si="113"/>
        <v>0</v>
      </c>
      <c r="P352" s="96" t="s">
        <v>23</v>
      </c>
      <c r="Q352" s="97"/>
      <c r="R352" s="4"/>
    </row>
    <row r="353" spans="1:18">
      <c r="A353" s="101"/>
      <c r="B353" s="93"/>
      <c r="C353" s="26"/>
      <c r="D353" s="69"/>
      <c r="E353" s="22" t="s">
        <v>25</v>
      </c>
      <c r="F353" s="23">
        <f t="shared" ref="F353:G357" si="114">H353+J353+L353+N353</f>
        <v>0</v>
      </c>
      <c r="G353" s="23">
        <f t="shared" si="114"/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98"/>
      <c r="Q353" s="99"/>
      <c r="R353" s="4"/>
    </row>
    <row r="354" spans="1:18">
      <c r="A354" s="101"/>
      <c r="B354" s="93"/>
      <c r="C354" s="26"/>
      <c r="D354" s="69"/>
      <c r="E354" s="22" t="s">
        <v>28</v>
      </c>
      <c r="F354" s="23">
        <f t="shared" si="114"/>
        <v>0</v>
      </c>
      <c r="G354" s="23">
        <f t="shared" si="114"/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98"/>
      <c r="Q354" s="99"/>
      <c r="R354" s="4"/>
    </row>
    <row r="355" spans="1:18">
      <c r="A355" s="101"/>
      <c r="B355" s="93"/>
      <c r="C355" s="59" t="s">
        <v>201</v>
      </c>
      <c r="D355" s="69" t="s">
        <v>26</v>
      </c>
      <c r="E355" s="22" t="s">
        <v>29</v>
      </c>
      <c r="F355" s="23">
        <f t="shared" si="114"/>
        <v>935.8</v>
      </c>
      <c r="G355" s="23">
        <f t="shared" si="114"/>
        <v>935.8</v>
      </c>
      <c r="H355" s="23">
        <f>1129-193.2</f>
        <v>935.8</v>
      </c>
      <c r="I355" s="23">
        <f>1129-193.2</f>
        <v>935.8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98"/>
      <c r="Q355" s="99"/>
      <c r="R355" s="4"/>
    </row>
    <row r="356" spans="1:18">
      <c r="A356" s="101"/>
      <c r="B356" s="93"/>
      <c r="C356" s="26"/>
      <c r="D356" s="69"/>
      <c r="E356" s="22" t="s">
        <v>30</v>
      </c>
      <c r="F356" s="23">
        <f t="shared" si="114"/>
        <v>0</v>
      </c>
      <c r="G356" s="23">
        <f t="shared" si="114"/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98"/>
      <c r="Q356" s="99"/>
      <c r="R356" s="4"/>
    </row>
    <row r="357" spans="1:18">
      <c r="A357" s="101"/>
      <c r="B357" s="93"/>
      <c r="C357" s="26"/>
      <c r="D357" s="22"/>
      <c r="E357" s="22" t="s">
        <v>31</v>
      </c>
      <c r="F357" s="23">
        <f t="shared" si="114"/>
        <v>0</v>
      </c>
      <c r="G357" s="23">
        <f t="shared" si="114"/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98"/>
      <c r="Q357" s="99"/>
      <c r="R357" s="4"/>
    </row>
    <row r="358" spans="1:18" ht="12.75" customHeight="1">
      <c r="A358" s="118" t="s">
        <v>130</v>
      </c>
      <c r="B358" s="92" t="s">
        <v>131</v>
      </c>
      <c r="C358" s="92"/>
      <c r="D358" s="22"/>
      <c r="E358" s="18" t="s">
        <v>22</v>
      </c>
      <c r="F358" s="19">
        <f t="shared" ref="F358:O358" si="115">SUM(F359:F363)</f>
        <v>0</v>
      </c>
      <c r="G358" s="19">
        <f t="shared" si="115"/>
        <v>0</v>
      </c>
      <c r="H358" s="19">
        <f t="shared" si="115"/>
        <v>0</v>
      </c>
      <c r="I358" s="19">
        <f t="shared" si="115"/>
        <v>0</v>
      </c>
      <c r="J358" s="19">
        <f t="shared" si="115"/>
        <v>0</v>
      </c>
      <c r="K358" s="19">
        <f t="shared" si="115"/>
        <v>0</v>
      </c>
      <c r="L358" s="19">
        <f t="shared" si="115"/>
        <v>0</v>
      </c>
      <c r="M358" s="19">
        <f t="shared" si="115"/>
        <v>0</v>
      </c>
      <c r="N358" s="19">
        <f t="shared" si="115"/>
        <v>0</v>
      </c>
      <c r="O358" s="19">
        <f t="shared" si="115"/>
        <v>0</v>
      </c>
      <c r="P358" s="96" t="s">
        <v>23</v>
      </c>
      <c r="Q358" s="97"/>
      <c r="R358" s="4"/>
    </row>
    <row r="359" spans="1:18">
      <c r="A359" s="119"/>
      <c r="B359" s="93"/>
      <c r="C359" s="93"/>
      <c r="D359" s="22"/>
      <c r="E359" s="22" t="s">
        <v>25</v>
      </c>
      <c r="F359" s="23">
        <f>H359+J359+L359+N359</f>
        <v>0</v>
      </c>
      <c r="G359" s="23">
        <f>I359+K359+M359+O359</f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98"/>
      <c r="Q359" s="99"/>
      <c r="R359" s="4"/>
    </row>
    <row r="360" spans="1:18">
      <c r="A360" s="119"/>
      <c r="B360" s="93"/>
      <c r="C360" s="93"/>
      <c r="D360" s="22"/>
      <c r="E360" s="22" t="s">
        <v>28</v>
      </c>
      <c r="F360" s="23">
        <v>0</v>
      </c>
      <c r="G360" s="23">
        <f>I360+K360+M360+O360</f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98"/>
      <c r="Q360" s="99"/>
      <c r="R360" s="4"/>
    </row>
    <row r="361" spans="1:18">
      <c r="A361" s="119"/>
      <c r="B361" s="93"/>
      <c r="C361" s="93"/>
      <c r="D361" s="22"/>
      <c r="E361" s="22" t="s">
        <v>29</v>
      </c>
      <c r="F361" s="23">
        <f>H361+J361+L361+N361</f>
        <v>0</v>
      </c>
      <c r="G361" s="23">
        <f>I361+K361+M361+O361</f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98"/>
      <c r="Q361" s="99"/>
      <c r="R361" s="4"/>
    </row>
    <row r="362" spans="1:18">
      <c r="A362" s="119"/>
      <c r="B362" s="93"/>
      <c r="C362" s="93"/>
      <c r="D362" s="22"/>
      <c r="E362" s="22" t="s">
        <v>30</v>
      </c>
      <c r="F362" s="23">
        <f>H362+J362+L362+N362</f>
        <v>0</v>
      </c>
      <c r="G362" s="23">
        <f>I362+K362+M362+O362</f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98"/>
      <c r="Q362" s="99"/>
      <c r="R362" s="4"/>
    </row>
    <row r="363" spans="1:18">
      <c r="A363" s="119"/>
      <c r="B363" s="93"/>
      <c r="C363" s="93"/>
      <c r="D363" s="22"/>
      <c r="E363" s="22" t="s">
        <v>31</v>
      </c>
      <c r="F363" s="23">
        <f>H363+J363+L363+N363</f>
        <v>0</v>
      </c>
      <c r="G363" s="23">
        <f>I363+K363+M363+O363</f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98"/>
      <c r="Q363" s="99"/>
      <c r="R363" s="4"/>
    </row>
    <row r="364" spans="1:18" ht="12.75" customHeight="1">
      <c r="A364" s="118" t="s">
        <v>132</v>
      </c>
      <c r="B364" s="92" t="s">
        <v>133</v>
      </c>
      <c r="C364" s="59"/>
      <c r="D364" s="69"/>
      <c r="E364" s="18" t="s">
        <v>22</v>
      </c>
      <c r="F364" s="19">
        <f t="shared" ref="F364:O364" si="116">SUM(F365:F369)</f>
        <v>1337.7</v>
      </c>
      <c r="G364" s="19">
        <f t="shared" si="116"/>
        <v>1337.7</v>
      </c>
      <c r="H364" s="19">
        <f t="shared" si="116"/>
        <v>1337.7</v>
      </c>
      <c r="I364" s="19">
        <f t="shared" si="116"/>
        <v>1337.7</v>
      </c>
      <c r="J364" s="19">
        <f t="shared" si="116"/>
        <v>0</v>
      </c>
      <c r="K364" s="19">
        <f t="shared" si="116"/>
        <v>0</v>
      </c>
      <c r="L364" s="19">
        <f t="shared" si="116"/>
        <v>0</v>
      </c>
      <c r="M364" s="19">
        <f t="shared" si="116"/>
        <v>0</v>
      </c>
      <c r="N364" s="19">
        <f t="shared" si="116"/>
        <v>0</v>
      </c>
      <c r="O364" s="19">
        <f t="shared" si="116"/>
        <v>0</v>
      </c>
      <c r="P364" s="96" t="s">
        <v>23</v>
      </c>
      <c r="Q364" s="97"/>
      <c r="R364" s="4"/>
    </row>
    <row r="365" spans="1:18">
      <c r="A365" s="119"/>
      <c r="B365" s="93"/>
      <c r="C365" s="59"/>
      <c r="D365" s="69"/>
      <c r="E365" s="22" t="s">
        <v>25</v>
      </c>
      <c r="F365" s="23">
        <f t="shared" ref="F365:G369" si="117">H365+J365+L365+N365</f>
        <v>0</v>
      </c>
      <c r="G365" s="23">
        <f t="shared" si="117"/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98"/>
      <c r="Q365" s="99"/>
      <c r="R365" s="4"/>
    </row>
    <row r="366" spans="1:18">
      <c r="A366" s="119"/>
      <c r="B366" s="93"/>
      <c r="C366" s="59" t="s">
        <v>202</v>
      </c>
      <c r="D366" s="69"/>
      <c r="E366" s="22" t="s">
        <v>28</v>
      </c>
      <c r="F366" s="23">
        <f t="shared" si="117"/>
        <v>1337.7</v>
      </c>
      <c r="G366" s="23">
        <f t="shared" si="117"/>
        <v>1337.7</v>
      </c>
      <c r="H366" s="23">
        <v>1337.7</v>
      </c>
      <c r="I366" s="23">
        <v>1337.7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98"/>
      <c r="Q366" s="99"/>
      <c r="R366" s="4"/>
    </row>
    <row r="367" spans="1:18">
      <c r="A367" s="119"/>
      <c r="B367" s="93"/>
      <c r="C367" s="59"/>
      <c r="D367" s="69"/>
      <c r="E367" s="22" t="s">
        <v>29</v>
      </c>
      <c r="F367" s="23">
        <f t="shared" si="117"/>
        <v>0</v>
      </c>
      <c r="G367" s="23">
        <f t="shared" si="117"/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98"/>
      <c r="Q367" s="99"/>
      <c r="R367" s="4"/>
    </row>
    <row r="368" spans="1:18">
      <c r="A368" s="119"/>
      <c r="B368" s="93"/>
      <c r="C368" s="59"/>
      <c r="D368" s="69"/>
      <c r="E368" s="22" t="s">
        <v>30</v>
      </c>
      <c r="F368" s="23">
        <f t="shared" si="117"/>
        <v>0</v>
      </c>
      <c r="G368" s="23">
        <f t="shared" si="117"/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98"/>
      <c r="Q368" s="99"/>
      <c r="R368" s="4"/>
    </row>
    <row r="369" spans="1:18">
      <c r="A369" s="119"/>
      <c r="B369" s="93"/>
      <c r="C369" s="59"/>
      <c r="D369" s="22"/>
      <c r="E369" s="22" t="s">
        <v>31</v>
      </c>
      <c r="F369" s="23">
        <f t="shared" si="117"/>
        <v>0</v>
      </c>
      <c r="G369" s="23">
        <f t="shared" si="117"/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98"/>
      <c r="Q369" s="99"/>
      <c r="R369" s="4"/>
    </row>
    <row r="370" spans="1:18" ht="12.75" customHeight="1">
      <c r="A370" s="124" t="s">
        <v>210</v>
      </c>
      <c r="B370" s="142" t="s">
        <v>211</v>
      </c>
      <c r="C370" s="92"/>
      <c r="D370" s="22"/>
      <c r="E370" s="17" t="s">
        <v>22</v>
      </c>
      <c r="F370" s="19">
        <f t="shared" ref="F370:O370" si="118">SUM(F371:F375)</f>
        <v>0</v>
      </c>
      <c r="G370" s="19">
        <f t="shared" si="118"/>
        <v>0</v>
      </c>
      <c r="H370" s="19">
        <f t="shared" si="118"/>
        <v>0</v>
      </c>
      <c r="I370" s="19">
        <f t="shared" si="118"/>
        <v>0</v>
      </c>
      <c r="J370" s="19">
        <f t="shared" si="118"/>
        <v>0</v>
      </c>
      <c r="K370" s="19">
        <f t="shared" si="118"/>
        <v>0</v>
      </c>
      <c r="L370" s="19">
        <f t="shared" si="118"/>
        <v>0</v>
      </c>
      <c r="M370" s="19">
        <f t="shared" si="118"/>
        <v>0</v>
      </c>
      <c r="N370" s="19">
        <f t="shared" si="118"/>
        <v>0</v>
      </c>
      <c r="O370" s="19">
        <f t="shared" si="118"/>
        <v>0</v>
      </c>
      <c r="P370" s="96" t="s">
        <v>23</v>
      </c>
      <c r="Q370" s="171"/>
      <c r="R370" s="4"/>
    </row>
    <row r="371" spans="1:18">
      <c r="A371" s="124"/>
      <c r="B371" s="142"/>
      <c r="C371" s="93"/>
      <c r="D371" s="22"/>
      <c r="E371" s="69" t="s">
        <v>25</v>
      </c>
      <c r="F371" s="23">
        <f t="shared" ref="F371:G375" si="119">H371+J371+L371+N371</f>
        <v>0</v>
      </c>
      <c r="G371" s="23">
        <f t="shared" si="119"/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98"/>
      <c r="Q371" s="164"/>
      <c r="R371" s="4"/>
    </row>
    <row r="372" spans="1:18">
      <c r="A372" s="124"/>
      <c r="B372" s="142"/>
      <c r="C372" s="93"/>
      <c r="D372" s="22"/>
      <c r="E372" s="69" t="s">
        <v>28</v>
      </c>
      <c r="F372" s="23">
        <f t="shared" si="119"/>
        <v>0</v>
      </c>
      <c r="G372" s="23">
        <f t="shared" si="119"/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98"/>
      <c r="Q372" s="164"/>
      <c r="R372" s="4"/>
    </row>
    <row r="373" spans="1:18">
      <c r="A373" s="124"/>
      <c r="B373" s="142"/>
      <c r="C373" s="93"/>
      <c r="D373" s="22"/>
      <c r="E373" s="69" t="s">
        <v>29</v>
      </c>
      <c r="F373" s="23">
        <f t="shared" si="119"/>
        <v>0</v>
      </c>
      <c r="G373" s="23">
        <f t="shared" si="119"/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98"/>
      <c r="Q373" s="164"/>
      <c r="R373" s="4"/>
    </row>
    <row r="374" spans="1:18">
      <c r="A374" s="124"/>
      <c r="B374" s="142"/>
      <c r="C374" s="93"/>
      <c r="D374" s="22"/>
      <c r="E374" s="69" t="s">
        <v>30</v>
      </c>
      <c r="F374" s="23">
        <f t="shared" si="119"/>
        <v>0</v>
      </c>
      <c r="G374" s="23">
        <f t="shared" si="119"/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98"/>
      <c r="Q374" s="164"/>
      <c r="R374" s="4"/>
    </row>
    <row r="375" spans="1:18">
      <c r="A375" s="124"/>
      <c r="B375" s="142"/>
      <c r="C375" s="93"/>
      <c r="D375" s="22"/>
      <c r="E375" s="69" t="s">
        <v>31</v>
      </c>
      <c r="F375" s="23">
        <f t="shared" si="119"/>
        <v>0</v>
      </c>
      <c r="G375" s="23">
        <f t="shared" si="119"/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98"/>
      <c r="Q375" s="164"/>
      <c r="R375" s="4"/>
    </row>
    <row r="376" spans="1:18">
      <c r="A376" s="138" t="s">
        <v>134</v>
      </c>
      <c r="B376" s="139"/>
      <c r="C376" s="175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4"/>
    </row>
    <row r="377" spans="1:18" ht="12.75" customHeight="1">
      <c r="A377" s="176" t="s">
        <v>135</v>
      </c>
      <c r="B377" s="142" t="s">
        <v>136</v>
      </c>
      <c r="C377" s="142"/>
      <c r="D377" s="22"/>
      <c r="E377" s="17" t="s">
        <v>22</v>
      </c>
      <c r="F377" s="19">
        <f t="shared" ref="F377:O377" si="120">SUM(F378:F382)</f>
        <v>15000</v>
      </c>
      <c r="G377" s="19">
        <f t="shared" si="120"/>
        <v>15000</v>
      </c>
      <c r="H377" s="19">
        <f t="shared" si="120"/>
        <v>15000</v>
      </c>
      <c r="I377" s="19">
        <f t="shared" si="120"/>
        <v>15000</v>
      </c>
      <c r="J377" s="19">
        <f t="shared" si="120"/>
        <v>0</v>
      </c>
      <c r="K377" s="19">
        <f t="shared" si="120"/>
        <v>0</v>
      </c>
      <c r="L377" s="19">
        <f t="shared" si="120"/>
        <v>0</v>
      </c>
      <c r="M377" s="19">
        <f t="shared" si="120"/>
        <v>0</v>
      </c>
      <c r="N377" s="19">
        <f t="shared" si="120"/>
        <v>0</v>
      </c>
      <c r="O377" s="19">
        <f t="shared" si="120"/>
        <v>0</v>
      </c>
      <c r="P377" s="96" t="s">
        <v>23</v>
      </c>
      <c r="Q377" s="171"/>
      <c r="R377" s="4"/>
    </row>
    <row r="378" spans="1:18">
      <c r="A378" s="176"/>
      <c r="B378" s="142"/>
      <c r="C378" s="142"/>
      <c r="D378" s="22" t="s">
        <v>27</v>
      </c>
      <c r="E378" s="69" t="s">
        <v>25</v>
      </c>
      <c r="F378" s="23">
        <f t="shared" ref="F378:G382" si="121">H378+J378+L378+N378</f>
        <v>15000</v>
      </c>
      <c r="G378" s="23">
        <f t="shared" si="121"/>
        <v>15000</v>
      </c>
      <c r="H378" s="23">
        <v>15000</v>
      </c>
      <c r="I378" s="23">
        <v>15000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98"/>
      <c r="Q378" s="164"/>
      <c r="R378" s="4"/>
    </row>
    <row r="379" spans="1:18">
      <c r="A379" s="176"/>
      <c r="B379" s="142"/>
      <c r="C379" s="142"/>
      <c r="D379" s="22"/>
      <c r="E379" s="69" t="s">
        <v>28</v>
      </c>
      <c r="F379" s="23">
        <f t="shared" si="121"/>
        <v>0</v>
      </c>
      <c r="G379" s="23">
        <f t="shared" si="121"/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98"/>
      <c r="Q379" s="164"/>
      <c r="R379" s="4"/>
    </row>
    <row r="380" spans="1:18">
      <c r="A380" s="176"/>
      <c r="B380" s="142"/>
      <c r="C380" s="142"/>
      <c r="D380" s="22"/>
      <c r="E380" s="69" t="s">
        <v>29</v>
      </c>
      <c r="F380" s="23">
        <f t="shared" si="121"/>
        <v>0</v>
      </c>
      <c r="G380" s="23">
        <f t="shared" si="121"/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98"/>
      <c r="Q380" s="164"/>
      <c r="R380" s="4"/>
    </row>
    <row r="381" spans="1:18">
      <c r="A381" s="176"/>
      <c r="B381" s="142"/>
      <c r="C381" s="142"/>
      <c r="D381" s="22"/>
      <c r="E381" s="69" t="s">
        <v>30</v>
      </c>
      <c r="F381" s="23">
        <f t="shared" si="121"/>
        <v>0</v>
      </c>
      <c r="G381" s="23">
        <f t="shared" si="121"/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98"/>
      <c r="Q381" s="164"/>
      <c r="R381" s="4"/>
    </row>
    <row r="382" spans="1:18">
      <c r="A382" s="176"/>
      <c r="B382" s="142"/>
      <c r="C382" s="142"/>
      <c r="D382" s="22"/>
      <c r="E382" s="69" t="s">
        <v>31</v>
      </c>
      <c r="F382" s="23">
        <f t="shared" si="121"/>
        <v>0</v>
      </c>
      <c r="G382" s="23">
        <f t="shared" si="121"/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98"/>
      <c r="Q382" s="164"/>
      <c r="R382" s="4"/>
    </row>
    <row r="383" spans="1:18">
      <c r="A383" s="138" t="s">
        <v>137</v>
      </c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4"/>
    </row>
    <row r="384" spans="1:18" ht="12.75" customHeight="1">
      <c r="A384" s="170" t="s">
        <v>138</v>
      </c>
      <c r="B384" s="142" t="s">
        <v>139</v>
      </c>
      <c r="C384" s="25"/>
      <c r="D384" s="22"/>
      <c r="E384" s="18" t="s">
        <v>22</v>
      </c>
      <c r="F384" s="19">
        <f t="shared" ref="F384:O384" si="122">SUM(F385:F389)</f>
        <v>12600</v>
      </c>
      <c r="G384" s="19">
        <f t="shared" si="122"/>
        <v>2600</v>
      </c>
      <c r="H384" s="19">
        <f t="shared" si="122"/>
        <v>12600</v>
      </c>
      <c r="I384" s="19">
        <f t="shared" si="122"/>
        <v>2600</v>
      </c>
      <c r="J384" s="19">
        <f t="shared" si="122"/>
        <v>0</v>
      </c>
      <c r="K384" s="19">
        <f t="shared" si="122"/>
        <v>0</v>
      </c>
      <c r="L384" s="19">
        <f t="shared" si="122"/>
        <v>0</v>
      </c>
      <c r="M384" s="19">
        <f t="shared" si="122"/>
        <v>0</v>
      </c>
      <c r="N384" s="19">
        <f t="shared" si="122"/>
        <v>0</v>
      </c>
      <c r="O384" s="19">
        <f t="shared" si="122"/>
        <v>0</v>
      </c>
      <c r="P384" s="96" t="s">
        <v>140</v>
      </c>
      <c r="Q384" s="171"/>
      <c r="R384" s="4"/>
    </row>
    <row r="385" spans="1:24">
      <c r="A385" s="170"/>
      <c r="B385" s="142"/>
      <c r="C385" s="93" t="s">
        <v>205</v>
      </c>
      <c r="D385" s="22"/>
      <c r="E385" s="22" t="s">
        <v>25</v>
      </c>
      <c r="F385" s="23">
        <f t="shared" ref="F385:G389" si="123">H385+J385+L385+N385</f>
        <v>0</v>
      </c>
      <c r="G385" s="23">
        <f t="shared" si="123"/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4">
        <v>0</v>
      </c>
      <c r="P385" s="98"/>
      <c r="Q385" s="164"/>
      <c r="R385" s="4"/>
    </row>
    <row r="386" spans="1:24">
      <c r="A386" s="170"/>
      <c r="B386" s="142"/>
      <c r="C386" s="174"/>
      <c r="D386" s="22" t="s">
        <v>27</v>
      </c>
      <c r="E386" s="22" t="s">
        <v>28</v>
      </c>
      <c r="F386" s="23">
        <f t="shared" si="123"/>
        <v>2600</v>
      </c>
      <c r="G386" s="23">
        <f t="shared" si="123"/>
        <v>2600</v>
      </c>
      <c r="H386" s="23">
        <v>2600</v>
      </c>
      <c r="I386" s="23">
        <v>2600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4">
        <v>0</v>
      </c>
      <c r="P386" s="98"/>
      <c r="Q386" s="164"/>
      <c r="R386" s="4"/>
    </row>
    <row r="387" spans="1:24">
      <c r="A387" s="170"/>
      <c r="B387" s="142"/>
      <c r="C387" s="174"/>
      <c r="D387" s="22"/>
      <c r="E387" s="22" t="s">
        <v>29</v>
      </c>
      <c r="F387" s="23">
        <f t="shared" si="123"/>
        <v>0</v>
      </c>
      <c r="G387" s="23">
        <f t="shared" si="123"/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4">
        <v>0</v>
      </c>
      <c r="P387" s="98"/>
      <c r="Q387" s="164"/>
      <c r="R387" s="4"/>
    </row>
    <row r="388" spans="1:24">
      <c r="A388" s="170"/>
      <c r="B388" s="142"/>
      <c r="C388" s="174"/>
      <c r="D388" s="22" t="s">
        <v>27</v>
      </c>
      <c r="E388" s="22" t="s">
        <v>30</v>
      </c>
      <c r="F388" s="23">
        <v>10000</v>
      </c>
      <c r="G388" s="23">
        <f t="shared" si="123"/>
        <v>0</v>
      </c>
      <c r="H388" s="23">
        <v>10000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4">
        <v>0</v>
      </c>
      <c r="P388" s="98"/>
      <c r="Q388" s="164"/>
      <c r="R388" s="4"/>
    </row>
    <row r="389" spans="1:24">
      <c r="A389" s="170"/>
      <c r="B389" s="142"/>
      <c r="C389" s="174"/>
      <c r="D389" s="22"/>
      <c r="E389" s="22" t="s">
        <v>31</v>
      </c>
      <c r="F389" s="23">
        <f t="shared" si="123"/>
        <v>0</v>
      </c>
      <c r="G389" s="23">
        <f t="shared" si="123"/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4">
        <v>0</v>
      </c>
      <c r="P389" s="98"/>
      <c r="Q389" s="164"/>
      <c r="R389" s="4"/>
    </row>
    <row r="390" spans="1:24">
      <c r="A390" s="120" t="s">
        <v>141</v>
      </c>
      <c r="B390" s="126"/>
      <c r="C390" s="126"/>
      <c r="D390" s="121"/>
      <c r="E390" s="18" t="s">
        <v>22</v>
      </c>
      <c r="F390" s="19">
        <f t="shared" ref="F390:O390" si="124">SUM(F391:F395)</f>
        <v>905461.02000000014</v>
      </c>
      <c r="G390" s="19">
        <f t="shared" si="124"/>
        <v>535960.4</v>
      </c>
      <c r="H390" s="19">
        <f t="shared" si="124"/>
        <v>904131.82000000007</v>
      </c>
      <c r="I390" s="19">
        <f t="shared" si="124"/>
        <v>534631.20000000007</v>
      </c>
      <c r="J390" s="19">
        <f t="shared" si="124"/>
        <v>0</v>
      </c>
      <c r="K390" s="19">
        <f t="shared" si="124"/>
        <v>0</v>
      </c>
      <c r="L390" s="19">
        <f t="shared" si="124"/>
        <v>1329.2000000000007</v>
      </c>
      <c r="M390" s="19">
        <f t="shared" si="124"/>
        <v>1329.2000000000007</v>
      </c>
      <c r="N390" s="19">
        <f t="shared" si="124"/>
        <v>0</v>
      </c>
      <c r="O390" s="19">
        <f t="shared" si="124"/>
        <v>0</v>
      </c>
      <c r="P390" s="177"/>
      <c r="Q390" s="178"/>
      <c r="R390" s="4"/>
    </row>
    <row r="391" spans="1:24">
      <c r="A391" s="122"/>
      <c r="B391" s="117"/>
      <c r="C391" s="117"/>
      <c r="D391" s="123"/>
      <c r="E391" s="18" t="s">
        <v>25</v>
      </c>
      <c r="F391" s="19">
        <f t="shared" ref="F391:G395" si="125">H391+J391+L391+N391</f>
        <v>73011.199999999997</v>
      </c>
      <c r="G391" s="19">
        <f t="shared" si="125"/>
        <v>73011.199999999997</v>
      </c>
      <c r="H391" s="19">
        <f t="shared" ref="H391:O391" si="126">H169+H20+H21+H31+H37+H44+H50+H63+H71+H77+H83+H84+H91+H92+H98+H104+H111+H118+H119+H126+H132+H145+H151+H157+H163+H170+H171+H177+H178+H179+H185+H191+H197+H203+H209+H217+H224+H230+H243+H249+H255+H261+H267+H273+H279+H285+H291+H297+H304+H310+H316+H322+H328+H334+H341+H347+H353+H359+H365+H378+H385</f>
        <v>73011.199999999997</v>
      </c>
      <c r="I391" s="19">
        <f t="shared" si="126"/>
        <v>73011.199999999997</v>
      </c>
      <c r="J391" s="19">
        <f t="shared" si="126"/>
        <v>0</v>
      </c>
      <c r="K391" s="19">
        <f t="shared" si="126"/>
        <v>0</v>
      </c>
      <c r="L391" s="19">
        <f t="shared" si="126"/>
        <v>0</v>
      </c>
      <c r="M391" s="19">
        <f t="shared" si="126"/>
        <v>0</v>
      </c>
      <c r="N391" s="19">
        <f t="shared" si="126"/>
        <v>0</v>
      </c>
      <c r="O391" s="19">
        <f t="shared" si="126"/>
        <v>0</v>
      </c>
      <c r="P391" s="179"/>
      <c r="Q391" s="180"/>
      <c r="R391" s="4"/>
    </row>
    <row r="392" spans="1:24">
      <c r="A392" s="122"/>
      <c r="B392" s="117"/>
      <c r="C392" s="117"/>
      <c r="D392" s="123"/>
      <c r="E392" s="18" t="s">
        <v>28</v>
      </c>
      <c r="F392" s="19">
        <f t="shared" si="125"/>
        <v>162701.40000000002</v>
      </c>
      <c r="G392" s="19">
        <f t="shared" si="125"/>
        <v>162701.40000000002</v>
      </c>
      <c r="H392" s="19">
        <f t="shared" ref="H392:O392" si="127">H22+H23+H32+H38+H45+H51+H52+H58+H64+H72+H78+H85+H86+H93+H99+H105+H120+H127+H133+H146+H152+H158+H164+H172+H180+H186+H192+H198+H204+H210+H211+H212+H218+H225+H231+H244+H250+H256+H262+H268+H274+H280+H286+H292+H298+H299+H305+H311+H317+H323+H329+H335+H342+H348+H354+H360+H366+H379+H386</f>
        <v>162701.40000000002</v>
      </c>
      <c r="I392" s="19">
        <f t="shared" si="127"/>
        <v>162701.40000000002</v>
      </c>
      <c r="J392" s="19">
        <f t="shared" si="127"/>
        <v>0</v>
      </c>
      <c r="K392" s="19">
        <f t="shared" si="127"/>
        <v>0</v>
      </c>
      <c r="L392" s="19">
        <f t="shared" si="127"/>
        <v>0</v>
      </c>
      <c r="M392" s="19">
        <f t="shared" si="127"/>
        <v>0</v>
      </c>
      <c r="N392" s="19">
        <f t="shared" si="127"/>
        <v>0</v>
      </c>
      <c r="O392" s="19">
        <f t="shared" si="127"/>
        <v>0</v>
      </c>
      <c r="P392" s="179"/>
      <c r="Q392" s="180"/>
    </row>
    <row r="393" spans="1:24">
      <c r="A393" s="122"/>
      <c r="B393" s="117"/>
      <c r="C393" s="117"/>
      <c r="D393" s="123"/>
      <c r="E393" s="18" t="s">
        <v>29</v>
      </c>
      <c r="F393" s="19">
        <f t="shared" si="125"/>
        <v>235703.40000000002</v>
      </c>
      <c r="G393" s="19">
        <f t="shared" si="125"/>
        <v>235703.40000000002</v>
      </c>
      <c r="H393" s="19">
        <f t="shared" ref="H393:O393" si="128">H24+H25+H33+H39+H46+H53+H59+H65+H66+H73+H79+H87+H94+H100+H106+H107+H113+H121+H128+H134+H141+H219+H220+H226+H232+H238+H245+H251+H257+H263+H269+H275+H281+H287+H293+H300+H306+H312+H318+H324+H330+H336+H343+H349+H355+H361+H367+H373+H380+H387</f>
        <v>234374.2</v>
      </c>
      <c r="I393" s="19">
        <f t="shared" si="128"/>
        <v>234374.2</v>
      </c>
      <c r="J393" s="19">
        <f t="shared" si="128"/>
        <v>0</v>
      </c>
      <c r="K393" s="19">
        <f t="shared" si="128"/>
        <v>0</v>
      </c>
      <c r="L393" s="19">
        <f t="shared" si="128"/>
        <v>1329.2000000000007</v>
      </c>
      <c r="M393" s="19">
        <f t="shared" si="128"/>
        <v>1329.2000000000007</v>
      </c>
      <c r="N393" s="19">
        <f t="shared" si="128"/>
        <v>0</v>
      </c>
      <c r="O393" s="19">
        <f t="shared" si="128"/>
        <v>0</v>
      </c>
      <c r="P393" s="179"/>
      <c r="Q393" s="180"/>
      <c r="R393" s="7"/>
    </row>
    <row r="394" spans="1:24">
      <c r="A394" s="122"/>
      <c r="B394" s="117"/>
      <c r="C394" s="117"/>
      <c r="D394" s="123"/>
      <c r="E394" s="18" t="s">
        <v>30</v>
      </c>
      <c r="F394" s="19">
        <f t="shared" si="125"/>
        <v>218327.62</v>
      </c>
      <c r="G394" s="19">
        <f t="shared" si="125"/>
        <v>64544.399999999994</v>
      </c>
      <c r="H394" s="19">
        <f t="shared" ref="H394:O394" si="129">H26+H27+H34+H40+H41+H47+H54+H60+H67+H74+H80+H88+H95+H101+H108+H114+H115+H122+H123+H129+H135+H136+H142+H221+H227+H233+H246+H252+H258+H264+H270+H276+H282+H288+H294+H301+H307+H313+H319+H325+H331+H337+H344+H350++H356+H362+H368+H374+H381+H388</f>
        <v>218327.62</v>
      </c>
      <c r="I394" s="19">
        <f t="shared" si="129"/>
        <v>64544.399999999994</v>
      </c>
      <c r="J394" s="19">
        <f t="shared" si="129"/>
        <v>0</v>
      </c>
      <c r="K394" s="19">
        <f t="shared" si="129"/>
        <v>0</v>
      </c>
      <c r="L394" s="19">
        <f t="shared" si="129"/>
        <v>0</v>
      </c>
      <c r="M394" s="19">
        <f t="shared" si="129"/>
        <v>0</v>
      </c>
      <c r="N394" s="19">
        <f t="shared" si="129"/>
        <v>0</v>
      </c>
      <c r="O394" s="19">
        <f t="shared" si="129"/>
        <v>0</v>
      </c>
      <c r="P394" s="179"/>
      <c r="Q394" s="180"/>
      <c r="R394" s="7"/>
    </row>
    <row r="395" spans="1:24">
      <c r="A395" s="122"/>
      <c r="B395" s="117"/>
      <c r="C395" s="117"/>
      <c r="D395" s="123"/>
      <c r="E395" s="18" t="s">
        <v>31</v>
      </c>
      <c r="F395" s="19">
        <f t="shared" si="125"/>
        <v>215717.4</v>
      </c>
      <c r="G395" s="19">
        <f t="shared" si="125"/>
        <v>0</v>
      </c>
      <c r="H395" s="19">
        <f t="shared" ref="H395:O395" si="130">H28+H29+H35+H42+H48+H55+H61+H68+H75+H81+H89+H96+H102+H109+H116+H124+H130+H137+H143+H222+H228+H234+H247+H253+H259+H265+H271+H277+H283+H289+H295+H302+H308+H314+H320+H326+H332+H339+H345+H351+H357+H363+H369+H375+H382+H389</f>
        <v>215717.4</v>
      </c>
      <c r="I395" s="19">
        <f t="shared" si="130"/>
        <v>0</v>
      </c>
      <c r="J395" s="19">
        <f t="shared" si="130"/>
        <v>0</v>
      </c>
      <c r="K395" s="19">
        <f t="shared" si="130"/>
        <v>0</v>
      </c>
      <c r="L395" s="19">
        <f t="shared" si="130"/>
        <v>0</v>
      </c>
      <c r="M395" s="19">
        <f t="shared" si="130"/>
        <v>0</v>
      </c>
      <c r="N395" s="19">
        <f t="shared" si="130"/>
        <v>0</v>
      </c>
      <c r="O395" s="19">
        <f t="shared" si="130"/>
        <v>0</v>
      </c>
      <c r="P395" s="179"/>
      <c r="Q395" s="180"/>
      <c r="R395" s="7"/>
      <c r="S395" s="7"/>
      <c r="T395" s="7"/>
      <c r="U395" s="7"/>
      <c r="V395" s="7"/>
      <c r="W395" s="7"/>
      <c r="X395" s="7"/>
    </row>
    <row r="396" spans="1:24">
      <c r="A396" s="120" t="s">
        <v>142</v>
      </c>
      <c r="B396" s="126"/>
      <c r="C396" s="126"/>
      <c r="D396" s="121"/>
      <c r="E396" s="18" t="s">
        <v>22</v>
      </c>
      <c r="F396" s="19">
        <f t="shared" ref="F396:O396" si="131">SUM(F397:F401)</f>
        <v>54986.619999999995</v>
      </c>
      <c r="G396" s="19">
        <f t="shared" si="131"/>
        <v>40293.799999999996</v>
      </c>
      <c r="H396" s="19">
        <f t="shared" si="131"/>
        <v>54986.619999999995</v>
      </c>
      <c r="I396" s="19">
        <f t="shared" si="131"/>
        <v>40293.799999999996</v>
      </c>
      <c r="J396" s="19">
        <f t="shared" si="131"/>
        <v>0</v>
      </c>
      <c r="K396" s="19">
        <f t="shared" si="131"/>
        <v>0</v>
      </c>
      <c r="L396" s="19">
        <f t="shared" si="131"/>
        <v>0</v>
      </c>
      <c r="M396" s="19">
        <f t="shared" si="131"/>
        <v>0</v>
      </c>
      <c r="N396" s="19">
        <f t="shared" si="131"/>
        <v>0</v>
      </c>
      <c r="O396" s="19">
        <f t="shared" si="131"/>
        <v>0</v>
      </c>
      <c r="P396" s="181"/>
      <c r="Q396" s="182"/>
      <c r="R396" s="7"/>
    </row>
    <row r="397" spans="1:24">
      <c r="A397" s="122"/>
      <c r="B397" s="117"/>
      <c r="C397" s="117"/>
      <c r="D397" s="123"/>
      <c r="E397" s="18" t="s">
        <v>25</v>
      </c>
      <c r="F397" s="19">
        <f t="shared" ref="F397:G401" si="132">H397+J397+L397+N397</f>
        <v>16646.5</v>
      </c>
      <c r="G397" s="19">
        <f t="shared" si="132"/>
        <v>16646.5</v>
      </c>
      <c r="H397" s="19">
        <f t="shared" ref="H397:O397" si="133">H378+H20+H31+H37+H77+H83+H91+H118+H385+H171+H177+H316</f>
        <v>16646.5</v>
      </c>
      <c r="I397" s="19">
        <f t="shared" si="133"/>
        <v>16646.5</v>
      </c>
      <c r="J397" s="19">
        <f t="shared" si="133"/>
        <v>0</v>
      </c>
      <c r="K397" s="19">
        <f t="shared" si="133"/>
        <v>0</v>
      </c>
      <c r="L397" s="19">
        <f t="shared" si="133"/>
        <v>0</v>
      </c>
      <c r="M397" s="19">
        <f t="shared" si="133"/>
        <v>0</v>
      </c>
      <c r="N397" s="19">
        <f t="shared" si="133"/>
        <v>0</v>
      </c>
      <c r="O397" s="19">
        <f t="shared" si="133"/>
        <v>0</v>
      </c>
      <c r="P397" s="136"/>
      <c r="Q397" s="183"/>
    </row>
    <row r="398" spans="1:24">
      <c r="A398" s="122"/>
      <c r="B398" s="117"/>
      <c r="C398" s="117"/>
      <c r="D398" s="123"/>
      <c r="E398" s="18" t="s">
        <v>28</v>
      </c>
      <c r="F398" s="19">
        <f t="shared" si="132"/>
        <v>6266</v>
      </c>
      <c r="G398" s="19">
        <f t="shared" si="132"/>
        <v>6266</v>
      </c>
      <c r="H398" s="19">
        <f t="shared" ref="H398:O398" si="134">H22+H32+H72+H127+H133+H386+H211+H218+H231+H342+H348+H354+H366+H298+H52+H58+H120</f>
        <v>6266</v>
      </c>
      <c r="I398" s="19">
        <f t="shared" si="134"/>
        <v>6266</v>
      </c>
      <c r="J398" s="19">
        <f t="shared" si="134"/>
        <v>0</v>
      </c>
      <c r="K398" s="19">
        <f t="shared" si="134"/>
        <v>0</v>
      </c>
      <c r="L398" s="19">
        <f t="shared" si="134"/>
        <v>0</v>
      </c>
      <c r="M398" s="19">
        <f t="shared" si="134"/>
        <v>0</v>
      </c>
      <c r="N398" s="19">
        <f t="shared" si="134"/>
        <v>0</v>
      </c>
      <c r="O398" s="19">
        <f t="shared" si="134"/>
        <v>0</v>
      </c>
      <c r="P398" s="136"/>
      <c r="Q398" s="183"/>
    </row>
    <row r="399" spans="1:24">
      <c r="A399" s="122"/>
      <c r="B399" s="117"/>
      <c r="C399" s="117"/>
      <c r="D399" s="123"/>
      <c r="E399" s="18" t="s">
        <v>29</v>
      </c>
      <c r="F399" s="19">
        <f t="shared" si="132"/>
        <v>16524.599999999999</v>
      </c>
      <c r="G399" s="19">
        <f t="shared" si="132"/>
        <v>16524.599999999999</v>
      </c>
      <c r="H399" s="19">
        <f t="shared" ref="H399:O399" si="135">H24+H39+H46+H66+H73+H79+H100+H106+H113+H121+H128+H134+H220+H232+H269+H300+H343+H349</f>
        <v>16524.599999999999</v>
      </c>
      <c r="I399" s="19">
        <f t="shared" si="135"/>
        <v>16524.599999999999</v>
      </c>
      <c r="J399" s="19">
        <f t="shared" si="135"/>
        <v>0</v>
      </c>
      <c r="K399" s="19">
        <f t="shared" si="135"/>
        <v>0</v>
      </c>
      <c r="L399" s="19">
        <f t="shared" si="135"/>
        <v>0</v>
      </c>
      <c r="M399" s="19">
        <f t="shared" si="135"/>
        <v>0</v>
      </c>
      <c r="N399" s="19">
        <f t="shared" si="135"/>
        <v>0</v>
      </c>
      <c r="O399" s="19">
        <f t="shared" si="135"/>
        <v>0</v>
      </c>
      <c r="P399" s="136"/>
      <c r="Q399" s="183"/>
    </row>
    <row r="400" spans="1:24">
      <c r="A400" s="122"/>
      <c r="B400" s="117"/>
      <c r="C400" s="117"/>
      <c r="D400" s="123"/>
      <c r="E400" s="18" t="s">
        <v>30</v>
      </c>
      <c r="F400" s="19">
        <f t="shared" si="132"/>
        <v>15127.02</v>
      </c>
      <c r="G400" s="19">
        <f t="shared" si="132"/>
        <v>856.7</v>
      </c>
      <c r="H400" s="19">
        <f t="shared" ref="H400:O400" si="136">H26+H47+H67+H74+H80+H101+H114+H122+H227+H246+H252+H258+H264+H276+H282+H288+H294+H307+H313+H325+H331+H344+H350+H362+H388+H135+H136+H129+H40</f>
        <v>15127.02</v>
      </c>
      <c r="I400" s="19">
        <f t="shared" si="136"/>
        <v>856.7</v>
      </c>
      <c r="J400" s="19">
        <f t="shared" si="136"/>
        <v>0</v>
      </c>
      <c r="K400" s="19">
        <f t="shared" si="136"/>
        <v>0</v>
      </c>
      <c r="L400" s="19">
        <f t="shared" si="136"/>
        <v>0</v>
      </c>
      <c r="M400" s="19">
        <f t="shared" si="136"/>
        <v>0</v>
      </c>
      <c r="N400" s="19">
        <f t="shared" si="136"/>
        <v>0</v>
      </c>
      <c r="O400" s="19">
        <f t="shared" si="136"/>
        <v>0</v>
      </c>
      <c r="P400" s="136"/>
      <c r="Q400" s="183"/>
    </row>
    <row r="401" spans="1:17">
      <c r="A401" s="122"/>
      <c r="B401" s="117"/>
      <c r="C401" s="117"/>
      <c r="D401" s="123"/>
      <c r="E401" s="18" t="s">
        <v>31</v>
      </c>
      <c r="F401" s="19">
        <f t="shared" si="132"/>
        <v>422.5</v>
      </c>
      <c r="G401" s="19">
        <f t="shared" si="132"/>
        <v>0</v>
      </c>
      <c r="H401" s="19">
        <f t="shared" ref="H401:O401" si="137">H28+H48+H338</f>
        <v>422.5</v>
      </c>
      <c r="I401" s="19">
        <f t="shared" si="137"/>
        <v>0</v>
      </c>
      <c r="J401" s="19">
        <f t="shared" si="137"/>
        <v>0</v>
      </c>
      <c r="K401" s="19">
        <f t="shared" si="137"/>
        <v>0</v>
      </c>
      <c r="L401" s="19">
        <f t="shared" si="137"/>
        <v>0</v>
      </c>
      <c r="M401" s="19">
        <f t="shared" si="137"/>
        <v>0</v>
      </c>
      <c r="N401" s="19">
        <f t="shared" si="137"/>
        <v>0</v>
      </c>
      <c r="O401" s="19">
        <f t="shared" si="137"/>
        <v>0</v>
      </c>
      <c r="P401" s="136"/>
      <c r="Q401" s="183"/>
    </row>
    <row r="402" spans="1:17">
      <c r="A402" s="120" t="s">
        <v>143</v>
      </c>
      <c r="B402" s="126"/>
      <c r="C402" s="126"/>
      <c r="D402" s="121"/>
      <c r="E402" s="17" t="s">
        <v>22</v>
      </c>
      <c r="F402" s="19">
        <f t="shared" ref="F402:O402" si="138">SUM(F403:F407)</f>
        <v>850474.4</v>
      </c>
      <c r="G402" s="19">
        <f t="shared" si="138"/>
        <v>495666.60000000003</v>
      </c>
      <c r="H402" s="19">
        <f t="shared" si="138"/>
        <v>849145.20000000007</v>
      </c>
      <c r="I402" s="19">
        <f t="shared" si="138"/>
        <v>494337.40000000008</v>
      </c>
      <c r="J402" s="19">
        <f t="shared" si="138"/>
        <v>0</v>
      </c>
      <c r="K402" s="19">
        <f t="shared" si="138"/>
        <v>0</v>
      </c>
      <c r="L402" s="19">
        <f t="shared" si="138"/>
        <v>1329.2000000000007</v>
      </c>
      <c r="M402" s="19">
        <f t="shared" si="138"/>
        <v>1329.2000000000007</v>
      </c>
      <c r="N402" s="19">
        <f t="shared" si="138"/>
        <v>0</v>
      </c>
      <c r="O402" s="19">
        <f t="shared" si="138"/>
        <v>0</v>
      </c>
      <c r="P402" s="181"/>
      <c r="Q402" s="182"/>
    </row>
    <row r="403" spans="1:17">
      <c r="A403" s="122"/>
      <c r="B403" s="117"/>
      <c r="C403" s="117"/>
      <c r="D403" s="123"/>
      <c r="E403" s="17" t="s">
        <v>25</v>
      </c>
      <c r="F403" s="19">
        <f t="shared" ref="F403:O403" si="139">F391-F397</f>
        <v>56364.7</v>
      </c>
      <c r="G403" s="19">
        <f t="shared" si="139"/>
        <v>56364.7</v>
      </c>
      <c r="H403" s="19">
        <f t="shared" si="139"/>
        <v>56364.7</v>
      </c>
      <c r="I403" s="19">
        <f t="shared" si="139"/>
        <v>56364.7</v>
      </c>
      <c r="J403" s="19">
        <f t="shared" si="139"/>
        <v>0</v>
      </c>
      <c r="K403" s="19">
        <f t="shared" si="139"/>
        <v>0</v>
      </c>
      <c r="L403" s="19">
        <f t="shared" si="139"/>
        <v>0</v>
      </c>
      <c r="M403" s="19">
        <f t="shared" si="139"/>
        <v>0</v>
      </c>
      <c r="N403" s="19">
        <f t="shared" si="139"/>
        <v>0</v>
      </c>
      <c r="O403" s="19">
        <f t="shared" si="139"/>
        <v>0</v>
      </c>
      <c r="P403" s="136"/>
      <c r="Q403" s="183"/>
    </row>
    <row r="404" spans="1:17">
      <c r="A404" s="122"/>
      <c r="B404" s="117"/>
      <c r="C404" s="117"/>
      <c r="D404" s="123"/>
      <c r="E404" s="17" t="s">
        <v>28</v>
      </c>
      <c r="F404" s="19">
        <f t="shared" ref="F404:O404" si="140">F392-F398</f>
        <v>156435.40000000002</v>
      </c>
      <c r="G404" s="19">
        <f t="shared" si="140"/>
        <v>156435.40000000002</v>
      </c>
      <c r="H404" s="19">
        <f t="shared" si="140"/>
        <v>156435.40000000002</v>
      </c>
      <c r="I404" s="19">
        <f t="shared" si="140"/>
        <v>156435.40000000002</v>
      </c>
      <c r="J404" s="19">
        <f t="shared" si="140"/>
        <v>0</v>
      </c>
      <c r="K404" s="19">
        <f t="shared" si="140"/>
        <v>0</v>
      </c>
      <c r="L404" s="19">
        <f t="shared" si="140"/>
        <v>0</v>
      </c>
      <c r="M404" s="19">
        <f t="shared" si="140"/>
        <v>0</v>
      </c>
      <c r="N404" s="19">
        <f t="shared" si="140"/>
        <v>0</v>
      </c>
      <c r="O404" s="19">
        <f t="shared" si="140"/>
        <v>0</v>
      </c>
      <c r="P404" s="136"/>
      <c r="Q404" s="183"/>
    </row>
    <row r="405" spans="1:17">
      <c r="A405" s="122"/>
      <c r="B405" s="117"/>
      <c r="C405" s="117"/>
      <c r="D405" s="123"/>
      <c r="E405" s="17" t="s">
        <v>29</v>
      </c>
      <c r="F405" s="19">
        <f t="shared" ref="F405:O405" si="141">F393-F399</f>
        <v>219178.80000000002</v>
      </c>
      <c r="G405" s="19">
        <f t="shared" si="141"/>
        <v>219178.80000000002</v>
      </c>
      <c r="H405" s="19">
        <f t="shared" si="141"/>
        <v>217849.60000000001</v>
      </c>
      <c r="I405" s="19">
        <f t="shared" si="141"/>
        <v>217849.60000000001</v>
      </c>
      <c r="J405" s="19">
        <f t="shared" si="141"/>
        <v>0</v>
      </c>
      <c r="K405" s="19">
        <f t="shared" si="141"/>
        <v>0</v>
      </c>
      <c r="L405" s="19">
        <f t="shared" si="141"/>
        <v>1329.2000000000007</v>
      </c>
      <c r="M405" s="19">
        <f t="shared" si="141"/>
        <v>1329.2000000000007</v>
      </c>
      <c r="N405" s="19">
        <f t="shared" si="141"/>
        <v>0</v>
      </c>
      <c r="O405" s="19">
        <f t="shared" si="141"/>
        <v>0</v>
      </c>
      <c r="P405" s="136"/>
      <c r="Q405" s="183"/>
    </row>
    <row r="406" spans="1:17">
      <c r="A406" s="122"/>
      <c r="B406" s="117"/>
      <c r="C406" s="117"/>
      <c r="D406" s="123"/>
      <c r="E406" s="17" t="s">
        <v>30</v>
      </c>
      <c r="F406" s="19">
        <f t="shared" ref="F406:O406" si="142">F394-F400</f>
        <v>203200.6</v>
      </c>
      <c r="G406" s="19">
        <f t="shared" si="142"/>
        <v>63687.7</v>
      </c>
      <c r="H406" s="19">
        <f t="shared" si="142"/>
        <v>203200.6</v>
      </c>
      <c r="I406" s="19">
        <f t="shared" si="142"/>
        <v>63687.7</v>
      </c>
      <c r="J406" s="19">
        <f t="shared" si="142"/>
        <v>0</v>
      </c>
      <c r="K406" s="19">
        <f t="shared" si="142"/>
        <v>0</v>
      </c>
      <c r="L406" s="19">
        <f t="shared" si="142"/>
        <v>0</v>
      </c>
      <c r="M406" s="19">
        <f t="shared" si="142"/>
        <v>0</v>
      </c>
      <c r="N406" s="19">
        <f t="shared" si="142"/>
        <v>0</v>
      </c>
      <c r="O406" s="19">
        <f t="shared" si="142"/>
        <v>0</v>
      </c>
      <c r="P406" s="136"/>
      <c r="Q406" s="183"/>
    </row>
    <row r="407" spans="1:17">
      <c r="A407" s="122"/>
      <c r="B407" s="117"/>
      <c r="C407" s="117"/>
      <c r="D407" s="123"/>
      <c r="E407" s="17" t="s">
        <v>31</v>
      </c>
      <c r="F407" s="19">
        <f t="shared" ref="F407:O407" si="143">F395-F401</f>
        <v>215294.9</v>
      </c>
      <c r="G407" s="19">
        <f t="shared" si="143"/>
        <v>0</v>
      </c>
      <c r="H407" s="19">
        <f t="shared" si="143"/>
        <v>215294.9</v>
      </c>
      <c r="I407" s="19">
        <f t="shared" si="143"/>
        <v>0</v>
      </c>
      <c r="J407" s="19">
        <f t="shared" si="143"/>
        <v>0</v>
      </c>
      <c r="K407" s="19">
        <f t="shared" si="143"/>
        <v>0</v>
      </c>
      <c r="L407" s="19">
        <f t="shared" si="143"/>
        <v>0</v>
      </c>
      <c r="M407" s="19">
        <f t="shared" si="143"/>
        <v>0</v>
      </c>
      <c r="N407" s="19">
        <f t="shared" si="143"/>
        <v>0</v>
      </c>
      <c r="O407" s="19">
        <f t="shared" si="143"/>
        <v>0</v>
      </c>
      <c r="P407" s="136"/>
      <c r="Q407" s="183"/>
    </row>
    <row r="408" spans="1:17">
      <c r="A408" s="131" t="s">
        <v>144</v>
      </c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3"/>
    </row>
    <row r="409" spans="1:17">
      <c r="A409" s="131" t="s">
        <v>145</v>
      </c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3"/>
    </row>
    <row r="410" spans="1:17" ht="12.75" customHeight="1">
      <c r="A410" s="118" t="s">
        <v>146</v>
      </c>
      <c r="B410" s="92" t="s">
        <v>147</v>
      </c>
      <c r="C410" s="92"/>
      <c r="D410" s="69"/>
      <c r="E410" s="17" t="s">
        <v>22</v>
      </c>
      <c r="F410" s="19">
        <f t="shared" ref="F410:O410" si="144">SUM(F411:F415)</f>
        <v>12649.1</v>
      </c>
      <c r="G410" s="19">
        <f t="shared" si="144"/>
        <v>12649.1</v>
      </c>
      <c r="H410" s="19">
        <f t="shared" si="144"/>
        <v>12649.1</v>
      </c>
      <c r="I410" s="19">
        <f t="shared" si="144"/>
        <v>12649.1</v>
      </c>
      <c r="J410" s="19">
        <f t="shared" si="144"/>
        <v>0</v>
      </c>
      <c r="K410" s="19">
        <f t="shared" si="144"/>
        <v>0</v>
      </c>
      <c r="L410" s="19">
        <f t="shared" si="144"/>
        <v>0</v>
      </c>
      <c r="M410" s="19">
        <f t="shared" si="144"/>
        <v>0</v>
      </c>
      <c r="N410" s="19">
        <f t="shared" si="144"/>
        <v>0</v>
      </c>
      <c r="O410" s="19">
        <f t="shared" si="144"/>
        <v>0</v>
      </c>
      <c r="P410" s="96" t="s">
        <v>23</v>
      </c>
      <c r="Q410" s="97"/>
    </row>
    <row r="411" spans="1:17">
      <c r="A411" s="119"/>
      <c r="B411" s="93"/>
      <c r="C411" s="93"/>
      <c r="D411" s="69" t="s">
        <v>26</v>
      </c>
      <c r="E411" s="69" t="s">
        <v>25</v>
      </c>
      <c r="F411" s="23">
        <f t="shared" ref="F411:G415" si="145">H411+J411+L411+N411</f>
        <v>12649.1</v>
      </c>
      <c r="G411" s="23">
        <f t="shared" si="145"/>
        <v>12649.1</v>
      </c>
      <c r="H411" s="23">
        <v>12649.1</v>
      </c>
      <c r="I411" s="23">
        <v>12649.1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4">
        <v>0</v>
      </c>
      <c r="P411" s="98"/>
      <c r="Q411" s="99"/>
    </row>
    <row r="412" spans="1:17">
      <c r="A412" s="119"/>
      <c r="B412" s="93"/>
      <c r="C412" s="93"/>
      <c r="D412" s="69"/>
      <c r="E412" s="69" t="s">
        <v>28</v>
      </c>
      <c r="F412" s="23">
        <f t="shared" si="145"/>
        <v>0</v>
      </c>
      <c r="G412" s="23">
        <f t="shared" si="145"/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4">
        <v>0</v>
      </c>
      <c r="P412" s="98"/>
      <c r="Q412" s="99"/>
    </row>
    <row r="413" spans="1:17">
      <c r="A413" s="119"/>
      <c r="B413" s="93"/>
      <c r="C413" s="93"/>
      <c r="D413" s="69"/>
      <c r="E413" s="69" t="s">
        <v>29</v>
      </c>
      <c r="F413" s="23">
        <f t="shared" si="145"/>
        <v>0</v>
      </c>
      <c r="G413" s="23">
        <f t="shared" si="145"/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4">
        <v>0</v>
      </c>
      <c r="P413" s="98"/>
      <c r="Q413" s="99"/>
    </row>
    <row r="414" spans="1:17">
      <c r="A414" s="119"/>
      <c r="B414" s="93"/>
      <c r="C414" s="93"/>
      <c r="D414" s="69"/>
      <c r="E414" s="69" t="s">
        <v>30</v>
      </c>
      <c r="F414" s="23">
        <f t="shared" si="145"/>
        <v>0</v>
      </c>
      <c r="G414" s="23">
        <f t="shared" si="145"/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4">
        <v>0</v>
      </c>
      <c r="P414" s="98"/>
      <c r="Q414" s="99"/>
    </row>
    <row r="415" spans="1:17">
      <c r="A415" s="119"/>
      <c r="B415" s="93"/>
      <c r="C415" s="93"/>
      <c r="D415" s="69"/>
      <c r="E415" s="69" t="s">
        <v>31</v>
      </c>
      <c r="F415" s="23">
        <f t="shared" si="145"/>
        <v>0</v>
      </c>
      <c r="G415" s="23">
        <f t="shared" si="145"/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4">
        <v>0</v>
      </c>
      <c r="P415" s="98"/>
      <c r="Q415" s="99"/>
    </row>
    <row r="416" spans="1:17" ht="12.75" customHeight="1">
      <c r="A416" s="118" t="s">
        <v>148</v>
      </c>
      <c r="B416" s="92" t="s">
        <v>149</v>
      </c>
      <c r="C416" s="92"/>
      <c r="D416" s="69"/>
      <c r="E416" s="17" t="s">
        <v>22</v>
      </c>
      <c r="F416" s="19">
        <f t="shared" ref="F416:O416" si="146">SUM(F417:F421)</f>
        <v>24283.200000000001</v>
      </c>
      <c r="G416" s="19">
        <f t="shared" si="146"/>
        <v>1335</v>
      </c>
      <c r="H416" s="19">
        <f t="shared" si="146"/>
        <v>24283.200000000001</v>
      </c>
      <c r="I416" s="19">
        <f t="shared" si="146"/>
        <v>1335</v>
      </c>
      <c r="J416" s="19">
        <f t="shared" si="146"/>
        <v>0</v>
      </c>
      <c r="K416" s="19">
        <f t="shared" si="146"/>
        <v>0</v>
      </c>
      <c r="L416" s="19">
        <f t="shared" si="146"/>
        <v>0</v>
      </c>
      <c r="M416" s="19">
        <f t="shared" si="146"/>
        <v>0</v>
      </c>
      <c r="N416" s="19">
        <f t="shared" si="146"/>
        <v>0</v>
      </c>
      <c r="O416" s="19">
        <f t="shared" si="146"/>
        <v>0</v>
      </c>
      <c r="P416" s="96" t="s">
        <v>23</v>
      </c>
      <c r="Q416" s="97"/>
    </row>
    <row r="417" spans="1:19">
      <c r="A417" s="119"/>
      <c r="B417" s="93"/>
      <c r="C417" s="93"/>
      <c r="D417" s="69" t="s">
        <v>27</v>
      </c>
      <c r="E417" s="69" t="s">
        <v>25</v>
      </c>
      <c r="F417" s="23">
        <f t="shared" ref="F417:G421" si="147">H417+J417+L417+N417</f>
        <v>1335</v>
      </c>
      <c r="G417" s="23">
        <f t="shared" si="147"/>
        <v>1335</v>
      </c>
      <c r="H417" s="23">
        <v>1335</v>
      </c>
      <c r="I417" s="23">
        <v>1335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4">
        <v>0</v>
      </c>
      <c r="P417" s="98"/>
      <c r="Q417" s="99"/>
    </row>
    <row r="418" spans="1:19">
      <c r="A418" s="119"/>
      <c r="B418" s="93"/>
      <c r="C418" s="93"/>
      <c r="D418" s="69"/>
      <c r="E418" s="69" t="s">
        <v>28</v>
      </c>
      <c r="F418" s="23">
        <f t="shared" si="147"/>
        <v>0</v>
      </c>
      <c r="G418" s="23">
        <f t="shared" si="147"/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4">
        <v>0</v>
      </c>
      <c r="P418" s="98"/>
      <c r="Q418" s="99"/>
    </row>
    <row r="419" spans="1:19">
      <c r="A419" s="119"/>
      <c r="B419" s="93"/>
      <c r="C419" s="93"/>
      <c r="D419" s="69"/>
      <c r="E419" s="69" t="s">
        <v>29</v>
      </c>
      <c r="F419" s="23">
        <f t="shared" si="147"/>
        <v>0</v>
      </c>
      <c r="G419" s="23">
        <f t="shared" si="147"/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4">
        <v>0</v>
      </c>
      <c r="P419" s="98"/>
      <c r="Q419" s="99"/>
    </row>
    <row r="420" spans="1:19">
      <c r="A420" s="119"/>
      <c r="B420" s="93"/>
      <c r="C420" s="93"/>
      <c r="D420" s="69" t="s">
        <v>26</v>
      </c>
      <c r="E420" s="69" t="s">
        <v>30</v>
      </c>
      <c r="F420" s="23">
        <f t="shared" si="147"/>
        <v>0</v>
      </c>
      <c r="G420" s="23">
        <f t="shared" si="147"/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4">
        <v>0</v>
      </c>
      <c r="P420" s="98"/>
      <c r="Q420" s="99"/>
    </row>
    <row r="421" spans="1:19">
      <c r="A421" s="119"/>
      <c r="B421" s="93"/>
      <c r="C421" s="93"/>
      <c r="D421" s="69"/>
      <c r="E421" s="69" t="s">
        <v>31</v>
      </c>
      <c r="F421" s="23">
        <f t="shared" si="147"/>
        <v>22948.2</v>
      </c>
      <c r="G421" s="23">
        <f t="shared" si="147"/>
        <v>0</v>
      </c>
      <c r="H421" s="23">
        <v>22948.2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4">
        <v>0</v>
      </c>
      <c r="P421" s="98"/>
      <c r="Q421" s="99"/>
    </row>
    <row r="422" spans="1:19" ht="12.75" customHeight="1">
      <c r="A422" s="118" t="s">
        <v>150</v>
      </c>
      <c r="B422" s="92" t="s">
        <v>151</v>
      </c>
      <c r="C422" s="92"/>
      <c r="D422" s="69"/>
      <c r="E422" s="17" t="s">
        <v>22</v>
      </c>
      <c r="F422" s="19">
        <f t="shared" ref="F422:O422" si="148">SUM(F423:F427)</f>
        <v>0</v>
      </c>
      <c r="G422" s="19">
        <f t="shared" si="148"/>
        <v>0</v>
      </c>
      <c r="H422" s="19">
        <f t="shared" si="148"/>
        <v>0</v>
      </c>
      <c r="I422" s="19">
        <f t="shared" si="148"/>
        <v>0</v>
      </c>
      <c r="J422" s="19">
        <f t="shared" si="148"/>
        <v>0</v>
      </c>
      <c r="K422" s="19">
        <f t="shared" si="148"/>
        <v>0</v>
      </c>
      <c r="L422" s="19">
        <f t="shared" si="148"/>
        <v>0</v>
      </c>
      <c r="M422" s="19">
        <f t="shared" si="148"/>
        <v>0</v>
      </c>
      <c r="N422" s="19">
        <f t="shared" si="148"/>
        <v>0</v>
      </c>
      <c r="O422" s="19">
        <f t="shared" si="148"/>
        <v>0</v>
      </c>
      <c r="P422" s="96" t="s">
        <v>23</v>
      </c>
      <c r="Q422" s="97"/>
    </row>
    <row r="423" spans="1:19">
      <c r="A423" s="119"/>
      <c r="B423" s="93"/>
      <c r="C423" s="93"/>
      <c r="D423" s="69"/>
      <c r="E423" s="69" t="s">
        <v>25</v>
      </c>
      <c r="F423" s="23">
        <f t="shared" ref="F423:G427" si="149">H423+J423+L423+N423</f>
        <v>0</v>
      </c>
      <c r="G423" s="23">
        <f t="shared" si="149"/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4">
        <v>0</v>
      </c>
      <c r="P423" s="98"/>
      <c r="Q423" s="99"/>
    </row>
    <row r="424" spans="1:19">
      <c r="A424" s="119"/>
      <c r="B424" s="93"/>
      <c r="C424" s="93"/>
      <c r="D424" s="69"/>
      <c r="E424" s="69" t="s">
        <v>28</v>
      </c>
      <c r="F424" s="23">
        <f t="shared" si="149"/>
        <v>0</v>
      </c>
      <c r="G424" s="23">
        <f t="shared" si="149"/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4">
        <v>0</v>
      </c>
      <c r="P424" s="98"/>
      <c r="Q424" s="99"/>
      <c r="S424" s="6"/>
    </row>
    <row r="425" spans="1:19">
      <c r="A425" s="119"/>
      <c r="B425" s="93"/>
      <c r="C425" s="93"/>
      <c r="D425" s="69"/>
      <c r="E425" s="69" t="s">
        <v>29</v>
      </c>
      <c r="F425" s="23">
        <f t="shared" si="149"/>
        <v>0</v>
      </c>
      <c r="G425" s="23">
        <f t="shared" si="149"/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4">
        <v>0</v>
      </c>
      <c r="P425" s="98"/>
      <c r="Q425" s="99"/>
    </row>
    <row r="426" spans="1:19">
      <c r="A426" s="119"/>
      <c r="B426" s="93"/>
      <c r="C426" s="93"/>
      <c r="D426" s="69"/>
      <c r="E426" s="69" t="s">
        <v>30</v>
      </c>
      <c r="F426" s="23">
        <f t="shared" si="149"/>
        <v>0</v>
      </c>
      <c r="G426" s="23">
        <f t="shared" si="149"/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4">
        <v>0</v>
      </c>
      <c r="P426" s="98"/>
      <c r="Q426" s="99"/>
    </row>
    <row r="427" spans="1:19">
      <c r="A427" s="119"/>
      <c r="B427" s="93"/>
      <c r="C427" s="93"/>
      <c r="D427" s="69"/>
      <c r="E427" s="69" t="s">
        <v>31</v>
      </c>
      <c r="F427" s="23">
        <f t="shared" si="149"/>
        <v>0</v>
      </c>
      <c r="G427" s="23">
        <f t="shared" si="149"/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4">
        <v>0</v>
      </c>
      <c r="P427" s="98"/>
      <c r="Q427" s="99"/>
    </row>
    <row r="428" spans="1:19" ht="12.75" customHeight="1">
      <c r="A428" s="118" t="s">
        <v>152</v>
      </c>
      <c r="B428" s="92" t="s">
        <v>153</v>
      </c>
      <c r="C428" s="92"/>
      <c r="D428" s="69"/>
      <c r="E428" s="17" t="s">
        <v>22</v>
      </c>
      <c r="F428" s="19">
        <f t="shared" ref="F428:O428" si="150">SUM(F429:F433)</f>
        <v>0</v>
      </c>
      <c r="G428" s="19">
        <f t="shared" si="150"/>
        <v>0</v>
      </c>
      <c r="H428" s="19">
        <f t="shared" si="150"/>
        <v>0</v>
      </c>
      <c r="I428" s="19">
        <f t="shared" si="150"/>
        <v>0</v>
      </c>
      <c r="J428" s="19">
        <f t="shared" si="150"/>
        <v>0</v>
      </c>
      <c r="K428" s="19">
        <f t="shared" si="150"/>
        <v>0</v>
      </c>
      <c r="L428" s="19">
        <f t="shared" si="150"/>
        <v>0</v>
      </c>
      <c r="M428" s="19">
        <f t="shared" si="150"/>
        <v>0</v>
      </c>
      <c r="N428" s="19">
        <f t="shared" si="150"/>
        <v>0</v>
      </c>
      <c r="O428" s="19">
        <f t="shared" si="150"/>
        <v>0</v>
      </c>
      <c r="P428" s="96" t="s">
        <v>23</v>
      </c>
      <c r="Q428" s="97"/>
    </row>
    <row r="429" spans="1:19">
      <c r="A429" s="119"/>
      <c r="B429" s="93"/>
      <c r="C429" s="93"/>
      <c r="D429" s="30"/>
      <c r="E429" s="69" t="s">
        <v>25</v>
      </c>
      <c r="F429" s="23">
        <f>H429+J429+L429+N429</f>
        <v>0</v>
      </c>
      <c r="G429" s="23">
        <f t="shared" ref="F429:G433" si="151">I429+K429+M429+O429</f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4">
        <v>0</v>
      </c>
      <c r="P429" s="98"/>
      <c r="Q429" s="99"/>
      <c r="S429" s="6"/>
    </row>
    <row r="430" spans="1:19">
      <c r="A430" s="119"/>
      <c r="B430" s="93"/>
      <c r="C430" s="93"/>
      <c r="D430" s="69"/>
      <c r="E430" s="69" t="s">
        <v>28</v>
      </c>
      <c r="F430" s="23">
        <f>H430+J430+L430+N430</f>
        <v>0</v>
      </c>
      <c r="G430" s="23">
        <f t="shared" si="151"/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4">
        <v>0</v>
      </c>
      <c r="P430" s="98"/>
      <c r="Q430" s="99"/>
    </row>
    <row r="431" spans="1:19">
      <c r="A431" s="119"/>
      <c r="B431" s="93"/>
      <c r="C431" s="93"/>
      <c r="D431" s="69"/>
      <c r="E431" s="69" t="s">
        <v>29</v>
      </c>
      <c r="F431" s="23">
        <f>H431+J431+L431+N431</f>
        <v>0</v>
      </c>
      <c r="G431" s="23">
        <f t="shared" si="151"/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4">
        <v>0</v>
      </c>
      <c r="P431" s="98"/>
      <c r="Q431" s="99"/>
    </row>
    <row r="432" spans="1:19">
      <c r="A432" s="119"/>
      <c r="B432" s="93"/>
      <c r="C432" s="93"/>
      <c r="D432" s="69"/>
      <c r="E432" s="69" t="s">
        <v>30</v>
      </c>
      <c r="F432" s="23">
        <f t="shared" si="151"/>
        <v>0</v>
      </c>
      <c r="G432" s="23">
        <f t="shared" si="151"/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4">
        <v>0</v>
      </c>
      <c r="P432" s="98"/>
      <c r="Q432" s="99"/>
    </row>
    <row r="433" spans="1:19">
      <c r="A433" s="119"/>
      <c r="B433" s="93"/>
      <c r="C433" s="93"/>
      <c r="D433" s="69"/>
      <c r="E433" s="69" t="s">
        <v>31</v>
      </c>
      <c r="F433" s="23">
        <f t="shared" si="151"/>
        <v>0</v>
      </c>
      <c r="G433" s="23">
        <f t="shared" si="151"/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4">
        <v>0</v>
      </c>
      <c r="P433" s="98"/>
      <c r="Q433" s="99"/>
    </row>
    <row r="434" spans="1:19" ht="12.75" customHeight="1">
      <c r="A434" s="118" t="s">
        <v>154</v>
      </c>
      <c r="B434" s="92" t="s">
        <v>155</v>
      </c>
      <c r="C434" s="92"/>
      <c r="D434" s="69"/>
      <c r="E434" s="17" t="s">
        <v>22</v>
      </c>
      <c r="F434" s="19">
        <f t="shared" ref="F434:O434" si="152">SUM(F435:F439)</f>
        <v>0</v>
      </c>
      <c r="G434" s="19">
        <f t="shared" si="152"/>
        <v>0</v>
      </c>
      <c r="H434" s="19">
        <f t="shared" si="152"/>
        <v>0</v>
      </c>
      <c r="I434" s="19">
        <f t="shared" si="152"/>
        <v>0</v>
      </c>
      <c r="J434" s="19">
        <f t="shared" si="152"/>
        <v>0</v>
      </c>
      <c r="K434" s="19">
        <f t="shared" si="152"/>
        <v>0</v>
      </c>
      <c r="L434" s="19">
        <f t="shared" si="152"/>
        <v>0</v>
      </c>
      <c r="M434" s="19">
        <f t="shared" si="152"/>
        <v>0</v>
      </c>
      <c r="N434" s="19">
        <f t="shared" si="152"/>
        <v>0</v>
      </c>
      <c r="O434" s="19">
        <f t="shared" si="152"/>
        <v>0</v>
      </c>
      <c r="P434" s="96" t="s">
        <v>23</v>
      </c>
      <c r="Q434" s="97"/>
    </row>
    <row r="435" spans="1:19">
      <c r="A435" s="119"/>
      <c r="B435" s="93"/>
      <c r="C435" s="93"/>
      <c r="D435" s="30"/>
      <c r="E435" s="69" t="s">
        <v>25</v>
      </c>
      <c r="F435" s="23">
        <f t="shared" ref="F435:G439" si="153">H435+J435+L435+N435</f>
        <v>0</v>
      </c>
      <c r="G435" s="23">
        <f t="shared" si="153"/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4">
        <v>0</v>
      </c>
      <c r="P435" s="98"/>
      <c r="Q435" s="99"/>
      <c r="S435" s="6"/>
    </row>
    <row r="436" spans="1:19">
      <c r="A436" s="119"/>
      <c r="B436" s="93"/>
      <c r="C436" s="93"/>
      <c r="D436" s="69"/>
      <c r="E436" s="69" t="s">
        <v>28</v>
      </c>
      <c r="F436" s="23">
        <f t="shared" si="153"/>
        <v>0</v>
      </c>
      <c r="G436" s="23">
        <f t="shared" si="153"/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4">
        <v>0</v>
      </c>
      <c r="P436" s="98"/>
      <c r="Q436" s="99"/>
    </row>
    <row r="437" spans="1:19">
      <c r="A437" s="119"/>
      <c r="B437" s="93"/>
      <c r="C437" s="93"/>
      <c r="D437" s="69"/>
      <c r="E437" s="69" t="s">
        <v>29</v>
      </c>
      <c r="F437" s="23">
        <f t="shared" si="153"/>
        <v>0</v>
      </c>
      <c r="G437" s="23">
        <f t="shared" si="153"/>
        <v>0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4">
        <v>0</v>
      </c>
      <c r="P437" s="98"/>
      <c r="Q437" s="99"/>
    </row>
    <row r="438" spans="1:19">
      <c r="A438" s="119"/>
      <c r="B438" s="93"/>
      <c r="C438" s="93"/>
      <c r="D438" s="69"/>
      <c r="E438" s="69" t="s">
        <v>30</v>
      </c>
      <c r="F438" s="23">
        <f t="shared" si="153"/>
        <v>0</v>
      </c>
      <c r="G438" s="23">
        <f t="shared" si="153"/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4">
        <v>0</v>
      </c>
      <c r="P438" s="98"/>
      <c r="Q438" s="99"/>
    </row>
    <row r="439" spans="1:19">
      <c r="A439" s="119"/>
      <c r="B439" s="93"/>
      <c r="C439" s="93"/>
      <c r="D439" s="69"/>
      <c r="E439" s="69" t="s">
        <v>31</v>
      </c>
      <c r="F439" s="23">
        <f t="shared" si="153"/>
        <v>0</v>
      </c>
      <c r="G439" s="23">
        <f t="shared" si="153"/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4">
        <v>0</v>
      </c>
      <c r="P439" s="98"/>
      <c r="Q439" s="99"/>
    </row>
    <row r="440" spans="1:19" ht="12.75" customHeight="1">
      <c r="A440" s="118" t="s">
        <v>156</v>
      </c>
      <c r="B440" s="92" t="s">
        <v>157</v>
      </c>
      <c r="C440" s="92"/>
      <c r="D440" s="69"/>
      <c r="E440" s="17" t="s">
        <v>22</v>
      </c>
      <c r="F440" s="19">
        <f t="shared" ref="F440:O440" si="154">SUM(F441:F445)</f>
        <v>0</v>
      </c>
      <c r="G440" s="19">
        <f t="shared" si="154"/>
        <v>0</v>
      </c>
      <c r="H440" s="19">
        <f t="shared" si="154"/>
        <v>0</v>
      </c>
      <c r="I440" s="19">
        <f t="shared" si="154"/>
        <v>0</v>
      </c>
      <c r="J440" s="19">
        <f t="shared" si="154"/>
        <v>0</v>
      </c>
      <c r="K440" s="19">
        <f t="shared" si="154"/>
        <v>0</v>
      </c>
      <c r="L440" s="19">
        <f t="shared" si="154"/>
        <v>0</v>
      </c>
      <c r="M440" s="19">
        <f t="shared" si="154"/>
        <v>0</v>
      </c>
      <c r="N440" s="19">
        <f t="shared" si="154"/>
        <v>0</v>
      </c>
      <c r="O440" s="19">
        <f t="shared" si="154"/>
        <v>0</v>
      </c>
      <c r="P440" s="96" t="s">
        <v>23</v>
      </c>
      <c r="Q440" s="97"/>
    </row>
    <row r="441" spans="1:19">
      <c r="A441" s="119"/>
      <c r="B441" s="93"/>
      <c r="C441" s="93"/>
      <c r="D441" s="30"/>
      <c r="E441" s="69" t="s">
        <v>25</v>
      </c>
      <c r="F441" s="23">
        <f t="shared" ref="F441:G445" si="155">H441+J441+L441+N441</f>
        <v>0</v>
      </c>
      <c r="G441" s="23">
        <f t="shared" si="155"/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4">
        <v>0</v>
      </c>
      <c r="P441" s="98"/>
      <c r="Q441" s="99"/>
      <c r="S441" s="6"/>
    </row>
    <row r="442" spans="1:19">
      <c r="A442" s="119"/>
      <c r="B442" s="93"/>
      <c r="C442" s="93"/>
      <c r="D442" s="69"/>
      <c r="E442" s="69" t="s">
        <v>28</v>
      </c>
      <c r="F442" s="23">
        <f t="shared" si="155"/>
        <v>0</v>
      </c>
      <c r="G442" s="23">
        <f t="shared" si="155"/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4">
        <v>0</v>
      </c>
      <c r="P442" s="98"/>
      <c r="Q442" s="99"/>
    </row>
    <row r="443" spans="1:19">
      <c r="A443" s="119"/>
      <c r="B443" s="93"/>
      <c r="C443" s="93"/>
      <c r="D443" s="69"/>
      <c r="E443" s="69" t="s">
        <v>29</v>
      </c>
      <c r="F443" s="23">
        <f t="shared" si="155"/>
        <v>0</v>
      </c>
      <c r="G443" s="23">
        <f t="shared" si="155"/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4">
        <v>0</v>
      </c>
      <c r="P443" s="98"/>
      <c r="Q443" s="99"/>
    </row>
    <row r="444" spans="1:19">
      <c r="A444" s="119"/>
      <c r="B444" s="93"/>
      <c r="C444" s="93"/>
      <c r="D444" s="69"/>
      <c r="E444" s="69" t="s">
        <v>30</v>
      </c>
      <c r="F444" s="23">
        <f t="shared" si="155"/>
        <v>0</v>
      </c>
      <c r="G444" s="23">
        <f t="shared" si="155"/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4">
        <v>0</v>
      </c>
      <c r="P444" s="98"/>
      <c r="Q444" s="99"/>
    </row>
    <row r="445" spans="1:19">
      <c r="A445" s="119"/>
      <c r="B445" s="93"/>
      <c r="C445" s="93"/>
      <c r="D445" s="69"/>
      <c r="E445" s="69" t="s">
        <v>31</v>
      </c>
      <c r="F445" s="23">
        <f t="shared" si="155"/>
        <v>0</v>
      </c>
      <c r="G445" s="23">
        <f t="shared" si="155"/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4">
        <v>0</v>
      </c>
      <c r="P445" s="98"/>
      <c r="Q445" s="99"/>
    </row>
    <row r="446" spans="1:19" ht="12.75" customHeight="1">
      <c r="A446" s="118" t="s">
        <v>158</v>
      </c>
      <c r="B446" s="92" t="s">
        <v>208</v>
      </c>
      <c r="C446" s="92"/>
      <c r="D446" s="22"/>
      <c r="E446" s="17" t="s">
        <v>22</v>
      </c>
      <c r="F446" s="19">
        <f t="shared" ref="F446:O446" si="156">SUM(F447:F451)</f>
        <v>0</v>
      </c>
      <c r="G446" s="19">
        <f t="shared" si="156"/>
        <v>0</v>
      </c>
      <c r="H446" s="19">
        <f t="shared" si="156"/>
        <v>0</v>
      </c>
      <c r="I446" s="19">
        <f t="shared" si="156"/>
        <v>0</v>
      </c>
      <c r="J446" s="19">
        <f t="shared" si="156"/>
        <v>0</v>
      </c>
      <c r="K446" s="19">
        <f t="shared" si="156"/>
        <v>0</v>
      </c>
      <c r="L446" s="19">
        <f t="shared" si="156"/>
        <v>0</v>
      </c>
      <c r="M446" s="19">
        <f t="shared" si="156"/>
        <v>0</v>
      </c>
      <c r="N446" s="19">
        <f t="shared" si="156"/>
        <v>0</v>
      </c>
      <c r="O446" s="19">
        <f t="shared" si="156"/>
        <v>0</v>
      </c>
      <c r="P446" s="96" t="s">
        <v>23</v>
      </c>
      <c r="Q446" s="97"/>
    </row>
    <row r="447" spans="1:19">
      <c r="A447" s="119"/>
      <c r="B447" s="93"/>
      <c r="C447" s="93"/>
      <c r="D447" s="33"/>
      <c r="E447" s="69" t="s">
        <v>25</v>
      </c>
      <c r="F447" s="23">
        <f t="shared" ref="F447:G451" si="157">H447+J447+L447+N447</f>
        <v>0</v>
      </c>
      <c r="G447" s="23">
        <f t="shared" si="157"/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4">
        <v>0</v>
      </c>
      <c r="P447" s="98"/>
      <c r="Q447" s="99"/>
      <c r="S447" s="6"/>
    </row>
    <row r="448" spans="1:19">
      <c r="A448" s="119"/>
      <c r="B448" s="93"/>
      <c r="C448" s="93"/>
      <c r="D448" s="22"/>
      <c r="E448" s="69" t="s">
        <v>28</v>
      </c>
      <c r="F448" s="23">
        <f t="shared" si="157"/>
        <v>0</v>
      </c>
      <c r="G448" s="23">
        <f t="shared" si="157"/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4">
        <v>0</v>
      </c>
      <c r="P448" s="98"/>
      <c r="Q448" s="99"/>
    </row>
    <row r="449" spans="1:19">
      <c r="A449" s="119"/>
      <c r="B449" s="93"/>
      <c r="C449" s="93"/>
      <c r="D449" s="22"/>
      <c r="E449" s="69" t="s">
        <v>29</v>
      </c>
      <c r="F449" s="23">
        <f t="shared" si="157"/>
        <v>0</v>
      </c>
      <c r="G449" s="23">
        <f t="shared" si="157"/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4">
        <v>0</v>
      </c>
      <c r="P449" s="98"/>
      <c r="Q449" s="99"/>
    </row>
    <row r="450" spans="1:19">
      <c r="A450" s="119"/>
      <c r="B450" s="93"/>
      <c r="C450" s="93"/>
      <c r="D450" s="22"/>
      <c r="E450" s="69" t="s">
        <v>30</v>
      </c>
      <c r="F450" s="23">
        <f t="shared" si="157"/>
        <v>0</v>
      </c>
      <c r="G450" s="23">
        <f t="shared" si="157"/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4">
        <v>0</v>
      </c>
      <c r="P450" s="98"/>
      <c r="Q450" s="99"/>
    </row>
    <row r="451" spans="1:19">
      <c r="A451" s="119"/>
      <c r="B451" s="93"/>
      <c r="C451" s="93"/>
      <c r="D451" s="22"/>
      <c r="E451" s="69" t="s">
        <v>31</v>
      </c>
      <c r="F451" s="23">
        <f t="shared" si="157"/>
        <v>0</v>
      </c>
      <c r="G451" s="23">
        <f t="shared" si="157"/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4">
        <v>0</v>
      </c>
      <c r="P451" s="98"/>
      <c r="Q451" s="99"/>
    </row>
    <row r="452" spans="1:19" ht="12.75" customHeight="1">
      <c r="A452" s="118" t="s">
        <v>159</v>
      </c>
      <c r="B452" s="92" t="s">
        <v>160</v>
      </c>
      <c r="C452" s="92"/>
      <c r="D452" s="61"/>
      <c r="E452" s="17" t="s">
        <v>22</v>
      </c>
      <c r="F452" s="19">
        <f t="shared" ref="F452:O452" si="158">SUM(F453:F457)</f>
        <v>0</v>
      </c>
      <c r="G452" s="19">
        <f t="shared" si="158"/>
        <v>0</v>
      </c>
      <c r="H452" s="19">
        <f t="shared" si="158"/>
        <v>0</v>
      </c>
      <c r="I452" s="19">
        <f t="shared" si="158"/>
        <v>0</v>
      </c>
      <c r="J452" s="19">
        <f t="shared" si="158"/>
        <v>0</v>
      </c>
      <c r="K452" s="19">
        <f t="shared" si="158"/>
        <v>0</v>
      </c>
      <c r="L452" s="19">
        <f t="shared" si="158"/>
        <v>0</v>
      </c>
      <c r="M452" s="19">
        <f t="shared" si="158"/>
        <v>0</v>
      </c>
      <c r="N452" s="19">
        <f t="shared" si="158"/>
        <v>0</v>
      </c>
      <c r="O452" s="19">
        <f t="shared" si="158"/>
        <v>0</v>
      </c>
      <c r="P452" s="96" t="s">
        <v>23</v>
      </c>
      <c r="Q452" s="97"/>
    </row>
    <row r="453" spans="1:19">
      <c r="A453" s="119"/>
      <c r="B453" s="93"/>
      <c r="C453" s="93"/>
      <c r="D453" s="61"/>
      <c r="E453" s="69" t="s">
        <v>25</v>
      </c>
      <c r="F453" s="23">
        <f t="shared" ref="F453:G457" si="159">H453+J453+L453+N453</f>
        <v>0</v>
      </c>
      <c r="G453" s="23">
        <f t="shared" si="159"/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4">
        <v>0</v>
      </c>
      <c r="P453" s="98"/>
      <c r="Q453" s="99"/>
    </row>
    <row r="454" spans="1:19">
      <c r="A454" s="119"/>
      <c r="B454" s="93"/>
      <c r="C454" s="93"/>
      <c r="D454" s="61"/>
      <c r="E454" s="69" t="s">
        <v>28</v>
      </c>
      <c r="F454" s="23">
        <f t="shared" si="159"/>
        <v>0</v>
      </c>
      <c r="G454" s="23">
        <f t="shared" si="159"/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4">
        <v>0</v>
      </c>
      <c r="P454" s="98"/>
      <c r="Q454" s="99"/>
      <c r="S454" s="6"/>
    </row>
    <row r="455" spans="1:19">
      <c r="A455" s="119"/>
      <c r="B455" s="93"/>
      <c r="C455" s="93"/>
      <c r="D455" s="61"/>
      <c r="E455" s="69" t="s">
        <v>29</v>
      </c>
      <c r="F455" s="23">
        <f t="shared" si="159"/>
        <v>0</v>
      </c>
      <c r="G455" s="23">
        <f t="shared" si="159"/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4">
        <v>0</v>
      </c>
      <c r="P455" s="98"/>
      <c r="Q455" s="99"/>
    </row>
    <row r="456" spans="1:19">
      <c r="A456" s="119"/>
      <c r="B456" s="93"/>
      <c r="C456" s="93"/>
      <c r="D456" s="61"/>
      <c r="E456" s="69" t="s">
        <v>30</v>
      </c>
      <c r="F456" s="23">
        <f t="shared" si="159"/>
        <v>0</v>
      </c>
      <c r="G456" s="23">
        <f t="shared" si="159"/>
        <v>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4">
        <v>0</v>
      </c>
      <c r="P456" s="98"/>
      <c r="Q456" s="99"/>
    </row>
    <row r="457" spans="1:19">
      <c r="A457" s="119"/>
      <c r="B457" s="93"/>
      <c r="C457" s="93"/>
      <c r="D457" s="61"/>
      <c r="E457" s="69" t="s">
        <v>31</v>
      </c>
      <c r="F457" s="23">
        <f t="shared" si="159"/>
        <v>0</v>
      </c>
      <c r="G457" s="23">
        <f t="shared" si="159"/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4">
        <v>0</v>
      </c>
      <c r="P457" s="98"/>
      <c r="Q457" s="99"/>
    </row>
    <row r="458" spans="1:19" ht="12.75" customHeight="1">
      <c r="A458" s="118" t="s">
        <v>161</v>
      </c>
      <c r="B458" s="92" t="s">
        <v>162</v>
      </c>
      <c r="C458" s="92"/>
      <c r="D458" s="61"/>
      <c r="E458" s="17" t="s">
        <v>22</v>
      </c>
      <c r="F458" s="19">
        <f t="shared" ref="F458:O458" si="160">SUM(F459:F463)</f>
        <v>0</v>
      </c>
      <c r="G458" s="19">
        <f t="shared" si="160"/>
        <v>0</v>
      </c>
      <c r="H458" s="19">
        <f t="shared" si="160"/>
        <v>0</v>
      </c>
      <c r="I458" s="19">
        <f t="shared" si="160"/>
        <v>0</v>
      </c>
      <c r="J458" s="19">
        <f t="shared" si="160"/>
        <v>0</v>
      </c>
      <c r="K458" s="19">
        <f t="shared" si="160"/>
        <v>0</v>
      </c>
      <c r="L458" s="19">
        <f t="shared" si="160"/>
        <v>0</v>
      </c>
      <c r="M458" s="19">
        <f t="shared" si="160"/>
        <v>0</v>
      </c>
      <c r="N458" s="19">
        <f t="shared" si="160"/>
        <v>0</v>
      </c>
      <c r="O458" s="19">
        <f t="shared" si="160"/>
        <v>0</v>
      </c>
      <c r="P458" s="96" t="s">
        <v>23</v>
      </c>
      <c r="Q458" s="97"/>
    </row>
    <row r="459" spans="1:19">
      <c r="A459" s="119"/>
      <c r="B459" s="93"/>
      <c r="C459" s="93"/>
      <c r="D459" s="61"/>
      <c r="E459" s="69" t="s">
        <v>25</v>
      </c>
      <c r="F459" s="23">
        <f t="shared" ref="F459:G463" si="161">H459+J459+L459+N459</f>
        <v>0</v>
      </c>
      <c r="G459" s="23">
        <f t="shared" si="161"/>
        <v>0</v>
      </c>
      <c r="H459" s="23">
        <v>0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4">
        <v>0</v>
      </c>
      <c r="P459" s="98"/>
      <c r="Q459" s="99"/>
    </row>
    <row r="460" spans="1:19">
      <c r="A460" s="119"/>
      <c r="B460" s="93"/>
      <c r="C460" s="93"/>
      <c r="D460" s="61"/>
      <c r="E460" s="69" t="s">
        <v>28</v>
      </c>
      <c r="F460" s="23">
        <f t="shared" si="161"/>
        <v>0</v>
      </c>
      <c r="G460" s="23">
        <f t="shared" si="161"/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4">
        <v>0</v>
      </c>
      <c r="P460" s="98"/>
      <c r="Q460" s="99"/>
      <c r="S460" s="6"/>
    </row>
    <row r="461" spans="1:19">
      <c r="A461" s="119"/>
      <c r="B461" s="93"/>
      <c r="C461" s="93"/>
      <c r="D461" s="61"/>
      <c r="E461" s="69" t="s">
        <v>29</v>
      </c>
      <c r="F461" s="23">
        <f t="shared" si="161"/>
        <v>0</v>
      </c>
      <c r="G461" s="23">
        <f t="shared" si="161"/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4">
        <v>0</v>
      </c>
      <c r="P461" s="98"/>
      <c r="Q461" s="99"/>
    </row>
    <row r="462" spans="1:19">
      <c r="A462" s="119"/>
      <c r="B462" s="93"/>
      <c r="C462" s="93"/>
      <c r="D462" s="61"/>
      <c r="E462" s="69" t="s">
        <v>30</v>
      </c>
      <c r="F462" s="23">
        <f t="shared" si="161"/>
        <v>0</v>
      </c>
      <c r="G462" s="23">
        <f t="shared" si="161"/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4">
        <v>0</v>
      </c>
      <c r="P462" s="98"/>
      <c r="Q462" s="99"/>
    </row>
    <row r="463" spans="1:19">
      <c r="A463" s="119"/>
      <c r="B463" s="93"/>
      <c r="C463" s="93"/>
      <c r="D463" s="61"/>
      <c r="E463" s="69" t="s">
        <v>31</v>
      </c>
      <c r="F463" s="23">
        <f t="shared" si="161"/>
        <v>0</v>
      </c>
      <c r="G463" s="23">
        <f t="shared" si="161"/>
        <v>0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4">
        <v>0</v>
      </c>
      <c r="P463" s="98"/>
      <c r="Q463" s="99"/>
    </row>
    <row r="464" spans="1:19" ht="12.75" customHeight="1">
      <c r="A464" s="118" t="s">
        <v>163</v>
      </c>
      <c r="B464" s="92" t="s">
        <v>164</v>
      </c>
      <c r="C464" s="92"/>
      <c r="D464" s="71"/>
      <c r="E464" s="17" t="s">
        <v>22</v>
      </c>
      <c r="F464" s="19">
        <f t="shared" ref="F464:O464" si="162">SUM(F465:F469)</f>
        <v>0</v>
      </c>
      <c r="G464" s="19">
        <f t="shared" si="162"/>
        <v>0</v>
      </c>
      <c r="H464" s="19">
        <f t="shared" si="162"/>
        <v>0</v>
      </c>
      <c r="I464" s="19">
        <f t="shared" si="162"/>
        <v>0</v>
      </c>
      <c r="J464" s="19">
        <f t="shared" si="162"/>
        <v>0</v>
      </c>
      <c r="K464" s="19">
        <f t="shared" si="162"/>
        <v>0</v>
      </c>
      <c r="L464" s="19">
        <f t="shared" si="162"/>
        <v>0</v>
      </c>
      <c r="M464" s="19">
        <f t="shared" si="162"/>
        <v>0</v>
      </c>
      <c r="N464" s="19">
        <f t="shared" si="162"/>
        <v>0</v>
      </c>
      <c r="O464" s="19">
        <f t="shared" si="162"/>
        <v>0</v>
      </c>
      <c r="P464" s="96" t="s">
        <v>23</v>
      </c>
      <c r="Q464" s="97"/>
    </row>
    <row r="465" spans="1:17">
      <c r="A465" s="119"/>
      <c r="B465" s="93"/>
      <c r="C465" s="93"/>
      <c r="D465" s="61"/>
      <c r="E465" s="69" t="s">
        <v>25</v>
      </c>
      <c r="F465" s="23">
        <f t="shared" ref="F465:G469" si="163">H465+J465+L465+N465</f>
        <v>0</v>
      </c>
      <c r="G465" s="23">
        <f t="shared" si="163"/>
        <v>0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0</v>
      </c>
      <c r="N465" s="23">
        <v>0</v>
      </c>
      <c r="O465" s="24">
        <v>0</v>
      </c>
      <c r="P465" s="98"/>
      <c r="Q465" s="99"/>
    </row>
    <row r="466" spans="1:17">
      <c r="A466" s="119"/>
      <c r="B466" s="93"/>
      <c r="C466" s="93"/>
      <c r="D466" s="61"/>
      <c r="E466" s="58" t="s">
        <v>28</v>
      </c>
      <c r="F466" s="23">
        <f t="shared" si="163"/>
        <v>0</v>
      </c>
      <c r="G466" s="23">
        <f t="shared" si="163"/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98"/>
      <c r="Q466" s="99"/>
    </row>
    <row r="467" spans="1:17">
      <c r="A467" s="119"/>
      <c r="B467" s="93"/>
      <c r="C467" s="93"/>
      <c r="D467" s="61"/>
      <c r="E467" s="69" t="s">
        <v>29</v>
      </c>
      <c r="F467" s="23">
        <f t="shared" si="163"/>
        <v>0</v>
      </c>
      <c r="G467" s="23">
        <f t="shared" si="163"/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4">
        <v>0</v>
      </c>
      <c r="P467" s="98"/>
      <c r="Q467" s="99"/>
    </row>
    <row r="468" spans="1:17">
      <c r="A468" s="119"/>
      <c r="B468" s="93"/>
      <c r="C468" s="93"/>
      <c r="D468" s="61"/>
      <c r="E468" s="69" t="s">
        <v>30</v>
      </c>
      <c r="F468" s="23">
        <f t="shared" si="163"/>
        <v>0</v>
      </c>
      <c r="G468" s="23">
        <f t="shared" si="163"/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4">
        <v>0</v>
      </c>
      <c r="P468" s="98"/>
      <c r="Q468" s="99"/>
    </row>
    <row r="469" spans="1:17">
      <c r="A469" s="119"/>
      <c r="B469" s="93"/>
      <c r="C469" s="93"/>
      <c r="D469" s="61"/>
      <c r="E469" s="69" t="s">
        <v>31</v>
      </c>
      <c r="F469" s="23">
        <f t="shared" si="163"/>
        <v>0</v>
      </c>
      <c r="G469" s="23">
        <f t="shared" si="163"/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4">
        <v>0</v>
      </c>
      <c r="P469" s="98"/>
      <c r="Q469" s="99"/>
    </row>
    <row r="470" spans="1:17" ht="12.75" customHeight="1">
      <c r="A470" s="118" t="s">
        <v>165</v>
      </c>
      <c r="B470" s="92" t="s">
        <v>166</v>
      </c>
      <c r="C470" s="92"/>
      <c r="D470" s="61"/>
      <c r="E470" s="17" t="s">
        <v>22</v>
      </c>
      <c r="F470" s="19">
        <f t="shared" ref="F470:O470" si="164">SUM(F471:F475)</f>
        <v>0</v>
      </c>
      <c r="G470" s="19">
        <f t="shared" si="164"/>
        <v>9.2370555648813024E-14</v>
      </c>
      <c r="H470" s="19">
        <f t="shared" si="164"/>
        <v>0</v>
      </c>
      <c r="I470" s="19">
        <f t="shared" si="164"/>
        <v>9.2370555648813024E-14</v>
      </c>
      <c r="J470" s="19">
        <f t="shared" si="164"/>
        <v>0</v>
      </c>
      <c r="K470" s="19">
        <f t="shared" si="164"/>
        <v>0</v>
      </c>
      <c r="L470" s="19">
        <f t="shared" si="164"/>
        <v>0</v>
      </c>
      <c r="M470" s="19">
        <f t="shared" si="164"/>
        <v>0</v>
      </c>
      <c r="N470" s="19">
        <f t="shared" si="164"/>
        <v>0</v>
      </c>
      <c r="O470" s="19">
        <f t="shared" si="164"/>
        <v>0</v>
      </c>
      <c r="P470" s="96" t="s">
        <v>23</v>
      </c>
      <c r="Q470" s="97"/>
    </row>
    <row r="471" spans="1:17">
      <c r="A471" s="119"/>
      <c r="B471" s="93"/>
      <c r="C471" s="93"/>
      <c r="D471" s="61"/>
      <c r="E471" s="58" t="s">
        <v>25</v>
      </c>
      <c r="F471" s="23">
        <f>H471+J471+L471+N471</f>
        <v>0</v>
      </c>
      <c r="G471" s="23">
        <f t="shared" ref="F471:G476" si="165">I471+K471+M471+O471</f>
        <v>9.2370555648813024E-14</v>
      </c>
      <c r="H471" s="23">
        <v>0</v>
      </c>
      <c r="I471" s="23">
        <f>2300-2250.6-49.4</f>
        <v>9.2370555648813024E-14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4">
        <v>0</v>
      </c>
      <c r="P471" s="98"/>
      <c r="Q471" s="99"/>
    </row>
    <row r="472" spans="1:17">
      <c r="A472" s="119"/>
      <c r="B472" s="93"/>
      <c r="C472" s="93"/>
      <c r="D472" s="61"/>
      <c r="E472" s="69" t="s">
        <v>28</v>
      </c>
      <c r="F472" s="23">
        <f t="shared" si="165"/>
        <v>0</v>
      </c>
      <c r="G472" s="23">
        <f t="shared" si="165"/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4">
        <v>0</v>
      </c>
      <c r="P472" s="98"/>
      <c r="Q472" s="99"/>
    </row>
    <row r="473" spans="1:17">
      <c r="A473" s="119"/>
      <c r="B473" s="93"/>
      <c r="C473" s="93"/>
      <c r="D473" s="61"/>
      <c r="E473" s="69" t="s">
        <v>29</v>
      </c>
      <c r="F473" s="23">
        <f t="shared" si="165"/>
        <v>0</v>
      </c>
      <c r="G473" s="23">
        <f t="shared" si="165"/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4">
        <v>0</v>
      </c>
      <c r="P473" s="98"/>
      <c r="Q473" s="99"/>
    </row>
    <row r="474" spans="1:17">
      <c r="A474" s="119"/>
      <c r="B474" s="93"/>
      <c r="C474" s="93"/>
      <c r="D474" s="61"/>
      <c r="E474" s="69" t="s">
        <v>30</v>
      </c>
      <c r="F474" s="23">
        <f>H474+J474+L474+N474</f>
        <v>0</v>
      </c>
      <c r="G474" s="23">
        <f>I474+K474+M474+O474</f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4">
        <v>0</v>
      </c>
      <c r="P474" s="98"/>
      <c r="Q474" s="99"/>
    </row>
    <row r="475" spans="1:17">
      <c r="A475" s="119"/>
      <c r="B475" s="93"/>
      <c r="C475" s="93"/>
      <c r="D475" s="61"/>
      <c r="E475" s="69" t="s">
        <v>30</v>
      </c>
      <c r="F475" s="23">
        <f t="shared" si="165"/>
        <v>0</v>
      </c>
      <c r="G475" s="23">
        <f t="shared" si="165"/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4">
        <v>0</v>
      </c>
      <c r="P475" s="98"/>
      <c r="Q475" s="99"/>
    </row>
    <row r="476" spans="1:17">
      <c r="A476" s="91"/>
      <c r="B476" s="59"/>
      <c r="C476" s="59"/>
      <c r="D476" s="61" t="s">
        <v>27</v>
      </c>
      <c r="E476" s="69" t="s">
        <v>31</v>
      </c>
      <c r="F476" s="23">
        <f t="shared" si="165"/>
        <v>2000</v>
      </c>
      <c r="G476" s="23">
        <f t="shared" si="165"/>
        <v>0</v>
      </c>
      <c r="H476" s="23">
        <v>2000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4">
        <v>0</v>
      </c>
      <c r="P476" s="57"/>
      <c r="Q476" s="90"/>
    </row>
    <row r="477" spans="1:17" ht="12.75" customHeight="1">
      <c r="A477" s="118" t="s">
        <v>167</v>
      </c>
      <c r="B477" s="92" t="s">
        <v>220</v>
      </c>
      <c r="C477" s="58"/>
      <c r="D477" s="61"/>
      <c r="E477" s="17" t="s">
        <v>22</v>
      </c>
      <c r="F477" s="19">
        <f t="shared" ref="F477:O477" si="166">SUM(F478:F482)</f>
        <v>636.29999999999995</v>
      </c>
      <c r="G477" s="19">
        <f t="shared" si="166"/>
        <v>636.29999999999995</v>
      </c>
      <c r="H477" s="19">
        <f t="shared" si="166"/>
        <v>636.29999999999995</v>
      </c>
      <c r="I477" s="19">
        <f t="shared" si="166"/>
        <v>636.29999999999995</v>
      </c>
      <c r="J477" s="19">
        <f t="shared" si="166"/>
        <v>0</v>
      </c>
      <c r="K477" s="19">
        <f t="shared" si="166"/>
        <v>0</v>
      </c>
      <c r="L477" s="19">
        <f t="shared" si="166"/>
        <v>0</v>
      </c>
      <c r="M477" s="19">
        <f t="shared" si="166"/>
        <v>0</v>
      </c>
      <c r="N477" s="19">
        <f t="shared" si="166"/>
        <v>0</v>
      </c>
      <c r="O477" s="19">
        <f t="shared" si="166"/>
        <v>0</v>
      </c>
      <c r="P477" s="96" t="s">
        <v>23</v>
      </c>
      <c r="Q477" s="97"/>
    </row>
    <row r="478" spans="1:17">
      <c r="A478" s="119"/>
      <c r="B478" s="93"/>
      <c r="C478" s="59"/>
      <c r="D478" s="22"/>
      <c r="E478" s="69" t="s">
        <v>25</v>
      </c>
      <c r="F478" s="23">
        <f t="shared" ref="F478:G482" si="167">H478+J478+L478+N478</f>
        <v>0</v>
      </c>
      <c r="G478" s="23">
        <f t="shared" si="167"/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4">
        <v>0</v>
      </c>
      <c r="P478" s="98"/>
      <c r="Q478" s="99"/>
    </row>
    <row r="479" spans="1:17">
      <c r="A479" s="119"/>
      <c r="B479" s="93"/>
      <c r="C479" s="59" t="s">
        <v>200</v>
      </c>
      <c r="D479" s="61" t="s">
        <v>168</v>
      </c>
      <c r="E479" s="69" t="s">
        <v>28</v>
      </c>
      <c r="F479" s="23">
        <f t="shared" si="167"/>
        <v>521.29999999999995</v>
      </c>
      <c r="G479" s="23">
        <f t="shared" si="167"/>
        <v>521.29999999999995</v>
      </c>
      <c r="H479" s="23">
        <v>521.29999999999995</v>
      </c>
      <c r="I479" s="23">
        <v>521.29999999999995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4">
        <v>0</v>
      </c>
      <c r="P479" s="98"/>
      <c r="Q479" s="99"/>
    </row>
    <row r="480" spans="1:17">
      <c r="A480" s="119"/>
      <c r="B480" s="93"/>
      <c r="C480" s="59" t="s">
        <v>200</v>
      </c>
      <c r="D480" s="61" t="s">
        <v>26</v>
      </c>
      <c r="E480" s="69" t="s">
        <v>29</v>
      </c>
      <c r="F480" s="23">
        <f>H480+J480+L480+N480</f>
        <v>115</v>
      </c>
      <c r="G480" s="23">
        <f>I480+K480+M480+O480</f>
        <v>115</v>
      </c>
      <c r="H480" s="23">
        <f>500-385</f>
        <v>115</v>
      </c>
      <c r="I480" s="23">
        <f>500-385</f>
        <v>115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98"/>
      <c r="Q480" s="99"/>
    </row>
    <row r="481" spans="1:17">
      <c r="A481" s="119"/>
      <c r="B481" s="93"/>
      <c r="C481" s="59"/>
      <c r="D481" s="61"/>
      <c r="E481" s="69" t="s">
        <v>30</v>
      </c>
      <c r="F481" s="23">
        <f t="shared" si="167"/>
        <v>0</v>
      </c>
      <c r="G481" s="23">
        <f t="shared" si="167"/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4">
        <v>0</v>
      </c>
      <c r="P481" s="98"/>
      <c r="Q481" s="99"/>
    </row>
    <row r="482" spans="1:17">
      <c r="A482" s="119"/>
      <c r="B482" s="93"/>
      <c r="C482" s="59"/>
      <c r="D482" s="61"/>
      <c r="E482" s="69" t="s">
        <v>31</v>
      </c>
      <c r="F482" s="23">
        <f t="shared" si="167"/>
        <v>0</v>
      </c>
      <c r="G482" s="23">
        <f t="shared" si="167"/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4">
        <v>0</v>
      </c>
      <c r="P482" s="98"/>
      <c r="Q482" s="99"/>
    </row>
    <row r="483" spans="1:17" ht="12.75" customHeight="1">
      <c r="A483" s="118" t="s">
        <v>169</v>
      </c>
      <c r="B483" s="92" t="s">
        <v>170</v>
      </c>
      <c r="C483" s="74"/>
      <c r="D483" s="69"/>
      <c r="E483" s="17" t="s">
        <v>22</v>
      </c>
      <c r="F483" s="19">
        <f t="shared" ref="F483:O483" si="168">SUM(F484:F488)</f>
        <v>14775</v>
      </c>
      <c r="G483" s="19">
        <f t="shared" si="168"/>
        <v>775</v>
      </c>
      <c r="H483" s="19">
        <f t="shared" si="168"/>
        <v>14775</v>
      </c>
      <c r="I483" s="19">
        <f t="shared" si="168"/>
        <v>775</v>
      </c>
      <c r="J483" s="19">
        <f t="shared" si="168"/>
        <v>0</v>
      </c>
      <c r="K483" s="19">
        <f t="shared" si="168"/>
        <v>0</v>
      </c>
      <c r="L483" s="19">
        <f t="shared" si="168"/>
        <v>0</v>
      </c>
      <c r="M483" s="19">
        <f t="shared" si="168"/>
        <v>0</v>
      </c>
      <c r="N483" s="19">
        <f t="shared" si="168"/>
        <v>0</v>
      </c>
      <c r="O483" s="19">
        <f t="shared" si="168"/>
        <v>0</v>
      </c>
      <c r="P483" s="96" t="s">
        <v>23</v>
      </c>
      <c r="Q483" s="97"/>
    </row>
    <row r="484" spans="1:17">
      <c r="A484" s="119"/>
      <c r="B484" s="93"/>
      <c r="C484" s="74"/>
      <c r="D484" s="69"/>
      <c r="E484" s="58" t="s">
        <v>25</v>
      </c>
      <c r="F484" s="23">
        <f t="shared" ref="F484:G488" si="169">H484+J484+L484+N484</f>
        <v>0</v>
      </c>
      <c r="G484" s="23">
        <f t="shared" si="169"/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4">
        <v>0</v>
      </c>
      <c r="P484" s="98"/>
      <c r="Q484" s="99"/>
    </row>
    <row r="485" spans="1:17">
      <c r="A485" s="119"/>
      <c r="B485" s="93"/>
      <c r="C485" s="3"/>
      <c r="D485" s="27"/>
      <c r="E485" s="69" t="s">
        <v>28</v>
      </c>
      <c r="F485" s="23">
        <f t="shared" si="169"/>
        <v>0</v>
      </c>
      <c r="G485" s="23">
        <f t="shared" si="169"/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4">
        <v>0</v>
      </c>
      <c r="P485" s="98"/>
      <c r="Q485" s="99"/>
    </row>
    <row r="486" spans="1:17">
      <c r="A486" s="119"/>
      <c r="B486" s="93"/>
      <c r="C486" s="70" t="s">
        <v>200</v>
      </c>
      <c r="D486" s="69" t="s">
        <v>184</v>
      </c>
      <c r="E486" s="69" t="s">
        <v>29</v>
      </c>
      <c r="F486" s="23">
        <f t="shared" si="169"/>
        <v>775</v>
      </c>
      <c r="G486" s="23">
        <f t="shared" si="169"/>
        <v>775</v>
      </c>
      <c r="H486" s="23">
        <v>775</v>
      </c>
      <c r="I486" s="23">
        <v>775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4">
        <v>0</v>
      </c>
      <c r="P486" s="98"/>
      <c r="Q486" s="99"/>
    </row>
    <row r="487" spans="1:17">
      <c r="A487" s="119"/>
      <c r="B487" s="93"/>
      <c r="C487" s="74"/>
      <c r="D487" s="69" t="s">
        <v>26</v>
      </c>
      <c r="E487" s="69" t="s">
        <v>30</v>
      </c>
      <c r="F487" s="23">
        <f t="shared" si="169"/>
        <v>0</v>
      </c>
      <c r="G487" s="23">
        <f t="shared" si="169"/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4">
        <v>0</v>
      </c>
      <c r="P487" s="98"/>
      <c r="Q487" s="99"/>
    </row>
    <row r="488" spans="1:17">
      <c r="A488" s="119"/>
      <c r="B488" s="93"/>
      <c r="C488" s="26"/>
      <c r="D488" s="61"/>
      <c r="E488" s="69" t="s">
        <v>31</v>
      </c>
      <c r="F488" s="23">
        <f t="shared" si="169"/>
        <v>14000</v>
      </c>
      <c r="G488" s="23">
        <f t="shared" si="169"/>
        <v>0</v>
      </c>
      <c r="H488" s="23">
        <v>14000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4">
        <v>0</v>
      </c>
      <c r="P488" s="98"/>
      <c r="Q488" s="99"/>
    </row>
    <row r="489" spans="1:17" ht="12.75" customHeight="1">
      <c r="A489" s="118" t="s">
        <v>171</v>
      </c>
      <c r="B489" s="92" t="s">
        <v>172</v>
      </c>
      <c r="C489" s="58"/>
      <c r="D489" s="61"/>
      <c r="E489" s="17" t="s">
        <v>22</v>
      </c>
      <c r="F489" s="19">
        <f t="shared" ref="F489:O489" si="170">SUM(F490:F495)</f>
        <v>2800</v>
      </c>
      <c r="G489" s="19">
        <f t="shared" si="170"/>
        <v>2800</v>
      </c>
      <c r="H489" s="19">
        <f t="shared" si="170"/>
        <v>2800</v>
      </c>
      <c r="I489" s="19">
        <f t="shared" si="170"/>
        <v>2800</v>
      </c>
      <c r="J489" s="19">
        <f t="shared" si="170"/>
        <v>0</v>
      </c>
      <c r="K489" s="19">
        <f t="shared" si="170"/>
        <v>0</v>
      </c>
      <c r="L489" s="19">
        <f t="shared" si="170"/>
        <v>0</v>
      </c>
      <c r="M489" s="19">
        <f t="shared" si="170"/>
        <v>0</v>
      </c>
      <c r="N489" s="19">
        <f t="shared" si="170"/>
        <v>0</v>
      </c>
      <c r="O489" s="19">
        <f t="shared" si="170"/>
        <v>0</v>
      </c>
      <c r="P489" s="96" t="s">
        <v>23</v>
      </c>
      <c r="Q489" s="97"/>
    </row>
    <row r="490" spans="1:17">
      <c r="A490" s="119"/>
      <c r="B490" s="93"/>
      <c r="C490" s="59"/>
      <c r="D490" s="61"/>
      <c r="E490" s="69" t="s">
        <v>25</v>
      </c>
      <c r="F490" s="23">
        <f t="shared" ref="F490:G495" si="171">H490+J490+L490+N490</f>
        <v>0</v>
      </c>
      <c r="G490" s="23">
        <f t="shared" si="171"/>
        <v>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4">
        <v>0</v>
      </c>
      <c r="P490" s="98"/>
      <c r="Q490" s="99"/>
    </row>
    <row r="491" spans="1:17">
      <c r="A491" s="119"/>
      <c r="B491" s="93"/>
      <c r="C491" s="59"/>
      <c r="D491" s="61"/>
      <c r="E491" s="69" t="s">
        <v>28</v>
      </c>
      <c r="F491" s="23">
        <f t="shared" si="171"/>
        <v>0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>
        <v>0</v>
      </c>
      <c r="N491" s="23">
        <v>0</v>
      </c>
      <c r="O491" s="24">
        <v>0</v>
      </c>
      <c r="P491" s="98"/>
      <c r="Q491" s="99"/>
    </row>
    <row r="492" spans="1:17">
      <c r="A492" s="119"/>
      <c r="B492" s="93"/>
      <c r="C492" s="59" t="s">
        <v>200</v>
      </c>
      <c r="D492" s="61" t="s">
        <v>184</v>
      </c>
      <c r="E492" s="69" t="s">
        <v>28</v>
      </c>
      <c r="F492" s="23">
        <f>H492+J492+L492+N492</f>
        <v>2800</v>
      </c>
      <c r="G492" s="23">
        <f>I492+K492+M492+O492</f>
        <v>2800</v>
      </c>
      <c r="H492" s="23">
        <v>2800</v>
      </c>
      <c r="I492" s="23">
        <v>2800</v>
      </c>
      <c r="J492" s="23">
        <v>0</v>
      </c>
      <c r="K492" s="23">
        <v>0</v>
      </c>
      <c r="L492" s="23">
        <v>0</v>
      </c>
      <c r="M492" s="23">
        <v>0</v>
      </c>
      <c r="N492" s="23">
        <v>0</v>
      </c>
      <c r="O492" s="24">
        <v>0</v>
      </c>
      <c r="P492" s="98"/>
      <c r="Q492" s="99"/>
    </row>
    <row r="493" spans="1:17">
      <c r="A493" s="119"/>
      <c r="B493" s="93"/>
      <c r="C493" s="59"/>
      <c r="D493" s="61"/>
      <c r="E493" s="69" t="s">
        <v>29</v>
      </c>
      <c r="F493" s="23">
        <f t="shared" si="171"/>
        <v>0</v>
      </c>
      <c r="G493" s="23">
        <f t="shared" si="171"/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4">
        <v>0</v>
      </c>
      <c r="P493" s="98"/>
      <c r="Q493" s="99"/>
    </row>
    <row r="494" spans="1:17">
      <c r="A494" s="119"/>
      <c r="B494" s="93"/>
      <c r="C494" s="59"/>
      <c r="D494" s="61"/>
      <c r="E494" s="69" t="s">
        <v>30</v>
      </c>
      <c r="F494" s="23">
        <f t="shared" si="171"/>
        <v>0</v>
      </c>
      <c r="G494" s="23">
        <f t="shared" si="171"/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4">
        <v>0</v>
      </c>
      <c r="P494" s="98"/>
      <c r="Q494" s="99"/>
    </row>
    <row r="495" spans="1:17">
      <c r="A495" s="119"/>
      <c r="B495" s="93"/>
      <c r="C495" s="59"/>
      <c r="D495" s="61"/>
      <c r="E495" s="69" t="s">
        <v>31</v>
      </c>
      <c r="F495" s="23">
        <f t="shared" si="171"/>
        <v>0</v>
      </c>
      <c r="G495" s="23">
        <f t="shared" si="171"/>
        <v>0</v>
      </c>
      <c r="H495" s="23">
        <v>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4">
        <v>0</v>
      </c>
      <c r="P495" s="98"/>
      <c r="Q495" s="99"/>
    </row>
    <row r="496" spans="1:17" ht="12.75" customHeight="1">
      <c r="A496" s="118" t="s">
        <v>173</v>
      </c>
      <c r="B496" s="92" t="s">
        <v>198</v>
      </c>
      <c r="C496" s="25"/>
      <c r="D496" s="61"/>
      <c r="E496" s="17" t="s">
        <v>22</v>
      </c>
      <c r="F496" s="19">
        <f t="shared" ref="F496:O496" si="172">SUM(F497:F501)</f>
        <v>35010</v>
      </c>
      <c r="G496" s="19">
        <f t="shared" si="172"/>
        <v>35010</v>
      </c>
      <c r="H496" s="19">
        <f t="shared" si="172"/>
        <v>35010</v>
      </c>
      <c r="I496" s="19">
        <f t="shared" si="172"/>
        <v>35010</v>
      </c>
      <c r="J496" s="19">
        <f t="shared" si="172"/>
        <v>0</v>
      </c>
      <c r="K496" s="19">
        <f t="shared" si="172"/>
        <v>0</v>
      </c>
      <c r="L496" s="19">
        <f t="shared" si="172"/>
        <v>0</v>
      </c>
      <c r="M496" s="19">
        <f t="shared" si="172"/>
        <v>0</v>
      </c>
      <c r="N496" s="19">
        <f t="shared" si="172"/>
        <v>0</v>
      </c>
      <c r="O496" s="19">
        <f t="shared" si="172"/>
        <v>0</v>
      </c>
      <c r="P496" s="96" t="s">
        <v>196</v>
      </c>
      <c r="Q496" s="97"/>
    </row>
    <row r="497" spans="1:20">
      <c r="A497" s="119"/>
      <c r="B497" s="93"/>
      <c r="C497" s="26"/>
      <c r="D497" s="61"/>
      <c r="E497" s="58" t="s">
        <v>25</v>
      </c>
      <c r="F497" s="23">
        <f>H497+J497+L497+N497</f>
        <v>0</v>
      </c>
      <c r="G497" s="23">
        <f t="shared" ref="F497:G501" si="173">I497+K497+M497+O497</f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4">
        <v>0</v>
      </c>
      <c r="P497" s="98"/>
      <c r="Q497" s="99"/>
    </row>
    <row r="498" spans="1:20">
      <c r="A498" s="119"/>
      <c r="B498" s="93"/>
      <c r="C498" s="31" t="s">
        <v>204</v>
      </c>
      <c r="D498" s="61" t="s">
        <v>175</v>
      </c>
      <c r="E498" s="69" t="s">
        <v>28</v>
      </c>
      <c r="F498" s="23">
        <f t="shared" si="173"/>
        <v>35010</v>
      </c>
      <c r="G498" s="23">
        <f t="shared" si="173"/>
        <v>35010</v>
      </c>
      <c r="H498" s="23">
        <v>35010</v>
      </c>
      <c r="I498" s="23">
        <v>35010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4">
        <v>0</v>
      </c>
      <c r="P498" s="98"/>
      <c r="Q498" s="99"/>
    </row>
    <row r="499" spans="1:20">
      <c r="A499" s="119"/>
      <c r="B499" s="93"/>
      <c r="C499" s="26"/>
      <c r="D499" s="61"/>
      <c r="E499" s="69" t="s">
        <v>29</v>
      </c>
      <c r="F499" s="23">
        <f>H499+J499+L499+N499</f>
        <v>0</v>
      </c>
      <c r="G499" s="23">
        <f t="shared" si="173"/>
        <v>0</v>
      </c>
      <c r="H499" s="23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4">
        <v>0</v>
      </c>
      <c r="P499" s="98"/>
      <c r="Q499" s="99"/>
    </row>
    <row r="500" spans="1:20">
      <c r="A500" s="119"/>
      <c r="B500" s="93"/>
      <c r="C500" s="26"/>
      <c r="D500" s="61"/>
      <c r="E500" s="69" t="s">
        <v>30</v>
      </c>
      <c r="F500" s="23">
        <f>H500+J500+L500+N500</f>
        <v>0</v>
      </c>
      <c r="G500" s="23">
        <f t="shared" si="173"/>
        <v>0</v>
      </c>
      <c r="H500" s="23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4">
        <v>0</v>
      </c>
      <c r="P500" s="98"/>
      <c r="Q500" s="99"/>
    </row>
    <row r="501" spans="1:20">
      <c r="A501" s="119"/>
      <c r="B501" s="93"/>
      <c r="C501" s="26"/>
      <c r="D501" s="61"/>
      <c r="E501" s="69" t="s">
        <v>31</v>
      </c>
      <c r="F501" s="23">
        <f>H501+J501+L501+N501</f>
        <v>0</v>
      </c>
      <c r="G501" s="23">
        <f t="shared" si="173"/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4">
        <v>0</v>
      </c>
      <c r="P501" s="98"/>
      <c r="Q501" s="99"/>
      <c r="T501" s="7">
        <f>I498+I504</f>
        <v>71320</v>
      </c>
    </row>
    <row r="502" spans="1:20" ht="12.75" customHeight="1">
      <c r="A502" s="118" t="s">
        <v>197</v>
      </c>
      <c r="B502" s="92" t="s">
        <v>174</v>
      </c>
      <c r="C502" s="25"/>
      <c r="D502" s="61"/>
      <c r="E502" s="17" t="s">
        <v>22</v>
      </c>
      <c r="F502" s="19">
        <f t="shared" ref="F502:O502" si="174">SUM(F503:F507)</f>
        <v>73285.2</v>
      </c>
      <c r="G502" s="19">
        <f t="shared" si="174"/>
        <v>73285.2</v>
      </c>
      <c r="H502" s="19">
        <f t="shared" si="174"/>
        <v>54985.2</v>
      </c>
      <c r="I502" s="19">
        <f t="shared" si="174"/>
        <v>54985.2</v>
      </c>
      <c r="J502" s="19">
        <f t="shared" si="174"/>
        <v>0</v>
      </c>
      <c r="K502" s="19">
        <f t="shared" si="174"/>
        <v>0</v>
      </c>
      <c r="L502" s="19">
        <f t="shared" si="174"/>
        <v>18300</v>
      </c>
      <c r="M502" s="19">
        <f t="shared" si="174"/>
        <v>18300</v>
      </c>
      <c r="N502" s="19">
        <f t="shared" si="174"/>
        <v>0</v>
      </c>
      <c r="O502" s="19">
        <f t="shared" si="174"/>
        <v>0</v>
      </c>
      <c r="P502" s="96" t="s">
        <v>196</v>
      </c>
      <c r="Q502" s="97"/>
    </row>
    <row r="503" spans="1:20">
      <c r="A503" s="119"/>
      <c r="B503" s="93"/>
      <c r="C503" s="26"/>
      <c r="D503" s="61"/>
      <c r="E503" s="58" t="s">
        <v>25</v>
      </c>
      <c r="F503" s="23">
        <f t="shared" ref="F503:G507" si="175">H503+J503+L503+N503</f>
        <v>0</v>
      </c>
      <c r="G503" s="23">
        <f>I503+K503+M503+O503</f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4">
        <v>0</v>
      </c>
      <c r="P503" s="98"/>
      <c r="Q503" s="99"/>
    </row>
    <row r="504" spans="1:20">
      <c r="A504" s="119"/>
      <c r="B504" s="93"/>
      <c r="C504" s="26" t="s">
        <v>204</v>
      </c>
      <c r="D504" s="61" t="s">
        <v>175</v>
      </c>
      <c r="E504" s="69" t="s">
        <v>28</v>
      </c>
      <c r="F504" s="23">
        <f>H504+J504+L504+N504</f>
        <v>36310</v>
      </c>
      <c r="G504" s="23">
        <f>I504+K504+M504+O504</f>
        <v>36310</v>
      </c>
      <c r="H504" s="23">
        <v>36310</v>
      </c>
      <c r="I504" s="23">
        <v>36310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4">
        <v>0</v>
      </c>
      <c r="P504" s="98"/>
      <c r="Q504" s="99"/>
    </row>
    <row r="505" spans="1:20">
      <c r="A505" s="119"/>
      <c r="B505" s="93"/>
      <c r="C505" s="26"/>
      <c r="D505" s="61" t="s">
        <v>175</v>
      </c>
      <c r="E505" s="69" t="s">
        <v>29</v>
      </c>
      <c r="F505" s="23">
        <f t="shared" si="175"/>
        <v>36975.199999999997</v>
      </c>
      <c r="G505" s="23">
        <f t="shared" si="175"/>
        <v>36975.199999999997</v>
      </c>
      <c r="H505" s="23">
        <v>18675.2</v>
      </c>
      <c r="I505" s="23">
        <v>18675.2</v>
      </c>
      <c r="J505" s="23">
        <v>0</v>
      </c>
      <c r="K505" s="23">
        <v>0</v>
      </c>
      <c r="L505" s="23">
        <v>18300</v>
      </c>
      <c r="M505" s="23">
        <v>18300</v>
      </c>
      <c r="N505" s="23">
        <v>0</v>
      </c>
      <c r="O505" s="24">
        <v>0</v>
      </c>
      <c r="P505" s="98"/>
      <c r="Q505" s="99"/>
    </row>
    <row r="506" spans="1:20">
      <c r="A506" s="119"/>
      <c r="B506" s="93"/>
      <c r="C506" s="26"/>
      <c r="D506" s="61"/>
      <c r="E506" s="69" t="s">
        <v>30</v>
      </c>
      <c r="F506" s="23">
        <f t="shared" si="175"/>
        <v>0</v>
      </c>
      <c r="G506" s="23">
        <f t="shared" si="175"/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4">
        <v>0</v>
      </c>
      <c r="P506" s="98"/>
      <c r="Q506" s="99"/>
    </row>
    <row r="507" spans="1:20">
      <c r="A507" s="119"/>
      <c r="B507" s="93"/>
      <c r="C507" s="26"/>
      <c r="D507" s="61"/>
      <c r="E507" s="69" t="s">
        <v>31</v>
      </c>
      <c r="F507" s="23">
        <f t="shared" si="175"/>
        <v>0</v>
      </c>
      <c r="G507" s="23">
        <f t="shared" si="175"/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4">
        <v>0</v>
      </c>
      <c r="P507" s="98"/>
      <c r="Q507" s="99"/>
    </row>
    <row r="508" spans="1:20" ht="12.75" customHeight="1">
      <c r="A508" s="124" t="s">
        <v>188</v>
      </c>
      <c r="B508" s="142" t="s">
        <v>209</v>
      </c>
      <c r="C508" s="142"/>
      <c r="D508" s="61"/>
      <c r="E508" s="17" t="s">
        <v>22</v>
      </c>
      <c r="F508" s="19">
        <f t="shared" ref="F508:O508" si="176">SUM(F509:F513)</f>
        <v>0</v>
      </c>
      <c r="G508" s="19">
        <f t="shared" si="176"/>
        <v>0</v>
      </c>
      <c r="H508" s="19">
        <f t="shared" si="176"/>
        <v>0</v>
      </c>
      <c r="I508" s="19">
        <f t="shared" si="176"/>
        <v>0</v>
      </c>
      <c r="J508" s="19">
        <f t="shared" si="176"/>
        <v>0</v>
      </c>
      <c r="K508" s="19">
        <f t="shared" si="176"/>
        <v>0</v>
      </c>
      <c r="L508" s="19">
        <f t="shared" si="176"/>
        <v>0</v>
      </c>
      <c r="M508" s="19">
        <f t="shared" si="176"/>
        <v>0</v>
      </c>
      <c r="N508" s="19">
        <f t="shared" si="176"/>
        <v>0</v>
      </c>
      <c r="O508" s="19">
        <f t="shared" si="176"/>
        <v>0</v>
      </c>
      <c r="P508" s="96" t="s">
        <v>23</v>
      </c>
      <c r="Q508" s="97"/>
    </row>
    <row r="509" spans="1:20">
      <c r="A509" s="124"/>
      <c r="B509" s="142"/>
      <c r="C509" s="142"/>
      <c r="D509" s="61"/>
      <c r="E509" s="58" t="s">
        <v>25</v>
      </c>
      <c r="F509" s="23">
        <f t="shared" ref="F509:G513" si="177">H509+J509+L509+N509</f>
        <v>0</v>
      </c>
      <c r="G509" s="23">
        <f t="shared" si="177"/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4">
        <v>0</v>
      </c>
      <c r="P509" s="98"/>
      <c r="Q509" s="99"/>
    </row>
    <row r="510" spans="1:20">
      <c r="A510" s="124"/>
      <c r="B510" s="142"/>
      <c r="C510" s="142"/>
      <c r="D510" s="61"/>
      <c r="E510" s="69" t="s">
        <v>28</v>
      </c>
      <c r="F510" s="23">
        <f t="shared" si="177"/>
        <v>0</v>
      </c>
      <c r="G510" s="23">
        <f t="shared" si="177"/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4">
        <v>0</v>
      </c>
      <c r="P510" s="98"/>
      <c r="Q510" s="99"/>
    </row>
    <row r="511" spans="1:20">
      <c r="A511" s="124"/>
      <c r="B511" s="142"/>
      <c r="C511" s="142"/>
      <c r="D511" s="61"/>
      <c r="E511" s="69" t="s">
        <v>29</v>
      </c>
      <c r="F511" s="23">
        <f t="shared" si="177"/>
        <v>0</v>
      </c>
      <c r="G511" s="23">
        <f t="shared" si="177"/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4">
        <v>0</v>
      </c>
      <c r="P511" s="98"/>
      <c r="Q511" s="99"/>
    </row>
    <row r="512" spans="1:20">
      <c r="A512" s="124"/>
      <c r="B512" s="142"/>
      <c r="C512" s="142"/>
      <c r="D512" s="61"/>
      <c r="E512" s="69" t="s">
        <v>30</v>
      </c>
      <c r="F512" s="23">
        <f t="shared" si="177"/>
        <v>0</v>
      </c>
      <c r="G512" s="23">
        <f t="shared" si="177"/>
        <v>0</v>
      </c>
      <c r="H512" s="23">
        <v>0</v>
      </c>
      <c r="I512" s="23">
        <v>0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4">
        <v>0</v>
      </c>
      <c r="P512" s="98"/>
      <c r="Q512" s="99"/>
    </row>
    <row r="513" spans="1:52">
      <c r="A513" s="124"/>
      <c r="B513" s="142"/>
      <c r="C513" s="142"/>
      <c r="D513" s="61"/>
      <c r="E513" s="69" t="s">
        <v>31</v>
      </c>
      <c r="F513" s="23">
        <f t="shared" si="177"/>
        <v>0</v>
      </c>
      <c r="G513" s="23">
        <f t="shared" si="177"/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4">
        <v>0</v>
      </c>
      <c r="P513" s="98"/>
      <c r="Q513" s="99"/>
    </row>
    <row r="514" spans="1:52" s="84" customFormat="1" ht="12.75" customHeight="1">
      <c r="A514" s="189" t="s">
        <v>226</v>
      </c>
      <c r="B514" s="184" t="s">
        <v>227</v>
      </c>
      <c r="C514" s="184"/>
      <c r="D514" s="79"/>
      <c r="E514" s="80" t="s">
        <v>22</v>
      </c>
      <c r="F514" s="81">
        <f t="shared" ref="F514:O514" si="178">SUM(F515:F519)</f>
        <v>100000</v>
      </c>
      <c r="G514" s="81">
        <f t="shared" si="178"/>
        <v>0</v>
      </c>
      <c r="H514" s="81">
        <f t="shared" si="178"/>
        <v>100000</v>
      </c>
      <c r="I514" s="81">
        <f t="shared" si="178"/>
        <v>0</v>
      </c>
      <c r="J514" s="81">
        <f t="shared" si="178"/>
        <v>0</v>
      </c>
      <c r="K514" s="81">
        <f t="shared" si="178"/>
        <v>0</v>
      </c>
      <c r="L514" s="81">
        <f t="shared" si="178"/>
        <v>0</v>
      </c>
      <c r="M514" s="81">
        <f t="shared" si="178"/>
        <v>0</v>
      </c>
      <c r="N514" s="81">
        <f t="shared" si="178"/>
        <v>0</v>
      </c>
      <c r="O514" s="81">
        <f t="shared" si="178"/>
        <v>0</v>
      </c>
      <c r="P514" s="185" t="s">
        <v>23</v>
      </c>
      <c r="Q514" s="186"/>
      <c r="R514" s="82"/>
      <c r="S514" s="82"/>
      <c r="T514" s="82"/>
      <c r="U514" s="82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</row>
    <row r="515" spans="1:52" s="84" customFormat="1">
      <c r="A515" s="189"/>
      <c r="B515" s="184"/>
      <c r="C515" s="184"/>
      <c r="D515" s="79"/>
      <c r="E515" s="85" t="s">
        <v>25</v>
      </c>
      <c r="F515" s="78">
        <f t="shared" ref="F515:G519" si="179">H515+J515+L515+N515</f>
        <v>0</v>
      </c>
      <c r="G515" s="78">
        <f t="shared" si="179"/>
        <v>0</v>
      </c>
      <c r="H515" s="78">
        <v>0</v>
      </c>
      <c r="I515" s="78">
        <v>0</v>
      </c>
      <c r="J515" s="78">
        <v>0</v>
      </c>
      <c r="K515" s="78">
        <v>0</v>
      </c>
      <c r="L515" s="78">
        <v>0</v>
      </c>
      <c r="M515" s="78">
        <v>0</v>
      </c>
      <c r="N515" s="78">
        <v>0</v>
      </c>
      <c r="O515" s="86">
        <v>0</v>
      </c>
      <c r="P515" s="187"/>
      <c r="Q515" s="188"/>
      <c r="R515" s="82"/>
      <c r="S515" s="82"/>
      <c r="T515" s="82"/>
      <c r="U515" s="82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</row>
    <row r="516" spans="1:52" s="84" customFormat="1">
      <c r="A516" s="189"/>
      <c r="B516" s="184"/>
      <c r="C516" s="184"/>
      <c r="D516" s="79"/>
      <c r="E516" s="87" t="s">
        <v>28</v>
      </c>
      <c r="F516" s="78">
        <f t="shared" si="179"/>
        <v>0</v>
      </c>
      <c r="G516" s="78">
        <f t="shared" si="179"/>
        <v>0</v>
      </c>
      <c r="H516" s="78">
        <v>0</v>
      </c>
      <c r="I516" s="78">
        <v>0</v>
      </c>
      <c r="J516" s="78">
        <v>0</v>
      </c>
      <c r="K516" s="78">
        <v>0</v>
      </c>
      <c r="L516" s="78">
        <v>0</v>
      </c>
      <c r="M516" s="78">
        <v>0</v>
      </c>
      <c r="N516" s="78">
        <v>0</v>
      </c>
      <c r="O516" s="86">
        <v>0</v>
      </c>
      <c r="P516" s="187"/>
      <c r="Q516" s="188"/>
      <c r="R516" s="82"/>
      <c r="S516" s="82"/>
      <c r="T516" s="82"/>
      <c r="U516" s="82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</row>
    <row r="517" spans="1:52" s="84" customFormat="1">
      <c r="A517" s="189"/>
      <c r="B517" s="184"/>
      <c r="C517" s="184"/>
      <c r="D517" s="79"/>
      <c r="E517" s="87" t="s">
        <v>29</v>
      </c>
      <c r="F517" s="78">
        <f t="shared" si="179"/>
        <v>0</v>
      </c>
      <c r="G517" s="78">
        <f t="shared" si="179"/>
        <v>0</v>
      </c>
      <c r="H517" s="78">
        <v>0</v>
      </c>
      <c r="I517" s="78">
        <v>0</v>
      </c>
      <c r="J517" s="78">
        <v>0</v>
      </c>
      <c r="K517" s="78">
        <v>0</v>
      </c>
      <c r="L517" s="78">
        <v>0</v>
      </c>
      <c r="M517" s="78">
        <v>0</v>
      </c>
      <c r="N517" s="78">
        <v>0</v>
      </c>
      <c r="O517" s="86">
        <v>0</v>
      </c>
      <c r="P517" s="187"/>
      <c r="Q517" s="188"/>
      <c r="R517" s="82"/>
      <c r="S517" s="82"/>
      <c r="T517" s="82"/>
      <c r="U517" s="82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</row>
    <row r="518" spans="1:52" s="84" customFormat="1">
      <c r="A518" s="189"/>
      <c r="B518" s="184"/>
      <c r="C518" s="184"/>
      <c r="D518" s="79" t="s">
        <v>26</v>
      </c>
      <c r="E518" s="87" t="s">
        <v>30</v>
      </c>
      <c r="F518" s="78">
        <f t="shared" si="179"/>
        <v>100000</v>
      </c>
      <c r="G518" s="78">
        <f t="shared" si="179"/>
        <v>0</v>
      </c>
      <c r="H518" s="78">
        <v>100000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86">
        <v>0</v>
      </c>
      <c r="P518" s="187"/>
      <c r="Q518" s="188"/>
      <c r="R518" s="82"/>
      <c r="S518" s="82"/>
      <c r="T518" s="82"/>
      <c r="U518" s="82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/>
      <c r="AX518" s="83"/>
      <c r="AY518" s="83"/>
      <c r="AZ518" s="83"/>
    </row>
    <row r="519" spans="1:52" s="84" customFormat="1">
      <c r="A519" s="189"/>
      <c r="B519" s="184"/>
      <c r="C519" s="184"/>
      <c r="D519" s="79"/>
      <c r="E519" s="87" t="s">
        <v>31</v>
      </c>
      <c r="F519" s="78">
        <f t="shared" si="179"/>
        <v>0</v>
      </c>
      <c r="G519" s="78">
        <f t="shared" si="179"/>
        <v>0</v>
      </c>
      <c r="H519" s="78">
        <v>0</v>
      </c>
      <c r="I519" s="78">
        <v>0</v>
      </c>
      <c r="J519" s="78">
        <v>0</v>
      </c>
      <c r="K519" s="78">
        <v>0</v>
      </c>
      <c r="L519" s="78">
        <v>0</v>
      </c>
      <c r="M519" s="78">
        <v>0</v>
      </c>
      <c r="N519" s="78">
        <v>0</v>
      </c>
      <c r="O519" s="86">
        <v>0</v>
      </c>
      <c r="P519" s="187"/>
      <c r="Q519" s="188"/>
      <c r="R519" s="82"/>
      <c r="S519" s="82"/>
      <c r="T519" s="82"/>
      <c r="U519" s="82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  <c r="AX519" s="83"/>
      <c r="AY519" s="83"/>
      <c r="AZ519" s="83"/>
    </row>
    <row r="520" spans="1:52" s="37" customFormat="1" ht="13.5">
      <c r="A520" s="190" t="s">
        <v>176</v>
      </c>
      <c r="B520" s="191"/>
      <c r="C520" s="191"/>
      <c r="D520" s="192"/>
      <c r="E520" s="49" t="s">
        <v>22</v>
      </c>
      <c r="F520" s="29">
        <f t="shared" ref="F520:O520" si="180">SUM(F521:F525)</f>
        <v>265438.8</v>
      </c>
      <c r="G520" s="29">
        <f>SUM(G521:G525)</f>
        <v>126490.6</v>
      </c>
      <c r="H520" s="29">
        <f t="shared" si="180"/>
        <v>247138.8</v>
      </c>
      <c r="I520" s="29">
        <f t="shared" si="180"/>
        <v>108190.6</v>
      </c>
      <c r="J520" s="29">
        <f t="shared" si="180"/>
        <v>0</v>
      </c>
      <c r="K520" s="29">
        <f t="shared" si="180"/>
        <v>0</v>
      </c>
      <c r="L520" s="29">
        <f t="shared" si="180"/>
        <v>18300</v>
      </c>
      <c r="M520" s="29">
        <f t="shared" si="180"/>
        <v>18300</v>
      </c>
      <c r="N520" s="29">
        <f t="shared" si="180"/>
        <v>0</v>
      </c>
      <c r="O520" s="29">
        <f t="shared" si="180"/>
        <v>0</v>
      </c>
      <c r="P520" s="106"/>
      <c r="Q520" s="108"/>
      <c r="R520" s="35"/>
      <c r="S520" s="35"/>
      <c r="T520" s="35"/>
      <c r="U520" s="35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</row>
    <row r="521" spans="1:52" s="37" customFormat="1" ht="13.5">
      <c r="A521" s="193"/>
      <c r="B521" s="194"/>
      <c r="C521" s="194"/>
      <c r="D521" s="195"/>
      <c r="E521" s="49" t="s">
        <v>25</v>
      </c>
      <c r="F521" s="29">
        <f t="shared" ref="F521:G525" si="181">H521+J521+L521+N521</f>
        <v>13984.1</v>
      </c>
      <c r="G521" s="29">
        <f t="shared" si="181"/>
        <v>13984.1</v>
      </c>
      <c r="H521" s="29">
        <f t="shared" ref="H521:O521" si="182">H411+H417+H423+H429+H435+H441+H447+H453+H459+H465+H471+H478+H484+H490+H503</f>
        <v>13984.1</v>
      </c>
      <c r="I521" s="29">
        <f t="shared" si="182"/>
        <v>13984.1</v>
      </c>
      <c r="J521" s="29">
        <f t="shared" si="182"/>
        <v>0</v>
      </c>
      <c r="K521" s="29">
        <f t="shared" si="182"/>
        <v>0</v>
      </c>
      <c r="L521" s="29">
        <f t="shared" si="182"/>
        <v>0</v>
      </c>
      <c r="M521" s="29">
        <f t="shared" si="182"/>
        <v>0</v>
      </c>
      <c r="N521" s="29">
        <f t="shared" si="182"/>
        <v>0</v>
      </c>
      <c r="O521" s="29">
        <f t="shared" si="182"/>
        <v>0</v>
      </c>
      <c r="P521" s="109"/>
      <c r="Q521" s="111"/>
      <c r="R521" s="35"/>
      <c r="S521" s="35"/>
      <c r="T521" s="35"/>
      <c r="U521" s="35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</row>
    <row r="522" spans="1:52" s="37" customFormat="1" ht="13.5">
      <c r="A522" s="193"/>
      <c r="B522" s="194"/>
      <c r="C522" s="194"/>
      <c r="D522" s="195"/>
      <c r="E522" s="49" t="s">
        <v>28</v>
      </c>
      <c r="F522" s="29">
        <f t="shared" si="181"/>
        <v>74641.3</v>
      </c>
      <c r="G522" s="29">
        <f t="shared" si="181"/>
        <v>74641.3</v>
      </c>
      <c r="H522" s="29">
        <f t="shared" ref="H522:O522" si="183">H412+H418+H424+H430+H436+H442+H448+H454+H460+H466+H472+H479+H485+H491+H504+H492+H498</f>
        <v>74641.3</v>
      </c>
      <c r="I522" s="29">
        <f t="shared" si="183"/>
        <v>74641.3</v>
      </c>
      <c r="J522" s="29">
        <f t="shared" si="183"/>
        <v>0</v>
      </c>
      <c r="K522" s="29">
        <f t="shared" si="183"/>
        <v>0</v>
      </c>
      <c r="L522" s="29">
        <f t="shared" si="183"/>
        <v>0</v>
      </c>
      <c r="M522" s="29">
        <f t="shared" si="183"/>
        <v>0</v>
      </c>
      <c r="N522" s="29">
        <f t="shared" si="183"/>
        <v>0</v>
      </c>
      <c r="O522" s="29">
        <f t="shared" si="183"/>
        <v>0</v>
      </c>
      <c r="P522" s="109"/>
      <c r="Q522" s="111"/>
      <c r="R522" s="35"/>
      <c r="S522" s="35"/>
      <c r="T522" s="35"/>
      <c r="U522" s="35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</row>
    <row r="523" spans="1:52" s="37" customFormat="1" ht="13.5">
      <c r="A523" s="193"/>
      <c r="B523" s="194"/>
      <c r="C523" s="194"/>
      <c r="D523" s="195"/>
      <c r="E523" s="49" t="s">
        <v>29</v>
      </c>
      <c r="F523" s="29">
        <f t="shared" si="181"/>
        <v>37865.199999999997</v>
      </c>
      <c r="G523" s="29">
        <f t="shared" si="181"/>
        <v>37865.199999999997</v>
      </c>
      <c r="H523" s="29">
        <f t="shared" ref="H523:O523" si="184">H413+H419+H425+H431+H437+H443+H449+H455+H461+H467+H473+H480+H486+H493+H505+H511+H499</f>
        <v>19565.2</v>
      </c>
      <c r="I523" s="29">
        <f t="shared" si="184"/>
        <v>19565.2</v>
      </c>
      <c r="J523" s="29">
        <f t="shared" si="184"/>
        <v>0</v>
      </c>
      <c r="K523" s="29">
        <f t="shared" si="184"/>
        <v>0</v>
      </c>
      <c r="L523" s="29">
        <f t="shared" si="184"/>
        <v>18300</v>
      </c>
      <c r="M523" s="29">
        <f t="shared" si="184"/>
        <v>18300</v>
      </c>
      <c r="N523" s="29">
        <f t="shared" si="184"/>
        <v>0</v>
      </c>
      <c r="O523" s="29">
        <f t="shared" si="184"/>
        <v>0</v>
      </c>
      <c r="P523" s="109"/>
      <c r="Q523" s="111"/>
      <c r="R523" s="35"/>
      <c r="S523" s="35"/>
      <c r="T523" s="35"/>
      <c r="U523" s="35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</row>
    <row r="524" spans="1:52" s="37" customFormat="1" ht="13.5">
      <c r="A524" s="193"/>
      <c r="B524" s="194"/>
      <c r="C524" s="194"/>
      <c r="D524" s="195"/>
      <c r="E524" s="88" t="s">
        <v>30</v>
      </c>
      <c r="F524" s="89">
        <f t="shared" si="181"/>
        <v>100000</v>
      </c>
      <c r="G524" s="89">
        <f t="shared" si="181"/>
        <v>0</v>
      </c>
      <c r="H524" s="89">
        <f>H414+H420+H426+H432+H438+H444+H450+H456+H462+H468+H474+H481+H487+H494+H506+H512+H500+H518</f>
        <v>100000</v>
      </c>
      <c r="I524" s="29">
        <f t="shared" ref="I524:O524" si="185">I414+I420+I426+I432+I438+I444+I450+I456+I462+I468+I474+I481+I487+I494+I506+I512+I500</f>
        <v>0</v>
      </c>
      <c r="J524" s="29">
        <f t="shared" si="185"/>
        <v>0</v>
      </c>
      <c r="K524" s="29">
        <f t="shared" si="185"/>
        <v>0</v>
      </c>
      <c r="L524" s="29">
        <f t="shared" si="185"/>
        <v>0</v>
      </c>
      <c r="M524" s="29">
        <f t="shared" si="185"/>
        <v>0</v>
      </c>
      <c r="N524" s="29">
        <f t="shared" si="185"/>
        <v>0</v>
      </c>
      <c r="O524" s="29">
        <f t="shared" si="185"/>
        <v>0</v>
      </c>
      <c r="P524" s="109"/>
      <c r="Q524" s="111"/>
      <c r="R524" s="35"/>
      <c r="S524" s="35"/>
      <c r="T524" s="35"/>
      <c r="U524" s="35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</row>
    <row r="525" spans="1:52" s="37" customFormat="1" ht="13.5">
      <c r="A525" s="193"/>
      <c r="B525" s="194"/>
      <c r="C525" s="194"/>
      <c r="D525" s="195"/>
      <c r="E525" s="49" t="s">
        <v>31</v>
      </c>
      <c r="F525" s="29">
        <f t="shared" si="181"/>
        <v>38948.199999999997</v>
      </c>
      <c r="G525" s="29">
        <f t="shared" si="181"/>
        <v>0</v>
      </c>
      <c r="H525" s="29">
        <f>H415+H421+H427+H433+H439+H445+H451+H457+H463+H469+H476+H482+H488+H495+H501+H507+H513</f>
        <v>38948.199999999997</v>
      </c>
      <c r="I525" s="29">
        <f t="shared" ref="I525:O525" si="186">I415+I421+I427+I433+I439+I445+I451+I457+I463+I469+I476+I482+I488+I495+I501+I507+I513</f>
        <v>0</v>
      </c>
      <c r="J525" s="29">
        <f t="shared" si="186"/>
        <v>0</v>
      </c>
      <c r="K525" s="29">
        <f t="shared" si="186"/>
        <v>0</v>
      </c>
      <c r="L525" s="29">
        <f t="shared" si="186"/>
        <v>0</v>
      </c>
      <c r="M525" s="29">
        <f t="shared" si="186"/>
        <v>0</v>
      </c>
      <c r="N525" s="29">
        <f t="shared" si="186"/>
        <v>0</v>
      </c>
      <c r="O525" s="29">
        <f t="shared" si="186"/>
        <v>0</v>
      </c>
      <c r="P525" s="109"/>
      <c r="Q525" s="111"/>
      <c r="R525" s="35"/>
      <c r="S525" s="35"/>
      <c r="T525" s="35"/>
      <c r="U525" s="35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</row>
    <row r="526" spans="1:52" s="37" customFormat="1" ht="13.5">
      <c r="A526" s="190" t="s">
        <v>142</v>
      </c>
      <c r="B526" s="191"/>
      <c r="C526" s="191"/>
      <c r="D526" s="192"/>
      <c r="E526" s="28" t="s">
        <v>22</v>
      </c>
      <c r="F526" s="29">
        <f t="shared" ref="F526:O526" si="187">SUM(F527:F531)</f>
        <v>45780</v>
      </c>
      <c r="G526" s="29">
        <f t="shared" si="187"/>
        <v>41885.199999999997</v>
      </c>
      <c r="H526" s="29">
        <f t="shared" si="187"/>
        <v>27480</v>
      </c>
      <c r="I526" s="29">
        <f t="shared" si="187"/>
        <v>23585.200000000001</v>
      </c>
      <c r="J526" s="29">
        <f t="shared" si="187"/>
        <v>0</v>
      </c>
      <c r="K526" s="29">
        <f t="shared" si="187"/>
        <v>0</v>
      </c>
      <c r="L526" s="29">
        <f t="shared" si="187"/>
        <v>18300</v>
      </c>
      <c r="M526" s="29">
        <f t="shared" si="187"/>
        <v>18300</v>
      </c>
      <c r="N526" s="29">
        <f t="shared" si="187"/>
        <v>0</v>
      </c>
      <c r="O526" s="29">
        <f t="shared" si="187"/>
        <v>0</v>
      </c>
      <c r="P526" s="106"/>
      <c r="Q526" s="108"/>
      <c r="R526" s="35"/>
      <c r="S526" s="35"/>
      <c r="T526" s="35"/>
      <c r="U526" s="35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</row>
    <row r="527" spans="1:52" s="37" customFormat="1" ht="13.5">
      <c r="A527" s="193"/>
      <c r="B527" s="194"/>
      <c r="C527" s="194"/>
      <c r="D527" s="195"/>
      <c r="E527" s="28" t="s">
        <v>25</v>
      </c>
      <c r="F527" s="29">
        <f t="shared" ref="F527:G531" si="188">H527+J527+L527+N527</f>
        <v>1335</v>
      </c>
      <c r="G527" s="29">
        <f t="shared" si="188"/>
        <v>1335</v>
      </c>
      <c r="H527" s="29">
        <f>H417</f>
        <v>1335</v>
      </c>
      <c r="I527" s="29">
        <f>I417</f>
        <v>1335</v>
      </c>
      <c r="J527" s="29">
        <f t="shared" ref="J527:O527" si="189">J417</f>
        <v>0</v>
      </c>
      <c r="K527" s="29">
        <f t="shared" si="189"/>
        <v>0</v>
      </c>
      <c r="L527" s="29">
        <f t="shared" si="189"/>
        <v>0</v>
      </c>
      <c r="M527" s="29">
        <f t="shared" si="189"/>
        <v>0</v>
      </c>
      <c r="N527" s="29">
        <f t="shared" si="189"/>
        <v>0</v>
      </c>
      <c r="O527" s="29">
        <f t="shared" si="189"/>
        <v>0</v>
      </c>
      <c r="P527" s="109"/>
      <c r="Q527" s="111"/>
      <c r="R527" s="35"/>
      <c r="S527" s="35"/>
      <c r="T527" s="35"/>
      <c r="U527" s="35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</row>
    <row r="528" spans="1:52" s="37" customFormat="1" ht="13.5">
      <c r="A528" s="193"/>
      <c r="B528" s="194"/>
      <c r="C528" s="194"/>
      <c r="D528" s="195"/>
      <c r="E528" s="28" t="s">
        <v>28</v>
      </c>
      <c r="F528" s="29">
        <f t="shared" si="188"/>
        <v>2800</v>
      </c>
      <c r="G528" s="29">
        <f t="shared" si="188"/>
        <v>2800</v>
      </c>
      <c r="H528" s="29">
        <f>H485+H491+H492</f>
        <v>2800</v>
      </c>
      <c r="I528" s="29">
        <f>I485+I491+I492</f>
        <v>2800</v>
      </c>
      <c r="J528" s="29">
        <f t="shared" ref="J528:O528" si="190">J485+J491</f>
        <v>0</v>
      </c>
      <c r="K528" s="29">
        <f t="shared" si="190"/>
        <v>0</v>
      </c>
      <c r="L528" s="29">
        <f t="shared" si="190"/>
        <v>0</v>
      </c>
      <c r="M528" s="29">
        <f t="shared" si="190"/>
        <v>0</v>
      </c>
      <c r="N528" s="29">
        <f t="shared" si="190"/>
        <v>0</v>
      </c>
      <c r="O528" s="29">
        <f t="shared" si="190"/>
        <v>0</v>
      </c>
      <c r="P528" s="109"/>
      <c r="Q528" s="111"/>
      <c r="R528" s="35"/>
      <c r="S528" s="35"/>
      <c r="T528" s="35"/>
      <c r="U528" s="35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</row>
    <row r="529" spans="1:52" s="37" customFormat="1" ht="13.5">
      <c r="A529" s="193"/>
      <c r="B529" s="194"/>
      <c r="C529" s="194"/>
      <c r="D529" s="195"/>
      <c r="E529" s="28" t="s">
        <v>29</v>
      </c>
      <c r="F529" s="29">
        <f t="shared" si="188"/>
        <v>37750.199999999997</v>
      </c>
      <c r="G529" s="29">
        <f t="shared" si="188"/>
        <v>37750.199999999997</v>
      </c>
      <c r="H529" s="29">
        <f t="shared" ref="H529:O529" si="191">H505+H486+H473</f>
        <v>19450.2</v>
      </c>
      <c r="I529" s="29">
        <f t="shared" si="191"/>
        <v>19450.2</v>
      </c>
      <c r="J529" s="29">
        <f t="shared" si="191"/>
        <v>0</v>
      </c>
      <c r="K529" s="29">
        <f t="shared" si="191"/>
        <v>0</v>
      </c>
      <c r="L529" s="29">
        <f t="shared" si="191"/>
        <v>18300</v>
      </c>
      <c r="M529" s="29">
        <f t="shared" si="191"/>
        <v>18300</v>
      </c>
      <c r="N529" s="29">
        <f t="shared" si="191"/>
        <v>0</v>
      </c>
      <c r="O529" s="29">
        <f t="shared" si="191"/>
        <v>0</v>
      </c>
      <c r="P529" s="109"/>
      <c r="Q529" s="111"/>
      <c r="R529" s="35"/>
      <c r="S529" s="35"/>
      <c r="T529" s="35"/>
      <c r="U529" s="35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</row>
    <row r="530" spans="1:52" s="37" customFormat="1" ht="13.5">
      <c r="A530" s="193"/>
      <c r="B530" s="194"/>
      <c r="C530" s="194"/>
      <c r="D530" s="195"/>
      <c r="E530" s="28" t="s">
        <v>30</v>
      </c>
      <c r="F530" s="29">
        <f t="shared" si="188"/>
        <v>0</v>
      </c>
      <c r="G530" s="29">
        <f t="shared" si="188"/>
        <v>0</v>
      </c>
      <c r="H530" s="29">
        <f t="shared" ref="H530:O530" si="192">H426+H432+H438+H444+H456+H462+H468+H474+H475</f>
        <v>0</v>
      </c>
      <c r="I530" s="29">
        <f t="shared" si="192"/>
        <v>0</v>
      </c>
      <c r="J530" s="29">
        <f t="shared" si="192"/>
        <v>0</v>
      </c>
      <c r="K530" s="29">
        <f t="shared" si="192"/>
        <v>0</v>
      </c>
      <c r="L530" s="29">
        <f t="shared" si="192"/>
        <v>0</v>
      </c>
      <c r="M530" s="29">
        <f t="shared" si="192"/>
        <v>0</v>
      </c>
      <c r="N530" s="29">
        <f t="shared" si="192"/>
        <v>0</v>
      </c>
      <c r="O530" s="29">
        <f t="shared" si="192"/>
        <v>0</v>
      </c>
      <c r="P530" s="109"/>
      <c r="Q530" s="111"/>
      <c r="R530" s="35"/>
      <c r="S530" s="35"/>
      <c r="T530" s="35"/>
      <c r="U530" s="35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</row>
    <row r="531" spans="1:52" s="37" customFormat="1" ht="13.5">
      <c r="A531" s="193"/>
      <c r="B531" s="194"/>
      <c r="C531" s="194"/>
      <c r="D531" s="195"/>
      <c r="E531" s="28" t="s">
        <v>31</v>
      </c>
      <c r="F531" s="29">
        <f t="shared" si="188"/>
        <v>3894.7999999999997</v>
      </c>
      <c r="G531" s="29">
        <f t="shared" si="188"/>
        <v>0</v>
      </c>
      <c r="H531" s="29">
        <f>H525*0.1-0.02</f>
        <v>3894.7999999999997</v>
      </c>
      <c r="I531" s="29">
        <f t="shared" ref="I531:O531" si="193">I525*0.1</f>
        <v>0</v>
      </c>
      <c r="J531" s="29">
        <f t="shared" si="193"/>
        <v>0</v>
      </c>
      <c r="K531" s="29">
        <f t="shared" si="193"/>
        <v>0</v>
      </c>
      <c r="L531" s="29">
        <f t="shared" si="193"/>
        <v>0</v>
      </c>
      <c r="M531" s="29">
        <f t="shared" si="193"/>
        <v>0</v>
      </c>
      <c r="N531" s="29">
        <f t="shared" si="193"/>
        <v>0</v>
      </c>
      <c r="O531" s="29">
        <f t="shared" si="193"/>
        <v>0</v>
      </c>
      <c r="P531" s="109"/>
      <c r="Q531" s="111"/>
      <c r="R531" s="35"/>
      <c r="S531" s="35"/>
      <c r="T531" s="35"/>
      <c r="U531" s="35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</row>
    <row r="532" spans="1:52" s="37" customFormat="1" ht="13.5">
      <c r="A532" s="190" t="s">
        <v>143</v>
      </c>
      <c r="B532" s="191"/>
      <c r="C532" s="191"/>
      <c r="D532" s="192"/>
      <c r="E532" s="49" t="s">
        <v>22</v>
      </c>
      <c r="F532" s="29">
        <f t="shared" ref="F532:O532" si="194">SUM(F533:F537)</f>
        <v>219658.80000000002</v>
      </c>
      <c r="G532" s="29">
        <f t="shared" si="194"/>
        <v>84605.400000000009</v>
      </c>
      <c r="H532" s="29">
        <f t="shared" si="194"/>
        <v>219658.80000000002</v>
      </c>
      <c r="I532" s="29">
        <f t="shared" si="194"/>
        <v>84605.400000000009</v>
      </c>
      <c r="J532" s="29">
        <f t="shared" si="194"/>
        <v>0</v>
      </c>
      <c r="K532" s="29">
        <f t="shared" si="194"/>
        <v>0</v>
      </c>
      <c r="L532" s="29">
        <f t="shared" si="194"/>
        <v>0</v>
      </c>
      <c r="M532" s="29">
        <f t="shared" si="194"/>
        <v>0</v>
      </c>
      <c r="N532" s="29">
        <f t="shared" si="194"/>
        <v>0</v>
      </c>
      <c r="O532" s="29">
        <f t="shared" si="194"/>
        <v>0</v>
      </c>
      <c r="P532" s="106"/>
      <c r="Q532" s="108"/>
      <c r="R532" s="35"/>
      <c r="S532" s="35"/>
      <c r="T532" s="35"/>
      <c r="U532" s="35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</row>
    <row r="533" spans="1:52" s="37" customFormat="1" ht="13.5">
      <c r="A533" s="193"/>
      <c r="B533" s="194"/>
      <c r="C533" s="194"/>
      <c r="D533" s="195"/>
      <c r="E533" s="49" t="s">
        <v>25</v>
      </c>
      <c r="F533" s="29">
        <f t="shared" ref="F533:O533" si="195">F521-F527</f>
        <v>12649.1</v>
      </c>
      <c r="G533" s="29">
        <f t="shared" si="195"/>
        <v>12649.1</v>
      </c>
      <c r="H533" s="29">
        <f t="shared" si="195"/>
        <v>12649.1</v>
      </c>
      <c r="I533" s="29">
        <f t="shared" si="195"/>
        <v>12649.1</v>
      </c>
      <c r="J533" s="29">
        <f t="shared" si="195"/>
        <v>0</v>
      </c>
      <c r="K533" s="29">
        <f t="shared" si="195"/>
        <v>0</v>
      </c>
      <c r="L533" s="29">
        <f t="shared" si="195"/>
        <v>0</v>
      </c>
      <c r="M533" s="29">
        <f t="shared" si="195"/>
        <v>0</v>
      </c>
      <c r="N533" s="29">
        <f t="shared" si="195"/>
        <v>0</v>
      </c>
      <c r="O533" s="29">
        <f t="shared" si="195"/>
        <v>0</v>
      </c>
      <c r="P533" s="109"/>
      <c r="Q533" s="111"/>
      <c r="R533" s="35"/>
      <c r="S533" s="35"/>
      <c r="T533" s="35"/>
      <c r="U533" s="35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</row>
    <row r="534" spans="1:52" s="37" customFormat="1" ht="13.5">
      <c r="A534" s="193"/>
      <c r="B534" s="194"/>
      <c r="C534" s="194"/>
      <c r="D534" s="195"/>
      <c r="E534" s="49" t="s">
        <v>28</v>
      </c>
      <c r="F534" s="29">
        <f t="shared" ref="F534:O534" si="196">F522-F528</f>
        <v>71841.3</v>
      </c>
      <c r="G534" s="29">
        <f t="shared" si="196"/>
        <v>71841.3</v>
      </c>
      <c r="H534" s="29">
        <f t="shared" si="196"/>
        <v>71841.3</v>
      </c>
      <c r="I534" s="29">
        <f t="shared" si="196"/>
        <v>71841.3</v>
      </c>
      <c r="J534" s="29">
        <f t="shared" si="196"/>
        <v>0</v>
      </c>
      <c r="K534" s="29">
        <f t="shared" si="196"/>
        <v>0</v>
      </c>
      <c r="L534" s="29">
        <f t="shared" si="196"/>
        <v>0</v>
      </c>
      <c r="M534" s="29">
        <f t="shared" si="196"/>
        <v>0</v>
      </c>
      <c r="N534" s="29">
        <f t="shared" si="196"/>
        <v>0</v>
      </c>
      <c r="O534" s="29">
        <f t="shared" si="196"/>
        <v>0</v>
      </c>
      <c r="P534" s="109"/>
      <c r="Q534" s="111"/>
      <c r="R534" s="35"/>
      <c r="S534" s="35"/>
      <c r="T534" s="35"/>
      <c r="U534" s="35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</row>
    <row r="535" spans="1:52" s="37" customFormat="1" ht="13.5">
      <c r="A535" s="193"/>
      <c r="B535" s="194"/>
      <c r="C535" s="194"/>
      <c r="D535" s="195"/>
      <c r="E535" s="49" t="s">
        <v>29</v>
      </c>
      <c r="F535" s="29">
        <f t="shared" ref="F535:O535" si="197">F523-F529</f>
        <v>115</v>
      </c>
      <c r="G535" s="29">
        <f t="shared" si="197"/>
        <v>115</v>
      </c>
      <c r="H535" s="29">
        <f t="shared" si="197"/>
        <v>115</v>
      </c>
      <c r="I535" s="29">
        <f t="shared" si="197"/>
        <v>115</v>
      </c>
      <c r="J535" s="29">
        <f t="shared" si="197"/>
        <v>0</v>
      </c>
      <c r="K535" s="29">
        <f t="shared" si="197"/>
        <v>0</v>
      </c>
      <c r="L535" s="29">
        <f t="shared" si="197"/>
        <v>0</v>
      </c>
      <c r="M535" s="29">
        <f t="shared" si="197"/>
        <v>0</v>
      </c>
      <c r="N535" s="29">
        <f t="shared" si="197"/>
        <v>0</v>
      </c>
      <c r="O535" s="29">
        <f t="shared" si="197"/>
        <v>0</v>
      </c>
      <c r="P535" s="109"/>
      <c r="Q535" s="111"/>
      <c r="R535" s="35"/>
      <c r="S535" s="35"/>
      <c r="T535" s="35"/>
      <c r="U535" s="35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</row>
    <row r="536" spans="1:52" s="37" customFormat="1" ht="13.5">
      <c r="A536" s="193"/>
      <c r="B536" s="194"/>
      <c r="C536" s="194"/>
      <c r="D536" s="195"/>
      <c r="E536" s="88" t="s">
        <v>30</v>
      </c>
      <c r="F536" s="89">
        <f t="shared" ref="F536:O536" si="198">F524-F530</f>
        <v>100000</v>
      </c>
      <c r="G536" s="89">
        <f t="shared" si="198"/>
        <v>0</v>
      </c>
      <c r="H536" s="89">
        <f t="shared" si="198"/>
        <v>100000</v>
      </c>
      <c r="I536" s="29">
        <f t="shared" si="198"/>
        <v>0</v>
      </c>
      <c r="J536" s="29">
        <f t="shared" si="198"/>
        <v>0</v>
      </c>
      <c r="K536" s="29">
        <f t="shared" si="198"/>
        <v>0</v>
      </c>
      <c r="L536" s="29">
        <f t="shared" si="198"/>
        <v>0</v>
      </c>
      <c r="M536" s="29">
        <f t="shared" si="198"/>
        <v>0</v>
      </c>
      <c r="N536" s="29">
        <f t="shared" si="198"/>
        <v>0</v>
      </c>
      <c r="O536" s="29">
        <f t="shared" si="198"/>
        <v>0</v>
      </c>
      <c r="P536" s="109"/>
      <c r="Q536" s="111"/>
      <c r="R536" s="35"/>
      <c r="S536" s="35"/>
      <c r="T536" s="35"/>
      <c r="U536" s="35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</row>
    <row r="537" spans="1:52" s="37" customFormat="1" ht="13.5">
      <c r="A537" s="193"/>
      <c r="B537" s="194"/>
      <c r="C537" s="194"/>
      <c r="D537" s="195"/>
      <c r="E537" s="49" t="s">
        <v>31</v>
      </c>
      <c r="F537" s="29">
        <f t="shared" ref="F537:O537" si="199">F525-F531</f>
        <v>35053.399999999994</v>
      </c>
      <c r="G537" s="29">
        <f t="shared" si="199"/>
        <v>0</v>
      </c>
      <c r="H537" s="29">
        <f t="shared" si="199"/>
        <v>35053.399999999994</v>
      </c>
      <c r="I537" s="29">
        <f t="shared" si="199"/>
        <v>0</v>
      </c>
      <c r="J537" s="29">
        <f t="shared" si="199"/>
        <v>0</v>
      </c>
      <c r="K537" s="29">
        <f t="shared" si="199"/>
        <v>0</v>
      </c>
      <c r="L537" s="29">
        <f t="shared" si="199"/>
        <v>0</v>
      </c>
      <c r="M537" s="29">
        <f t="shared" si="199"/>
        <v>0</v>
      </c>
      <c r="N537" s="29">
        <f t="shared" si="199"/>
        <v>0</v>
      </c>
      <c r="O537" s="29">
        <f t="shared" si="199"/>
        <v>0</v>
      </c>
      <c r="P537" s="109"/>
      <c r="Q537" s="111"/>
      <c r="R537" s="35"/>
      <c r="S537" s="35"/>
      <c r="T537" s="35"/>
      <c r="U537" s="35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</row>
    <row r="538" spans="1:52">
      <c r="A538" s="131" t="s">
        <v>177</v>
      </c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3"/>
    </row>
    <row r="539" spans="1:52">
      <c r="A539" s="131" t="s">
        <v>178</v>
      </c>
      <c r="B539" s="132"/>
      <c r="C539" s="161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3"/>
    </row>
    <row r="540" spans="1:52" ht="12.75" customHeight="1">
      <c r="A540" s="118" t="s">
        <v>146</v>
      </c>
      <c r="B540" s="92" t="s">
        <v>179</v>
      </c>
      <c r="C540" s="92"/>
      <c r="D540" s="22"/>
      <c r="E540" s="17" t="s">
        <v>22</v>
      </c>
      <c r="F540" s="19">
        <f t="shared" ref="F540:O540" si="200">SUM(F541:F545)</f>
        <v>0</v>
      </c>
      <c r="G540" s="19">
        <f t="shared" si="200"/>
        <v>0</v>
      </c>
      <c r="H540" s="19">
        <f t="shared" si="200"/>
        <v>0</v>
      </c>
      <c r="I540" s="19">
        <f t="shared" si="200"/>
        <v>0</v>
      </c>
      <c r="J540" s="19">
        <f t="shared" si="200"/>
        <v>0</v>
      </c>
      <c r="K540" s="19">
        <f t="shared" si="200"/>
        <v>0</v>
      </c>
      <c r="L540" s="19">
        <f t="shared" si="200"/>
        <v>0</v>
      </c>
      <c r="M540" s="19">
        <f t="shared" si="200"/>
        <v>0</v>
      </c>
      <c r="N540" s="19">
        <f t="shared" si="200"/>
        <v>0</v>
      </c>
      <c r="O540" s="19">
        <f t="shared" si="200"/>
        <v>0</v>
      </c>
      <c r="P540" s="96" t="s">
        <v>23</v>
      </c>
      <c r="Q540" s="97"/>
    </row>
    <row r="541" spans="1:52">
      <c r="A541" s="119"/>
      <c r="B541" s="93"/>
      <c r="C541" s="93"/>
      <c r="D541" s="13"/>
      <c r="E541" s="69" t="s">
        <v>25</v>
      </c>
      <c r="F541" s="23">
        <f>H541+J541+L541+N541</f>
        <v>0</v>
      </c>
      <c r="G541" s="23">
        <f t="shared" ref="F541:G545" si="201">I541+K541+M541+O541</f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4">
        <v>0</v>
      </c>
      <c r="P541" s="98"/>
      <c r="Q541" s="99"/>
    </row>
    <row r="542" spans="1:52">
      <c r="A542" s="119"/>
      <c r="B542" s="93"/>
      <c r="C542" s="93"/>
      <c r="D542" s="22"/>
      <c r="E542" s="69" t="s">
        <v>28</v>
      </c>
      <c r="F542" s="23">
        <f>H542+J542+L542+N542</f>
        <v>0</v>
      </c>
      <c r="G542" s="23">
        <f t="shared" si="201"/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4">
        <v>0</v>
      </c>
      <c r="P542" s="98"/>
      <c r="Q542" s="99"/>
    </row>
    <row r="543" spans="1:52">
      <c r="A543" s="119"/>
      <c r="B543" s="93"/>
      <c r="C543" s="93"/>
      <c r="D543" s="22"/>
      <c r="E543" s="69" t="s">
        <v>29</v>
      </c>
      <c r="F543" s="23">
        <f t="shared" si="201"/>
        <v>0</v>
      </c>
      <c r="G543" s="23">
        <f t="shared" si="201"/>
        <v>0</v>
      </c>
      <c r="H543" s="23">
        <v>0</v>
      </c>
      <c r="I543" s="23">
        <v>0</v>
      </c>
      <c r="J543" s="23">
        <v>0</v>
      </c>
      <c r="K543" s="23">
        <v>0</v>
      </c>
      <c r="L543" s="23">
        <v>0</v>
      </c>
      <c r="M543" s="23">
        <v>0</v>
      </c>
      <c r="N543" s="23">
        <v>0</v>
      </c>
      <c r="O543" s="24">
        <v>0</v>
      </c>
      <c r="P543" s="98"/>
      <c r="Q543" s="99"/>
    </row>
    <row r="544" spans="1:52">
      <c r="A544" s="119"/>
      <c r="B544" s="93"/>
      <c r="C544" s="93"/>
      <c r="D544" s="22"/>
      <c r="E544" s="69" t="s">
        <v>30</v>
      </c>
      <c r="F544" s="23">
        <f t="shared" si="201"/>
        <v>0</v>
      </c>
      <c r="G544" s="23">
        <f t="shared" si="201"/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4">
        <v>0</v>
      </c>
      <c r="P544" s="98"/>
      <c r="Q544" s="99"/>
    </row>
    <row r="545" spans="1:17">
      <c r="A545" s="119"/>
      <c r="B545" s="93"/>
      <c r="C545" s="93"/>
      <c r="D545" s="22"/>
      <c r="E545" s="69" t="s">
        <v>31</v>
      </c>
      <c r="F545" s="23">
        <f t="shared" si="201"/>
        <v>0</v>
      </c>
      <c r="G545" s="23">
        <f t="shared" si="201"/>
        <v>0</v>
      </c>
      <c r="H545" s="23">
        <v>0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4">
        <v>0</v>
      </c>
      <c r="P545" s="98"/>
      <c r="Q545" s="99"/>
    </row>
    <row r="546" spans="1:17" ht="12.75" customHeight="1">
      <c r="A546" s="118" t="s">
        <v>148</v>
      </c>
      <c r="B546" s="92" t="s">
        <v>180</v>
      </c>
      <c r="C546" s="92"/>
      <c r="D546" s="69"/>
      <c r="E546" s="17" t="s">
        <v>22</v>
      </c>
      <c r="F546" s="19">
        <f t="shared" ref="F546:O546" si="202">SUM(F547:F551)</f>
        <v>0</v>
      </c>
      <c r="G546" s="19">
        <f t="shared" si="202"/>
        <v>0</v>
      </c>
      <c r="H546" s="19">
        <f t="shared" si="202"/>
        <v>0</v>
      </c>
      <c r="I546" s="19">
        <f t="shared" si="202"/>
        <v>0</v>
      </c>
      <c r="J546" s="19">
        <f t="shared" si="202"/>
        <v>0</v>
      </c>
      <c r="K546" s="19">
        <f t="shared" si="202"/>
        <v>0</v>
      </c>
      <c r="L546" s="19">
        <f t="shared" si="202"/>
        <v>0</v>
      </c>
      <c r="M546" s="19">
        <f t="shared" si="202"/>
        <v>0</v>
      </c>
      <c r="N546" s="19">
        <f t="shared" si="202"/>
        <v>0</v>
      </c>
      <c r="O546" s="19">
        <f t="shared" si="202"/>
        <v>0</v>
      </c>
      <c r="P546" s="96" t="s">
        <v>23</v>
      </c>
      <c r="Q546" s="97"/>
    </row>
    <row r="547" spans="1:17">
      <c r="A547" s="119"/>
      <c r="B547" s="93"/>
      <c r="C547" s="93"/>
      <c r="D547" s="69"/>
      <c r="E547" s="69" t="s">
        <v>25</v>
      </c>
      <c r="F547" s="23">
        <f t="shared" ref="F547:G551" si="203">H547+J547+L547+N547</f>
        <v>0</v>
      </c>
      <c r="G547" s="23">
        <f t="shared" si="203"/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4">
        <v>0</v>
      </c>
      <c r="P547" s="98"/>
      <c r="Q547" s="99"/>
    </row>
    <row r="548" spans="1:17">
      <c r="A548" s="119"/>
      <c r="B548" s="93"/>
      <c r="C548" s="93"/>
      <c r="D548" s="69"/>
      <c r="E548" s="69" t="s">
        <v>28</v>
      </c>
      <c r="F548" s="23">
        <f t="shared" si="203"/>
        <v>0</v>
      </c>
      <c r="G548" s="23">
        <f t="shared" si="203"/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4">
        <v>0</v>
      </c>
      <c r="P548" s="98"/>
      <c r="Q548" s="99"/>
    </row>
    <row r="549" spans="1:17">
      <c r="A549" s="119"/>
      <c r="B549" s="93"/>
      <c r="C549" s="93"/>
      <c r="D549" s="69"/>
      <c r="E549" s="69" t="s">
        <v>29</v>
      </c>
      <c r="F549" s="23">
        <f t="shared" si="203"/>
        <v>0</v>
      </c>
      <c r="G549" s="23">
        <f t="shared" si="203"/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0</v>
      </c>
      <c r="O549" s="24">
        <v>0</v>
      </c>
      <c r="P549" s="98"/>
      <c r="Q549" s="99"/>
    </row>
    <row r="550" spans="1:17">
      <c r="A550" s="119"/>
      <c r="B550" s="93"/>
      <c r="C550" s="93"/>
      <c r="D550" s="69"/>
      <c r="E550" s="69" t="s">
        <v>30</v>
      </c>
      <c r="F550" s="23">
        <f t="shared" si="203"/>
        <v>0</v>
      </c>
      <c r="G550" s="23">
        <f t="shared" si="203"/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4">
        <v>0</v>
      </c>
      <c r="P550" s="98"/>
      <c r="Q550" s="99"/>
    </row>
    <row r="551" spans="1:17">
      <c r="A551" s="119"/>
      <c r="B551" s="93"/>
      <c r="C551" s="93"/>
      <c r="D551" s="69"/>
      <c r="E551" s="69" t="s">
        <v>31</v>
      </c>
      <c r="F551" s="23">
        <f t="shared" si="203"/>
        <v>0</v>
      </c>
      <c r="G551" s="23">
        <f t="shared" si="203"/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4">
        <v>0</v>
      </c>
      <c r="P551" s="98"/>
      <c r="Q551" s="99"/>
    </row>
    <row r="552" spans="1:17" ht="12.75" customHeight="1">
      <c r="A552" s="118" t="s">
        <v>150</v>
      </c>
      <c r="B552" s="92" t="s">
        <v>181</v>
      </c>
      <c r="C552" s="92"/>
      <c r="D552" s="69"/>
      <c r="E552" s="17" t="s">
        <v>22</v>
      </c>
      <c r="F552" s="19">
        <f t="shared" ref="F552:O552" si="204">SUM(F553:F557)</f>
        <v>10620.2</v>
      </c>
      <c r="G552" s="19">
        <f t="shared" si="204"/>
        <v>10620.2</v>
      </c>
      <c r="H552" s="19">
        <f t="shared" si="204"/>
        <v>10620.2</v>
      </c>
      <c r="I552" s="19">
        <f t="shared" si="204"/>
        <v>10620.2</v>
      </c>
      <c r="J552" s="19">
        <f t="shared" si="204"/>
        <v>0</v>
      </c>
      <c r="K552" s="19">
        <f t="shared" si="204"/>
        <v>0</v>
      </c>
      <c r="L552" s="19">
        <f t="shared" si="204"/>
        <v>0</v>
      </c>
      <c r="M552" s="19">
        <f t="shared" si="204"/>
        <v>0</v>
      </c>
      <c r="N552" s="19">
        <f t="shared" si="204"/>
        <v>0</v>
      </c>
      <c r="O552" s="19">
        <f t="shared" si="204"/>
        <v>0</v>
      </c>
      <c r="P552" s="96" t="s">
        <v>23</v>
      </c>
      <c r="Q552" s="97"/>
    </row>
    <row r="553" spans="1:17" ht="63.75">
      <c r="A553" s="119"/>
      <c r="B553" s="93"/>
      <c r="C553" s="93"/>
      <c r="D553" s="69" t="s">
        <v>182</v>
      </c>
      <c r="E553" s="69" t="s">
        <v>25</v>
      </c>
      <c r="F553" s="23">
        <f t="shared" ref="F553:G557" si="205">H553+J553+L553+N553</f>
        <v>10620.2</v>
      </c>
      <c r="G553" s="23">
        <f t="shared" si="205"/>
        <v>10620.2</v>
      </c>
      <c r="H553" s="23">
        <v>10620.2</v>
      </c>
      <c r="I553" s="23">
        <v>10620.2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4">
        <v>0</v>
      </c>
      <c r="P553" s="98"/>
      <c r="Q553" s="99"/>
    </row>
    <row r="554" spans="1:17">
      <c r="A554" s="119"/>
      <c r="B554" s="93"/>
      <c r="C554" s="93"/>
      <c r="D554" s="69"/>
      <c r="E554" s="69" t="s">
        <v>28</v>
      </c>
      <c r="F554" s="23">
        <f t="shared" si="205"/>
        <v>0</v>
      </c>
      <c r="G554" s="23">
        <f t="shared" si="205"/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4">
        <v>0</v>
      </c>
      <c r="P554" s="98"/>
      <c r="Q554" s="99"/>
    </row>
    <row r="555" spans="1:17">
      <c r="A555" s="119"/>
      <c r="B555" s="93"/>
      <c r="C555" s="93"/>
      <c r="D555" s="69"/>
      <c r="E555" s="69" t="s">
        <v>29</v>
      </c>
      <c r="F555" s="23">
        <f t="shared" si="205"/>
        <v>0</v>
      </c>
      <c r="G555" s="23">
        <f t="shared" si="205"/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4">
        <v>0</v>
      </c>
      <c r="P555" s="98"/>
      <c r="Q555" s="99"/>
    </row>
    <row r="556" spans="1:17">
      <c r="A556" s="119"/>
      <c r="B556" s="93"/>
      <c r="C556" s="93"/>
      <c r="D556" s="69"/>
      <c r="E556" s="69" t="s">
        <v>30</v>
      </c>
      <c r="F556" s="23">
        <f t="shared" si="205"/>
        <v>0</v>
      </c>
      <c r="G556" s="23">
        <f t="shared" si="205"/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4">
        <v>0</v>
      </c>
      <c r="P556" s="98"/>
      <c r="Q556" s="99"/>
    </row>
    <row r="557" spans="1:17">
      <c r="A557" s="119"/>
      <c r="B557" s="93"/>
      <c r="C557" s="93"/>
      <c r="D557" s="69"/>
      <c r="E557" s="69" t="s">
        <v>31</v>
      </c>
      <c r="F557" s="23">
        <f t="shared" si="205"/>
        <v>0</v>
      </c>
      <c r="G557" s="23">
        <f t="shared" si="205"/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4">
        <v>0</v>
      </c>
      <c r="P557" s="98"/>
      <c r="Q557" s="99"/>
    </row>
    <row r="558" spans="1:17" ht="12.75" customHeight="1">
      <c r="A558" s="118" t="s">
        <v>152</v>
      </c>
      <c r="B558" s="92" t="s">
        <v>183</v>
      </c>
      <c r="C558" s="92"/>
      <c r="D558" s="69"/>
      <c r="E558" s="17" t="s">
        <v>22</v>
      </c>
      <c r="F558" s="19">
        <f t="shared" ref="F558:O558" si="206">SUM(F559:F563)</f>
        <v>0</v>
      </c>
      <c r="G558" s="19">
        <f t="shared" si="206"/>
        <v>0</v>
      </c>
      <c r="H558" s="19">
        <f t="shared" si="206"/>
        <v>0</v>
      </c>
      <c r="I558" s="19">
        <f t="shared" si="206"/>
        <v>0</v>
      </c>
      <c r="J558" s="19">
        <f t="shared" si="206"/>
        <v>0</v>
      </c>
      <c r="K558" s="19">
        <f t="shared" si="206"/>
        <v>0</v>
      </c>
      <c r="L558" s="19">
        <f t="shared" si="206"/>
        <v>0</v>
      </c>
      <c r="M558" s="19">
        <f t="shared" si="206"/>
        <v>0</v>
      </c>
      <c r="N558" s="19">
        <f t="shared" si="206"/>
        <v>0</v>
      </c>
      <c r="O558" s="19">
        <f t="shared" si="206"/>
        <v>0</v>
      </c>
      <c r="P558" s="96" t="s">
        <v>23</v>
      </c>
      <c r="Q558" s="97"/>
    </row>
    <row r="559" spans="1:17">
      <c r="A559" s="119"/>
      <c r="B559" s="93"/>
      <c r="C559" s="93"/>
      <c r="D559" s="69"/>
      <c r="E559" s="69" t="s">
        <v>25</v>
      </c>
      <c r="F559" s="23">
        <f t="shared" ref="F559:G563" si="207">H559+J559+L559+N559</f>
        <v>0</v>
      </c>
      <c r="G559" s="23">
        <f t="shared" si="207"/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4">
        <v>0</v>
      </c>
      <c r="P559" s="98"/>
      <c r="Q559" s="99"/>
    </row>
    <row r="560" spans="1:17">
      <c r="A560" s="119"/>
      <c r="B560" s="93"/>
      <c r="C560" s="93"/>
      <c r="D560" s="69"/>
      <c r="E560" s="69" t="s">
        <v>28</v>
      </c>
      <c r="F560" s="23">
        <f>H560+J560+L560+N560</f>
        <v>0</v>
      </c>
      <c r="G560" s="23">
        <f>I560+K560+M560+O560</f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4">
        <v>0</v>
      </c>
      <c r="P560" s="98"/>
      <c r="Q560" s="99"/>
    </row>
    <row r="561" spans="1:52">
      <c r="A561" s="119"/>
      <c r="B561" s="93"/>
      <c r="C561" s="93"/>
      <c r="D561" s="69"/>
      <c r="E561" s="69" t="s">
        <v>29</v>
      </c>
      <c r="F561" s="23">
        <f t="shared" si="207"/>
        <v>0</v>
      </c>
      <c r="G561" s="23">
        <f t="shared" si="207"/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4">
        <v>0</v>
      </c>
      <c r="P561" s="98"/>
      <c r="Q561" s="99"/>
    </row>
    <row r="562" spans="1:52">
      <c r="A562" s="119"/>
      <c r="B562" s="93"/>
      <c r="C562" s="93"/>
      <c r="D562" s="69"/>
      <c r="E562" s="69" t="s">
        <v>30</v>
      </c>
      <c r="F562" s="23">
        <f t="shared" si="207"/>
        <v>0</v>
      </c>
      <c r="G562" s="23">
        <f t="shared" si="207"/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4">
        <v>0</v>
      </c>
      <c r="P562" s="98"/>
      <c r="Q562" s="99"/>
    </row>
    <row r="563" spans="1:52">
      <c r="A563" s="119"/>
      <c r="B563" s="93"/>
      <c r="C563" s="93"/>
      <c r="D563" s="69"/>
      <c r="E563" s="69" t="s">
        <v>31</v>
      </c>
      <c r="F563" s="23">
        <f t="shared" si="207"/>
        <v>0</v>
      </c>
      <c r="G563" s="23">
        <f t="shared" si="207"/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4">
        <v>0</v>
      </c>
      <c r="P563" s="98"/>
      <c r="Q563" s="99"/>
    </row>
    <row r="564" spans="1:52" ht="12.75" customHeight="1">
      <c r="A564" s="118" t="s">
        <v>154</v>
      </c>
      <c r="B564" s="92" t="s">
        <v>214</v>
      </c>
      <c r="C564" s="92"/>
      <c r="D564" s="69"/>
      <c r="E564" s="17" t="s">
        <v>22</v>
      </c>
      <c r="F564" s="19">
        <f t="shared" ref="F564:O564" si="208">SUM(F565:F569)</f>
        <v>0</v>
      </c>
      <c r="G564" s="19">
        <f t="shared" si="208"/>
        <v>0</v>
      </c>
      <c r="H564" s="19">
        <f t="shared" si="208"/>
        <v>0</v>
      </c>
      <c r="I564" s="19">
        <f t="shared" si="208"/>
        <v>0</v>
      </c>
      <c r="J564" s="19">
        <f t="shared" si="208"/>
        <v>0</v>
      </c>
      <c r="K564" s="19">
        <f t="shared" si="208"/>
        <v>0</v>
      </c>
      <c r="L564" s="19">
        <f t="shared" si="208"/>
        <v>0</v>
      </c>
      <c r="M564" s="19">
        <f t="shared" si="208"/>
        <v>0</v>
      </c>
      <c r="N564" s="19">
        <f t="shared" si="208"/>
        <v>0</v>
      </c>
      <c r="O564" s="19">
        <f t="shared" si="208"/>
        <v>0</v>
      </c>
      <c r="P564" s="96" t="s">
        <v>23</v>
      </c>
      <c r="Q564" s="97"/>
    </row>
    <row r="565" spans="1:52">
      <c r="A565" s="119"/>
      <c r="B565" s="93"/>
      <c r="C565" s="93"/>
      <c r="D565" s="69"/>
      <c r="E565" s="69" t="s">
        <v>25</v>
      </c>
      <c r="F565" s="23">
        <f t="shared" ref="F565:G569" si="209">H565+J565+L565+N565</f>
        <v>0</v>
      </c>
      <c r="G565" s="23">
        <f t="shared" si="209"/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4">
        <v>0</v>
      </c>
      <c r="P565" s="98"/>
      <c r="Q565" s="99"/>
    </row>
    <row r="566" spans="1:52">
      <c r="A566" s="119"/>
      <c r="B566" s="93"/>
      <c r="C566" s="93"/>
      <c r="D566" s="69"/>
      <c r="E566" s="69" t="s">
        <v>28</v>
      </c>
      <c r="F566" s="23">
        <f t="shared" si="209"/>
        <v>0</v>
      </c>
      <c r="G566" s="23">
        <f t="shared" si="209"/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4">
        <v>0</v>
      </c>
      <c r="P566" s="98"/>
      <c r="Q566" s="99"/>
    </row>
    <row r="567" spans="1:52">
      <c r="A567" s="119"/>
      <c r="B567" s="93"/>
      <c r="C567" s="93"/>
      <c r="D567" s="69"/>
      <c r="E567" s="69" t="s">
        <v>29</v>
      </c>
      <c r="F567" s="23">
        <f t="shared" si="209"/>
        <v>0</v>
      </c>
      <c r="G567" s="23">
        <f t="shared" si="209"/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4">
        <v>0</v>
      </c>
      <c r="P567" s="98"/>
      <c r="Q567" s="99"/>
    </row>
    <row r="568" spans="1:52">
      <c r="A568" s="119"/>
      <c r="B568" s="93"/>
      <c r="C568" s="93"/>
      <c r="D568" s="69"/>
      <c r="E568" s="69" t="s">
        <v>30</v>
      </c>
      <c r="F568" s="23">
        <f t="shared" si="209"/>
        <v>0</v>
      </c>
      <c r="G568" s="23">
        <f t="shared" si="209"/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4">
        <v>0</v>
      </c>
      <c r="P568" s="98"/>
      <c r="Q568" s="99"/>
    </row>
    <row r="569" spans="1:52">
      <c r="A569" s="119"/>
      <c r="B569" s="93"/>
      <c r="C569" s="93"/>
      <c r="D569" s="69"/>
      <c r="E569" s="69" t="s">
        <v>31</v>
      </c>
      <c r="F569" s="23">
        <f t="shared" si="209"/>
        <v>0</v>
      </c>
      <c r="G569" s="23">
        <f t="shared" si="209"/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4">
        <v>0</v>
      </c>
      <c r="P569" s="98"/>
      <c r="Q569" s="99"/>
    </row>
    <row r="570" spans="1:52" ht="12.75" customHeight="1">
      <c r="A570" s="124" t="s">
        <v>156</v>
      </c>
      <c r="B570" s="142" t="s">
        <v>215</v>
      </c>
      <c r="C570" s="142"/>
      <c r="D570" s="69"/>
      <c r="E570" s="17" t="s">
        <v>22</v>
      </c>
      <c r="F570" s="19">
        <f t="shared" ref="F570:O570" si="210">SUM(F571:F575)</f>
        <v>0</v>
      </c>
      <c r="G570" s="19">
        <f t="shared" si="210"/>
        <v>0</v>
      </c>
      <c r="H570" s="19">
        <f t="shared" si="210"/>
        <v>0</v>
      </c>
      <c r="I570" s="19">
        <f t="shared" si="210"/>
        <v>0</v>
      </c>
      <c r="J570" s="19">
        <f t="shared" si="210"/>
        <v>0</v>
      </c>
      <c r="K570" s="19">
        <f t="shared" si="210"/>
        <v>0</v>
      </c>
      <c r="L570" s="19">
        <f t="shared" si="210"/>
        <v>0</v>
      </c>
      <c r="M570" s="19">
        <f t="shared" si="210"/>
        <v>0</v>
      </c>
      <c r="N570" s="19">
        <f t="shared" si="210"/>
        <v>0</v>
      </c>
      <c r="O570" s="19">
        <f t="shared" si="210"/>
        <v>0</v>
      </c>
      <c r="P570" s="96" t="s">
        <v>23</v>
      </c>
      <c r="Q570" s="97"/>
    </row>
    <row r="571" spans="1:52">
      <c r="A571" s="124"/>
      <c r="B571" s="142"/>
      <c r="C571" s="142"/>
      <c r="D571" s="69"/>
      <c r="E571" s="69" t="s">
        <v>25</v>
      </c>
      <c r="F571" s="23">
        <f t="shared" ref="F571:G575" si="211">H571+J571+L571+N571</f>
        <v>0</v>
      </c>
      <c r="G571" s="23">
        <f t="shared" si="211"/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98"/>
      <c r="Q571" s="99"/>
    </row>
    <row r="572" spans="1:52">
      <c r="A572" s="124"/>
      <c r="B572" s="142"/>
      <c r="C572" s="142"/>
      <c r="D572" s="69"/>
      <c r="E572" s="69" t="s">
        <v>28</v>
      </c>
      <c r="F572" s="23">
        <f t="shared" si="211"/>
        <v>0</v>
      </c>
      <c r="G572" s="23">
        <f t="shared" si="211"/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98"/>
      <c r="Q572" s="99"/>
    </row>
    <row r="573" spans="1:52">
      <c r="A573" s="124"/>
      <c r="B573" s="142"/>
      <c r="C573" s="142"/>
      <c r="D573" s="69"/>
      <c r="E573" s="69" t="s">
        <v>29</v>
      </c>
      <c r="F573" s="23">
        <f t="shared" si="211"/>
        <v>0</v>
      </c>
      <c r="G573" s="23">
        <f t="shared" si="211"/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98"/>
      <c r="Q573" s="99"/>
    </row>
    <row r="574" spans="1:52">
      <c r="A574" s="124"/>
      <c r="B574" s="142"/>
      <c r="C574" s="142"/>
      <c r="D574" s="69"/>
      <c r="E574" s="69" t="s">
        <v>30</v>
      </c>
      <c r="F574" s="23">
        <f t="shared" si="211"/>
        <v>0</v>
      </c>
      <c r="G574" s="23">
        <f t="shared" si="211"/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98"/>
      <c r="Q574" s="99"/>
    </row>
    <row r="575" spans="1:52">
      <c r="A575" s="124"/>
      <c r="B575" s="142"/>
      <c r="C575" s="142"/>
      <c r="D575" s="69"/>
      <c r="E575" s="69" t="s">
        <v>31</v>
      </c>
      <c r="F575" s="23">
        <f t="shared" si="211"/>
        <v>0</v>
      </c>
      <c r="G575" s="23">
        <f t="shared" si="211"/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98"/>
      <c r="Q575" s="99"/>
    </row>
    <row r="576" spans="1:52" s="39" customFormat="1" ht="12.75" customHeight="1">
      <c r="A576" s="120" t="s">
        <v>185</v>
      </c>
      <c r="B576" s="126"/>
      <c r="C576" s="126"/>
      <c r="D576" s="121"/>
      <c r="E576" s="17" t="s">
        <v>22</v>
      </c>
      <c r="F576" s="19">
        <f t="shared" ref="F576:O576" si="212">SUM(F577:F581)</f>
        <v>10620.2</v>
      </c>
      <c r="G576" s="19">
        <f t="shared" si="212"/>
        <v>10620.2</v>
      </c>
      <c r="H576" s="19">
        <f t="shared" si="212"/>
        <v>10620.2</v>
      </c>
      <c r="I576" s="19">
        <f t="shared" si="212"/>
        <v>10620.2</v>
      </c>
      <c r="J576" s="19">
        <f t="shared" si="212"/>
        <v>0</v>
      </c>
      <c r="K576" s="19">
        <f t="shared" si="212"/>
        <v>0</v>
      </c>
      <c r="L576" s="19">
        <f t="shared" si="212"/>
        <v>0</v>
      </c>
      <c r="M576" s="19">
        <f t="shared" si="212"/>
        <v>0</v>
      </c>
      <c r="N576" s="19">
        <f t="shared" si="212"/>
        <v>0</v>
      </c>
      <c r="O576" s="19">
        <f t="shared" si="212"/>
        <v>0</v>
      </c>
      <c r="P576" s="127"/>
      <c r="Q576" s="128"/>
      <c r="R576" s="21"/>
      <c r="S576" s="21"/>
      <c r="T576" s="21"/>
      <c r="U576" s="21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</row>
    <row r="577" spans="1:256" s="39" customFormat="1" ht="12.75" customHeight="1">
      <c r="A577" s="122"/>
      <c r="B577" s="117"/>
      <c r="C577" s="117"/>
      <c r="D577" s="123"/>
      <c r="E577" s="17" t="s">
        <v>25</v>
      </c>
      <c r="F577" s="40">
        <f t="shared" ref="F577:G581" si="213">H577+J577+L577+N577</f>
        <v>10620.2</v>
      </c>
      <c r="G577" s="40">
        <f t="shared" si="213"/>
        <v>10620.2</v>
      </c>
      <c r="H577" s="19">
        <f t="shared" ref="H577:O578" si="214">H541+H547+H553+H559</f>
        <v>10620.2</v>
      </c>
      <c r="I577" s="19">
        <f t="shared" si="214"/>
        <v>10620.2</v>
      </c>
      <c r="J577" s="19">
        <f t="shared" si="214"/>
        <v>0</v>
      </c>
      <c r="K577" s="19">
        <f t="shared" si="214"/>
        <v>0</v>
      </c>
      <c r="L577" s="19">
        <f t="shared" si="214"/>
        <v>0</v>
      </c>
      <c r="M577" s="19">
        <f t="shared" si="214"/>
        <v>0</v>
      </c>
      <c r="N577" s="19">
        <f t="shared" si="214"/>
        <v>0</v>
      </c>
      <c r="O577" s="19">
        <f t="shared" si="214"/>
        <v>0</v>
      </c>
      <c r="P577" s="129"/>
      <c r="Q577" s="130"/>
      <c r="R577" s="21"/>
      <c r="S577" s="21"/>
      <c r="T577" s="21"/>
      <c r="U577" s="21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</row>
    <row r="578" spans="1:256" s="39" customFormat="1" ht="12.75" customHeight="1">
      <c r="A578" s="122"/>
      <c r="B578" s="117"/>
      <c r="C578" s="117"/>
      <c r="D578" s="123"/>
      <c r="E578" s="17" t="s">
        <v>28</v>
      </c>
      <c r="F578" s="40">
        <f t="shared" si="213"/>
        <v>0</v>
      </c>
      <c r="G578" s="40">
        <f t="shared" si="213"/>
        <v>0</v>
      </c>
      <c r="H578" s="19">
        <f t="shared" si="214"/>
        <v>0</v>
      </c>
      <c r="I578" s="19">
        <f t="shared" si="214"/>
        <v>0</v>
      </c>
      <c r="J578" s="19">
        <f t="shared" si="214"/>
        <v>0</v>
      </c>
      <c r="K578" s="19">
        <f t="shared" si="214"/>
        <v>0</v>
      </c>
      <c r="L578" s="19">
        <f t="shared" si="214"/>
        <v>0</v>
      </c>
      <c r="M578" s="19">
        <f t="shared" si="214"/>
        <v>0</v>
      </c>
      <c r="N578" s="19">
        <f t="shared" si="214"/>
        <v>0</v>
      </c>
      <c r="O578" s="19">
        <f t="shared" si="214"/>
        <v>0</v>
      </c>
      <c r="P578" s="129"/>
      <c r="Q578" s="130"/>
      <c r="R578" s="21"/>
      <c r="S578" s="21"/>
      <c r="T578" s="21"/>
      <c r="U578" s="21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</row>
    <row r="579" spans="1:256" s="39" customFormat="1">
      <c r="A579" s="122"/>
      <c r="B579" s="117"/>
      <c r="C579" s="117"/>
      <c r="D579" s="123"/>
      <c r="E579" s="17" t="s">
        <v>29</v>
      </c>
      <c r="F579" s="40">
        <f t="shared" si="213"/>
        <v>0</v>
      </c>
      <c r="G579" s="40">
        <f t="shared" si="213"/>
        <v>0</v>
      </c>
      <c r="H579" s="19">
        <f t="shared" ref="H579:O581" si="215">H543+H549+H555+H561+H567+H573</f>
        <v>0</v>
      </c>
      <c r="I579" s="19">
        <f t="shared" si="215"/>
        <v>0</v>
      </c>
      <c r="J579" s="19">
        <f t="shared" si="215"/>
        <v>0</v>
      </c>
      <c r="K579" s="19">
        <f t="shared" si="215"/>
        <v>0</v>
      </c>
      <c r="L579" s="19">
        <f t="shared" si="215"/>
        <v>0</v>
      </c>
      <c r="M579" s="19">
        <f t="shared" si="215"/>
        <v>0</v>
      </c>
      <c r="N579" s="19">
        <f t="shared" si="215"/>
        <v>0</v>
      </c>
      <c r="O579" s="19">
        <f t="shared" si="215"/>
        <v>0</v>
      </c>
      <c r="P579" s="129"/>
      <c r="Q579" s="130"/>
      <c r="R579" s="21"/>
      <c r="S579" s="21"/>
      <c r="T579" s="21"/>
      <c r="U579" s="21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</row>
    <row r="580" spans="1:256" s="39" customFormat="1">
      <c r="A580" s="122"/>
      <c r="B580" s="117"/>
      <c r="C580" s="117"/>
      <c r="D580" s="123"/>
      <c r="E580" s="17" t="s">
        <v>30</v>
      </c>
      <c r="F580" s="40">
        <f t="shared" si="213"/>
        <v>0</v>
      </c>
      <c r="G580" s="40">
        <f t="shared" si="213"/>
        <v>0</v>
      </c>
      <c r="H580" s="19">
        <f t="shared" si="215"/>
        <v>0</v>
      </c>
      <c r="I580" s="19">
        <f t="shared" si="215"/>
        <v>0</v>
      </c>
      <c r="J580" s="19">
        <f t="shared" si="215"/>
        <v>0</v>
      </c>
      <c r="K580" s="19">
        <f t="shared" si="215"/>
        <v>0</v>
      </c>
      <c r="L580" s="19">
        <f t="shared" si="215"/>
        <v>0</v>
      </c>
      <c r="M580" s="19">
        <f t="shared" si="215"/>
        <v>0</v>
      </c>
      <c r="N580" s="19">
        <f t="shared" si="215"/>
        <v>0</v>
      </c>
      <c r="O580" s="19">
        <f t="shared" si="215"/>
        <v>0</v>
      </c>
      <c r="P580" s="129"/>
      <c r="Q580" s="130"/>
      <c r="R580" s="21"/>
      <c r="S580" s="21"/>
      <c r="T580" s="21"/>
      <c r="U580" s="21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</row>
    <row r="581" spans="1:256" s="39" customFormat="1">
      <c r="A581" s="122"/>
      <c r="B581" s="117"/>
      <c r="C581" s="117"/>
      <c r="D581" s="123"/>
      <c r="E581" s="41" t="s">
        <v>31</v>
      </c>
      <c r="F581" s="40">
        <f t="shared" si="213"/>
        <v>0</v>
      </c>
      <c r="G581" s="40">
        <f t="shared" si="213"/>
        <v>0</v>
      </c>
      <c r="H581" s="19">
        <f t="shared" si="215"/>
        <v>0</v>
      </c>
      <c r="I581" s="19">
        <f t="shared" si="215"/>
        <v>0</v>
      </c>
      <c r="J581" s="19">
        <f t="shared" si="215"/>
        <v>0</v>
      </c>
      <c r="K581" s="19">
        <f t="shared" si="215"/>
        <v>0</v>
      </c>
      <c r="L581" s="19">
        <f t="shared" si="215"/>
        <v>0</v>
      </c>
      <c r="M581" s="19">
        <f t="shared" si="215"/>
        <v>0</v>
      </c>
      <c r="N581" s="19">
        <f t="shared" si="215"/>
        <v>0</v>
      </c>
      <c r="O581" s="19">
        <f t="shared" si="215"/>
        <v>0</v>
      </c>
      <c r="P581" s="129"/>
      <c r="Q581" s="130"/>
      <c r="R581" s="21"/>
      <c r="S581" s="21"/>
      <c r="T581" s="21"/>
      <c r="U581" s="21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</row>
    <row r="582" spans="1:256" s="39" customFormat="1" ht="12.75" customHeight="1">
      <c r="A582" s="120" t="s">
        <v>142</v>
      </c>
      <c r="B582" s="126"/>
      <c r="C582" s="126"/>
      <c r="D582" s="121"/>
      <c r="E582" s="17" t="s">
        <v>22</v>
      </c>
      <c r="F582" s="19">
        <f t="shared" ref="F582:O582" si="216">SUM(F583:F587)</f>
        <v>0</v>
      </c>
      <c r="G582" s="19">
        <f t="shared" si="216"/>
        <v>0</v>
      </c>
      <c r="H582" s="19">
        <f t="shared" si="216"/>
        <v>0</v>
      </c>
      <c r="I582" s="19">
        <f t="shared" si="216"/>
        <v>0</v>
      </c>
      <c r="J582" s="19">
        <f t="shared" si="216"/>
        <v>0</v>
      </c>
      <c r="K582" s="19">
        <f t="shared" si="216"/>
        <v>0</v>
      </c>
      <c r="L582" s="19">
        <f t="shared" si="216"/>
        <v>0</v>
      </c>
      <c r="M582" s="19">
        <f t="shared" si="216"/>
        <v>0</v>
      </c>
      <c r="N582" s="19">
        <f t="shared" si="216"/>
        <v>0</v>
      </c>
      <c r="O582" s="19">
        <f t="shared" si="216"/>
        <v>0</v>
      </c>
      <c r="P582" s="120"/>
      <c r="Q582" s="121"/>
      <c r="R582" s="43"/>
      <c r="S582" s="43"/>
      <c r="T582" s="43"/>
      <c r="U582" s="43"/>
      <c r="V582" s="43"/>
      <c r="W582" s="43"/>
      <c r="X582" s="43"/>
      <c r="Y582" s="117"/>
      <c r="Z582" s="117"/>
      <c r="AA582" s="117"/>
      <c r="AB582" s="117"/>
      <c r="AC582" s="117"/>
      <c r="AD582" s="117"/>
      <c r="AE582" s="117"/>
      <c r="AF582" s="117"/>
      <c r="AG582" s="117"/>
      <c r="AH582" s="117"/>
      <c r="AI582" s="117"/>
      <c r="AJ582" s="117"/>
      <c r="AK582" s="117"/>
      <c r="AL582" s="117"/>
      <c r="AM582" s="117"/>
      <c r="AN582" s="117"/>
      <c r="AO582" s="117"/>
      <c r="AP582" s="117"/>
      <c r="AQ582" s="117"/>
      <c r="AR582" s="117"/>
      <c r="AS582" s="117"/>
      <c r="AT582" s="117"/>
      <c r="AU582" s="117"/>
      <c r="AV582" s="117"/>
      <c r="AW582" s="117"/>
      <c r="AX582" s="117"/>
      <c r="AY582" s="117"/>
      <c r="AZ582" s="117"/>
      <c r="BA582" s="116"/>
      <c r="BB582" s="116"/>
      <c r="BC582" s="116"/>
      <c r="BD582" s="116"/>
      <c r="BE582" s="116"/>
      <c r="BF582" s="116"/>
      <c r="BG582" s="116"/>
      <c r="BH582" s="116"/>
      <c r="BI582" s="116"/>
      <c r="BJ582" s="116"/>
      <c r="BK582" s="116"/>
      <c r="BL582" s="116"/>
      <c r="BM582" s="116"/>
      <c r="BN582" s="116"/>
      <c r="BO582" s="116"/>
      <c r="BP582" s="116"/>
      <c r="BQ582" s="116"/>
      <c r="BR582" s="116"/>
      <c r="BS582" s="116"/>
      <c r="BT582" s="116"/>
      <c r="BU582" s="116"/>
      <c r="BV582" s="116"/>
      <c r="BW582" s="116"/>
      <c r="BX582" s="116"/>
      <c r="BY582" s="116" t="s">
        <v>142</v>
      </c>
      <c r="BZ582" s="116"/>
      <c r="CA582" s="116"/>
      <c r="CB582" s="116"/>
      <c r="CC582" s="116" t="s">
        <v>142</v>
      </c>
      <c r="CD582" s="116"/>
      <c r="CE582" s="116"/>
      <c r="CF582" s="116"/>
      <c r="CG582" s="116" t="s">
        <v>142</v>
      </c>
      <c r="CH582" s="116"/>
      <c r="CI582" s="116"/>
      <c r="CJ582" s="116"/>
      <c r="CK582" s="116" t="s">
        <v>142</v>
      </c>
      <c r="CL582" s="116"/>
      <c r="CM582" s="116"/>
      <c r="CN582" s="116"/>
      <c r="CO582" s="116" t="s">
        <v>142</v>
      </c>
      <c r="CP582" s="116"/>
      <c r="CQ582" s="116"/>
      <c r="CR582" s="116"/>
      <c r="CS582" s="116" t="s">
        <v>142</v>
      </c>
      <c r="CT582" s="116"/>
      <c r="CU582" s="116"/>
      <c r="CV582" s="116"/>
      <c r="CW582" s="116" t="s">
        <v>142</v>
      </c>
      <c r="CX582" s="116"/>
      <c r="CY582" s="116"/>
      <c r="CZ582" s="116"/>
      <c r="DA582" s="116" t="s">
        <v>142</v>
      </c>
      <c r="DB582" s="116"/>
      <c r="DC582" s="116"/>
      <c r="DD582" s="116"/>
      <c r="DE582" s="116" t="s">
        <v>142</v>
      </c>
      <c r="DF582" s="116"/>
      <c r="DG582" s="116"/>
      <c r="DH582" s="116"/>
      <c r="DI582" s="116" t="s">
        <v>142</v>
      </c>
      <c r="DJ582" s="116"/>
      <c r="DK582" s="116"/>
      <c r="DL582" s="116"/>
      <c r="DM582" s="116" t="s">
        <v>142</v>
      </c>
      <c r="DN582" s="116"/>
      <c r="DO582" s="116"/>
      <c r="DP582" s="116"/>
      <c r="DQ582" s="116" t="s">
        <v>142</v>
      </c>
      <c r="DR582" s="116"/>
      <c r="DS582" s="116"/>
      <c r="DT582" s="116"/>
      <c r="DU582" s="116" t="s">
        <v>142</v>
      </c>
      <c r="DV582" s="116"/>
      <c r="DW582" s="116"/>
      <c r="DX582" s="116"/>
      <c r="DY582" s="116" t="s">
        <v>142</v>
      </c>
      <c r="DZ582" s="116"/>
      <c r="EA582" s="116"/>
      <c r="EB582" s="116"/>
      <c r="EC582" s="116" t="s">
        <v>142</v>
      </c>
      <c r="ED582" s="116"/>
      <c r="EE582" s="116"/>
      <c r="EF582" s="116"/>
      <c r="EG582" s="116" t="s">
        <v>142</v>
      </c>
      <c r="EH582" s="116"/>
      <c r="EI582" s="116"/>
      <c r="EJ582" s="116"/>
      <c r="EK582" s="116" t="s">
        <v>142</v>
      </c>
      <c r="EL582" s="116"/>
      <c r="EM582" s="116"/>
      <c r="EN582" s="116"/>
      <c r="EO582" s="116" t="s">
        <v>142</v>
      </c>
      <c r="EP582" s="116"/>
      <c r="EQ582" s="116"/>
      <c r="ER582" s="116"/>
      <c r="ES582" s="116" t="s">
        <v>142</v>
      </c>
      <c r="ET582" s="116"/>
      <c r="EU582" s="116"/>
      <c r="EV582" s="116"/>
      <c r="EW582" s="116" t="s">
        <v>142</v>
      </c>
      <c r="EX582" s="116"/>
      <c r="EY582" s="116"/>
      <c r="EZ582" s="116"/>
      <c r="FA582" s="116" t="s">
        <v>142</v>
      </c>
      <c r="FB582" s="116"/>
      <c r="FC582" s="116"/>
      <c r="FD582" s="116"/>
      <c r="FE582" s="116" t="s">
        <v>142</v>
      </c>
      <c r="FF582" s="116"/>
      <c r="FG582" s="116"/>
      <c r="FH582" s="116"/>
      <c r="FI582" s="116" t="s">
        <v>142</v>
      </c>
      <c r="FJ582" s="116"/>
      <c r="FK582" s="116"/>
      <c r="FL582" s="116"/>
      <c r="FM582" s="116" t="s">
        <v>142</v>
      </c>
      <c r="FN582" s="116"/>
      <c r="FO582" s="116"/>
      <c r="FP582" s="116"/>
      <c r="FQ582" s="116" t="s">
        <v>142</v>
      </c>
      <c r="FR582" s="116"/>
      <c r="FS582" s="116"/>
      <c r="FT582" s="116"/>
      <c r="FU582" s="116" t="s">
        <v>142</v>
      </c>
      <c r="FV582" s="116"/>
      <c r="FW582" s="116"/>
      <c r="FX582" s="116"/>
      <c r="FY582" s="116" t="s">
        <v>142</v>
      </c>
      <c r="FZ582" s="116"/>
      <c r="GA582" s="116"/>
      <c r="GB582" s="116"/>
      <c r="GC582" s="116" t="s">
        <v>142</v>
      </c>
      <c r="GD582" s="116"/>
      <c r="GE582" s="116"/>
      <c r="GF582" s="116"/>
      <c r="GG582" s="116" t="s">
        <v>142</v>
      </c>
      <c r="GH582" s="116"/>
      <c r="GI582" s="116"/>
      <c r="GJ582" s="116"/>
      <c r="GK582" s="116" t="s">
        <v>142</v>
      </c>
      <c r="GL582" s="116"/>
      <c r="GM582" s="116"/>
      <c r="GN582" s="116"/>
      <c r="GO582" s="116" t="s">
        <v>142</v>
      </c>
      <c r="GP582" s="116"/>
      <c r="GQ582" s="116"/>
      <c r="GR582" s="116"/>
      <c r="GS582" s="116" t="s">
        <v>142</v>
      </c>
      <c r="GT582" s="116"/>
      <c r="GU582" s="116"/>
      <c r="GV582" s="116"/>
      <c r="GW582" s="116" t="s">
        <v>142</v>
      </c>
      <c r="GX582" s="116"/>
      <c r="GY582" s="116"/>
      <c r="GZ582" s="116"/>
      <c r="HA582" s="116" t="s">
        <v>142</v>
      </c>
      <c r="HB582" s="116"/>
      <c r="HC582" s="116"/>
      <c r="HD582" s="116"/>
      <c r="HE582" s="116" t="s">
        <v>142</v>
      </c>
      <c r="HF582" s="116"/>
      <c r="HG582" s="116"/>
      <c r="HH582" s="116"/>
      <c r="HI582" s="116" t="s">
        <v>142</v>
      </c>
      <c r="HJ582" s="116"/>
      <c r="HK582" s="116"/>
      <c r="HL582" s="116"/>
      <c r="HM582" s="116" t="s">
        <v>142</v>
      </c>
      <c r="HN582" s="116"/>
      <c r="HO582" s="116"/>
      <c r="HP582" s="116"/>
      <c r="HQ582" s="116" t="s">
        <v>142</v>
      </c>
      <c r="HR582" s="116"/>
      <c r="HS582" s="116"/>
      <c r="HT582" s="116"/>
      <c r="HU582" s="116" t="s">
        <v>142</v>
      </c>
      <c r="HV582" s="116"/>
      <c r="HW582" s="116"/>
      <c r="HX582" s="116"/>
      <c r="HY582" s="116" t="s">
        <v>142</v>
      </c>
      <c r="HZ582" s="116"/>
      <c r="IA582" s="116"/>
      <c r="IB582" s="116"/>
      <c r="IC582" s="116" t="s">
        <v>142</v>
      </c>
      <c r="ID582" s="116"/>
      <c r="IE582" s="116"/>
      <c r="IF582" s="116"/>
      <c r="IG582" s="116" t="s">
        <v>142</v>
      </c>
      <c r="IH582" s="116"/>
      <c r="II582" s="116"/>
      <c r="IJ582" s="116"/>
      <c r="IK582" s="116" t="s">
        <v>142</v>
      </c>
      <c r="IL582" s="116"/>
      <c r="IM582" s="116"/>
      <c r="IN582" s="116"/>
      <c r="IO582" s="116" t="s">
        <v>142</v>
      </c>
      <c r="IP582" s="116"/>
      <c r="IQ582" s="116"/>
      <c r="IR582" s="116"/>
      <c r="IS582" s="116" t="s">
        <v>142</v>
      </c>
      <c r="IT582" s="116"/>
      <c r="IU582" s="116"/>
      <c r="IV582" s="116"/>
    </row>
    <row r="583" spans="1:256" s="39" customFormat="1" ht="12.75" customHeight="1">
      <c r="A583" s="122"/>
      <c r="B583" s="117"/>
      <c r="C583" s="117"/>
      <c r="D583" s="123"/>
      <c r="E583" s="17" t="s">
        <v>25</v>
      </c>
      <c r="F583" s="19">
        <f t="shared" ref="F583:G587" si="217">H583+J583+L583+N583</f>
        <v>0</v>
      </c>
      <c r="G583" s="19">
        <f t="shared" si="217"/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20">
        <v>0</v>
      </c>
      <c r="P583" s="122"/>
      <c r="Q583" s="123"/>
      <c r="R583" s="43"/>
      <c r="S583" s="43"/>
      <c r="T583" s="43"/>
      <c r="U583" s="43"/>
      <c r="V583" s="43"/>
      <c r="W583" s="43"/>
      <c r="X583" s="43"/>
      <c r="Y583" s="117"/>
      <c r="Z583" s="117"/>
      <c r="AA583" s="117"/>
      <c r="AB583" s="117"/>
      <c r="AC583" s="117"/>
      <c r="AD583" s="117"/>
      <c r="AE583" s="117"/>
      <c r="AF583" s="117"/>
      <c r="AG583" s="117"/>
      <c r="AH583" s="117"/>
      <c r="AI583" s="117"/>
      <c r="AJ583" s="117"/>
      <c r="AK583" s="117"/>
      <c r="AL583" s="117"/>
      <c r="AM583" s="117"/>
      <c r="AN583" s="117"/>
      <c r="AO583" s="117"/>
      <c r="AP583" s="117"/>
      <c r="AQ583" s="117"/>
      <c r="AR583" s="117"/>
      <c r="AS583" s="117"/>
      <c r="AT583" s="117"/>
      <c r="AU583" s="117"/>
      <c r="AV583" s="117"/>
      <c r="AW583" s="117"/>
      <c r="AX583" s="117"/>
      <c r="AY583" s="117"/>
      <c r="AZ583" s="117"/>
      <c r="BA583" s="116"/>
      <c r="BB583" s="116"/>
      <c r="BC583" s="116"/>
      <c r="BD583" s="116"/>
      <c r="BE583" s="116"/>
      <c r="BF583" s="116"/>
      <c r="BG583" s="116"/>
      <c r="BH583" s="116"/>
      <c r="BI583" s="116"/>
      <c r="BJ583" s="116"/>
      <c r="BK583" s="116"/>
      <c r="BL583" s="116"/>
      <c r="BM583" s="116"/>
      <c r="BN583" s="116"/>
      <c r="BO583" s="116"/>
      <c r="BP583" s="116"/>
      <c r="BQ583" s="116"/>
      <c r="BR583" s="116"/>
      <c r="BS583" s="116"/>
      <c r="BT583" s="116"/>
      <c r="BU583" s="116"/>
      <c r="BV583" s="116"/>
      <c r="BW583" s="116"/>
      <c r="BX583" s="116"/>
      <c r="BY583" s="116"/>
      <c r="BZ583" s="116"/>
      <c r="CA583" s="116"/>
      <c r="CB583" s="116"/>
      <c r="CC583" s="116"/>
      <c r="CD583" s="116"/>
      <c r="CE583" s="116"/>
      <c r="CF583" s="116"/>
      <c r="CG583" s="116"/>
      <c r="CH583" s="116"/>
      <c r="CI583" s="116"/>
      <c r="CJ583" s="116"/>
      <c r="CK583" s="116"/>
      <c r="CL583" s="116"/>
      <c r="CM583" s="116"/>
      <c r="CN583" s="116"/>
      <c r="CO583" s="116"/>
      <c r="CP583" s="116"/>
      <c r="CQ583" s="116"/>
      <c r="CR583" s="116"/>
      <c r="CS583" s="116"/>
      <c r="CT583" s="116"/>
      <c r="CU583" s="116"/>
      <c r="CV583" s="116"/>
      <c r="CW583" s="116"/>
      <c r="CX583" s="116"/>
      <c r="CY583" s="116"/>
      <c r="CZ583" s="116"/>
      <c r="DA583" s="116"/>
      <c r="DB583" s="116"/>
      <c r="DC583" s="116"/>
      <c r="DD583" s="116"/>
      <c r="DE583" s="116"/>
      <c r="DF583" s="116"/>
      <c r="DG583" s="116"/>
      <c r="DH583" s="116"/>
      <c r="DI583" s="116"/>
      <c r="DJ583" s="116"/>
      <c r="DK583" s="116"/>
      <c r="DL583" s="116"/>
      <c r="DM583" s="116"/>
      <c r="DN583" s="116"/>
      <c r="DO583" s="116"/>
      <c r="DP583" s="116"/>
      <c r="DQ583" s="116"/>
      <c r="DR583" s="116"/>
      <c r="DS583" s="116"/>
      <c r="DT583" s="116"/>
      <c r="DU583" s="116"/>
      <c r="DV583" s="116"/>
      <c r="DW583" s="116"/>
      <c r="DX583" s="116"/>
      <c r="DY583" s="116"/>
      <c r="DZ583" s="116"/>
      <c r="EA583" s="116"/>
      <c r="EB583" s="116"/>
      <c r="EC583" s="116"/>
      <c r="ED583" s="116"/>
      <c r="EE583" s="116"/>
      <c r="EF583" s="116"/>
      <c r="EG583" s="116"/>
      <c r="EH583" s="116"/>
      <c r="EI583" s="116"/>
      <c r="EJ583" s="116"/>
      <c r="EK583" s="116"/>
      <c r="EL583" s="116"/>
      <c r="EM583" s="116"/>
      <c r="EN583" s="116"/>
      <c r="EO583" s="116"/>
      <c r="EP583" s="116"/>
      <c r="EQ583" s="116"/>
      <c r="ER583" s="116"/>
      <c r="ES583" s="116"/>
      <c r="ET583" s="116"/>
      <c r="EU583" s="116"/>
      <c r="EV583" s="116"/>
      <c r="EW583" s="116"/>
      <c r="EX583" s="116"/>
      <c r="EY583" s="116"/>
      <c r="EZ583" s="116"/>
      <c r="FA583" s="116"/>
      <c r="FB583" s="116"/>
      <c r="FC583" s="116"/>
      <c r="FD583" s="116"/>
      <c r="FE583" s="116"/>
      <c r="FF583" s="116"/>
      <c r="FG583" s="116"/>
      <c r="FH583" s="116"/>
      <c r="FI583" s="116"/>
      <c r="FJ583" s="116"/>
      <c r="FK583" s="116"/>
      <c r="FL583" s="116"/>
      <c r="FM583" s="116"/>
      <c r="FN583" s="116"/>
      <c r="FO583" s="116"/>
      <c r="FP583" s="116"/>
      <c r="FQ583" s="116"/>
      <c r="FR583" s="116"/>
      <c r="FS583" s="116"/>
      <c r="FT583" s="116"/>
      <c r="FU583" s="116"/>
      <c r="FV583" s="116"/>
      <c r="FW583" s="116"/>
      <c r="FX583" s="116"/>
      <c r="FY583" s="116"/>
      <c r="FZ583" s="116"/>
      <c r="GA583" s="116"/>
      <c r="GB583" s="116"/>
      <c r="GC583" s="116"/>
      <c r="GD583" s="116"/>
      <c r="GE583" s="116"/>
      <c r="GF583" s="116"/>
      <c r="GG583" s="116"/>
      <c r="GH583" s="116"/>
      <c r="GI583" s="116"/>
      <c r="GJ583" s="116"/>
      <c r="GK583" s="116"/>
      <c r="GL583" s="116"/>
      <c r="GM583" s="116"/>
      <c r="GN583" s="116"/>
      <c r="GO583" s="116"/>
      <c r="GP583" s="116"/>
      <c r="GQ583" s="116"/>
      <c r="GR583" s="116"/>
      <c r="GS583" s="116"/>
      <c r="GT583" s="116"/>
      <c r="GU583" s="116"/>
      <c r="GV583" s="116"/>
      <c r="GW583" s="116"/>
      <c r="GX583" s="116"/>
      <c r="GY583" s="116"/>
      <c r="GZ583" s="116"/>
      <c r="HA583" s="116"/>
      <c r="HB583" s="116"/>
      <c r="HC583" s="116"/>
      <c r="HD583" s="116"/>
      <c r="HE583" s="116"/>
      <c r="HF583" s="116"/>
      <c r="HG583" s="116"/>
      <c r="HH583" s="116"/>
      <c r="HI583" s="116"/>
      <c r="HJ583" s="116"/>
      <c r="HK583" s="116"/>
      <c r="HL583" s="116"/>
      <c r="HM583" s="116"/>
      <c r="HN583" s="116"/>
      <c r="HO583" s="116"/>
      <c r="HP583" s="116"/>
      <c r="HQ583" s="116"/>
      <c r="HR583" s="116"/>
      <c r="HS583" s="116"/>
      <c r="HT583" s="116"/>
      <c r="HU583" s="116"/>
      <c r="HV583" s="116"/>
      <c r="HW583" s="116"/>
      <c r="HX583" s="116"/>
      <c r="HY583" s="116"/>
      <c r="HZ583" s="116"/>
      <c r="IA583" s="116"/>
      <c r="IB583" s="116"/>
      <c r="IC583" s="116"/>
      <c r="ID583" s="116"/>
      <c r="IE583" s="116"/>
      <c r="IF583" s="116"/>
      <c r="IG583" s="116"/>
      <c r="IH583" s="116"/>
      <c r="II583" s="116"/>
      <c r="IJ583" s="116"/>
      <c r="IK583" s="116"/>
      <c r="IL583" s="116"/>
      <c r="IM583" s="116"/>
      <c r="IN583" s="116"/>
      <c r="IO583" s="116"/>
      <c r="IP583" s="116"/>
      <c r="IQ583" s="116"/>
      <c r="IR583" s="116"/>
      <c r="IS583" s="116"/>
      <c r="IT583" s="116"/>
      <c r="IU583" s="116"/>
      <c r="IV583" s="116"/>
    </row>
    <row r="584" spans="1:256" s="39" customFormat="1" ht="12.75" customHeight="1">
      <c r="A584" s="122"/>
      <c r="B584" s="117"/>
      <c r="C584" s="117"/>
      <c r="D584" s="123"/>
      <c r="E584" s="17" t="s">
        <v>28</v>
      </c>
      <c r="F584" s="19">
        <f t="shared" si="217"/>
        <v>0</v>
      </c>
      <c r="G584" s="19">
        <f t="shared" si="217"/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20">
        <v>0</v>
      </c>
      <c r="P584" s="122"/>
      <c r="Q584" s="123"/>
      <c r="R584" s="43"/>
      <c r="S584" s="43"/>
      <c r="T584" s="43"/>
      <c r="U584" s="43"/>
      <c r="V584" s="43"/>
      <c r="W584" s="43"/>
      <c r="X584" s="43"/>
      <c r="Y584" s="117"/>
      <c r="Z584" s="117"/>
      <c r="AA584" s="117"/>
      <c r="AB584" s="117"/>
      <c r="AC584" s="117"/>
      <c r="AD584" s="117"/>
      <c r="AE584" s="117"/>
      <c r="AF584" s="117"/>
      <c r="AG584" s="117"/>
      <c r="AH584" s="117"/>
      <c r="AI584" s="117"/>
      <c r="AJ584" s="117"/>
      <c r="AK584" s="117"/>
      <c r="AL584" s="117"/>
      <c r="AM584" s="117"/>
      <c r="AN584" s="117"/>
      <c r="AO584" s="117"/>
      <c r="AP584" s="117"/>
      <c r="AQ584" s="117"/>
      <c r="AR584" s="117"/>
      <c r="AS584" s="117"/>
      <c r="AT584" s="117"/>
      <c r="AU584" s="117"/>
      <c r="AV584" s="117"/>
      <c r="AW584" s="117"/>
      <c r="AX584" s="117"/>
      <c r="AY584" s="117"/>
      <c r="AZ584" s="117"/>
      <c r="BA584" s="116"/>
      <c r="BB584" s="116"/>
      <c r="BC584" s="116"/>
      <c r="BD584" s="116"/>
      <c r="BE584" s="116"/>
      <c r="BF584" s="116"/>
      <c r="BG584" s="116"/>
      <c r="BH584" s="116"/>
      <c r="BI584" s="116"/>
      <c r="BJ584" s="116"/>
      <c r="BK584" s="116"/>
      <c r="BL584" s="116"/>
      <c r="BM584" s="116"/>
      <c r="BN584" s="116"/>
      <c r="BO584" s="116"/>
      <c r="BP584" s="116"/>
      <c r="BQ584" s="116"/>
      <c r="BR584" s="116"/>
      <c r="BS584" s="116"/>
      <c r="BT584" s="116"/>
      <c r="BU584" s="116"/>
      <c r="BV584" s="116"/>
      <c r="BW584" s="116"/>
      <c r="BX584" s="116"/>
      <c r="BY584" s="116"/>
      <c r="BZ584" s="116"/>
      <c r="CA584" s="116"/>
      <c r="CB584" s="116"/>
      <c r="CC584" s="116"/>
      <c r="CD584" s="116"/>
      <c r="CE584" s="116"/>
      <c r="CF584" s="116"/>
      <c r="CG584" s="116"/>
      <c r="CH584" s="116"/>
      <c r="CI584" s="116"/>
      <c r="CJ584" s="116"/>
      <c r="CK584" s="116"/>
      <c r="CL584" s="116"/>
      <c r="CM584" s="116"/>
      <c r="CN584" s="116"/>
      <c r="CO584" s="116"/>
      <c r="CP584" s="116"/>
      <c r="CQ584" s="116"/>
      <c r="CR584" s="116"/>
      <c r="CS584" s="116"/>
      <c r="CT584" s="116"/>
      <c r="CU584" s="116"/>
      <c r="CV584" s="116"/>
      <c r="CW584" s="116"/>
      <c r="CX584" s="116"/>
      <c r="CY584" s="116"/>
      <c r="CZ584" s="116"/>
      <c r="DA584" s="116"/>
      <c r="DB584" s="116"/>
      <c r="DC584" s="116"/>
      <c r="DD584" s="116"/>
      <c r="DE584" s="116"/>
      <c r="DF584" s="116"/>
      <c r="DG584" s="116"/>
      <c r="DH584" s="116"/>
      <c r="DI584" s="116"/>
      <c r="DJ584" s="116"/>
      <c r="DK584" s="116"/>
      <c r="DL584" s="116"/>
      <c r="DM584" s="116"/>
      <c r="DN584" s="116"/>
      <c r="DO584" s="116"/>
      <c r="DP584" s="116"/>
      <c r="DQ584" s="116"/>
      <c r="DR584" s="116"/>
      <c r="DS584" s="116"/>
      <c r="DT584" s="116"/>
      <c r="DU584" s="116"/>
      <c r="DV584" s="116"/>
      <c r="DW584" s="116"/>
      <c r="DX584" s="116"/>
      <c r="DY584" s="116"/>
      <c r="DZ584" s="116"/>
      <c r="EA584" s="116"/>
      <c r="EB584" s="116"/>
      <c r="EC584" s="116"/>
      <c r="ED584" s="116"/>
      <c r="EE584" s="116"/>
      <c r="EF584" s="116"/>
      <c r="EG584" s="116"/>
      <c r="EH584" s="116"/>
      <c r="EI584" s="116"/>
      <c r="EJ584" s="116"/>
      <c r="EK584" s="116"/>
      <c r="EL584" s="116"/>
      <c r="EM584" s="116"/>
      <c r="EN584" s="116"/>
      <c r="EO584" s="116"/>
      <c r="EP584" s="116"/>
      <c r="EQ584" s="116"/>
      <c r="ER584" s="116"/>
      <c r="ES584" s="116"/>
      <c r="ET584" s="116"/>
      <c r="EU584" s="116"/>
      <c r="EV584" s="116"/>
      <c r="EW584" s="116"/>
      <c r="EX584" s="116"/>
      <c r="EY584" s="116"/>
      <c r="EZ584" s="116"/>
      <c r="FA584" s="116"/>
      <c r="FB584" s="116"/>
      <c r="FC584" s="116"/>
      <c r="FD584" s="116"/>
      <c r="FE584" s="116"/>
      <c r="FF584" s="116"/>
      <c r="FG584" s="116"/>
      <c r="FH584" s="116"/>
      <c r="FI584" s="116"/>
      <c r="FJ584" s="116"/>
      <c r="FK584" s="116"/>
      <c r="FL584" s="116"/>
      <c r="FM584" s="116"/>
      <c r="FN584" s="116"/>
      <c r="FO584" s="116"/>
      <c r="FP584" s="116"/>
      <c r="FQ584" s="116"/>
      <c r="FR584" s="116"/>
      <c r="FS584" s="116"/>
      <c r="FT584" s="116"/>
      <c r="FU584" s="116"/>
      <c r="FV584" s="116"/>
      <c r="FW584" s="116"/>
      <c r="FX584" s="116"/>
      <c r="FY584" s="116"/>
      <c r="FZ584" s="116"/>
      <c r="GA584" s="116"/>
      <c r="GB584" s="116"/>
      <c r="GC584" s="116"/>
      <c r="GD584" s="116"/>
      <c r="GE584" s="116"/>
      <c r="GF584" s="116"/>
      <c r="GG584" s="116"/>
      <c r="GH584" s="116"/>
      <c r="GI584" s="116"/>
      <c r="GJ584" s="116"/>
      <c r="GK584" s="116"/>
      <c r="GL584" s="116"/>
      <c r="GM584" s="116"/>
      <c r="GN584" s="116"/>
      <c r="GO584" s="116"/>
      <c r="GP584" s="116"/>
      <c r="GQ584" s="116"/>
      <c r="GR584" s="116"/>
      <c r="GS584" s="116"/>
      <c r="GT584" s="116"/>
      <c r="GU584" s="116"/>
      <c r="GV584" s="116"/>
      <c r="GW584" s="116"/>
      <c r="GX584" s="116"/>
      <c r="GY584" s="116"/>
      <c r="GZ584" s="116"/>
      <c r="HA584" s="116"/>
      <c r="HB584" s="116"/>
      <c r="HC584" s="116"/>
      <c r="HD584" s="116"/>
      <c r="HE584" s="116"/>
      <c r="HF584" s="116"/>
      <c r="HG584" s="116"/>
      <c r="HH584" s="116"/>
      <c r="HI584" s="116"/>
      <c r="HJ584" s="116"/>
      <c r="HK584" s="116"/>
      <c r="HL584" s="116"/>
      <c r="HM584" s="116"/>
      <c r="HN584" s="116"/>
      <c r="HO584" s="116"/>
      <c r="HP584" s="116"/>
      <c r="HQ584" s="116"/>
      <c r="HR584" s="116"/>
      <c r="HS584" s="116"/>
      <c r="HT584" s="116"/>
      <c r="HU584" s="116"/>
      <c r="HV584" s="116"/>
      <c r="HW584" s="116"/>
      <c r="HX584" s="116"/>
      <c r="HY584" s="116"/>
      <c r="HZ584" s="116"/>
      <c r="IA584" s="116"/>
      <c r="IB584" s="116"/>
      <c r="IC584" s="116"/>
      <c r="ID584" s="116"/>
      <c r="IE584" s="116"/>
      <c r="IF584" s="116"/>
      <c r="IG584" s="116"/>
      <c r="IH584" s="116"/>
      <c r="II584" s="116"/>
      <c r="IJ584" s="116"/>
      <c r="IK584" s="116"/>
      <c r="IL584" s="116"/>
      <c r="IM584" s="116"/>
      <c r="IN584" s="116"/>
      <c r="IO584" s="116"/>
      <c r="IP584" s="116"/>
      <c r="IQ584" s="116"/>
      <c r="IR584" s="116"/>
      <c r="IS584" s="116"/>
      <c r="IT584" s="116"/>
      <c r="IU584" s="116"/>
      <c r="IV584" s="116"/>
    </row>
    <row r="585" spans="1:256" s="39" customFormat="1" ht="12.75" customHeight="1">
      <c r="A585" s="122"/>
      <c r="B585" s="117"/>
      <c r="C585" s="117"/>
      <c r="D585" s="123"/>
      <c r="E585" s="17" t="s">
        <v>29</v>
      </c>
      <c r="F585" s="19">
        <f t="shared" si="217"/>
        <v>0</v>
      </c>
      <c r="G585" s="19">
        <f t="shared" si="217"/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20">
        <v>0</v>
      </c>
      <c r="P585" s="122"/>
      <c r="Q585" s="123"/>
      <c r="R585" s="43"/>
      <c r="S585" s="43"/>
      <c r="T585" s="43"/>
      <c r="U585" s="43"/>
      <c r="V585" s="43"/>
      <c r="W585" s="43"/>
      <c r="X585" s="43"/>
      <c r="Y585" s="117"/>
      <c r="Z585" s="117"/>
      <c r="AA585" s="117"/>
      <c r="AB585" s="117"/>
      <c r="AC585" s="117"/>
      <c r="AD585" s="117"/>
      <c r="AE585" s="117"/>
      <c r="AF585" s="117"/>
      <c r="AG585" s="117"/>
      <c r="AH585" s="117"/>
      <c r="AI585" s="117"/>
      <c r="AJ585" s="117"/>
      <c r="AK585" s="117"/>
      <c r="AL585" s="117"/>
      <c r="AM585" s="117"/>
      <c r="AN585" s="117"/>
      <c r="AO585" s="117"/>
      <c r="AP585" s="117"/>
      <c r="AQ585" s="117"/>
      <c r="AR585" s="117"/>
      <c r="AS585" s="117"/>
      <c r="AT585" s="117"/>
      <c r="AU585" s="117"/>
      <c r="AV585" s="117"/>
      <c r="AW585" s="117"/>
      <c r="AX585" s="117"/>
      <c r="AY585" s="117"/>
      <c r="AZ585" s="117"/>
      <c r="BA585" s="116"/>
      <c r="BB585" s="116"/>
      <c r="BC585" s="116"/>
      <c r="BD585" s="116"/>
      <c r="BE585" s="116"/>
      <c r="BF585" s="116"/>
      <c r="BG585" s="116"/>
      <c r="BH585" s="116"/>
      <c r="BI585" s="116"/>
      <c r="BJ585" s="116"/>
      <c r="BK585" s="116"/>
      <c r="BL585" s="116"/>
      <c r="BM585" s="116"/>
      <c r="BN585" s="116"/>
      <c r="BO585" s="116"/>
      <c r="BP585" s="116"/>
      <c r="BQ585" s="116"/>
      <c r="BR585" s="116"/>
      <c r="BS585" s="116"/>
      <c r="BT585" s="116"/>
      <c r="BU585" s="116"/>
      <c r="BV585" s="116"/>
      <c r="BW585" s="116"/>
      <c r="BX585" s="116"/>
      <c r="BY585" s="116"/>
      <c r="BZ585" s="116"/>
      <c r="CA585" s="116"/>
      <c r="CB585" s="116"/>
      <c r="CC585" s="116"/>
      <c r="CD585" s="116"/>
      <c r="CE585" s="116"/>
      <c r="CF585" s="116"/>
      <c r="CG585" s="116"/>
      <c r="CH585" s="116"/>
      <c r="CI585" s="116"/>
      <c r="CJ585" s="116"/>
      <c r="CK585" s="116"/>
      <c r="CL585" s="116"/>
      <c r="CM585" s="116"/>
      <c r="CN585" s="116"/>
      <c r="CO585" s="116"/>
      <c r="CP585" s="116"/>
      <c r="CQ585" s="116"/>
      <c r="CR585" s="116"/>
      <c r="CS585" s="116"/>
      <c r="CT585" s="116"/>
      <c r="CU585" s="116"/>
      <c r="CV585" s="116"/>
      <c r="CW585" s="116"/>
      <c r="CX585" s="116"/>
      <c r="CY585" s="116"/>
      <c r="CZ585" s="116"/>
      <c r="DA585" s="116"/>
      <c r="DB585" s="116"/>
      <c r="DC585" s="116"/>
      <c r="DD585" s="116"/>
      <c r="DE585" s="116"/>
      <c r="DF585" s="116"/>
      <c r="DG585" s="116"/>
      <c r="DH585" s="116"/>
      <c r="DI585" s="116"/>
      <c r="DJ585" s="116"/>
      <c r="DK585" s="116"/>
      <c r="DL585" s="116"/>
      <c r="DM585" s="116"/>
      <c r="DN585" s="116"/>
      <c r="DO585" s="116"/>
      <c r="DP585" s="116"/>
      <c r="DQ585" s="116"/>
      <c r="DR585" s="116"/>
      <c r="DS585" s="116"/>
      <c r="DT585" s="116"/>
      <c r="DU585" s="116"/>
      <c r="DV585" s="116"/>
      <c r="DW585" s="116"/>
      <c r="DX585" s="116"/>
      <c r="DY585" s="116"/>
      <c r="DZ585" s="116"/>
      <c r="EA585" s="116"/>
      <c r="EB585" s="116"/>
      <c r="EC585" s="116"/>
      <c r="ED585" s="116"/>
      <c r="EE585" s="116"/>
      <c r="EF585" s="116"/>
      <c r="EG585" s="116"/>
      <c r="EH585" s="116"/>
      <c r="EI585" s="116"/>
      <c r="EJ585" s="116"/>
      <c r="EK585" s="116"/>
      <c r="EL585" s="116"/>
      <c r="EM585" s="116"/>
      <c r="EN585" s="116"/>
      <c r="EO585" s="116"/>
      <c r="EP585" s="116"/>
      <c r="EQ585" s="116"/>
      <c r="ER585" s="116"/>
      <c r="ES585" s="116"/>
      <c r="ET585" s="116"/>
      <c r="EU585" s="116"/>
      <c r="EV585" s="116"/>
      <c r="EW585" s="116"/>
      <c r="EX585" s="116"/>
      <c r="EY585" s="116"/>
      <c r="EZ585" s="116"/>
      <c r="FA585" s="116"/>
      <c r="FB585" s="116"/>
      <c r="FC585" s="116"/>
      <c r="FD585" s="116"/>
      <c r="FE585" s="116"/>
      <c r="FF585" s="116"/>
      <c r="FG585" s="116"/>
      <c r="FH585" s="116"/>
      <c r="FI585" s="116"/>
      <c r="FJ585" s="116"/>
      <c r="FK585" s="116"/>
      <c r="FL585" s="116"/>
      <c r="FM585" s="116"/>
      <c r="FN585" s="116"/>
      <c r="FO585" s="116"/>
      <c r="FP585" s="116"/>
      <c r="FQ585" s="116"/>
      <c r="FR585" s="116"/>
      <c r="FS585" s="116"/>
      <c r="FT585" s="116"/>
      <c r="FU585" s="116"/>
      <c r="FV585" s="116"/>
      <c r="FW585" s="116"/>
      <c r="FX585" s="116"/>
      <c r="FY585" s="116"/>
      <c r="FZ585" s="116"/>
      <c r="GA585" s="116"/>
      <c r="GB585" s="116"/>
      <c r="GC585" s="116"/>
      <c r="GD585" s="116"/>
      <c r="GE585" s="116"/>
      <c r="GF585" s="116"/>
      <c r="GG585" s="116"/>
      <c r="GH585" s="116"/>
      <c r="GI585" s="116"/>
      <c r="GJ585" s="116"/>
      <c r="GK585" s="116"/>
      <c r="GL585" s="116"/>
      <c r="GM585" s="116"/>
      <c r="GN585" s="116"/>
      <c r="GO585" s="116"/>
      <c r="GP585" s="116"/>
      <c r="GQ585" s="116"/>
      <c r="GR585" s="116"/>
      <c r="GS585" s="116"/>
      <c r="GT585" s="116"/>
      <c r="GU585" s="116"/>
      <c r="GV585" s="116"/>
      <c r="GW585" s="116"/>
      <c r="GX585" s="116"/>
      <c r="GY585" s="116"/>
      <c r="GZ585" s="116"/>
      <c r="HA585" s="116"/>
      <c r="HB585" s="116"/>
      <c r="HC585" s="116"/>
      <c r="HD585" s="116"/>
      <c r="HE585" s="116"/>
      <c r="HF585" s="116"/>
      <c r="HG585" s="116"/>
      <c r="HH585" s="116"/>
      <c r="HI585" s="116"/>
      <c r="HJ585" s="116"/>
      <c r="HK585" s="116"/>
      <c r="HL585" s="116"/>
      <c r="HM585" s="116"/>
      <c r="HN585" s="116"/>
      <c r="HO585" s="116"/>
      <c r="HP585" s="116"/>
      <c r="HQ585" s="116"/>
      <c r="HR585" s="116"/>
      <c r="HS585" s="116"/>
      <c r="HT585" s="116"/>
      <c r="HU585" s="116"/>
      <c r="HV585" s="116"/>
      <c r="HW585" s="116"/>
      <c r="HX585" s="116"/>
      <c r="HY585" s="116"/>
      <c r="HZ585" s="116"/>
      <c r="IA585" s="116"/>
      <c r="IB585" s="116"/>
      <c r="IC585" s="116"/>
      <c r="ID585" s="116"/>
      <c r="IE585" s="116"/>
      <c r="IF585" s="116"/>
      <c r="IG585" s="116"/>
      <c r="IH585" s="116"/>
      <c r="II585" s="116"/>
      <c r="IJ585" s="116"/>
      <c r="IK585" s="116"/>
      <c r="IL585" s="116"/>
      <c r="IM585" s="116"/>
      <c r="IN585" s="116"/>
      <c r="IO585" s="116"/>
      <c r="IP585" s="116"/>
      <c r="IQ585" s="116"/>
      <c r="IR585" s="116"/>
      <c r="IS585" s="116"/>
      <c r="IT585" s="116"/>
      <c r="IU585" s="116"/>
      <c r="IV585" s="116"/>
    </row>
    <row r="586" spans="1:256" s="39" customFormat="1" ht="12.75" customHeight="1">
      <c r="A586" s="122"/>
      <c r="B586" s="117"/>
      <c r="C586" s="117"/>
      <c r="D586" s="123"/>
      <c r="E586" s="17" t="s">
        <v>30</v>
      </c>
      <c r="F586" s="19">
        <f t="shared" si="217"/>
        <v>0</v>
      </c>
      <c r="G586" s="19">
        <f t="shared" si="217"/>
        <v>0</v>
      </c>
      <c r="H586" s="19">
        <f t="shared" ref="H586:O586" si="218">H544+H550+H562</f>
        <v>0</v>
      </c>
      <c r="I586" s="19">
        <f t="shared" si="218"/>
        <v>0</v>
      </c>
      <c r="J586" s="19">
        <f t="shared" si="218"/>
        <v>0</v>
      </c>
      <c r="K586" s="19">
        <f t="shared" si="218"/>
        <v>0</v>
      </c>
      <c r="L586" s="19">
        <f t="shared" si="218"/>
        <v>0</v>
      </c>
      <c r="M586" s="19">
        <f t="shared" si="218"/>
        <v>0</v>
      </c>
      <c r="N586" s="19">
        <f t="shared" si="218"/>
        <v>0</v>
      </c>
      <c r="O586" s="19">
        <f t="shared" si="218"/>
        <v>0</v>
      </c>
      <c r="P586" s="122"/>
      <c r="Q586" s="123"/>
      <c r="R586" s="43"/>
      <c r="S586" s="43"/>
      <c r="T586" s="43"/>
      <c r="U586" s="43"/>
      <c r="V586" s="43"/>
      <c r="W586" s="43"/>
      <c r="X586" s="43"/>
      <c r="Y586" s="117"/>
      <c r="Z586" s="117"/>
      <c r="AA586" s="117"/>
      <c r="AB586" s="117"/>
      <c r="AC586" s="117"/>
      <c r="AD586" s="117"/>
      <c r="AE586" s="117"/>
      <c r="AF586" s="117"/>
      <c r="AG586" s="117"/>
      <c r="AH586" s="117"/>
      <c r="AI586" s="117"/>
      <c r="AJ586" s="117"/>
      <c r="AK586" s="117"/>
      <c r="AL586" s="117"/>
      <c r="AM586" s="117"/>
      <c r="AN586" s="117"/>
      <c r="AO586" s="117"/>
      <c r="AP586" s="117"/>
      <c r="AQ586" s="117"/>
      <c r="AR586" s="117"/>
      <c r="AS586" s="117"/>
      <c r="AT586" s="117"/>
      <c r="AU586" s="117"/>
      <c r="AV586" s="117"/>
      <c r="AW586" s="117"/>
      <c r="AX586" s="117"/>
      <c r="AY586" s="117"/>
      <c r="AZ586" s="117"/>
      <c r="BA586" s="116"/>
      <c r="BB586" s="116"/>
      <c r="BC586" s="116"/>
      <c r="BD586" s="116"/>
      <c r="BE586" s="116"/>
      <c r="BF586" s="116"/>
      <c r="BG586" s="116"/>
      <c r="BH586" s="116"/>
      <c r="BI586" s="116"/>
      <c r="BJ586" s="116"/>
      <c r="BK586" s="116"/>
      <c r="BL586" s="116"/>
      <c r="BM586" s="116"/>
      <c r="BN586" s="116"/>
      <c r="BO586" s="116"/>
      <c r="BP586" s="116"/>
      <c r="BQ586" s="116"/>
      <c r="BR586" s="116"/>
      <c r="BS586" s="116"/>
      <c r="BT586" s="116"/>
      <c r="BU586" s="116"/>
      <c r="BV586" s="116"/>
      <c r="BW586" s="116"/>
      <c r="BX586" s="116"/>
      <c r="BY586" s="116"/>
      <c r="BZ586" s="116"/>
      <c r="CA586" s="116"/>
      <c r="CB586" s="116"/>
      <c r="CC586" s="116"/>
      <c r="CD586" s="116"/>
      <c r="CE586" s="116"/>
      <c r="CF586" s="116"/>
      <c r="CG586" s="116"/>
      <c r="CH586" s="116"/>
      <c r="CI586" s="116"/>
      <c r="CJ586" s="116"/>
      <c r="CK586" s="116"/>
      <c r="CL586" s="116"/>
      <c r="CM586" s="116"/>
      <c r="CN586" s="116"/>
      <c r="CO586" s="116"/>
      <c r="CP586" s="116"/>
      <c r="CQ586" s="116"/>
      <c r="CR586" s="116"/>
      <c r="CS586" s="116"/>
      <c r="CT586" s="116"/>
      <c r="CU586" s="116"/>
      <c r="CV586" s="116"/>
      <c r="CW586" s="116"/>
      <c r="CX586" s="116"/>
      <c r="CY586" s="116"/>
      <c r="CZ586" s="116"/>
      <c r="DA586" s="116"/>
      <c r="DB586" s="116"/>
      <c r="DC586" s="116"/>
      <c r="DD586" s="116"/>
      <c r="DE586" s="116"/>
      <c r="DF586" s="116"/>
      <c r="DG586" s="116"/>
      <c r="DH586" s="116"/>
      <c r="DI586" s="116"/>
      <c r="DJ586" s="116"/>
      <c r="DK586" s="116"/>
      <c r="DL586" s="116"/>
      <c r="DM586" s="116"/>
      <c r="DN586" s="116"/>
      <c r="DO586" s="116"/>
      <c r="DP586" s="116"/>
      <c r="DQ586" s="116"/>
      <c r="DR586" s="116"/>
      <c r="DS586" s="116"/>
      <c r="DT586" s="116"/>
      <c r="DU586" s="116"/>
      <c r="DV586" s="116"/>
      <c r="DW586" s="116"/>
      <c r="DX586" s="116"/>
      <c r="DY586" s="116"/>
      <c r="DZ586" s="116"/>
      <c r="EA586" s="116"/>
      <c r="EB586" s="116"/>
      <c r="EC586" s="116"/>
      <c r="ED586" s="116"/>
      <c r="EE586" s="116"/>
      <c r="EF586" s="116"/>
      <c r="EG586" s="116"/>
      <c r="EH586" s="116"/>
      <c r="EI586" s="116"/>
      <c r="EJ586" s="116"/>
      <c r="EK586" s="116"/>
      <c r="EL586" s="116"/>
      <c r="EM586" s="116"/>
      <c r="EN586" s="116"/>
      <c r="EO586" s="116"/>
      <c r="EP586" s="116"/>
      <c r="EQ586" s="116"/>
      <c r="ER586" s="116"/>
      <c r="ES586" s="116"/>
      <c r="ET586" s="116"/>
      <c r="EU586" s="116"/>
      <c r="EV586" s="116"/>
      <c r="EW586" s="116"/>
      <c r="EX586" s="116"/>
      <c r="EY586" s="116"/>
      <c r="EZ586" s="116"/>
      <c r="FA586" s="116"/>
      <c r="FB586" s="116"/>
      <c r="FC586" s="116"/>
      <c r="FD586" s="116"/>
      <c r="FE586" s="116"/>
      <c r="FF586" s="116"/>
      <c r="FG586" s="116"/>
      <c r="FH586" s="116"/>
      <c r="FI586" s="116"/>
      <c r="FJ586" s="116"/>
      <c r="FK586" s="116"/>
      <c r="FL586" s="116"/>
      <c r="FM586" s="116"/>
      <c r="FN586" s="116"/>
      <c r="FO586" s="116"/>
      <c r="FP586" s="116"/>
      <c r="FQ586" s="116"/>
      <c r="FR586" s="116"/>
      <c r="FS586" s="116"/>
      <c r="FT586" s="116"/>
      <c r="FU586" s="116"/>
      <c r="FV586" s="116"/>
      <c r="FW586" s="116"/>
      <c r="FX586" s="116"/>
      <c r="FY586" s="116"/>
      <c r="FZ586" s="116"/>
      <c r="GA586" s="116"/>
      <c r="GB586" s="116"/>
      <c r="GC586" s="116"/>
      <c r="GD586" s="116"/>
      <c r="GE586" s="116"/>
      <c r="GF586" s="116"/>
      <c r="GG586" s="116"/>
      <c r="GH586" s="116"/>
      <c r="GI586" s="116"/>
      <c r="GJ586" s="116"/>
      <c r="GK586" s="116"/>
      <c r="GL586" s="116"/>
      <c r="GM586" s="116"/>
      <c r="GN586" s="116"/>
      <c r="GO586" s="116"/>
      <c r="GP586" s="116"/>
      <c r="GQ586" s="116"/>
      <c r="GR586" s="116"/>
      <c r="GS586" s="116"/>
      <c r="GT586" s="116"/>
      <c r="GU586" s="116"/>
      <c r="GV586" s="116"/>
      <c r="GW586" s="116"/>
      <c r="GX586" s="116"/>
      <c r="GY586" s="116"/>
      <c r="GZ586" s="116"/>
      <c r="HA586" s="116"/>
      <c r="HB586" s="116"/>
      <c r="HC586" s="116"/>
      <c r="HD586" s="116"/>
      <c r="HE586" s="116"/>
      <c r="HF586" s="116"/>
      <c r="HG586" s="116"/>
      <c r="HH586" s="116"/>
      <c r="HI586" s="116"/>
      <c r="HJ586" s="116"/>
      <c r="HK586" s="116"/>
      <c r="HL586" s="116"/>
      <c r="HM586" s="116"/>
      <c r="HN586" s="116"/>
      <c r="HO586" s="116"/>
      <c r="HP586" s="116"/>
      <c r="HQ586" s="116"/>
      <c r="HR586" s="116"/>
      <c r="HS586" s="116"/>
      <c r="HT586" s="116"/>
      <c r="HU586" s="116"/>
      <c r="HV586" s="116"/>
      <c r="HW586" s="116"/>
      <c r="HX586" s="116"/>
      <c r="HY586" s="116"/>
      <c r="HZ586" s="116"/>
      <c r="IA586" s="116"/>
      <c r="IB586" s="116"/>
      <c r="IC586" s="116"/>
      <c r="ID586" s="116"/>
      <c r="IE586" s="116"/>
      <c r="IF586" s="116"/>
      <c r="IG586" s="116"/>
      <c r="IH586" s="116"/>
      <c r="II586" s="116"/>
      <c r="IJ586" s="116"/>
      <c r="IK586" s="116"/>
      <c r="IL586" s="116"/>
      <c r="IM586" s="116"/>
      <c r="IN586" s="116"/>
      <c r="IO586" s="116"/>
      <c r="IP586" s="116"/>
      <c r="IQ586" s="116"/>
      <c r="IR586" s="116"/>
      <c r="IS586" s="116"/>
      <c r="IT586" s="116"/>
      <c r="IU586" s="116"/>
      <c r="IV586" s="116"/>
    </row>
    <row r="587" spans="1:256" s="39" customFormat="1" ht="12.75" customHeight="1">
      <c r="A587" s="122"/>
      <c r="B587" s="117"/>
      <c r="C587" s="117"/>
      <c r="D587" s="123"/>
      <c r="E587" s="41" t="s">
        <v>31</v>
      </c>
      <c r="F587" s="19">
        <f t="shared" si="217"/>
        <v>0</v>
      </c>
      <c r="G587" s="19">
        <f t="shared" si="217"/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20">
        <v>0</v>
      </c>
      <c r="P587" s="122"/>
      <c r="Q587" s="123"/>
      <c r="R587" s="43"/>
      <c r="S587" s="43"/>
      <c r="T587" s="43"/>
      <c r="U587" s="43"/>
      <c r="V587" s="43"/>
      <c r="W587" s="43"/>
      <c r="X587" s="43"/>
      <c r="Y587" s="117"/>
      <c r="Z587" s="117"/>
      <c r="AA587" s="117"/>
      <c r="AB587" s="117"/>
      <c r="AC587" s="117"/>
      <c r="AD587" s="117"/>
      <c r="AE587" s="117"/>
      <c r="AF587" s="117"/>
      <c r="AG587" s="117"/>
      <c r="AH587" s="117"/>
      <c r="AI587" s="117"/>
      <c r="AJ587" s="117"/>
      <c r="AK587" s="117"/>
      <c r="AL587" s="117"/>
      <c r="AM587" s="117"/>
      <c r="AN587" s="117"/>
      <c r="AO587" s="117"/>
      <c r="AP587" s="117"/>
      <c r="AQ587" s="117"/>
      <c r="AR587" s="117"/>
      <c r="AS587" s="117"/>
      <c r="AT587" s="117"/>
      <c r="AU587" s="117"/>
      <c r="AV587" s="117"/>
      <c r="AW587" s="117"/>
      <c r="AX587" s="117"/>
      <c r="AY587" s="117"/>
      <c r="AZ587" s="117"/>
      <c r="BA587" s="116"/>
      <c r="BB587" s="116"/>
      <c r="BC587" s="116"/>
      <c r="BD587" s="116"/>
      <c r="BE587" s="116"/>
      <c r="BF587" s="116"/>
      <c r="BG587" s="116"/>
      <c r="BH587" s="116"/>
      <c r="BI587" s="116"/>
      <c r="BJ587" s="116"/>
      <c r="BK587" s="116"/>
      <c r="BL587" s="116"/>
      <c r="BM587" s="116"/>
      <c r="BN587" s="116"/>
      <c r="BO587" s="116"/>
      <c r="BP587" s="116"/>
      <c r="BQ587" s="116"/>
      <c r="BR587" s="116"/>
      <c r="BS587" s="116"/>
      <c r="BT587" s="116"/>
      <c r="BU587" s="116"/>
      <c r="BV587" s="116"/>
      <c r="BW587" s="116"/>
      <c r="BX587" s="116"/>
      <c r="BY587" s="116"/>
      <c r="BZ587" s="116"/>
      <c r="CA587" s="116"/>
      <c r="CB587" s="116"/>
      <c r="CC587" s="116"/>
      <c r="CD587" s="116"/>
      <c r="CE587" s="116"/>
      <c r="CF587" s="116"/>
      <c r="CG587" s="116"/>
      <c r="CH587" s="116"/>
      <c r="CI587" s="116"/>
      <c r="CJ587" s="116"/>
      <c r="CK587" s="116"/>
      <c r="CL587" s="116"/>
      <c r="CM587" s="116"/>
      <c r="CN587" s="116"/>
      <c r="CO587" s="116"/>
      <c r="CP587" s="116"/>
      <c r="CQ587" s="116"/>
      <c r="CR587" s="116"/>
      <c r="CS587" s="116"/>
      <c r="CT587" s="116"/>
      <c r="CU587" s="116"/>
      <c r="CV587" s="116"/>
      <c r="CW587" s="116"/>
      <c r="CX587" s="116"/>
      <c r="CY587" s="116"/>
      <c r="CZ587" s="116"/>
      <c r="DA587" s="116"/>
      <c r="DB587" s="116"/>
      <c r="DC587" s="116"/>
      <c r="DD587" s="116"/>
      <c r="DE587" s="116"/>
      <c r="DF587" s="116"/>
      <c r="DG587" s="116"/>
      <c r="DH587" s="116"/>
      <c r="DI587" s="116"/>
      <c r="DJ587" s="116"/>
      <c r="DK587" s="116"/>
      <c r="DL587" s="116"/>
      <c r="DM587" s="116"/>
      <c r="DN587" s="116"/>
      <c r="DO587" s="116"/>
      <c r="DP587" s="116"/>
      <c r="DQ587" s="116"/>
      <c r="DR587" s="116"/>
      <c r="DS587" s="116"/>
      <c r="DT587" s="116"/>
      <c r="DU587" s="116"/>
      <c r="DV587" s="116"/>
      <c r="DW587" s="116"/>
      <c r="DX587" s="116"/>
      <c r="DY587" s="116"/>
      <c r="DZ587" s="116"/>
      <c r="EA587" s="116"/>
      <c r="EB587" s="116"/>
      <c r="EC587" s="116"/>
      <c r="ED587" s="116"/>
      <c r="EE587" s="116"/>
      <c r="EF587" s="116"/>
      <c r="EG587" s="116"/>
      <c r="EH587" s="116"/>
      <c r="EI587" s="116"/>
      <c r="EJ587" s="116"/>
      <c r="EK587" s="116"/>
      <c r="EL587" s="116"/>
      <c r="EM587" s="116"/>
      <c r="EN587" s="116"/>
      <c r="EO587" s="116"/>
      <c r="EP587" s="116"/>
      <c r="EQ587" s="116"/>
      <c r="ER587" s="116"/>
      <c r="ES587" s="116"/>
      <c r="ET587" s="116"/>
      <c r="EU587" s="116"/>
      <c r="EV587" s="116"/>
      <c r="EW587" s="116"/>
      <c r="EX587" s="116"/>
      <c r="EY587" s="116"/>
      <c r="EZ587" s="116"/>
      <c r="FA587" s="116"/>
      <c r="FB587" s="116"/>
      <c r="FC587" s="116"/>
      <c r="FD587" s="116"/>
      <c r="FE587" s="116"/>
      <c r="FF587" s="116"/>
      <c r="FG587" s="116"/>
      <c r="FH587" s="116"/>
      <c r="FI587" s="116"/>
      <c r="FJ587" s="116"/>
      <c r="FK587" s="116"/>
      <c r="FL587" s="116"/>
      <c r="FM587" s="116"/>
      <c r="FN587" s="116"/>
      <c r="FO587" s="116"/>
      <c r="FP587" s="116"/>
      <c r="FQ587" s="116"/>
      <c r="FR587" s="116"/>
      <c r="FS587" s="116"/>
      <c r="FT587" s="116"/>
      <c r="FU587" s="116"/>
      <c r="FV587" s="116"/>
      <c r="FW587" s="116"/>
      <c r="FX587" s="116"/>
      <c r="FY587" s="116"/>
      <c r="FZ587" s="116"/>
      <c r="GA587" s="116"/>
      <c r="GB587" s="116"/>
      <c r="GC587" s="116"/>
      <c r="GD587" s="116"/>
      <c r="GE587" s="116"/>
      <c r="GF587" s="116"/>
      <c r="GG587" s="116"/>
      <c r="GH587" s="116"/>
      <c r="GI587" s="116"/>
      <c r="GJ587" s="116"/>
      <c r="GK587" s="116"/>
      <c r="GL587" s="116"/>
      <c r="GM587" s="116"/>
      <c r="GN587" s="116"/>
      <c r="GO587" s="116"/>
      <c r="GP587" s="116"/>
      <c r="GQ587" s="116"/>
      <c r="GR587" s="116"/>
      <c r="GS587" s="116"/>
      <c r="GT587" s="116"/>
      <c r="GU587" s="116"/>
      <c r="GV587" s="116"/>
      <c r="GW587" s="116"/>
      <c r="GX587" s="116"/>
      <c r="GY587" s="116"/>
      <c r="GZ587" s="116"/>
      <c r="HA587" s="116"/>
      <c r="HB587" s="116"/>
      <c r="HC587" s="116"/>
      <c r="HD587" s="116"/>
      <c r="HE587" s="116"/>
      <c r="HF587" s="116"/>
      <c r="HG587" s="116"/>
      <c r="HH587" s="116"/>
      <c r="HI587" s="116"/>
      <c r="HJ587" s="116"/>
      <c r="HK587" s="116"/>
      <c r="HL587" s="116"/>
      <c r="HM587" s="116"/>
      <c r="HN587" s="116"/>
      <c r="HO587" s="116"/>
      <c r="HP587" s="116"/>
      <c r="HQ587" s="116"/>
      <c r="HR587" s="116"/>
      <c r="HS587" s="116"/>
      <c r="HT587" s="116"/>
      <c r="HU587" s="116"/>
      <c r="HV587" s="116"/>
      <c r="HW587" s="116"/>
      <c r="HX587" s="116"/>
      <c r="HY587" s="116"/>
      <c r="HZ587" s="116"/>
      <c r="IA587" s="116"/>
      <c r="IB587" s="116"/>
      <c r="IC587" s="116"/>
      <c r="ID587" s="116"/>
      <c r="IE587" s="116"/>
      <c r="IF587" s="116"/>
      <c r="IG587" s="116"/>
      <c r="IH587" s="116"/>
      <c r="II587" s="116"/>
      <c r="IJ587" s="116"/>
      <c r="IK587" s="116"/>
      <c r="IL587" s="116"/>
      <c r="IM587" s="116"/>
      <c r="IN587" s="116"/>
      <c r="IO587" s="116"/>
      <c r="IP587" s="116"/>
      <c r="IQ587" s="116"/>
      <c r="IR587" s="116"/>
      <c r="IS587" s="116"/>
      <c r="IT587" s="116"/>
      <c r="IU587" s="116"/>
      <c r="IV587" s="116"/>
    </row>
    <row r="588" spans="1:256" s="39" customFormat="1" ht="12.75" customHeight="1">
      <c r="A588" s="120" t="s">
        <v>143</v>
      </c>
      <c r="B588" s="126"/>
      <c r="C588" s="126"/>
      <c r="D588" s="121"/>
      <c r="E588" s="17" t="s">
        <v>22</v>
      </c>
      <c r="F588" s="19">
        <f t="shared" ref="F588:O588" si="219">SUM(F589:F593)</f>
        <v>10620.2</v>
      </c>
      <c r="G588" s="19">
        <f t="shared" si="219"/>
        <v>10620.2</v>
      </c>
      <c r="H588" s="19">
        <f t="shared" si="219"/>
        <v>10620.2</v>
      </c>
      <c r="I588" s="19">
        <f t="shared" si="219"/>
        <v>10620.2</v>
      </c>
      <c r="J588" s="19">
        <f t="shared" si="219"/>
        <v>0</v>
      </c>
      <c r="K588" s="19">
        <f t="shared" si="219"/>
        <v>0</v>
      </c>
      <c r="L588" s="19">
        <f t="shared" si="219"/>
        <v>0</v>
      </c>
      <c r="M588" s="19">
        <f t="shared" si="219"/>
        <v>0</v>
      </c>
      <c r="N588" s="19">
        <f t="shared" si="219"/>
        <v>0</v>
      </c>
      <c r="O588" s="19">
        <f t="shared" si="219"/>
        <v>0</v>
      </c>
      <c r="P588" s="120"/>
      <c r="Q588" s="121"/>
      <c r="R588" s="43"/>
      <c r="S588" s="43"/>
      <c r="T588" s="43"/>
      <c r="U588" s="117"/>
      <c r="V588" s="117"/>
      <c r="W588" s="117"/>
      <c r="X588" s="117"/>
      <c r="Y588" s="117"/>
      <c r="Z588" s="117"/>
      <c r="AA588" s="117"/>
      <c r="AB588" s="117"/>
      <c r="AC588" s="117"/>
      <c r="AD588" s="117"/>
      <c r="AE588" s="117"/>
      <c r="AF588" s="117"/>
      <c r="AG588" s="117"/>
      <c r="AH588" s="117"/>
      <c r="AI588" s="117"/>
      <c r="AJ588" s="117"/>
      <c r="AK588" s="117"/>
      <c r="AL588" s="117"/>
      <c r="AM588" s="117"/>
      <c r="AN588" s="117"/>
      <c r="AO588" s="117"/>
      <c r="AP588" s="117"/>
      <c r="AQ588" s="117"/>
      <c r="AR588" s="117"/>
      <c r="AS588" s="117"/>
      <c r="AT588" s="117"/>
      <c r="AU588" s="117"/>
      <c r="AV588" s="117"/>
      <c r="AW588" s="117"/>
      <c r="AX588" s="117"/>
      <c r="AY588" s="117"/>
      <c r="AZ588" s="117"/>
      <c r="BA588" s="116"/>
      <c r="BB588" s="116"/>
      <c r="BC588" s="116"/>
      <c r="BD588" s="116"/>
      <c r="BE588" s="116"/>
      <c r="BF588" s="116"/>
      <c r="BG588" s="116"/>
      <c r="BH588" s="116"/>
      <c r="BI588" s="116"/>
      <c r="BJ588" s="116"/>
      <c r="BK588" s="116"/>
      <c r="BL588" s="116"/>
      <c r="BM588" s="116"/>
      <c r="BN588" s="116"/>
      <c r="BO588" s="116"/>
      <c r="BP588" s="116"/>
      <c r="BQ588" s="116"/>
      <c r="BR588" s="116"/>
      <c r="BS588" s="116"/>
      <c r="BT588" s="116"/>
      <c r="BU588" s="116"/>
      <c r="BV588" s="116"/>
      <c r="BW588" s="116"/>
      <c r="BX588" s="116"/>
      <c r="BY588" s="116" t="s">
        <v>143</v>
      </c>
      <c r="BZ588" s="116"/>
      <c r="CA588" s="116"/>
      <c r="CB588" s="116"/>
      <c r="CC588" s="116" t="s">
        <v>143</v>
      </c>
      <c r="CD588" s="116"/>
      <c r="CE588" s="116"/>
      <c r="CF588" s="116"/>
      <c r="CG588" s="116" t="s">
        <v>143</v>
      </c>
      <c r="CH588" s="116"/>
      <c r="CI588" s="116"/>
      <c r="CJ588" s="116"/>
      <c r="CK588" s="116" t="s">
        <v>143</v>
      </c>
      <c r="CL588" s="116"/>
      <c r="CM588" s="116"/>
      <c r="CN588" s="116"/>
      <c r="CO588" s="116" t="s">
        <v>143</v>
      </c>
      <c r="CP588" s="116"/>
      <c r="CQ588" s="116"/>
      <c r="CR588" s="116"/>
      <c r="CS588" s="116" t="s">
        <v>143</v>
      </c>
      <c r="CT588" s="116"/>
      <c r="CU588" s="116"/>
      <c r="CV588" s="116"/>
      <c r="CW588" s="116" t="s">
        <v>143</v>
      </c>
      <c r="CX588" s="116"/>
      <c r="CY588" s="116"/>
      <c r="CZ588" s="116"/>
      <c r="DA588" s="116" t="s">
        <v>143</v>
      </c>
      <c r="DB588" s="116"/>
      <c r="DC588" s="116"/>
      <c r="DD588" s="116"/>
      <c r="DE588" s="116" t="s">
        <v>143</v>
      </c>
      <c r="DF588" s="116"/>
      <c r="DG588" s="116"/>
      <c r="DH588" s="116"/>
      <c r="DI588" s="116" t="s">
        <v>143</v>
      </c>
      <c r="DJ588" s="116"/>
      <c r="DK588" s="116"/>
      <c r="DL588" s="116"/>
      <c r="DM588" s="116" t="s">
        <v>143</v>
      </c>
      <c r="DN588" s="116"/>
      <c r="DO588" s="116"/>
      <c r="DP588" s="116"/>
      <c r="DQ588" s="116" t="s">
        <v>143</v>
      </c>
      <c r="DR588" s="116"/>
      <c r="DS588" s="116"/>
      <c r="DT588" s="116"/>
      <c r="DU588" s="116" t="s">
        <v>143</v>
      </c>
      <c r="DV588" s="116"/>
      <c r="DW588" s="116"/>
      <c r="DX588" s="116"/>
      <c r="DY588" s="116" t="s">
        <v>143</v>
      </c>
      <c r="DZ588" s="116"/>
      <c r="EA588" s="116"/>
      <c r="EB588" s="116"/>
      <c r="EC588" s="116" t="s">
        <v>143</v>
      </c>
      <c r="ED588" s="116"/>
      <c r="EE588" s="116"/>
      <c r="EF588" s="116"/>
      <c r="EG588" s="116" t="s">
        <v>143</v>
      </c>
      <c r="EH588" s="116"/>
      <c r="EI588" s="116"/>
      <c r="EJ588" s="116"/>
      <c r="EK588" s="116" t="s">
        <v>143</v>
      </c>
      <c r="EL588" s="116"/>
      <c r="EM588" s="116"/>
      <c r="EN588" s="116"/>
      <c r="EO588" s="116" t="s">
        <v>143</v>
      </c>
      <c r="EP588" s="116"/>
      <c r="EQ588" s="116"/>
      <c r="ER588" s="116"/>
      <c r="ES588" s="116" t="s">
        <v>143</v>
      </c>
      <c r="ET588" s="116"/>
      <c r="EU588" s="116"/>
      <c r="EV588" s="116"/>
      <c r="EW588" s="116" t="s">
        <v>143</v>
      </c>
      <c r="EX588" s="116"/>
      <c r="EY588" s="116"/>
      <c r="EZ588" s="116"/>
      <c r="FA588" s="116" t="s">
        <v>143</v>
      </c>
      <c r="FB588" s="116"/>
      <c r="FC588" s="116"/>
      <c r="FD588" s="116"/>
      <c r="FE588" s="116" t="s">
        <v>143</v>
      </c>
      <c r="FF588" s="116"/>
      <c r="FG588" s="116"/>
      <c r="FH588" s="116"/>
      <c r="FI588" s="116" t="s">
        <v>143</v>
      </c>
      <c r="FJ588" s="116"/>
      <c r="FK588" s="116"/>
      <c r="FL588" s="116"/>
      <c r="FM588" s="116" t="s">
        <v>143</v>
      </c>
      <c r="FN588" s="116"/>
      <c r="FO588" s="116"/>
      <c r="FP588" s="116"/>
      <c r="FQ588" s="116" t="s">
        <v>143</v>
      </c>
      <c r="FR588" s="116"/>
      <c r="FS588" s="116"/>
      <c r="FT588" s="116"/>
      <c r="FU588" s="116" t="s">
        <v>143</v>
      </c>
      <c r="FV588" s="116"/>
      <c r="FW588" s="116"/>
      <c r="FX588" s="116"/>
      <c r="FY588" s="116" t="s">
        <v>143</v>
      </c>
      <c r="FZ588" s="116"/>
      <c r="GA588" s="116"/>
      <c r="GB588" s="116"/>
      <c r="GC588" s="116" t="s">
        <v>143</v>
      </c>
      <c r="GD588" s="116"/>
      <c r="GE588" s="116"/>
      <c r="GF588" s="116"/>
      <c r="GG588" s="116" t="s">
        <v>143</v>
      </c>
      <c r="GH588" s="116"/>
      <c r="GI588" s="116"/>
      <c r="GJ588" s="116"/>
      <c r="GK588" s="116" t="s">
        <v>143</v>
      </c>
      <c r="GL588" s="116"/>
      <c r="GM588" s="116"/>
      <c r="GN588" s="116"/>
      <c r="GO588" s="116" t="s">
        <v>143</v>
      </c>
      <c r="GP588" s="116"/>
      <c r="GQ588" s="116"/>
      <c r="GR588" s="116"/>
      <c r="GS588" s="116" t="s">
        <v>143</v>
      </c>
      <c r="GT588" s="116"/>
      <c r="GU588" s="116"/>
      <c r="GV588" s="116"/>
      <c r="GW588" s="116" t="s">
        <v>143</v>
      </c>
      <c r="GX588" s="116"/>
      <c r="GY588" s="116"/>
      <c r="GZ588" s="116"/>
      <c r="HA588" s="116" t="s">
        <v>143</v>
      </c>
      <c r="HB588" s="116"/>
      <c r="HC588" s="116"/>
      <c r="HD588" s="116"/>
      <c r="HE588" s="116" t="s">
        <v>143</v>
      </c>
      <c r="HF588" s="116"/>
      <c r="HG588" s="116"/>
      <c r="HH588" s="116"/>
      <c r="HI588" s="116" t="s">
        <v>143</v>
      </c>
      <c r="HJ588" s="116"/>
      <c r="HK588" s="116"/>
      <c r="HL588" s="116"/>
      <c r="HM588" s="116" t="s">
        <v>143</v>
      </c>
      <c r="HN588" s="116"/>
      <c r="HO588" s="116"/>
      <c r="HP588" s="116"/>
      <c r="HQ588" s="116" t="s">
        <v>143</v>
      </c>
      <c r="HR588" s="116"/>
      <c r="HS588" s="116"/>
      <c r="HT588" s="116"/>
      <c r="HU588" s="116" t="s">
        <v>143</v>
      </c>
      <c r="HV588" s="116"/>
      <c r="HW588" s="116"/>
      <c r="HX588" s="116"/>
      <c r="HY588" s="116" t="s">
        <v>143</v>
      </c>
      <c r="HZ588" s="116"/>
      <c r="IA588" s="116"/>
      <c r="IB588" s="116"/>
      <c r="IC588" s="116" t="s">
        <v>143</v>
      </c>
      <c r="ID588" s="116"/>
      <c r="IE588" s="116"/>
      <c r="IF588" s="116"/>
      <c r="IG588" s="116" t="s">
        <v>143</v>
      </c>
      <c r="IH588" s="116"/>
      <c r="II588" s="116"/>
      <c r="IJ588" s="116"/>
      <c r="IK588" s="116" t="s">
        <v>143</v>
      </c>
      <c r="IL588" s="116"/>
      <c r="IM588" s="116"/>
      <c r="IN588" s="116"/>
      <c r="IO588" s="116" t="s">
        <v>143</v>
      </c>
      <c r="IP588" s="116"/>
      <c r="IQ588" s="116"/>
      <c r="IR588" s="116"/>
      <c r="IS588" s="116" t="s">
        <v>143</v>
      </c>
      <c r="IT588" s="116"/>
      <c r="IU588" s="116"/>
      <c r="IV588" s="116"/>
    </row>
    <row r="589" spans="1:256" s="39" customFormat="1" ht="12.75" customHeight="1">
      <c r="A589" s="122"/>
      <c r="B589" s="117"/>
      <c r="C589" s="117"/>
      <c r="D589" s="123"/>
      <c r="E589" s="17" t="s">
        <v>25</v>
      </c>
      <c r="F589" s="19">
        <f t="shared" ref="F589:G593" si="220">H589+J589+L589+N589</f>
        <v>10620.2</v>
      </c>
      <c r="G589" s="19">
        <f t="shared" si="220"/>
        <v>10620.2</v>
      </c>
      <c r="H589" s="19">
        <f t="shared" ref="H589:O593" si="221">H577-H583</f>
        <v>10620.2</v>
      </c>
      <c r="I589" s="19">
        <f t="shared" si="221"/>
        <v>10620.2</v>
      </c>
      <c r="J589" s="19">
        <f t="shared" si="221"/>
        <v>0</v>
      </c>
      <c r="K589" s="19">
        <f t="shared" si="221"/>
        <v>0</v>
      </c>
      <c r="L589" s="19">
        <f t="shared" si="221"/>
        <v>0</v>
      </c>
      <c r="M589" s="19">
        <f t="shared" si="221"/>
        <v>0</v>
      </c>
      <c r="N589" s="19">
        <f t="shared" si="221"/>
        <v>0</v>
      </c>
      <c r="O589" s="20">
        <f t="shared" si="221"/>
        <v>0</v>
      </c>
      <c r="P589" s="122"/>
      <c r="Q589" s="123"/>
      <c r="R589" s="43"/>
      <c r="S589" s="43"/>
      <c r="T589" s="43"/>
      <c r="U589" s="117"/>
      <c r="V589" s="117"/>
      <c r="W589" s="117"/>
      <c r="X589" s="117"/>
      <c r="Y589" s="117"/>
      <c r="Z589" s="117"/>
      <c r="AA589" s="117"/>
      <c r="AB589" s="117"/>
      <c r="AC589" s="117"/>
      <c r="AD589" s="117"/>
      <c r="AE589" s="117"/>
      <c r="AF589" s="117"/>
      <c r="AG589" s="117"/>
      <c r="AH589" s="117"/>
      <c r="AI589" s="117"/>
      <c r="AJ589" s="117"/>
      <c r="AK589" s="117"/>
      <c r="AL589" s="117"/>
      <c r="AM589" s="117"/>
      <c r="AN589" s="117"/>
      <c r="AO589" s="117"/>
      <c r="AP589" s="117"/>
      <c r="AQ589" s="117"/>
      <c r="AR589" s="117"/>
      <c r="AS589" s="117"/>
      <c r="AT589" s="117"/>
      <c r="AU589" s="117"/>
      <c r="AV589" s="117"/>
      <c r="AW589" s="117"/>
      <c r="AX589" s="117"/>
      <c r="AY589" s="117"/>
      <c r="AZ589" s="117"/>
      <c r="BA589" s="116"/>
      <c r="BB589" s="116"/>
      <c r="BC589" s="116"/>
      <c r="BD589" s="116"/>
      <c r="BE589" s="116"/>
      <c r="BF589" s="116"/>
      <c r="BG589" s="116"/>
      <c r="BH589" s="116"/>
      <c r="BI589" s="116"/>
      <c r="BJ589" s="116"/>
      <c r="BK589" s="116"/>
      <c r="BL589" s="116"/>
      <c r="BM589" s="116"/>
      <c r="BN589" s="116"/>
      <c r="BO589" s="116"/>
      <c r="BP589" s="116"/>
      <c r="BQ589" s="116"/>
      <c r="BR589" s="116"/>
      <c r="BS589" s="116"/>
      <c r="BT589" s="116"/>
      <c r="BU589" s="116"/>
      <c r="BV589" s="116"/>
      <c r="BW589" s="116"/>
      <c r="BX589" s="116"/>
      <c r="BY589" s="116"/>
      <c r="BZ589" s="116"/>
      <c r="CA589" s="116"/>
      <c r="CB589" s="116"/>
      <c r="CC589" s="116"/>
      <c r="CD589" s="116"/>
      <c r="CE589" s="116"/>
      <c r="CF589" s="116"/>
      <c r="CG589" s="116"/>
      <c r="CH589" s="116"/>
      <c r="CI589" s="116"/>
      <c r="CJ589" s="116"/>
      <c r="CK589" s="116"/>
      <c r="CL589" s="116"/>
      <c r="CM589" s="116"/>
      <c r="CN589" s="116"/>
      <c r="CO589" s="116"/>
      <c r="CP589" s="116"/>
      <c r="CQ589" s="116"/>
      <c r="CR589" s="116"/>
      <c r="CS589" s="116"/>
      <c r="CT589" s="116"/>
      <c r="CU589" s="116"/>
      <c r="CV589" s="116"/>
      <c r="CW589" s="116"/>
      <c r="CX589" s="116"/>
      <c r="CY589" s="116"/>
      <c r="CZ589" s="116"/>
      <c r="DA589" s="116"/>
      <c r="DB589" s="116"/>
      <c r="DC589" s="116"/>
      <c r="DD589" s="116"/>
      <c r="DE589" s="116"/>
      <c r="DF589" s="116"/>
      <c r="DG589" s="116"/>
      <c r="DH589" s="116"/>
      <c r="DI589" s="116"/>
      <c r="DJ589" s="116"/>
      <c r="DK589" s="116"/>
      <c r="DL589" s="116"/>
      <c r="DM589" s="116"/>
      <c r="DN589" s="116"/>
      <c r="DO589" s="116"/>
      <c r="DP589" s="116"/>
      <c r="DQ589" s="116"/>
      <c r="DR589" s="116"/>
      <c r="DS589" s="116"/>
      <c r="DT589" s="116"/>
      <c r="DU589" s="116"/>
      <c r="DV589" s="116"/>
      <c r="DW589" s="116"/>
      <c r="DX589" s="116"/>
      <c r="DY589" s="116"/>
      <c r="DZ589" s="116"/>
      <c r="EA589" s="116"/>
      <c r="EB589" s="116"/>
      <c r="EC589" s="116"/>
      <c r="ED589" s="116"/>
      <c r="EE589" s="116"/>
      <c r="EF589" s="116"/>
      <c r="EG589" s="116"/>
      <c r="EH589" s="116"/>
      <c r="EI589" s="116"/>
      <c r="EJ589" s="116"/>
      <c r="EK589" s="116"/>
      <c r="EL589" s="116"/>
      <c r="EM589" s="116"/>
      <c r="EN589" s="116"/>
      <c r="EO589" s="116"/>
      <c r="EP589" s="116"/>
      <c r="EQ589" s="116"/>
      <c r="ER589" s="116"/>
      <c r="ES589" s="116"/>
      <c r="ET589" s="116"/>
      <c r="EU589" s="116"/>
      <c r="EV589" s="116"/>
      <c r="EW589" s="116"/>
      <c r="EX589" s="116"/>
      <c r="EY589" s="116"/>
      <c r="EZ589" s="116"/>
      <c r="FA589" s="116"/>
      <c r="FB589" s="116"/>
      <c r="FC589" s="116"/>
      <c r="FD589" s="116"/>
      <c r="FE589" s="116"/>
      <c r="FF589" s="116"/>
      <c r="FG589" s="116"/>
      <c r="FH589" s="116"/>
      <c r="FI589" s="116"/>
      <c r="FJ589" s="116"/>
      <c r="FK589" s="116"/>
      <c r="FL589" s="116"/>
      <c r="FM589" s="116"/>
      <c r="FN589" s="116"/>
      <c r="FO589" s="116"/>
      <c r="FP589" s="116"/>
      <c r="FQ589" s="116"/>
      <c r="FR589" s="116"/>
      <c r="FS589" s="116"/>
      <c r="FT589" s="116"/>
      <c r="FU589" s="116"/>
      <c r="FV589" s="116"/>
      <c r="FW589" s="116"/>
      <c r="FX589" s="116"/>
      <c r="FY589" s="116"/>
      <c r="FZ589" s="116"/>
      <c r="GA589" s="116"/>
      <c r="GB589" s="116"/>
      <c r="GC589" s="116"/>
      <c r="GD589" s="116"/>
      <c r="GE589" s="116"/>
      <c r="GF589" s="116"/>
      <c r="GG589" s="116"/>
      <c r="GH589" s="116"/>
      <c r="GI589" s="116"/>
      <c r="GJ589" s="116"/>
      <c r="GK589" s="116"/>
      <c r="GL589" s="116"/>
      <c r="GM589" s="116"/>
      <c r="GN589" s="116"/>
      <c r="GO589" s="116"/>
      <c r="GP589" s="116"/>
      <c r="GQ589" s="116"/>
      <c r="GR589" s="116"/>
      <c r="GS589" s="116"/>
      <c r="GT589" s="116"/>
      <c r="GU589" s="116"/>
      <c r="GV589" s="116"/>
      <c r="GW589" s="116"/>
      <c r="GX589" s="116"/>
      <c r="GY589" s="116"/>
      <c r="GZ589" s="116"/>
      <c r="HA589" s="116"/>
      <c r="HB589" s="116"/>
      <c r="HC589" s="116"/>
      <c r="HD589" s="116"/>
      <c r="HE589" s="116"/>
      <c r="HF589" s="116"/>
      <c r="HG589" s="116"/>
      <c r="HH589" s="116"/>
      <c r="HI589" s="116"/>
      <c r="HJ589" s="116"/>
      <c r="HK589" s="116"/>
      <c r="HL589" s="116"/>
      <c r="HM589" s="116"/>
      <c r="HN589" s="116"/>
      <c r="HO589" s="116"/>
      <c r="HP589" s="116"/>
      <c r="HQ589" s="116"/>
      <c r="HR589" s="116"/>
      <c r="HS589" s="116"/>
      <c r="HT589" s="116"/>
      <c r="HU589" s="116"/>
      <c r="HV589" s="116"/>
      <c r="HW589" s="116"/>
      <c r="HX589" s="116"/>
      <c r="HY589" s="116"/>
      <c r="HZ589" s="116"/>
      <c r="IA589" s="116"/>
      <c r="IB589" s="116"/>
      <c r="IC589" s="116"/>
      <c r="ID589" s="116"/>
      <c r="IE589" s="116"/>
      <c r="IF589" s="116"/>
      <c r="IG589" s="116"/>
      <c r="IH589" s="116"/>
      <c r="II589" s="116"/>
      <c r="IJ589" s="116"/>
      <c r="IK589" s="116"/>
      <c r="IL589" s="116"/>
      <c r="IM589" s="116"/>
      <c r="IN589" s="116"/>
      <c r="IO589" s="116"/>
      <c r="IP589" s="116"/>
      <c r="IQ589" s="116"/>
      <c r="IR589" s="116"/>
      <c r="IS589" s="116"/>
      <c r="IT589" s="116"/>
      <c r="IU589" s="116"/>
      <c r="IV589" s="116"/>
    </row>
    <row r="590" spans="1:256" s="39" customFormat="1" ht="12.75" customHeight="1">
      <c r="A590" s="122"/>
      <c r="B590" s="117"/>
      <c r="C590" s="117"/>
      <c r="D590" s="123"/>
      <c r="E590" s="17" t="s">
        <v>28</v>
      </c>
      <c r="F590" s="19">
        <f t="shared" si="220"/>
        <v>0</v>
      </c>
      <c r="G590" s="19">
        <f t="shared" si="220"/>
        <v>0</v>
      </c>
      <c r="H590" s="19">
        <f t="shared" si="221"/>
        <v>0</v>
      </c>
      <c r="I590" s="19">
        <f t="shared" si="221"/>
        <v>0</v>
      </c>
      <c r="J590" s="19">
        <f t="shared" si="221"/>
        <v>0</v>
      </c>
      <c r="K590" s="19">
        <f t="shared" si="221"/>
        <v>0</v>
      </c>
      <c r="L590" s="19">
        <f t="shared" si="221"/>
        <v>0</v>
      </c>
      <c r="M590" s="19">
        <f t="shared" si="221"/>
        <v>0</v>
      </c>
      <c r="N590" s="19">
        <f t="shared" si="221"/>
        <v>0</v>
      </c>
      <c r="O590" s="20">
        <f t="shared" si="221"/>
        <v>0</v>
      </c>
      <c r="P590" s="122"/>
      <c r="Q590" s="123"/>
      <c r="R590" s="43"/>
      <c r="S590" s="43"/>
      <c r="T590" s="43"/>
      <c r="U590" s="117"/>
      <c r="V590" s="117"/>
      <c r="W590" s="117"/>
      <c r="X590" s="117"/>
      <c r="Y590" s="117"/>
      <c r="Z590" s="117"/>
      <c r="AA590" s="117"/>
      <c r="AB590" s="117"/>
      <c r="AC590" s="117"/>
      <c r="AD590" s="117"/>
      <c r="AE590" s="117"/>
      <c r="AF590" s="117"/>
      <c r="AG590" s="117"/>
      <c r="AH590" s="117"/>
      <c r="AI590" s="117"/>
      <c r="AJ590" s="117"/>
      <c r="AK590" s="117"/>
      <c r="AL590" s="117"/>
      <c r="AM590" s="117"/>
      <c r="AN590" s="117"/>
      <c r="AO590" s="117"/>
      <c r="AP590" s="117"/>
      <c r="AQ590" s="117"/>
      <c r="AR590" s="117"/>
      <c r="AS590" s="117"/>
      <c r="AT590" s="117"/>
      <c r="AU590" s="117"/>
      <c r="AV590" s="117"/>
      <c r="AW590" s="117"/>
      <c r="AX590" s="117"/>
      <c r="AY590" s="117"/>
      <c r="AZ590" s="117"/>
      <c r="BA590" s="116"/>
      <c r="BB590" s="116"/>
      <c r="BC590" s="116"/>
      <c r="BD590" s="116"/>
      <c r="BE590" s="116"/>
      <c r="BF590" s="116"/>
      <c r="BG590" s="116"/>
      <c r="BH590" s="116"/>
      <c r="BI590" s="116"/>
      <c r="BJ590" s="116"/>
      <c r="BK590" s="116"/>
      <c r="BL590" s="116"/>
      <c r="BM590" s="116"/>
      <c r="BN590" s="116"/>
      <c r="BO590" s="116"/>
      <c r="BP590" s="116"/>
      <c r="BQ590" s="116"/>
      <c r="BR590" s="116"/>
      <c r="BS590" s="116"/>
      <c r="BT590" s="116"/>
      <c r="BU590" s="116"/>
      <c r="BV590" s="116"/>
      <c r="BW590" s="116"/>
      <c r="BX590" s="116"/>
      <c r="BY590" s="116"/>
      <c r="BZ590" s="116"/>
      <c r="CA590" s="116"/>
      <c r="CB590" s="116"/>
      <c r="CC590" s="116"/>
      <c r="CD590" s="116"/>
      <c r="CE590" s="116"/>
      <c r="CF590" s="116"/>
      <c r="CG590" s="116"/>
      <c r="CH590" s="116"/>
      <c r="CI590" s="116"/>
      <c r="CJ590" s="116"/>
      <c r="CK590" s="116"/>
      <c r="CL590" s="116"/>
      <c r="CM590" s="116"/>
      <c r="CN590" s="116"/>
      <c r="CO590" s="116"/>
      <c r="CP590" s="116"/>
      <c r="CQ590" s="116"/>
      <c r="CR590" s="116"/>
      <c r="CS590" s="116"/>
      <c r="CT590" s="116"/>
      <c r="CU590" s="116"/>
      <c r="CV590" s="116"/>
      <c r="CW590" s="116"/>
      <c r="CX590" s="116"/>
      <c r="CY590" s="116"/>
      <c r="CZ590" s="116"/>
      <c r="DA590" s="116"/>
      <c r="DB590" s="116"/>
      <c r="DC590" s="116"/>
      <c r="DD590" s="116"/>
      <c r="DE590" s="116"/>
      <c r="DF590" s="116"/>
      <c r="DG590" s="116"/>
      <c r="DH590" s="116"/>
      <c r="DI590" s="116"/>
      <c r="DJ590" s="116"/>
      <c r="DK590" s="116"/>
      <c r="DL590" s="116"/>
      <c r="DM590" s="116"/>
      <c r="DN590" s="116"/>
      <c r="DO590" s="116"/>
      <c r="DP590" s="116"/>
      <c r="DQ590" s="116"/>
      <c r="DR590" s="116"/>
      <c r="DS590" s="116"/>
      <c r="DT590" s="116"/>
      <c r="DU590" s="116"/>
      <c r="DV590" s="116"/>
      <c r="DW590" s="116"/>
      <c r="DX590" s="116"/>
      <c r="DY590" s="116"/>
      <c r="DZ590" s="116"/>
      <c r="EA590" s="116"/>
      <c r="EB590" s="116"/>
      <c r="EC590" s="116"/>
      <c r="ED590" s="116"/>
      <c r="EE590" s="116"/>
      <c r="EF590" s="116"/>
      <c r="EG590" s="116"/>
      <c r="EH590" s="116"/>
      <c r="EI590" s="116"/>
      <c r="EJ590" s="116"/>
      <c r="EK590" s="116"/>
      <c r="EL590" s="116"/>
      <c r="EM590" s="116"/>
      <c r="EN590" s="116"/>
      <c r="EO590" s="116"/>
      <c r="EP590" s="116"/>
      <c r="EQ590" s="116"/>
      <c r="ER590" s="116"/>
      <c r="ES590" s="116"/>
      <c r="ET590" s="116"/>
      <c r="EU590" s="116"/>
      <c r="EV590" s="116"/>
      <c r="EW590" s="116"/>
      <c r="EX590" s="116"/>
      <c r="EY590" s="116"/>
      <c r="EZ590" s="116"/>
      <c r="FA590" s="116"/>
      <c r="FB590" s="116"/>
      <c r="FC590" s="116"/>
      <c r="FD590" s="116"/>
      <c r="FE590" s="116"/>
      <c r="FF590" s="116"/>
      <c r="FG590" s="116"/>
      <c r="FH590" s="116"/>
      <c r="FI590" s="116"/>
      <c r="FJ590" s="116"/>
      <c r="FK590" s="116"/>
      <c r="FL590" s="116"/>
      <c r="FM590" s="116"/>
      <c r="FN590" s="116"/>
      <c r="FO590" s="116"/>
      <c r="FP590" s="116"/>
      <c r="FQ590" s="116"/>
      <c r="FR590" s="116"/>
      <c r="FS590" s="116"/>
      <c r="FT590" s="116"/>
      <c r="FU590" s="116"/>
      <c r="FV590" s="116"/>
      <c r="FW590" s="116"/>
      <c r="FX590" s="116"/>
      <c r="FY590" s="116"/>
      <c r="FZ590" s="116"/>
      <c r="GA590" s="116"/>
      <c r="GB590" s="116"/>
      <c r="GC590" s="116"/>
      <c r="GD590" s="116"/>
      <c r="GE590" s="116"/>
      <c r="GF590" s="116"/>
      <c r="GG590" s="116"/>
      <c r="GH590" s="116"/>
      <c r="GI590" s="116"/>
      <c r="GJ590" s="116"/>
      <c r="GK590" s="116"/>
      <c r="GL590" s="116"/>
      <c r="GM590" s="116"/>
      <c r="GN590" s="116"/>
      <c r="GO590" s="116"/>
      <c r="GP590" s="116"/>
      <c r="GQ590" s="116"/>
      <c r="GR590" s="116"/>
      <c r="GS590" s="116"/>
      <c r="GT590" s="116"/>
      <c r="GU590" s="116"/>
      <c r="GV590" s="116"/>
      <c r="GW590" s="116"/>
      <c r="GX590" s="116"/>
      <c r="GY590" s="116"/>
      <c r="GZ590" s="116"/>
      <c r="HA590" s="116"/>
      <c r="HB590" s="116"/>
      <c r="HC590" s="116"/>
      <c r="HD590" s="116"/>
      <c r="HE590" s="116"/>
      <c r="HF590" s="116"/>
      <c r="HG590" s="116"/>
      <c r="HH590" s="116"/>
      <c r="HI590" s="116"/>
      <c r="HJ590" s="116"/>
      <c r="HK590" s="116"/>
      <c r="HL590" s="116"/>
      <c r="HM590" s="116"/>
      <c r="HN590" s="116"/>
      <c r="HO590" s="116"/>
      <c r="HP590" s="116"/>
      <c r="HQ590" s="116"/>
      <c r="HR590" s="116"/>
      <c r="HS590" s="116"/>
      <c r="HT590" s="116"/>
      <c r="HU590" s="116"/>
      <c r="HV590" s="116"/>
      <c r="HW590" s="116"/>
      <c r="HX590" s="116"/>
      <c r="HY590" s="116"/>
      <c r="HZ590" s="116"/>
      <c r="IA590" s="116"/>
      <c r="IB590" s="116"/>
      <c r="IC590" s="116"/>
      <c r="ID590" s="116"/>
      <c r="IE590" s="116"/>
      <c r="IF590" s="116"/>
      <c r="IG590" s="116"/>
      <c r="IH590" s="116"/>
      <c r="II590" s="116"/>
      <c r="IJ590" s="116"/>
      <c r="IK590" s="116"/>
      <c r="IL590" s="116"/>
      <c r="IM590" s="116"/>
      <c r="IN590" s="116"/>
      <c r="IO590" s="116"/>
      <c r="IP590" s="116"/>
      <c r="IQ590" s="116"/>
      <c r="IR590" s="116"/>
      <c r="IS590" s="116"/>
      <c r="IT590" s="116"/>
      <c r="IU590" s="116"/>
      <c r="IV590" s="116"/>
    </row>
    <row r="591" spans="1:256" s="39" customFormat="1" ht="12.75" customHeight="1">
      <c r="A591" s="122"/>
      <c r="B591" s="117"/>
      <c r="C591" s="117"/>
      <c r="D591" s="123"/>
      <c r="E591" s="17" t="s">
        <v>29</v>
      </c>
      <c r="F591" s="19">
        <f t="shared" si="220"/>
        <v>0</v>
      </c>
      <c r="G591" s="19">
        <f t="shared" si="220"/>
        <v>0</v>
      </c>
      <c r="H591" s="19">
        <f t="shared" si="221"/>
        <v>0</v>
      </c>
      <c r="I591" s="19">
        <f t="shared" si="221"/>
        <v>0</v>
      </c>
      <c r="J591" s="19">
        <f t="shared" si="221"/>
        <v>0</v>
      </c>
      <c r="K591" s="19">
        <f t="shared" si="221"/>
        <v>0</v>
      </c>
      <c r="L591" s="19">
        <f t="shared" si="221"/>
        <v>0</v>
      </c>
      <c r="M591" s="19">
        <f t="shared" si="221"/>
        <v>0</v>
      </c>
      <c r="N591" s="19">
        <f t="shared" si="221"/>
        <v>0</v>
      </c>
      <c r="O591" s="20">
        <f t="shared" si="221"/>
        <v>0</v>
      </c>
      <c r="P591" s="122"/>
      <c r="Q591" s="123"/>
      <c r="R591" s="43"/>
      <c r="S591" s="43"/>
      <c r="T591" s="43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  <c r="AI591" s="117"/>
      <c r="AJ591" s="117"/>
      <c r="AK591" s="117"/>
      <c r="AL591" s="117"/>
      <c r="AM591" s="117"/>
      <c r="AN591" s="117"/>
      <c r="AO591" s="117"/>
      <c r="AP591" s="117"/>
      <c r="AQ591" s="117"/>
      <c r="AR591" s="117"/>
      <c r="AS591" s="117"/>
      <c r="AT591" s="117"/>
      <c r="AU591" s="117"/>
      <c r="AV591" s="117"/>
      <c r="AW591" s="117"/>
      <c r="AX591" s="117"/>
      <c r="AY591" s="117"/>
      <c r="AZ591" s="117"/>
      <c r="BA591" s="116"/>
      <c r="BB591" s="116"/>
      <c r="BC591" s="116"/>
      <c r="BD591" s="116"/>
      <c r="BE591" s="116"/>
      <c r="BF591" s="116"/>
      <c r="BG591" s="116"/>
      <c r="BH591" s="116"/>
      <c r="BI591" s="116"/>
      <c r="BJ591" s="116"/>
      <c r="BK591" s="116"/>
      <c r="BL591" s="116"/>
      <c r="BM591" s="116"/>
      <c r="BN591" s="116"/>
      <c r="BO591" s="116"/>
      <c r="BP591" s="116"/>
      <c r="BQ591" s="116"/>
      <c r="BR591" s="116"/>
      <c r="BS591" s="116"/>
      <c r="BT591" s="116"/>
      <c r="BU591" s="116"/>
      <c r="BV591" s="116"/>
      <c r="BW591" s="116"/>
      <c r="BX591" s="116"/>
      <c r="BY591" s="116"/>
      <c r="BZ591" s="116"/>
      <c r="CA591" s="116"/>
      <c r="CB591" s="116"/>
      <c r="CC591" s="116"/>
      <c r="CD591" s="116"/>
      <c r="CE591" s="116"/>
      <c r="CF591" s="116"/>
      <c r="CG591" s="116"/>
      <c r="CH591" s="116"/>
      <c r="CI591" s="116"/>
      <c r="CJ591" s="116"/>
      <c r="CK591" s="116"/>
      <c r="CL591" s="116"/>
      <c r="CM591" s="116"/>
      <c r="CN591" s="116"/>
      <c r="CO591" s="116"/>
      <c r="CP591" s="116"/>
      <c r="CQ591" s="116"/>
      <c r="CR591" s="116"/>
      <c r="CS591" s="116"/>
      <c r="CT591" s="116"/>
      <c r="CU591" s="116"/>
      <c r="CV591" s="116"/>
      <c r="CW591" s="116"/>
      <c r="CX591" s="116"/>
      <c r="CY591" s="116"/>
      <c r="CZ591" s="116"/>
      <c r="DA591" s="116"/>
      <c r="DB591" s="116"/>
      <c r="DC591" s="116"/>
      <c r="DD591" s="116"/>
      <c r="DE591" s="116"/>
      <c r="DF591" s="116"/>
      <c r="DG591" s="116"/>
      <c r="DH591" s="116"/>
      <c r="DI591" s="116"/>
      <c r="DJ591" s="116"/>
      <c r="DK591" s="116"/>
      <c r="DL591" s="116"/>
      <c r="DM591" s="116"/>
      <c r="DN591" s="116"/>
      <c r="DO591" s="116"/>
      <c r="DP591" s="116"/>
      <c r="DQ591" s="116"/>
      <c r="DR591" s="116"/>
      <c r="DS591" s="116"/>
      <c r="DT591" s="116"/>
      <c r="DU591" s="116"/>
      <c r="DV591" s="116"/>
      <c r="DW591" s="116"/>
      <c r="DX591" s="116"/>
      <c r="DY591" s="116"/>
      <c r="DZ591" s="116"/>
      <c r="EA591" s="116"/>
      <c r="EB591" s="116"/>
      <c r="EC591" s="116"/>
      <c r="ED591" s="116"/>
      <c r="EE591" s="116"/>
      <c r="EF591" s="116"/>
      <c r="EG591" s="116"/>
      <c r="EH591" s="116"/>
      <c r="EI591" s="116"/>
      <c r="EJ591" s="116"/>
      <c r="EK591" s="116"/>
      <c r="EL591" s="116"/>
      <c r="EM591" s="116"/>
      <c r="EN591" s="116"/>
      <c r="EO591" s="116"/>
      <c r="EP591" s="116"/>
      <c r="EQ591" s="116"/>
      <c r="ER591" s="116"/>
      <c r="ES591" s="116"/>
      <c r="ET591" s="116"/>
      <c r="EU591" s="116"/>
      <c r="EV591" s="116"/>
      <c r="EW591" s="116"/>
      <c r="EX591" s="116"/>
      <c r="EY591" s="116"/>
      <c r="EZ591" s="116"/>
      <c r="FA591" s="116"/>
      <c r="FB591" s="116"/>
      <c r="FC591" s="116"/>
      <c r="FD591" s="116"/>
      <c r="FE591" s="116"/>
      <c r="FF591" s="116"/>
      <c r="FG591" s="116"/>
      <c r="FH591" s="116"/>
      <c r="FI591" s="116"/>
      <c r="FJ591" s="116"/>
      <c r="FK591" s="116"/>
      <c r="FL591" s="116"/>
      <c r="FM591" s="116"/>
      <c r="FN591" s="116"/>
      <c r="FO591" s="116"/>
      <c r="FP591" s="116"/>
      <c r="FQ591" s="116"/>
      <c r="FR591" s="116"/>
      <c r="FS591" s="116"/>
      <c r="FT591" s="116"/>
      <c r="FU591" s="116"/>
      <c r="FV591" s="116"/>
      <c r="FW591" s="116"/>
      <c r="FX591" s="116"/>
      <c r="FY591" s="116"/>
      <c r="FZ591" s="116"/>
      <c r="GA591" s="116"/>
      <c r="GB591" s="116"/>
      <c r="GC591" s="116"/>
      <c r="GD591" s="116"/>
      <c r="GE591" s="116"/>
      <c r="GF591" s="116"/>
      <c r="GG591" s="116"/>
      <c r="GH591" s="116"/>
      <c r="GI591" s="116"/>
      <c r="GJ591" s="116"/>
      <c r="GK591" s="116"/>
      <c r="GL591" s="116"/>
      <c r="GM591" s="116"/>
      <c r="GN591" s="116"/>
      <c r="GO591" s="116"/>
      <c r="GP591" s="116"/>
      <c r="GQ591" s="116"/>
      <c r="GR591" s="116"/>
      <c r="GS591" s="116"/>
      <c r="GT591" s="116"/>
      <c r="GU591" s="116"/>
      <c r="GV591" s="116"/>
      <c r="GW591" s="116"/>
      <c r="GX591" s="116"/>
      <c r="GY591" s="116"/>
      <c r="GZ591" s="116"/>
      <c r="HA591" s="116"/>
      <c r="HB591" s="116"/>
      <c r="HC591" s="116"/>
      <c r="HD591" s="116"/>
      <c r="HE591" s="116"/>
      <c r="HF591" s="116"/>
      <c r="HG591" s="116"/>
      <c r="HH591" s="116"/>
      <c r="HI591" s="116"/>
      <c r="HJ591" s="116"/>
      <c r="HK591" s="116"/>
      <c r="HL591" s="116"/>
      <c r="HM591" s="116"/>
      <c r="HN591" s="116"/>
      <c r="HO591" s="116"/>
      <c r="HP591" s="116"/>
      <c r="HQ591" s="116"/>
      <c r="HR591" s="116"/>
      <c r="HS591" s="116"/>
      <c r="HT591" s="116"/>
      <c r="HU591" s="116"/>
      <c r="HV591" s="116"/>
      <c r="HW591" s="116"/>
      <c r="HX591" s="116"/>
      <c r="HY591" s="116"/>
      <c r="HZ591" s="116"/>
      <c r="IA591" s="116"/>
      <c r="IB591" s="116"/>
      <c r="IC591" s="116"/>
      <c r="ID591" s="116"/>
      <c r="IE591" s="116"/>
      <c r="IF591" s="116"/>
      <c r="IG591" s="116"/>
      <c r="IH591" s="116"/>
      <c r="II591" s="116"/>
      <c r="IJ591" s="116"/>
      <c r="IK591" s="116"/>
      <c r="IL591" s="116"/>
      <c r="IM591" s="116"/>
      <c r="IN591" s="116"/>
      <c r="IO591" s="116"/>
      <c r="IP591" s="116"/>
      <c r="IQ591" s="116"/>
      <c r="IR591" s="116"/>
      <c r="IS591" s="116"/>
      <c r="IT591" s="116"/>
      <c r="IU591" s="116"/>
      <c r="IV591" s="116"/>
    </row>
    <row r="592" spans="1:256" s="39" customFormat="1" ht="12.75" customHeight="1">
      <c r="A592" s="122"/>
      <c r="B592" s="117"/>
      <c r="C592" s="117"/>
      <c r="D592" s="123"/>
      <c r="E592" s="17" t="s">
        <v>30</v>
      </c>
      <c r="F592" s="19">
        <f>H592+J592+L592+N592</f>
        <v>0</v>
      </c>
      <c r="G592" s="19">
        <f t="shared" si="220"/>
        <v>0</v>
      </c>
      <c r="H592" s="19">
        <f t="shared" si="221"/>
        <v>0</v>
      </c>
      <c r="I592" s="19">
        <f t="shared" si="221"/>
        <v>0</v>
      </c>
      <c r="J592" s="19">
        <f t="shared" si="221"/>
        <v>0</v>
      </c>
      <c r="K592" s="19">
        <f t="shared" si="221"/>
        <v>0</v>
      </c>
      <c r="L592" s="19">
        <f t="shared" si="221"/>
        <v>0</v>
      </c>
      <c r="M592" s="19">
        <f t="shared" si="221"/>
        <v>0</v>
      </c>
      <c r="N592" s="19">
        <f t="shared" si="221"/>
        <v>0</v>
      </c>
      <c r="O592" s="20">
        <f t="shared" si="221"/>
        <v>0</v>
      </c>
      <c r="P592" s="122"/>
      <c r="Q592" s="123"/>
      <c r="R592" s="43"/>
      <c r="S592" s="43"/>
      <c r="T592" s="43"/>
      <c r="U592" s="117"/>
      <c r="V592" s="117"/>
      <c r="W592" s="117"/>
      <c r="X592" s="117"/>
      <c r="Y592" s="117"/>
      <c r="Z592" s="117"/>
      <c r="AA592" s="117"/>
      <c r="AB592" s="117"/>
      <c r="AC592" s="117"/>
      <c r="AD592" s="117"/>
      <c r="AE592" s="117"/>
      <c r="AF592" s="117"/>
      <c r="AG592" s="117"/>
      <c r="AH592" s="117"/>
      <c r="AI592" s="117"/>
      <c r="AJ592" s="117"/>
      <c r="AK592" s="117"/>
      <c r="AL592" s="117"/>
      <c r="AM592" s="117"/>
      <c r="AN592" s="117"/>
      <c r="AO592" s="117"/>
      <c r="AP592" s="117"/>
      <c r="AQ592" s="117"/>
      <c r="AR592" s="117"/>
      <c r="AS592" s="117"/>
      <c r="AT592" s="117"/>
      <c r="AU592" s="117"/>
      <c r="AV592" s="117"/>
      <c r="AW592" s="117"/>
      <c r="AX592" s="117"/>
      <c r="AY592" s="117"/>
      <c r="AZ592" s="117"/>
      <c r="BA592" s="116"/>
      <c r="BB592" s="116"/>
      <c r="BC592" s="116"/>
      <c r="BD592" s="116"/>
      <c r="BE592" s="116"/>
      <c r="BF592" s="116"/>
      <c r="BG592" s="116"/>
      <c r="BH592" s="116"/>
      <c r="BI592" s="116"/>
      <c r="BJ592" s="116"/>
      <c r="BK592" s="116"/>
      <c r="BL592" s="116"/>
      <c r="BM592" s="116"/>
      <c r="BN592" s="116"/>
      <c r="BO592" s="116"/>
      <c r="BP592" s="116"/>
      <c r="BQ592" s="116"/>
      <c r="BR592" s="116"/>
      <c r="BS592" s="116"/>
      <c r="BT592" s="116"/>
      <c r="BU592" s="116"/>
      <c r="BV592" s="116"/>
      <c r="BW592" s="116"/>
      <c r="BX592" s="116"/>
      <c r="BY592" s="116"/>
      <c r="BZ592" s="116"/>
      <c r="CA592" s="116"/>
      <c r="CB592" s="116"/>
      <c r="CC592" s="116"/>
      <c r="CD592" s="116"/>
      <c r="CE592" s="116"/>
      <c r="CF592" s="116"/>
      <c r="CG592" s="116"/>
      <c r="CH592" s="116"/>
      <c r="CI592" s="116"/>
      <c r="CJ592" s="116"/>
      <c r="CK592" s="116"/>
      <c r="CL592" s="116"/>
      <c r="CM592" s="116"/>
      <c r="CN592" s="116"/>
      <c r="CO592" s="116"/>
      <c r="CP592" s="116"/>
      <c r="CQ592" s="116"/>
      <c r="CR592" s="116"/>
      <c r="CS592" s="116"/>
      <c r="CT592" s="116"/>
      <c r="CU592" s="116"/>
      <c r="CV592" s="116"/>
      <c r="CW592" s="116"/>
      <c r="CX592" s="116"/>
      <c r="CY592" s="116"/>
      <c r="CZ592" s="116"/>
      <c r="DA592" s="116"/>
      <c r="DB592" s="116"/>
      <c r="DC592" s="116"/>
      <c r="DD592" s="116"/>
      <c r="DE592" s="116"/>
      <c r="DF592" s="116"/>
      <c r="DG592" s="116"/>
      <c r="DH592" s="116"/>
      <c r="DI592" s="116"/>
      <c r="DJ592" s="116"/>
      <c r="DK592" s="116"/>
      <c r="DL592" s="116"/>
      <c r="DM592" s="116"/>
      <c r="DN592" s="116"/>
      <c r="DO592" s="116"/>
      <c r="DP592" s="116"/>
      <c r="DQ592" s="116"/>
      <c r="DR592" s="116"/>
      <c r="DS592" s="116"/>
      <c r="DT592" s="116"/>
      <c r="DU592" s="116"/>
      <c r="DV592" s="116"/>
      <c r="DW592" s="116"/>
      <c r="DX592" s="116"/>
      <c r="DY592" s="116"/>
      <c r="DZ592" s="116"/>
      <c r="EA592" s="116"/>
      <c r="EB592" s="116"/>
      <c r="EC592" s="116"/>
      <c r="ED592" s="116"/>
      <c r="EE592" s="116"/>
      <c r="EF592" s="116"/>
      <c r="EG592" s="116"/>
      <c r="EH592" s="116"/>
      <c r="EI592" s="116"/>
      <c r="EJ592" s="116"/>
      <c r="EK592" s="116"/>
      <c r="EL592" s="116"/>
      <c r="EM592" s="116"/>
      <c r="EN592" s="116"/>
      <c r="EO592" s="116"/>
      <c r="EP592" s="116"/>
      <c r="EQ592" s="116"/>
      <c r="ER592" s="116"/>
      <c r="ES592" s="116"/>
      <c r="ET592" s="116"/>
      <c r="EU592" s="116"/>
      <c r="EV592" s="116"/>
      <c r="EW592" s="116"/>
      <c r="EX592" s="116"/>
      <c r="EY592" s="116"/>
      <c r="EZ592" s="116"/>
      <c r="FA592" s="116"/>
      <c r="FB592" s="116"/>
      <c r="FC592" s="116"/>
      <c r="FD592" s="116"/>
      <c r="FE592" s="116"/>
      <c r="FF592" s="116"/>
      <c r="FG592" s="116"/>
      <c r="FH592" s="116"/>
      <c r="FI592" s="116"/>
      <c r="FJ592" s="116"/>
      <c r="FK592" s="116"/>
      <c r="FL592" s="116"/>
      <c r="FM592" s="116"/>
      <c r="FN592" s="116"/>
      <c r="FO592" s="116"/>
      <c r="FP592" s="116"/>
      <c r="FQ592" s="116"/>
      <c r="FR592" s="116"/>
      <c r="FS592" s="116"/>
      <c r="FT592" s="116"/>
      <c r="FU592" s="116"/>
      <c r="FV592" s="116"/>
      <c r="FW592" s="116"/>
      <c r="FX592" s="116"/>
      <c r="FY592" s="116"/>
      <c r="FZ592" s="116"/>
      <c r="GA592" s="116"/>
      <c r="GB592" s="116"/>
      <c r="GC592" s="116"/>
      <c r="GD592" s="116"/>
      <c r="GE592" s="116"/>
      <c r="GF592" s="116"/>
      <c r="GG592" s="116"/>
      <c r="GH592" s="116"/>
      <c r="GI592" s="116"/>
      <c r="GJ592" s="116"/>
      <c r="GK592" s="116"/>
      <c r="GL592" s="116"/>
      <c r="GM592" s="116"/>
      <c r="GN592" s="116"/>
      <c r="GO592" s="116"/>
      <c r="GP592" s="116"/>
      <c r="GQ592" s="116"/>
      <c r="GR592" s="116"/>
      <c r="GS592" s="116"/>
      <c r="GT592" s="116"/>
      <c r="GU592" s="116"/>
      <c r="GV592" s="116"/>
      <c r="GW592" s="116"/>
      <c r="GX592" s="116"/>
      <c r="GY592" s="116"/>
      <c r="GZ592" s="116"/>
      <c r="HA592" s="116"/>
      <c r="HB592" s="116"/>
      <c r="HC592" s="116"/>
      <c r="HD592" s="116"/>
      <c r="HE592" s="116"/>
      <c r="HF592" s="116"/>
      <c r="HG592" s="116"/>
      <c r="HH592" s="116"/>
      <c r="HI592" s="116"/>
      <c r="HJ592" s="116"/>
      <c r="HK592" s="116"/>
      <c r="HL592" s="116"/>
      <c r="HM592" s="116"/>
      <c r="HN592" s="116"/>
      <c r="HO592" s="116"/>
      <c r="HP592" s="116"/>
      <c r="HQ592" s="116"/>
      <c r="HR592" s="116"/>
      <c r="HS592" s="116"/>
      <c r="HT592" s="116"/>
      <c r="HU592" s="116"/>
      <c r="HV592" s="116"/>
      <c r="HW592" s="116"/>
      <c r="HX592" s="116"/>
      <c r="HY592" s="116"/>
      <c r="HZ592" s="116"/>
      <c r="IA592" s="116"/>
      <c r="IB592" s="116"/>
      <c r="IC592" s="116"/>
      <c r="ID592" s="116"/>
      <c r="IE592" s="116"/>
      <c r="IF592" s="116"/>
      <c r="IG592" s="116"/>
      <c r="IH592" s="116"/>
      <c r="II592" s="116"/>
      <c r="IJ592" s="116"/>
      <c r="IK592" s="116"/>
      <c r="IL592" s="116"/>
      <c r="IM592" s="116"/>
      <c r="IN592" s="116"/>
      <c r="IO592" s="116"/>
      <c r="IP592" s="116"/>
      <c r="IQ592" s="116"/>
      <c r="IR592" s="116"/>
      <c r="IS592" s="116"/>
      <c r="IT592" s="116"/>
      <c r="IU592" s="116"/>
      <c r="IV592" s="116"/>
    </row>
    <row r="593" spans="1:256" s="39" customFormat="1" ht="12.75" customHeight="1">
      <c r="A593" s="122"/>
      <c r="B593" s="117"/>
      <c r="C593" s="117"/>
      <c r="D593" s="123"/>
      <c r="E593" s="41" t="s">
        <v>31</v>
      </c>
      <c r="F593" s="19">
        <f t="shared" si="220"/>
        <v>0</v>
      </c>
      <c r="G593" s="19">
        <f t="shared" si="220"/>
        <v>0</v>
      </c>
      <c r="H593" s="19">
        <f t="shared" si="221"/>
        <v>0</v>
      </c>
      <c r="I593" s="19">
        <f t="shared" si="221"/>
        <v>0</v>
      </c>
      <c r="J593" s="19">
        <f t="shared" si="221"/>
        <v>0</v>
      </c>
      <c r="K593" s="19">
        <f t="shared" si="221"/>
        <v>0</v>
      </c>
      <c r="L593" s="19">
        <f t="shared" si="221"/>
        <v>0</v>
      </c>
      <c r="M593" s="19">
        <f t="shared" si="221"/>
        <v>0</v>
      </c>
      <c r="N593" s="19">
        <f t="shared" si="221"/>
        <v>0</v>
      </c>
      <c r="O593" s="20">
        <f t="shared" si="221"/>
        <v>0</v>
      </c>
      <c r="P593" s="122"/>
      <c r="Q593" s="123"/>
      <c r="R593" s="43"/>
      <c r="S593" s="43"/>
      <c r="T593" s="43"/>
      <c r="U593" s="117"/>
      <c r="V593" s="117"/>
      <c r="W593" s="117"/>
      <c r="X593" s="117"/>
      <c r="Y593" s="117"/>
      <c r="Z593" s="117"/>
      <c r="AA593" s="117"/>
      <c r="AB593" s="117"/>
      <c r="AC593" s="117"/>
      <c r="AD593" s="117"/>
      <c r="AE593" s="117"/>
      <c r="AF593" s="117"/>
      <c r="AG593" s="117"/>
      <c r="AH593" s="117"/>
      <c r="AI593" s="117"/>
      <c r="AJ593" s="117"/>
      <c r="AK593" s="117"/>
      <c r="AL593" s="117"/>
      <c r="AM593" s="117"/>
      <c r="AN593" s="117"/>
      <c r="AO593" s="117"/>
      <c r="AP593" s="117"/>
      <c r="AQ593" s="117"/>
      <c r="AR593" s="117"/>
      <c r="AS593" s="117"/>
      <c r="AT593" s="117"/>
      <c r="AU593" s="117"/>
      <c r="AV593" s="117"/>
      <c r="AW593" s="117"/>
      <c r="AX593" s="117"/>
      <c r="AY593" s="117"/>
      <c r="AZ593" s="117"/>
      <c r="BA593" s="116"/>
      <c r="BB593" s="116"/>
      <c r="BC593" s="116"/>
      <c r="BD593" s="116"/>
      <c r="BE593" s="116"/>
      <c r="BF593" s="116"/>
      <c r="BG593" s="116"/>
      <c r="BH593" s="116"/>
      <c r="BI593" s="116"/>
      <c r="BJ593" s="116"/>
      <c r="BK593" s="116"/>
      <c r="BL593" s="116"/>
      <c r="BM593" s="116"/>
      <c r="BN593" s="116"/>
      <c r="BO593" s="116"/>
      <c r="BP593" s="116"/>
      <c r="BQ593" s="116"/>
      <c r="BR593" s="116"/>
      <c r="BS593" s="116"/>
      <c r="BT593" s="116"/>
      <c r="BU593" s="116"/>
      <c r="BV593" s="116"/>
      <c r="BW593" s="116"/>
      <c r="BX593" s="116"/>
      <c r="BY593" s="116"/>
      <c r="BZ593" s="116"/>
      <c r="CA593" s="116"/>
      <c r="CB593" s="116"/>
      <c r="CC593" s="116"/>
      <c r="CD593" s="116"/>
      <c r="CE593" s="116"/>
      <c r="CF593" s="116"/>
      <c r="CG593" s="116"/>
      <c r="CH593" s="116"/>
      <c r="CI593" s="116"/>
      <c r="CJ593" s="116"/>
      <c r="CK593" s="116"/>
      <c r="CL593" s="116"/>
      <c r="CM593" s="116"/>
      <c r="CN593" s="116"/>
      <c r="CO593" s="116"/>
      <c r="CP593" s="116"/>
      <c r="CQ593" s="116"/>
      <c r="CR593" s="116"/>
      <c r="CS593" s="116"/>
      <c r="CT593" s="116"/>
      <c r="CU593" s="116"/>
      <c r="CV593" s="116"/>
      <c r="CW593" s="116"/>
      <c r="CX593" s="116"/>
      <c r="CY593" s="116"/>
      <c r="CZ593" s="116"/>
      <c r="DA593" s="116"/>
      <c r="DB593" s="116"/>
      <c r="DC593" s="116"/>
      <c r="DD593" s="116"/>
      <c r="DE593" s="116"/>
      <c r="DF593" s="116"/>
      <c r="DG593" s="116"/>
      <c r="DH593" s="116"/>
      <c r="DI593" s="116"/>
      <c r="DJ593" s="116"/>
      <c r="DK593" s="116"/>
      <c r="DL593" s="116"/>
      <c r="DM593" s="116"/>
      <c r="DN593" s="116"/>
      <c r="DO593" s="116"/>
      <c r="DP593" s="116"/>
      <c r="DQ593" s="116"/>
      <c r="DR593" s="116"/>
      <c r="DS593" s="116"/>
      <c r="DT593" s="116"/>
      <c r="DU593" s="116"/>
      <c r="DV593" s="116"/>
      <c r="DW593" s="116"/>
      <c r="DX593" s="116"/>
      <c r="DY593" s="116"/>
      <c r="DZ593" s="116"/>
      <c r="EA593" s="116"/>
      <c r="EB593" s="116"/>
      <c r="EC593" s="116"/>
      <c r="ED593" s="116"/>
      <c r="EE593" s="116"/>
      <c r="EF593" s="116"/>
      <c r="EG593" s="116"/>
      <c r="EH593" s="116"/>
      <c r="EI593" s="116"/>
      <c r="EJ593" s="116"/>
      <c r="EK593" s="116"/>
      <c r="EL593" s="116"/>
      <c r="EM593" s="116"/>
      <c r="EN593" s="116"/>
      <c r="EO593" s="116"/>
      <c r="EP593" s="116"/>
      <c r="EQ593" s="116"/>
      <c r="ER593" s="116"/>
      <c r="ES593" s="116"/>
      <c r="ET593" s="116"/>
      <c r="EU593" s="116"/>
      <c r="EV593" s="116"/>
      <c r="EW593" s="116"/>
      <c r="EX593" s="116"/>
      <c r="EY593" s="116"/>
      <c r="EZ593" s="116"/>
      <c r="FA593" s="116"/>
      <c r="FB593" s="116"/>
      <c r="FC593" s="116"/>
      <c r="FD593" s="116"/>
      <c r="FE593" s="116"/>
      <c r="FF593" s="116"/>
      <c r="FG593" s="116"/>
      <c r="FH593" s="116"/>
      <c r="FI593" s="116"/>
      <c r="FJ593" s="116"/>
      <c r="FK593" s="116"/>
      <c r="FL593" s="116"/>
      <c r="FM593" s="116"/>
      <c r="FN593" s="116"/>
      <c r="FO593" s="116"/>
      <c r="FP593" s="116"/>
      <c r="FQ593" s="116"/>
      <c r="FR593" s="116"/>
      <c r="FS593" s="116"/>
      <c r="FT593" s="116"/>
      <c r="FU593" s="116"/>
      <c r="FV593" s="116"/>
      <c r="FW593" s="116"/>
      <c r="FX593" s="116"/>
      <c r="FY593" s="116"/>
      <c r="FZ593" s="116"/>
      <c r="GA593" s="116"/>
      <c r="GB593" s="116"/>
      <c r="GC593" s="116"/>
      <c r="GD593" s="116"/>
      <c r="GE593" s="116"/>
      <c r="GF593" s="116"/>
      <c r="GG593" s="116"/>
      <c r="GH593" s="116"/>
      <c r="GI593" s="116"/>
      <c r="GJ593" s="116"/>
      <c r="GK593" s="116"/>
      <c r="GL593" s="116"/>
      <c r="GM593" s="116"/>
      <c r="GN593" s="116"/>
      <c r="GO593" s="116"/>
      <c r="GP593" s="116"/>
      <c r="GQ593" s="116"/>
      <c r="GR593" s="116"/>
      <c r="GS593" s="116"/>
      <c r="GT593" s="116"/>
      <c r="GU593" s="116"/>
      <c r="GV593" s="116"/>
      <c r="GW593" s="116"/>
      <c r="GX593" s="116"/>
      <c r="GY593" s="116"/>
      <c r="GZ593" s="116"/>
      <c r="HA593" s="116"/>
      <c r="HB593" s="116"/>
      <c r="HC593" s="116"/>
      <c r="HD593" s="116"/>
      <c r="HE593" s="116"/>
      <c r="HF593" s="116"/>
      <c r="HG593" s="116"/>
      <c r="HH593" s="116"/>
      <c r="HI593" s="116"/>
      <c r="HJ593" s="116"/>
      <c r="HK593" s="116"/>
      <c r="HL593" s="116"/>
      <c r="HM593" s="116"/>
      <c r="HN593" s="116"/>
      <c r="HO593" s="116"/>
      <c r="HP593" s="116"/>
      <c r="HQ593" s="116"/>
      <c r="HR593" s="116"/>
      <c r="HS593" s="116"/>
      <c r="HT593" s="116"/>
      <c r="HU593" s="116"/>
      <c r="HV593" s="116"/>
      <c r="HW593" s="116"/>
      <c r="HX593" s="116"/>
      <c r="HY593" s="116"/>
      <c r="HZ593" s="116"/>
      <c r="IA593" s="116"/>
      <c r="IB593" s="116"/>
      <c r="IC593" s="116"/>
      <c r="ID593" s="116"/>
      <c r="IE593" s="116"/>
      <c r="IF593" s="116"/>
      <c r="IG593" s="116"/>
      <c r="IH593" s="116"/>
      <c r="II593" s="116"/>
      <c r="IJ593" s="116"/>
      <c r="IK593" s="116"/>
      <c r="IL593" s="116"/>
      <c r="IM593" s="116"/>
      <c r="IN593" s="116"/>
      <c r="IO593" s="116"/>
      <c r="IP593" s="116"/>
      <c r="IQ593" s="116"/>
      <c r="IR593" s="116"/>
      <c r="IS593" s="116"/>
      <c r="IT593" s="116"/>
      <c r="IU593" s="116"/>
      <c r="IV593" s="116"/>
    </row>
    <row r="594" spans="1:256" s="39" customFormat="1" ht="12.75" customHeight="1">
      <c r="A594" s="120" t="s">
        <v>186</v>
      </c>
      <c r="B594" s="126"/>
      <c r="C594" s="126"/>
      <c r="D594" s="121"/>
      <c r="E594" s="17" t="s">
        <v>22</v>
      </c>
      <c r="F594" s="19">
        <f t="shared" ref="F594:O594" si="222">SUM(F595:F599)</f>
        <v>1181520.02</v>
      </c>
      <c r="G594" s="19">
        <f t="shared" si="222"/>
        <v>673071.20000000007</v>
      </c>
      <c r="H594" s="19">
        <f t="shared" si="222"/>
        <v>1161890.82</v>
      </c>
      <c r="I594" s="19">
        <f t="shared" si="222"/>
        <v>653442.00000000012</v>
      </c>
      <c r="J594" s="19">
        <f t="shared" si="222"/>
        <v>0</v>
      </c>
      <c r="K594" s="19">
        <f t="shared" si="222"/>
        <v>0</v>
      </c>
      <c r="L594" s="19">
        <f t="shared" si="222"/>
        <v>19629.2</v>
      </c>
      <c r="M594" s="19">
        <f t="shared" si="222"/>
        <v>19629.2</v>
      </c>
      <c r="N594" s="19">
        <f t="shared" si="222"/>
        <v>0</v>
      </c>
      <c r="O594" s="19">
        <f t="shared" si="222"/>
        <v>0</v>
      </c>
      <c r="P594" s="127"/>
      <c r="Q594" s="128"/>
      <c r="R594" s="21"/>
      <c r="S594" s="21"/>
      <c r="T594" s="21"/>
      <c r="U594" s="21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</row>
    <row r="595" spans="1:256" s="39" customFormat="1" ht="12.75" customHeight="1">
      <c r="A595" s="122"/>
      <c r="B595" s="117"/>
      <c r="C595" s="117"/>
      <c r="D595" s="123"/>
      <c r="E595" s="17" t="s">
        <v>25</v>
      </c>
      <c r="F595" s="19">
        <f>H595+J595+L595+N595</f>
        <v>97615.5</v>
      </c>
      <c r="G595" s="19">
        <f>I595+K595+M595+O595</f>
        <v>97615.5</v>
      </c>
      <c r="H595" s="19">
        <f t="shared" ref="H595:O599" si="223">H391+H521+H577</f>
        <v>97615.5</v>
      </c>
      <c r="I595" s="19">
        <f t="shared" si="223"/>
        <v>97615.5</v>
      </c>
      <c r="J595" s="19">
        <f t="shared" si="223"/>
        <v>0</v>
      </c>
      <c r="K595" s="19">
        <f t="shared" si="223"/>
        <v>0</v>
      </c>
      <c r="L595" s="19">
        <f t="shared" si="223"/>
        <v>0</v>
      </c>
      <c r="M595" s="19">
        <f t="shared" si="223"/>
        <v>0</v>
      </c>
      <c r="N595" s="19">
        <f t="shared" si="223"/>
        <v>0</v>
      </c>
      <c r="O595" s="19">
        <f t="shared" si="223"/>
        <v>0</v>
      </c>
      <c r="P595" s="129"/>
      <c r="Q595" s="130"/>
      <c r="R595" s="21"/>
      <c r="S595" s="21"/>
      <c r="T595" s="21"/>
      <c r="U595" s="21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</row>
    <row r="596" spans="1:256" s="39" customFormat="1" ht="12.75" customHeight="1">
      <c r="A596" s="122"/>
      <c r="B596" s="117"/>
      <c r="C596" s="117"/>
      <c r="D596" s="123"/>
      <c r="E596" s="17" t="s">
        <v>28</v>
      </c>
      <c r="F596" s="19">
        <f t="shared" ref="F596:F611" si="224">H596+J596+L596+N596</f>
        <v>237342.7</v>
      </c>
      <c r="G596" s="19">
        <f t="shared" ref="G596:G611" si="225">I596+K596+M596+O596</f>
        <v>237342.7</v>
      </c>
      <c r="H596" s="19">
        <f t="shared" si="223"/>
        <v>237342.7</v>
      </c>
      <c r="I596" s="19">
        <f t="shared" si="223"/>
        <v>237342.7</v>
      </c>
      <c r="J596" s="19">
        <f t="shared" si="223"/>
        <v>0</v>
      </c>
      <c r="K596" s="19">
        <f t="shared" si="223"/>
        <v>0</v>
      </c>
      <c r="L596" s="19">
        <f t="shared" si="223"/>
        <v>0</v>
      </c>
      <c r="M596" s="19">
        <f t="shared" si="223"/>
        <v>0</v>
      </c>
      <c r="N596" s="19">
        <f t="shared" si="223"/>
        <v>0</v>
      </c>
      <c r="O596" s="19">
        <f t="shared" si="223"/>
        <v>0</v>
      </c>
      <c r="P596" s="129"/>
      <c r="Q596" s="130"/>
      <c r="R596" s="44"/>
      <c r="S596" s="21"/>
      <c r="T596" s="21"/>
      <c r="U596" s="21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</row>
    <row r="597" spans="1:256" s="39" customFormat="1" ht="12.75" customHeight="1">
      <c r="A597" s="122"/>
      <c r="B597" s="117"/>
      <c r="C597" s="117"/>
      <c r="D597" s="123"/>
      <c r="E597" s="17" t="s">
        <v>29</v>
      </c>
      <c r="F597" s="19">
        <f t="shared" si="224"/>
        <v>273568.60000000003</v>
      </c>
      <c r="G597" s="19">
        <f t="shared" si="225"/>
        <v>273568.60000000003</v>
      </c>
      <c r="H597" s="19">
        <f t="shared" si="223"/>
        <v>253939.40000000002</v>
      </c>
      <c r="I597" s="19">
        <f t="shared" si="223"/>
        <v>253939.40000000002</v>
      </c>
      <c r="J597" s="19">
        <f t="shared" si="223"/>
        <v>0</v>
      </c>
      <c r="K597" s="19">
        <f t="shared" si="223"/>
        <v>0</v>
      </c>
      <c r="L597" s="19">
        <f t="shared" si="223"/>
        <v>19629.2</v>
      </c>
      <c r="M597" s="19">
        <f t="shared" si="223"/>
        <v>19629.2</v>
      </c>
      <c r="N597" s="19">
        <f t="shared" si="223"/>
        <v>0</v>
      </c>
      <c r="O597" s="19">
        <f t="shared" si="223"/>
        <v>0</v>
      </c>
      <c r="P597" s="129"/>
      <c r="Q597" s="130"/>
      <c r="R597" s="21"/>
      <c r="S597" s="21"/>
      <c r="T597" s="21"/>
      <c r="U597" s="21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</row>
    <row r="598" spans="1:256" s="39" customFormat="1" ht="12.75" customHeight="1">
      <c r="A598" s="122"/>
      <c r="B598" s="117"/>
      <c r="C598" s="117"/>
      <c r="D598" s="123"/>
      <c r="E598" s="17" t="s">
        <v>30</v>
      </c>
      <c r="F598" s="19">
        <f t="shared" si="224"/>
        <v>318327.62</v>
      </c>
      <c r="G598" s="19">
        <f t="shared" si="225"/>
        <v>64544.399999999994</v>
      </c>
      <c r="H598" s="19">
        <f t="shared" si="223"/>
        <v>318327.62</v>
      </c>
      <c r="I598" s="19">
        <f t="shared" si="223"/>
        <v>64544.399999999994</v>
      </c>
      <c r="J598" s="19">
        <f t="shared" si="223"/>
        <v>0</v>
      </c>
      <c r="K598" s="19">
        <f t="shared" si="223"/>
        <v>0</v>
      </c>
      <c r="L598" s="19">
        <f t="shared" si="223"/>
        <v>0</v>
      </c>
      <c r="M598" s="19">
        <f t="shared" si="223"/>
        <v>0</v>
      </c>
      <c r="N598" s="19">
        <f t="shared" si="223"/>
        <v>0</v>
      </c>
      <c r="O598" s="19">
        <f t="shared" si="223"/>
        <v>0</v>
      </c>
      <c r="P598" s="129"/>
      <c r="Q598" s="130"/>
      <c r="R598" s="44"/>
      <c r="S598" s="21"/>
      <c r="T598" s="21"/>
      <c r="U598" s="21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</row>
    <row r="599" spans="1:256" s="39" customFormat="1" ht="12.75" customHeight="1">
      <c r="A599" s="122"/>
      <c r="B599" s="117"/>
      <c r="C599" s="117"/>
      <c r="D599" s="123"/>
      <c r="E599" s="41" t="s">
        <v>31</v>
      </c>
      <c r="F599" s="19">
        <f>H599+J599+L599+N599</f>
        <v>254665.59999999998</v>
      </c>
      <c r="G599" s="19">
        <f t="shared" si="225"/>
        <v>0</v>
      </c>
      <c r="H599" s="19">
        <f t="shared" si="223"/>
        <v>254665.59999999998</v>
      </c>
      <c r="I599" s="19">
        <f t="shared" si="223"/>
        <v>0</v>
      </c>
      <c r="J599" s="19">
        <f t="shared" si="223"/>
        <v>0</v>
      </c>
      <c r="K599" s="19">
        <f t="shared" si="223"/>
        <v>0</v>
      </c>
      <c r="L599" s="19">
        <f t="shared" si="223"/>
        <v>0</v>
      </c>
      <c r="M599" s="19">
        <f t="shared" si="223"/>
        <v>0</v>
      </c>
      <c r="N599" s="19">
        <f t="shared" si="223"/>
        <v>0</v>
      </c>
      <c r="O599" s="19">
        <f t="shared" si="223"/>
        <v>0</v>
      </c>
      <c r="P599" s="129"/>
      <c r="Q599" s="130"/>
      <c r="R599" s="21"/>
      <c r="S599" s="21"/>
      <c r="T599" s="21"/>
      <c r="U599" s="21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</row>
    <row r="600" spans="1:256" s="39" customFormat="1" ht="12.75" customHeight="1">
      <c r="A600" s="120" t="s">
        <v>142</v>
      </c>
      <c r="B600" s="126"/>
      <c r="C600" s="126"/>
      <c r="D600" s="121"/>
      <c r="E600" s="17" t="s">
        <v>22</v>
      </c>
      <c r="F600" s="19">
        <f t="shared" ref="F600:O600" si="226">SUM(F601:F605)</f>
        <v>100766.62000000001</v>
      </c>
      <c r="G600" s="19">
        <f t="shared" si="226"/>
        <v>82179</v>
      </c>
      <c r="H600" s="19">
        <f t="shared" si="226"/>
        <v>82466.62000000001</v>
      </c>
      <c r="I600" s="19">
        <f t="shared" si="226"/>
        <v>63879</v>
      </c>
      <c r="J600" s="19">
        <f t="shared" si="226"/>
        <v>0</v>
      </c>
      <c r="K600" s="19">
        <f t="shared" si="226"/>
        <v>0</v>
      </c>
      <c r="L600" s="19">
        <f t="shared" si="226"/>
        <v>18300</v>
      </c>
      <c r="M600" s="19">
        <f t="shared" si="226"/>
        <v>18300</v>
      </c>
      <c r="N600" s="19">
        <f t="shared" si="226"/>
        <v>0</v>
      </c>
      <c r="O600" s="19">
        <f t="shared" si="226"/>
        <v>0</v>
      </c>
      <c r="P600" s="120"/>
      <c r="Q600" s="121"/>
      <c r="R600" s="43"/>
      <c r="S600" s="43"/>
      <c r="T600" s="43"/>
      <c r="U600" s="43"/>
      <c r="V600" s="43"/>
      <c r="W600" s="43"/>
      <c r="X600" s="43"/>
      <c r="Y600" s="117"/>
      <c r="Z600" s="117"/>
      <c r="AA600" s="117"/>
      <c r="AB600" s="117"/>
      <c r="AC600" s="117"/>
      <c r="AD600" s="117"/>
      <c r="AE600" s="117"/>
      <c r="AF600" s="117"/>
      <c r="AG600" s="117"/>
      <c r="AH600" s="117"/>
      <c r="AI600" s="117"/>
      <c r="AJ600" s="117"/>
      <c r="AK600" s="117"/>
      <c r="AL600" s="117"/>
      <c r="AM600" s="117"/>
      <c r="AN600" s="117"/>
      <c r="AO600" s="117"/>
      <c r="AP600" s="117"/>
      <c r="AQ600" s="117"/>
      <c r="AR600" s="117"/>
      <c r="AS600" s="117"/>
      <c r="AT600" s="117"/>
      <c r="AU600" s="117"/>
      <c r="AV600" s="117"/>
      <c r="AW600" s="117"/>
      <c r="AX600" s="117"/>
      <c r="AY600" s="117"/>
      <c r="AZ600" s="117"/>
      <c r="BA600" s="116"/>
      <c r="BB600" s="116"/>
      <c r="BC600" s="116"/>
      <c r="BD600" s="116"/>
      <c r="BE600" s="116"/>
      <c r="BF600" s="116"/>
      <c r="BG600" s="116"/>
      <c r="BH600" s="116"/>
      <c r="BI600" s="116"/>
      <c r="BJ600" s="116"/>
      <c r="BK600" s="116"/>
      <c r="BL600" s="116"/>
      <c r="BM600" s="116"/>
      <c r="BN600" s="116"/>
      <c r="BO600" s="116"/>
      <c r="BP600" s="116"/>
      <c r="BQ600" s="116"/>
      <c r="BR600" s="116"/>
      <c r="BS600" s="116"/>
      <c r="BT600" s="116"/>
      <c r="BU600" s="116"/>
      <c r="BV600" s="116"/>
      <c r="BW600" s="116"/>
      <c r="BX600" s="116"/>
      <c r="BY600" s="116" t="s">
        <v>142</v>
      </c>
      <c r="BZ600" s="116"/>
      <c r="CA600" s="116"/>
      <c r="CB600" s="116"/>
      <c r="CC600" s="116" t="s">
        <v>142</v>
      </c>
      <c r="CD600" s="116"/>
      <c r="CE600" s="116"/>
      <c r="CF600" s="116"/>
      <c r="CG600" s="116" t="s">
        <v>142</v>
      </c>
      <c r="CH600" s="116"/>
      <c r="CI600" s="116"/>
      <c r="CJ600" s="116"/>
      <c r="CK600" s="116" t="s">
        <v>142</v>
      </c>
      <c r="CL600" s="116"/>
      <c r="CM600" s="116"/>
      <c r="CN600" s="116"/>
      <c r="CO600" s="116" t="s">
        <v>142</v>
      </c>
      <c r="CP600" s="116"/>
      <c r="CQ600" s="116"/>
      <c r="CR600" s="116"/>
      <c r="CS600" s="116" t="s">
        <v>142</v>
      </c>
      <c r="CT600" s="116"/>
      <c r="CU600" s="116"/>
      <c r="CV600" s="116"/>
      <c r="CW600" s="116" t="s">
        <v>142</v>
      </c>
      <c r="CX600" s="116"/>
      <c r="CY600" s="116"/>
      <c r="CZ600" s="116"/>
      <c r="DA600" s="116" t="s">
        <v>142</v>
      </c>
      <c r="DB600" s="116"/>
      <c r="DC600" s="116"/>
      <c r="DD600" s="116"/>
      <c r="DE600" s="116" t="s">
        <v>142</v>
      </c>
      <c r="DF600" s="116"/>
      <c r="DG600" s="116"/>
      <c r="DH600" s="116"/>
      <c r="DI600" s="116" t="s">
        <v>142</v>
      </c>
      <c r="DJ600" s="116"/>
      <c r="DK600" s="116"/>
      <c r="DL600" s="116"/>
      <c r="DM600" s="116" t="s">
        <v>142</v>
      </c>
      <c r="DN600" s="116"/>
      <c r="DO600" s="116"/>
      <c r="DP600" s="116"/>
      <c r="DQ600" s="116" t="s">
        <v>142</v>
      </c>
      <c r="DR600" s="116"/>
      <c r="DS600" s="116"/>
      <c r="DT600" s="116"/>
      <c r="DU600" s="116" t="s">
        <v>142</v>
      </c>
      <c r="DV600" s="116"/>
      <c r="DW600" s="116"/>
      <c r="DX600" s="116"/>
      <c r="DY600" s="116" t="s">
        <v>142</v>
      </c>
      <c r="DZ600" s="116"/>
      <c r="EA600" s="116"/>
      <c r="EB600" s="116"/>
      <c r="EC600" s="116" t="s">
        <v>142</v>
      </c>
      <c r="ED600" s="116"/>
      <c r="EE600" s="116"/>
      <c r="EF600" s="116"/>
      <c r="EG600" s="116" t="s">
        <v>142</v>
      </c>
      <c r="EH600" s="116"/>
      <c r="EI600" s="116"/>
      <c r="EJ600" s="116"/>
      <c r="EK600" s="116" t="s">
        <v>142</v>
      </c>
      <c r="EL600" s="116"/>
      <c r="EM600" s="116"/>
      <c r="EN600" s="116"/>
      <c r="EO600" s="116" t="s">
        <v>142</v>
      </c>
      <c r="EP600" s="116"/>
      <c r="EQ600" s="116"/>
      <c r="ER600" s="116"/>
      <c r="ES600" s="116" t="s">
        <v>142</v>
      </c>
      <c r="ET600" s="116"/>
      <c r="EU600" s="116"/>
      <c r="EV600" s="116"/>
      <c r="EW600" s="116" t="s">
        <v>142</v>
      </c>
      <c r="EX600" s="116"/>
      <c r="EY600" s="116"/>
      <c r="EZ600" s="116"/>
      <c r="FA600" s="116" t="s">
        <v>142</v>
      </c>
      <c r="FB600" s="116"/>
      <c r="FC600" s="116"/>
      <c r="FD600" s="116"/>
      <c r="FE600" s="116" t="s">
        <v>142</v>
      </c>
      <c r="FF600" s="116"/>
      <c r="FG600" s="116"/>
      <c r="FH600" s="116"/>
      <c r="FI600" s="116" t="s">
        <v>142</v>
      </c>
      <c r="FJ600" s="116"/>
      <c r="FK600" s="116"/>
      <c r="FL600" s="116"/>
      <c r="FM600" s="116" t="s">
        <v>142</v>
      </c>
      <c r="FN600" s="116"/>
      <c r="FO600" s="116"/>
      <c r="FP600" s="116"/>
      <c r="FQ600" s="116" t="s">
        <v>142</v>
      </c>
      <c r="FR600" s="116"/>
      <c r="FS600" s="116"/>
      <c r="FT600" s="116"/>
      <c r="FU600" s="116" t="s">
        <v>142</v>
      </c>
      <c r="FV600" s="116"/>
      <c r="FW600" s="116"/>
      <c r="FX600" s="116"/>
      <c r="FY600" s="116" t="s">
        <v>142</v>
      </c>
      <c r="FZ600" s="116"/>
      <c r="GA600" s="116"/>
      <c r="GB600" s="116"/>
      <c r="GC600" s="116" t="s">
        <v>142</v>
      </c>
      <c r="GD600" s="116"/>
      <c r="GE600" s="116"/>
      <c r="GF600" s="116"/>
      <c r="GG600" s="116" t="s">
        <v>142</v>
      </c>
      <c r="GH600" s="116"/>
      <c r="GI600" s="116"/>
      <c r="GJ600" s="116"/>
      <c r="GK600" s="116" t="s">
        <v>142</v>
      </c>
      <c r="GL600" s="116"/>
      <c r="GM600" s="116"/>
      <c r="GN600" s="116"/>
      <c r="GO600" s="116" t="s">
        <v>142</v>
      </c>
      <c r="GP600" s="116"/>
      <c r="GQ600" s="116"/>
      <c r="GR600" s="116"/>
      <c r="GS600" s="116" t="s">
        <v>142</v>
      </c>
      <c r="GT600" s="116"/>
      <c r="GU600" s="116"/>
      <c r="GV600" s="116"/>
      <c r="GW600" s="116" t="s">
        <v>142</v>
      </c>
      <c r="GX600" s="116"/>
      <c r="GY600" s="116"/>
      <c r="GZ600" s="116"/>
      <c r="HA600" s="116" t="s">
        <v>142</v>
      </c>
      <c r="HB600" s="116"/>
      <c r="HC600" s="116"/>
      <c r="HD600" s="116"/>
      <c r="HE600" s="116" t="s">
        <v>142</v>
      </c>
      <c r="HF600" s="116"/>
      <c r="HG600" s="116"/>
      <c r="HH600" s="116"/>
      <c r="HI600" s="116" t="s">
        <v>142</v>
      </c>
      <c r="HJ600" s="116"/>
      <c r="HK600" s="116"/>
      <c r="HL600" s="116"/>
      <c r="HM600" s="116" t="s">
        <v>142</v>
      </c>
      <c r="HN600" s="116"/>
      <c r="HO600" s="116"/>
      <c r="HP600" s="116"/>
      <c r="HQ600" s="116" t="s">
        <v>142</v>
      </c>
      <c r="HR600" s="116"/>
      <c r="HS600" s="116"/>
      <c r="HT600" s="116"/>
      <c r="HU600" s="116" t="s">
        <v>142</v>
      </c>
      <c r="HV600" s="116"/>
      <c r="HW600" s="116"/>
      <c r="HX600" s="116"/>
      <c r="HY600" s="116" t="s">
        <v>142</v>
      </c>
      <c r="HZ600" s="116"/>
      <c r="IA600" s="116"/>
      <c r="IB600" s="116"/>
      <c r="IC600" s="116" t="s">
        <v>142</v>
      </c>
      <c r="ID600" s="116"/>
      <c r="IE600" s="116"/>
      <c r="IF600" s="116"/>
      <c r="IG600" s="116" t="s">
        <v>142</v>
      </c>
      <c r="IH600" s="116"/>
      <c r="II600" s="116"/>
      <c r="IJ600" s="116"/>
      <c r="IK600" s="116" t="s">
        <v>142</v>
      </c>
      <c r="IL600" s="116"/>
      <c r="IM600" s="116"/>
      <c r="IN600" s="116"/>
      <c r="IO600" s="116" t="s">
        <v>142</v>
      </c>
      <c r="IP600" s="116"/>
      <c r="IQ600" s="116"/>
      <c r="IR600" s="116"/>
      <c r="IS600" s="116" t="s">
        <v>142</v>
      </c>
      <c r="IT600" s="116"/>
      <c r="IU600" s="116"/>
      <c r="IV600" s="116"/>
    </row>
    <row r="601" spans="1:256" s="39" customFormat="1" ht="12.75" customHeight="1">
      <c r="A601" s="122"/>
      <c r="B601" s="117"/>
      <c r="C601" s="117"/>
      <c r="D601" s="123"/>
      <c r="E601" s="17" t="s">
        <v>25</v>
      </c>
      <c r="F601" s="19">
        <f t="shared" si="224"/>
        <v>17981.5</v>
      </c>
      <c r="G601" s="19">
        <f t="shared" si="225"/>
        <v>17981.5</v>
      </c>
      <c r="H601" s="19">
        <f t="shared" ref="H601:O605" si="227">H397+H527+H583</f>
        <v>17981.5</v>
      </c>
      <c r="I601" s="19">
        <f t="shared" si="227"/>
        <v>17981.5</v>
      </c>
      <c r="J601" s="19">
        <f t="shared" si="227"/>
        <v>0</v>
      </c>
      <c r="K601" s="19">
        <f t="shared" si="227"/>
        <v>0</v>
      </c>
      <c r="L601" s="19">
        <f t="shared" si="227"/>
        <v>0</v>
      </c>
      <c r="M601" s="19">
        <f t="shared" si="227"/>
        <v>0</v>
      </c>
      <c r="N601" s="19">
        <f t="shared" si="227"/>
        <v>0</v>
      </c>
      <c r="O601" s="20">
        <f t="shared" si="227"/>
        <v>0</v>
      </c>
      <c r="P601" s="122"/>
      <c r="Q601" s="123"/>
      <c r="R601" s="43"/>
      <c r="S601" s="43"/>
      <c r="T601" s="43"/>
      <c r="U601" s="43"/>
      <c r="V601" s="43"/>
      <c r="W601" s="43"/>
      <c r="X601" s="43"/>
      <c r="Y601" s="117"/>
      <c r="Z601" s="117"/>
      <c r="AA601" s="117"/>
      <c r="AB601" s="117"/>
      <c r="AC601" s="117"/>
      <c r="AD601" s="117"/>
      <c r="AE601" s="117"/>
      <c r="AF601" s="117"/>
      <c r="AG601" s="117"/>
      <c r="AH601" s="117"/>
      <c r="AI601" s="117"/>
      <c r="AJ601" s="117"/>
      <c r="AK601" s="117"/>
      <c r="AL601" s="117"/>
      <c r="AM601" s="117"/>
      <c r="AN601" s="117"/>
      <c r="AO601" s="117"/>
      <c r="AP601" s="117"/>
      <c r="AQ601" s="117"/>
      <c r="AR601" s="117"/>
      <c r="AS601" s="117"/>
      <c r="AT601" s="117"/>
      <c r="AU601" s="117"/>
      <c r="AV601" s="117"/>
      <c r="AW601" s="117"/>
      <c r="AX601" s="117"/>
      <c r="AY601" s="117"/>
      <c r="AZ601" s="117"/>
      <c r="BA601" s="116"/>
      <c r="BB601" s="116"/>
      <c r="BC601" s="116"/>
      <c r="BD601" s="116"/>
      <c r="BE601" s="116"/>
      <c r="BF601" s="116"/>
      <c r="BG601" s="116"/>
      <c r="BH601" s="116"/>
      <c r="BI601" s="116"/>
      <c r="BJ601" s="116"/>
      <c r="BK601" s="116"/>
      <c r="BL601" s="116"/>
      <c r="BM601" s="116"/>
      <c r="BN601" s="116"/>
      <c r="BO601" s="116"/>
      <c r="BP601" s="116"/>
      <c r="BQ601" s="116"/>
      <c r="BR601" s="116"/>
      <c r="BS601" s="116"/>
      <c r="BT601" s="116"/>
      <c r="BU601" s="116"/>
      <c r="BV601" s="116"/>
      <c r="BW601" s="116"/>
      <c r="BX601" s="116"/>
      <c r="BY601" s="116"/>
      <c r="BZ601" s="116"/>
      <c r="CA601" s="116"/>
      <c r="CB601" s="116"/>
      <c r="CC601" s="116"/>
      <c r="CD601" s="116"/>
      <c r="CE601" s="116"/>
      <c r="CF601" s="116"/>
      <c r="CG601" s="116"/>
      <c r="CH601" s="116"/>
      <c r="CI601" s="116"/>
      <c r="CJ601" s="116"/>
      <c r="CK601" s="116"/>
      <c r="CL601" s="116"/>
      <c r="CM601" s="116"/>
      <c r="CN601" s="116"/>
      <c r="CO601" s="116"/>
      <c r="CP601" s="116"/>
      <c r="CQ601" s="116"/>
      <c r="CR601" s="116"/>
      <c r="CS601" s="116"/>
      <c r="CT601" s="116"/>
      <c r="CU601" s="116"/>
      <c r="CV601" s="116"/>
      <c r="CW601" s="116"/>
      <c r="CX601" s="116"/>
      <c r="CY601" s="116"/>
      <c r="CZ601" s="116"/>
      <c r="DA601" s="116"/>
      <c r="DB601" s="116"/>
      <c r="DC601" s="116"/>
      <c r="DD601" s="116"/>
      <c r="DE601" s="116"/>
      <c r="DF601" s="116"/>
      <c r="DG601" s="116"/>
      <c r="DH601" s="116"/>
      <c r="DI601" s="116"/>
      <c r="DJ601" s="116"/>
      <c r="DK601" s="116"/>
      <c r="DL601" s="116"/>
      <c r="DM601" s="116"/>
      <c r="DN601" s="116"/>
      <c r="DO601" s="116"/>
      <c r="DP601" s="116"/>
      <c r="DQ601" s="116"/>
      <c r="DR601" s="116"/>
      <c r="DS601" s="116"/>
      <c r="DT601" s="116"/>
      <c r="DU601" s="116"/>
      <c r="DV601" s="116"/>
      <c r="DW601" s="116"/>
      <c r="DX601" s="116"/>
      <c r="DY601" s="116"/>
      <c r="DZ601" s="116"/>
      <c r="EA601" s="116"/>
      <c r="EB601" s="116"/>
      <c r="EC601" s="116"/>
      <c r="ED601" s="116"/>
      <c r="EE601" s="116"/>
      <c r="EF601" s="116"/>
      <c r="EG601" s="116"/>
      <c r="EH601" s="116"/>
      <c r="EI601" s="116"/>
      <c r="EJ601" s="116"/>
      <c r="EK601" s="116"/>
      <c r="EL601" s="116"/>
      <c r="EM601" s="116"/>
      <c r="EN601" s="116"/>
      <c r="EO601" s="116"/>
      <c r="EP601" s="116"/>
      <c r="EQ601" s="116"/>
      <c r="ER601" s="116"/>
      <c r="ES601" s="116"/>
      <c r="ET601" s="116"/>
      <c r="EU601" s="116"/>
      <c r="EV601" s="116"/>
      <c r="EW601" s="116"/>
      <c r="EX601" s="116"/>
      <c r="EY601" s="116"/>
      <c r="EZ601" s="116"/>
      <c r="FA601" s="116"/>
      <c r="FB601" s="116"/>
      <c r="FC601" s="116"/>
      <c r="FD601" s="116"/>
      <c r="FE601" s="116"/>
      <c r="FF601" s="116"/>
      <c r="FG601" s="116"/>
      <c r="FH601" s="116"/>
      <c r="FI601" s="116"/>
      <c r="FJ601" s="116"/>
      <c r="FK601" s="116"/>
      <c r="FL601" s="116"/>
      <c r="FM601" s="116"/>
      <c r="FN601" s="116"/>
      <c r="FO601" s="116"/>
      <c r="FP601" s="116"/>
      <c r="FQ601" s="116"/>
      <c r="FR601" s="116"/>
      <c r="FS601" s="116"/>
      <c r="FT601" s="116"/>
      <c r="FU601" s="116"/>
      <c r="FV601" s="116"/>
      <c r="FW601" s="116"/>
      <c r="FX601" s="116"/>
      <c r="FY601" s="116"/>
      <c r="FZ601" s="116"/>
      <c r="GA601" s="116"/>
      <c r="GB601" s="116"/>
      <c r="GC601" s="116"/>
      <c r="GD601" s="116"/>
      <c r="GE601" s="116"/>
      <c r="GF601" s="116"/>
      <c r="GG601" s="116"/>
      <c r="GH601" s="116"/>
      <c r="GI601" s="116"/>
      <c r="GJ601" s="116"/>
      <c r="GK601" s="116"/>
      <c r="GL601" s="116"/>
      <c r="GM601" s="116"/>
      <c r="GN601" s="116"/>
      <c r="GO601" s="116"/>
      <c r="GP601" s="116"/>
      <c r="GQ601" s="116"/>
      <c r="GR601" s="116"/>
      <c r="GS601" s="116"/>
      <c r="GT601" s="116"/>
      <c r="GU601" s="116"/>
      <c r="GV601" s="116"/>
      <c r="GW601" s="116"/>
      <c r="GX601" s="116"/>
      <c r="GY601" s="116"/>
      <c r="GZ601" s="116"/>
      <c r="HA601" s="116"/>
      <c r="HB601" s="116"/>
      <c r="HC601" s="116"/>
      <c r="HD601" s="116"/>
      <c r="HE601" s="116"/>
      <c r="HF601" s="116"/>
      <c r="HG601" s="116"/>
      <c r="HH601" s="116"/>
      <c r="HI601" s="116"/>
      <c r="HJ601" s="116"/>
      <c r="HK601" s="116"/>
      <c r="HL601" s="116"/>
      <c r="HM601" s="116"/>
      <c r="HN601" s="116"/>
      <c r="HO601" s="116"/>
      <c r="HP601" s="116"/>
      <c r="HQ601" s="116"/>
      <c r="HR601" s="116"/>
      <c r="HS601" s="116"/>
      <c r="HT601" s="116"/>
      <c r="HU601" s="116"/>
      <c r="HV601" s="116"/>
      <c r="HW601" s="116"/>
      <c r="HX601" s="116"/>
      <c r="HY601" s="116"/>
      <c r="HZ601" s="116"/>
      <c r="IA601" s="116"/>
      <c r="IB601" s="116"/>
      <c r="IC601" s="116"/>
      <c r="ID601" s="116"/>
      <c r="IE601" s="116"/>
      <c r="IF601" s="116"/>
      <c r="IG601" s="116"/>
      <c r="IH601" s="116"/>
      <c r="II601" s="116"/>
      <c r="IJ601" s="116"/>
      <c r="IK601" s="116"/>
      <c r="IL601" s="116"/>
      <c r="IM601" s="116"/>
      <c r="IN601" s="116"/>
      <c r="IO601" s="116"/>
      <c r="IP601" s="116"/>
      <c r="IQ601" s="116"/>
      <c r="IR601" s="116"/>
      <c r="IS601" s="116"/>
      <c r="IT601" s="116"/>
      <c r="IU601" s="116"/>
      <c r="IV601" s="116"/>
    </row>
    <row r="602" spans="1:256" s="39" customFormat="1" ht="12.75" customHeight="1">
      <c r="A602" s="122"/>
      <c r="B602" s="117"/>
      <c r="C602" s="117"/>
      <c r="D602" s="123"/>
      <c r="E602" s="17" t="s">
        <v>28</v>
      </c>
      <c r="F602" s="19">
        <f t="shared" si="224"/>
        <v>9066</v>
      </c>
      <c r="G602" s="19">
        <f t="shared" si="225"/>
        <v>9066</v>
      </c>
      <c r="H602" s="19">
        <f t="shared" si="227"/>
        <v>9066</v>
      </c>
      <c r="I602" s="19">
        <f t="shared" si="227"/>
        <v>9066</v>
      </c>
      <c r="J602" s="19">
        <f t="shared" si="227"/>
        <v>0</v>
      </c>
      <c r="K602" s="19">
        <f t="shared" si="227"/>
        <v>0</v>
      </c>
      <c r="L602" s="19">
        <f t="shared" si="227"/>
        <v>0</v>
      </c>
      <c r="M602" s="19">
        <f t="shared" si="227"/>
        <v>0</v>
      </c>
      <c r="N602" s="19">
        <f t="shared" si="227"/>
        <v>0</v>
      </c>
      <c r="O602" s="20">
        <f t="shared" si="227"/>
        <v>0</v>
      </c>
      <c r="P602" s="122"/>
      <c r="Q602" s="123"/>
      <c r="R602" s="43"/>
      <c r="S602" s="43"/>
      <c r="T602" s="43"/>
      <c r="U602" s="43"/>
      <c r="V602" s="43"/>
      <c r="W602" s="43"/>
      <c r="X602" s="43"/>
      <c r="Y602" s="117"/>
      <c r="Z602" s="117"/>
      <c r="AA602" s="117"/>
      <c r="AB602" s="117"/>
      <c r="AC602" s="117"/>
      <c r="AD602" s="117"/>
      <c r="AE602" s="117"/>
      <c r="AF602" s="117"/>
      <c r="AG602" s="117"/>
      <c r="AH602" s="117"/>
      <c r="AI602" s="117"/>
      <c r="AJ602" s="117"/>
      <c r="AK602" s="117"/>
      <c r="AL602" s="117"/>
      <c r="AM602" s="117"/>
      <c r="AN602" s="117"/>
      <c r="AO602" s="117"/>
      <c r="AP602" s="117"/>
      <c r="AQ602" s="117"/>
      <c r="AR602" s="117"/>
      <c r="AS602" s="117"/>
      <c r="AT602" s="117"/>
      <c r="AU602" s="117"/>
      <c r="AV602" s="117"/>
      <c r="AW602" s="117"/>
      <c r="AX602" s="117"/>
      <c r="AY602" s="117"/>
      <c r="AZ602" s="117"/>
      <c r="BA602" s="116"/>
      <c r="BB602" s="116"/>
      <c r="BC602" s="116"/>
      <c r="BD602" s="116"/>
      <c r="BE602" s="116"/>
      <c r="BF602" s="116"/>
      <c r="BG602" s="116"/>
      <c r="BH602" s="116"/>
      <c r="BI602" s="116"/>
      <c r="BJ602" s="116"/>
      <c r="BK602" s="116"/>
      <c r="BL602" s="116"/>
      <c r="BM602" s="116"/>
      <c r="BN602" s="116"/>
      <c r="BO602" s="116"/>
      <c r="BP602" s="116"/>
      <c r="BQ602" s="116"/>
      <c r="BR602" s="116"/>
      <c r="BS602" s="116"/>
      <c r="BT602" s="116"/>
      <c r="BU602" s="116"/>
      <c r="BV602" s="116"/>
      <c r="BW602" s="116"/>
      <c r="BX602" s="116"/>
      <c r="BY602" s="116"/>
      <c r="BZ602" s="116"/>
      <c r="CA602" s="116"/>
      <c r="CB602" s="116"/>
      <c r="CC602" s="116"/>
      <c r="CD602" s="116"/>
      <c r="CE602" s="116"/>
      <c r="CF602" s="116"/>
      <c r="CG602" s="116"/>
      <c r="CH602" s="116"/>
      <c r="CI602" s="116"/>
      <c r="CJ602" s="116"/>
      <c r="CK602" s="116"/>
      <c r="CL602" s="116"/>
      <c r="CM602" s="116"/>
      <c r="CN602" s="116"/>
      <c r="CO602" s="116"/>
      <c r="CP602" s="116"/>
      <c r="CQ602" s="116"/>
      <c r="CR602" s="116"/>
      <c r="CS602" s="116"/>
      <c r="CT602" s="116"/>
      <c r="CU602" s="116"/>
      <c r="CV602" s="116"/>
      <c r="CW602" s="116"/>
      <c r="CX602" s="116"/>
      <c r="CY602" s="116"/>
      <c r="CZ602" s="116"/>
      <c r="DA602" s="116"/>
      <c r="DB602" s="116"/>
      <c r="DC602" s="116"/>
      <c r="DD602" s="116"/>
      <c r="DE602" s="116"/>
      <c r="DF602" s="116"/>
      <c r="DG602" s="116"/>
      <c r="DH602" s="116"/>
      <c r="DI602" s="116"/>
      <c r="DJ602" s="116"/>
      <c r="DK602" s="116"/>
      <c r="DL602" s="116"/>
      <c r="DM602" s="116"/>
      <c r="DN602" s="116"/>
      <c r="DO602" s="116"/>
      <c r="DP602" s="116"/>
      <c r="DQ602" s="116"/>
      <c r="DR602" s="116"/>
      <c r="DS602" s="116"/>
      <c r="DT602" s="116"/>
      <c r="DU602" s="116"/>
      <c r="DV602" s="116"/>
      <c r="DW602" s="116"/>
      <c r="DX602" s="116"/>
      <c r="DY602" s="116"/>
      <c r="DZ602" s="116"/>
      <c r="EA602" s="116"/>
      <c r="EB602" s="116"/>
      <c r="EC602" s="116"/>
      <c r="ED602" s="116"/>
      <c r="EE602" s="116"/>
      <c r="EF602" s="116"/>
      <c r="EG602" s="116"/>
      <c r="EH602" s="116"/>
      <c r="EI602" s="116"/>
      <c r="EJ602" s="116"/>
      <c r="EK602" s="116"/>
      <c r="EL602" s="116"/>
      <c r="EM602" s="116"/>
      <c r="EN602" s="116"/>
      <c r="EO602" s="116"/>
      <c r="EP602" s="116"/>
      <c r="EQ602" s="116"/>
      <c r="ER602" s="116"/>
      <c r="ES602" s="116"/>
      <c r="ET602" s="116"/>
      <c r="EU602" s="116"/>
      <c r="EV602" s="116"/>
      <c r="EW602" s="116"/>
      <c r="EX602" s="116"/>
      <c r="EY602" s="116"/>
      <c r="EZ602" s="116"/>
      <c r="FA602" s="116"/>
      <c r="FB602" s="116"/>
      <c r="FC602" s="116"/>
      <c r="FD602" s="116"/>
      <c r="FE602" s="116"/>
      <c r="FF602" s="116"/>
      <c r="FG602" s="116"/>
      <c r="FH602" s="116"/>
      <c r="FI602" s="116"/>
      <c r="FJ602" s="116"/>
      <c r="FK602" s="116"/>
      <c r="FL602" s="116"/>
      <c r="FM602" s="116"/>
      <c r="FN602" s="116"/>
      <c r="FO602" s="116"/>
      <c r="FP602" s="116"/>
      <c r="FQ602" s="116"/>
      <c r="FR602" s="116"/>
      <c r="FS602" s="116"/>
      <c r="FT602" s="116"/>
      <c r="FU602" s="116"/>
      <c r="FV602" s="116"/>
      <c r="FW602" s="116"/>
      <c r="FX602" s="116"/>
      <c r="FY602" s="116"/>
      <c r="FZ602" s="116"/>
      <c r="GA602" s="116"/>
      <c r="GB602" s="116"/>
      <c r="GC602" s="116"/>
      <c r="GD602" s="116"/>
      <c r="GE602" s="116"/>
      <c r="GF602" s="116"/>
      <c r="GG602" s="116"/>
      <c r="GH602" s="116"/>
      <c r="GI602" s="116"/>
      <c r="GJ602" s="116"/>
      <c r="GK602" s="116"/>
      <c r="GL602" s="116"/>
      <c r="GM602" s="116"/>
      <c r="GN602" s="116"/>
      <c r="GO602" s="116"/>
      <c r="GP602" s="116"/>
      <c r="GQ602" s="116"/>
      <c r="GR602" s="116"/>
      <c r="GS602" s="116"/>
      <c r="GT602" s="116"/>
      <c r="GU602" s="116"/>
      <c r="GV602" s="116"/>
      <c r="GW602" s="116"/>
      <c r="GX602" s="116"/>
      <c r="GY602" s="116"/>
      <c r="GZ602" s="116"/>
      <c r="HA602" s="116"/>
      <c r="HB602" s="116"/>
      <c r="HC602" s="116"/>
      <c r="HD602" s="116"/>
      <c r="HE602" s="116"/>
      <c r="HF602" s="116"/>
      <c r="HG602" s="116"/>
      <c r="HH602" s="116"/>
      <c r="HI602" s="116"/>
      <c r="HJ602" s="116"/>
      <c r="HK602" s="116"/>
      <c r="HL602" s="116"/>
      <c r="HM602" s="116"/>
      <c r="HN602" s="116"/>
      <c r="HO602" s="116"/>
      <c r="HP602" s="116"/>
      <c r="HQ602" s="116"/>
      <c r="HR602" s="116"/>
      <c r="HS602" s="116"/>
      <c r="HT602" s="116"/>
      <c r="HU602" s="116"/>
      <c r="HV602" s="116"/>
      <c r="HW602" s="116"/>
      <c r="HX602" s="116"/>
      <c r="HY602" s="116"/>
      <c r="HZ602" s="116"/>
      <c r="IA602" s="116"/>
      <c r="IB602" s="116"/>
      <c r="IC602" s="116"/>
      <c r="ID602" s="116"/>
      <c r="IE602" s="116"/>
      <c r="IF602" s="116"/>
      <c r="IG602" s="116"/>
      <c r="IH602" s="116"/>
      <c r="II602" s="116"/>
      <c r="IJ602" s="116"/>
      <c r="IK602" s="116"/>
      <c r="IL602" s="116"/>
      <c r="IM602" s="116"/>
      <c r="IN602" s="116"/>
      <c r="IO602" s="116"/>
      <c r="IP602" s="116"/>
      <c r="IQ602" s="116"/>
      <c r="IR602" s="116"/>
      <c r="IS602" s="116"/>
      <c r="IT602" s="116"/>
      <c r="IU602" s="116"/>
      <c r="IV602" s="116"/>
    </row>
    <row r="603" spans="1:256" s="39" customFormat="1" ht="12.75" customHeight="1">
      <c r="A603" s="122"/>
      <c r="B603" s="117"/>
      <c r="C603" s="117"/>
      <c r="D603" s="123"/>
      <c r="E603" s="17" t="s">
        <v>29</v>
      </c>
      <c r="F603" s="19">
        <f t="shared" si="224"/>
        <v>54274.8</v>
      </c>
      <c r="G603" s="19">
        <f t="shared" si="225"/>
        <v>54274.8</v>
      </c>
      <c r="H603" s="19">
        <f t="shared" si="227"/>
        <v>35974.800000000003</v>
      </c>
      <c r="I603" s="19">
        <f t="shared" si="227"/>
        <v>35974.800000000003</v>
      </c>
      <c r="J603" s="19">
        <f t="shared" si="227"/>
        <v>0</v>
      </c>
      <c r="K603" s="19">
        <f t="shared" si="227"/>
        <v>0</v>
      </c>
      <c r="L603" s="19">
        <f t="shared" si="227"/>
        <v>18300</v>
      </c>
      <c r="M603" s="19">
        <f t="shared" si="227"/>
        <v>18300</v>
      </c>
      <c r="N603" s="19">
        <f t="shared" si="227"/>
        <v>0</v>
      </c>
      <c r="O603" s="20">
        <f t="shared" si="227"/>
        <v>0</v>
      </c>
      <c r="P603" s="122"/>
      <c r="Q603" s="123"/>
      <c r="R603" s="43"/>
      <c r="S603" s="43"/>
      <c r="T603" s="43"/>
      <c r="U603" s="43"/>
      <c r="V603" s="43"/>
      <c r="W603" s="43"/>
      <c r="X603" s="43"/>
      <c r="Y603" s="117"/>
      <c r="Z603" s="117"/>
      <c r="AA603" s="117"/>
      <c r="AB603" s="117"/>
      <c r="AC603" s="117"/>
      <c r="AD603" s="117"/>
      <c r="AE603" s="117"/>
      <c r="AF603" s="117"/>
      <c r="AG603" s="117"/>
      <c r="AH603" s="117"/>
      <c r="AI603" s="117"/>
      <c r="AJ603" s="117"/>
      <c r="AK603" s="117"/>
      <c r="AL603" s="117"/>
      <c r="AM603" s="117"/>
      <c r="AN603" s="117"/>
      <c r="AO603" s="117"/>
      <c r="AP603" s="117"/>
      <c r="AQ603" s="117"/>
      <c r="AR603" s="117"/>
      <c r="AS603" s="117"/>
      <c r="AT603" s="117"/>
      <c r="AU603" s="117"/>
      <c r="AV603" s="117"/>
      <c r="AW603" s="117"/>
      <c r="AX603" s="117"/>
      <c r="AY603" s="117"/>
      <c r="AZ603" s="117"/>
      <c r="BA603" s="116"/>
      <c r="BB603" s="116"/>
      <c r="BC603" s="116"/>
      <c r="BD603" s="116"/>
      <c r="BE603" s="116"/>
      <c r="BF603" s="116"/>
      <c r="BG603" s="116"/>
      <c r="BH603" s="116"/>
      <c r="BI603" s="116"/>
      <c r="BJ603" s="116"/>
      <c r="BK603" s="116"/>
      <c r="BL603" s="116"/>
      <c r="BM603" s="116"/>
      <c r="BN603" s="116"/>
      <c r="BO603" s="116"/>
      <c r="BP603" s="116"/>
      <c r="BQ603" s="116"/>
      <c r="BR603" s="116"/>
      <c r="BS603" s="116"/>
      <c r="BT603" s="116"/>
      <c r="BU603" s="116"/>
      <c r="BV603" s="116"/>
      <c r="BW603" s="116"/>
      <c r="BX603" s="116"/>
      <c r="BY603" s="116"/>
      <c r="BZ603" s="116"/>
      <c r="CA603" s="116"/>
      <c r="CB603" s="116"/>
      <c r="CC603" s="116"/>
      <c r="CD603" s="116"/>
      <c r="CE603" s="116"/>
      <c r="CF603" s="116"/>
      <c r="CG603" s="116"/>
      <c r="CH603" s="116"/>
      <c r="CI603" s="116"/>
      <c r="CJ603" s="116"/>
      <c r="CK603" s="116"/>
      <c r="CL603" s="116"/>
      <c r="CM603" s="116"/>
      <c r="CN603" s="116"/>
      <c r="CO603" s="116"/>
      <c r="CP603" s="116"/>
      <c r="CQ603" s="116"/>
      <c r="CR603" s="116"/>
      <c r="CS603" s="116"/>
      <c r="CT603" s="116"/>
      <c r="CU603" s="116"/>
      <c r="CV603" s="116"/>
      <c r="CW603" s="116"/>
      <c r="CX603" s="116"/>
      <c r="CY603" s="116"/>
      <c r="CZ603" s="116"/>
      <c r="DA603" s="116"/>
      <c r="DB603" s="116"/>
      <c r="DC603" s="116"/>
      <c r="DD603" s="116"/>
      <c r="DE603" s="116"/>
      <c r="DF603" s="116"/>
      <c r="DG603" s="116"/>
      <c r="DH603" s="116"/>
      <c r="DI603" s="116"/>
      <c r="DJ603" s="116"/>
      <c r="DK603" s="116"/>
      <c r="DL603" s="116"/>
      <c r="DM603" s="116"/>
      <c r="DN603" s="116"/>
      <c r="DO603" s="116"/>
      <c r="DP603" s="116"/>
      <c r="DQ603" s="116"/>
      <c r="DR603" s="116"/>
      <c r="DS603" s="116"/>
      <c r="DT603" s="116"/>
      <c r="DU603" s="116"/>
      <c r="DV603" s="116"/>
      <c r="DW603" s="116"/>
      <c r="DX603" s="116"/>
      <c r="DY603" s="116"/>
      <c r="DZ603" s="116"/>
      <c r="EA603" s="116"/>
      <c r="EB603" s="116"/>
      <c r="EC603" s="116"/>
      <c r="ED603" s="116"/>
      <c r="EE603" s="116"/>
      <c r="EF603" s="116"/>
      <c r="EG603" s="116"/>
      <c r="EH603" s="116"/>
      <c r="EI603" s="116"/>
      <c r="EJ603" s="116"/>
      <c r="EK603" s="116"/>
      <c r="EL603" s="116"/>
      <c r="EM603" s="116"/>
      <c r="EN603" s="116"/>
      <c r="EO603" s="116"/>
      <c r="EP603" s="116"/>
      <c r="EQ603" s="116"/>
      <c r="ER603" s="116"/>
      <c r="ES603" s="116"/>
      <c r="ET603" s="116"/>
      <c r="EU603" s="116"/>
      <c r="EV603" s="116"/>
      <c r="EW603" s="116"/>
      <c r="EX603" s="116"/>
      <c r="EY603" s="116"/>
      <c r="EZ603" s="116"/>
      <c r="FA603" s="116"/>
      <c r="FB603" s="116"/>
      <c r="FC603" s="116"/>
      <c r="FD603" s="116"/>
      <c r="FE603" s="116"/>
      <c r="FF603" s="116"/>
      <c r="FG603" s="116"/>
      <c r="FH603" s="116"/>
      <c r="FI603" s="116"/>
      <c r="FJ603" s="116"/>
      <c r="FK603" s="116"/>
      <c r="FL603" s="116"/>
      <c r="FM603" s="116"/>
      <c r="FN603" s="116"/>
      <c r="FO603" s="116"/>
      <c r="FP603" s="116"/>
      <c r="FQ603" s="116"/>
      <c r="FR603" s="116"/>
      <c r="FS603" s="116"/>
      <c r="FT603" s="116"/>
      <c r="FU603" s="116"/>
      <c r="FV603" s="116"/>
      <c r="FW603" s="116"/>
      <c r="FX603" s="116"/>
      <c r="FY603" s="116"/>
      <c r="FZ603" s="116"/>
      <c r="GA603" s="116"/>
      <c r="GB603" s="116"/>
      <c r="GC603" s="116"/>
      <c r="GD603" s="116"/>
      <c r="GE603" s="116"/>
      <c r="GF603" s="116"/>
      <c r="GG603" s="116"/>
      <c r="GH603" s="116"/>
      <c r="GI603" s="116"/>
      <c r="GJ603" s="116"/>
      <c r="GK603" s="116"/>
      <c r="GL603" s="116"/>
      <c r="GM603" s="116"/>
      <c r="GN603" s="116"/>
      <c r="GO603" s="116"/>
      <c r="GP603" s="116"/>
      <c r="GQ603" s="116"/>
      <c r="GR603" s="116"/>
      <c r="GS603" s="116"/>
      <c r="GT603" s="116"/>
      <c r="GU603" s="116"/>
      <c r="GV603" s="116"/>
      <c r="GW603" s="116"/>
      <c r="GX603" s="116"/>
      <c r="GY603" s="116"/>
      <c r="GZ603" s="116"/>
      <c r="HA603" s="116"/>
      <c r="HB603" s="116"/>
      <c r="HC603" s="116"/>
      <c r="HD603" s="116"/>
      <c r="HE603" s="116"/>
      <c r="HF603" s="116"/>
      <c r="HG603" s="116"/>
      <c r="HH603" s="116"/>
      <c r="HI603" s="116"/>
      <c r="HJ603" s="116"/>
      <c r="HK603" s="116"/>
      <c r="HL603" s="116"/>
      <c r="HM603" s="116"/>
      <c r="HN603" s="116"/>
      <c r="HO603" s="116"/>
      <c r="HP603" s="116"/>
      <c r="HQ603" s="116"/>
      <c r="HR603" s="116"/>
      <c r="HS603" s="116"/>
      <c r="HT603" s="116"/>
      <c r="HU603" s="116"/>
      <c r="HV603" s="116"/>
      <c r="HW603" s="116"/>
      <c r="HX603" s="116"/>
      <c r="HY603" s="116"/>
      <c r="HZ603" s="116"/>
      <c r="IA603" s="116"/>
      <c r="IB603" s="116"/>
      <c r="IC603" s="116"/>
      <c r="ID603" s="116"/>
      <c r="IE603" s="116"/>
      <c r="IF603" s="116"/>
      <c r="IG603" s="116"/>
      <c r="IH603" s="116"/>
      <c r="II603" s="116"/>
      <c r="IJ603" s="116"/>
      <c r="IK603" s="116"/>
      <c r="IL603" s="116"/>
      <c r="IM603" s="116"/>
      <c r="IN603" s="116"/>
      <c r="IO603" s="116"/>
      <c r="IP603" s="116"/>
      <c r="IQ603" s="116"/>
      <c r="IR603" s="116"/>
      <c r="IS603" s="116"/>
      <c r="IT603" s="116"/>
      <c r="IU603" s="116"/>
      <c r="IV603" s="116"/>
    </row>
    <row r="604" spans="1:256" s="39" customFormat="1" ht="12.75" customHeight="1">
      <c r="A604" s="122"/>
      <c r="B604" s="117"/>
      <c r="C604" s="117"/>
      <c r="D604" s="123"/>
      <c r="E604" s="17" t="s">
        <v>30</v>
      </c>
      <c r="F604" s="19">
        <f t="shared" si="224"/>
        <v>15127.02</v>
      </c>
      <c r="G604" s="19">
        <f t="shared" si="225"/>
        <v>856.7</v>
      </c>
      <c r="H604" s="19">
        <f t="shared" si="227"/>
        <v>15127.02</v>
      </c>
      <c r="I604" s="19">
        <f t="shared" si="227"/>
        <v>856.7</v>
      </c>
      <c r="J604" s="19">
        <f t="shared" si="227"/>
        <v>0</v>
      </c>
      <c r="K604" s="19">
        <f t="shared" si="227"/>
        <v>0</v>
      </c>
      <c r="L604" s="19">
        <f t="shared" si="227"/>
        <v>0</v>
      </c>
      <c r="M604" s="19">
        <f t="shared" si="227"/>
        <v>0</v>
      </c>
      <c r="N604" s="19">
        <f t="shared" si="227"/>
        <v>0</v>
      </c>
      <c r="O604" s="20">
        <f t="shared" si="227"/>
        <v>0</v>
      </c>
      <c r="P604" s="122"/>
      <c r="Q604" s="123"/>
      <c r="R604" s="43"/>
      <c r="S604" s="43"/>
      <c r="T604" s="43"/>
      <c r="U604" s="43"/>
      <c r="V604" s="43"/>
      <c r="W604" s="43"/>
      <c r="X604" s="43"/>
      <c r="Y604" s="117"/>
      <c r="Z604" s="117"/>
      <c r="AA604" s="117"/>
      <c r="AB604" s="117"/>
      <c r="AC604" s="117"/>
      <c r="AD604" s="117"/>
      <c r="AE604" s="117"/>
      <c r="AF604" s="117"/>
      <c r="AG604" s="117"/>
      <c r="AH604" s="117"/>
      <c r="AI604" s="117"/>
      <c r="AJ604" s="117"/>
      <c r="AK604" s="117"/>
      <c r="AL604" s="117"/>
      <c r="AM604" s="117"/>
      <c r="AN604" s="117"/>
      <c r="AO604" s="117"/>
      <c r="AP604" s="117"/>
      <c r="AQ604" s="117"/>
      <c r="AR604" s="117"/>
      <c r="AS604" s="117"/>
      <c r="AT604" s="117"/>
      <c r="AU604" s="117"/>
      <c r="AV604" s="117"/>
      <c r="AW604" s="117"/>
      <c r="AX604" s="117"/>
      <c r="AY604" s="117"/>
      <c r="AZ604" s="117"/>
      <c r="BA604" s="116"/>
      <c r="BB604" s="116"/>
      <c r="BC604" s="116"/>
      <c r="BD604" s="116"/>
      <c r="BE604" s="116"/>
      <c r="BF604" s="116"/>
      <c r="BG604" s="116"/>
      <c r="BH604" s="116"/>
      <c r="BI604" s="116"/>
      <c r="BJ604" s="116"/>
      <c r="BK604" s="116"/>
      <c r="BL604" s="116"/>
      <c r="BM604" s="116"/>
      <c r="BN604" s="116"/>
      <c r="BO604" s="116"/>
      <c r="BP604" s="116"/>
      <c r="BQ604" s="116"/>
      <c r="BR604" s="116"/>
      <c r="BS604" s="116"/>
      <c r="BT604" s="116"/>
      <c r="BU604" s="116"/>
      <c r="BV604" s="116"/>
      <c r="BW604" s="116"/>
      <c r="BX604" s="116"/>
      <c r="BY604" s="116"/>
      <c r="BZ604" s="116"/>
      <c r="CA604" s="116"/>
      <c r="CB604" s="116"/>
      <c r="CC604" s="116"/>
      <c r="CD604" s="116"/>
      <c r="CE604" s="116"/>
      <c r="CF604" s="116"/>
      <c r="CG604" s="116"/>
      <c r="CH604" s="116"/>
      <c r="CI604" s="116"/>
      <c r="CJ604" s="116"/>
      <c r="CK604" s="116"/>
      <c r="CL604" s="116"/>
      <c r="CM604" s="116"/>
      <c r="CN604" s="116"/>
      <c r="CO604" s="116"/>
      <c r="CP604" s="116"/>
      <c r="CQ604" s="116"/>
      <c r="CR604" s="116"/>
      <c r="CS604" s="116"/>
      <c r="CT604" s="116"/>
      <c r="CU604" s="116"/>
      <c r="CV604" s="116"/>
      <c r="CW604" s="116"/>
      <c r="CX604" s="116"/>
      <c r="CY604" s="116"/>
      <c r="CZ604" s="116"/>
      <c r="DA604" s="116"/>
      <c r="DB604" s="116"/>
      <c r="DC604" s="116"/>
      <c r="DD604" s="116"/>
      <c r="DE604" s="116"/>
      <c r="DF604" s="116"/>
      <c r="DG604" s="116"/>
      <c r="DH604" s="116"/>
      <c r="DI604" s="116"/>
      <c r="DJ604" s="116"/>
      <c r="DK604" s="116"/>
      <c r="DL604" s="116"/>
      <c r="DM604" s="116"/>
      <c r="DN604" s="116"/>
      <c r="DO604" s="116"/>
      <c r="DP604" s="116"/>
      <c r="DQ604" s="116"/>
      <c r="DR604" s="116"/>
      <c r="DS604" s="116"/>
      <c r="DT604" s="116"/>
      <c r="DU604" s="116"/>
      <c r="DV604" s="116"/>
      <c r="DW604" s="116"/>
      <c r="DX604" s="116"/>
      <c r="DY604" s="116"/>
      <c r="DZ604" s="116"/>
      <c r="EA604" s="116"/>
      <c r="EB604" s="116"/>
      <c r="EC604" s="116"/>
      <c r="ED604" s="116"/>
      <c r="EE604" s="116"/>
      <c r="EF604" s="116"/>
      <c r="EG604" s="116"/>
      <c r="EH604" s="116"/>
      <c r="EI604" s="116"/>
      <c r="EJ604" s="116"/>
      <c r="EK604" s="116"/>
      <c r="EL604" s="116"/>
      <c r="EM604" s="116"/>
      <c r="EN604" s="116"/>
      <c r="EO604" s="116"/>
      <c r="EP604" s="116"/>
      <c r="EQ604" s="116"/>
      <c r="ER604" s="116"/>
      <c r="ES604" s="116"/>
      <c r="ET604" s="116"/>
      <c r="EU604" s="116"/>
      <c r="EV604" s="116"/>
      <c r="EW604" s="116"/>
      <c r="EX604" s="116"/>
      <c r="EY604" s="116"/>
      <c r="EZ604" s="116"/>
      <c r="FA604" s="116"/>
      <c r="FB604" s="116"/>
      <c r="FC604" s="116"/>
      <c r="FD604" s="116"/>
      <c r="FE604" s="116"/>
      <c r="FF604" s="116"/>
      <c r="FG604" s="116"/>
      <c r="FH604" s="116"/>
      <c r="FI604" s="116"/>
      <c r="FJ604" s="116"/>
      <c r="FK604" s="116"/>
      <c r="FL604" s="116"/>
      <c r="FM604" s="116"/>
      <c r="FN604" s="116"/>
      <c r="FO604" s="116"/>
      <c r="FP604" s="116"/>
      <c r="FQ604" s="116"/>
      <c r="FR604" s="116"/>
      <c r="FS604" s="116"/>
      <c r="FT604" s="116"/>
      <c r="FU604" s="116"/>
      <c r="FV604" s="116"/>
      <c r="FW604" s="116"/>
      <c r="FX604" s="116"/>
      <c r="FY604" s="116"/>
      <c r="FZ604" s="116"/>
      <c r="GA604" s="116"/>
      <c r="GB604" s="116"/>
      <c r="GC604" s="116"/>
      <c r="GD604" s="116"/>
      <c r="GE604" s="116"/>
      <c r="GF604" s="116"/>
      <c r="GG604" s="116"/>
      <c r="GH604" s="116"/>
      <c r="GI604" s="116"/>
      <c r="GJ604" s="116"/>
      <c r="GK604" s="116"/>
      <c r="GL604" s="116"/>
      <c r="GM604" s="116"/>
      <c r="GN604" s="116"/>
      <c r="GO604" s="116"/>
      <c r="GP604" s="116"/>
      <c r="GQ604" s="116"/>
      <c r="GR604" s="116"/>
      <c r="GS604" s="116"/>
      <c r="GT604" s="116"/>
      <c r="GU604" s="116"/>
      <c r="GV604" s="116"/>
      <c r="GW604" s="116"/>
      <c r="GX604" s="116"/>
      <c r="GY604" s="116"/>
      <c r="GZ604" s="116"/>
      <c r="HA604" s="116"/>
      <c r="HB604" s="116"/>
      <c r="HC604" s="116"/>
      <c r="HD604" s="116"/>
      <c r="HE604" s="116"/>
      <c r="HF604" s="116"/>
      <c r="HG604" s="116"/>
      <c r="HH604" s="116"/>
      <c r="HI604" s="116"/>
      <c r="HJ604" s="116"/>
      <c r="HK604" s="116"/>
      <c r="HL604" s="116"/>
      <c r="HM604" s="116"/>
      <c r="HN604" s="116"/>
      <c r="HO604" s="116"/>
      <c r="HP604" s="116"/>
      <c r="HQ604" s="116"/>
      <c r="HR604" s="116"/>
      <c r="HS604" s="116"/>
      <c r="HT604" s="116"/>
      <c r="HU604" s="116"/>
      <c r="HV604" s="116"/>
      <c r="HW604" s="116"/>
      <c r="HX604" s="116"/>
      <c r="HY604" s="116"/>
      <c r="HZ604" s="116"/>
      <c r="IA604" s="116"/>
      <c r="IB604" s="116"/>
      <c r="IC604" s="116"/>
      <c r="ID604" s="116"/>
      <c r="IE604" s="116"/>
      <c r="IF604" s="116"/>
      <c r="IG604" s="116"/>
      <c r="IH604" s="116"/>
      <c r="II604" s="116"/>
      <c r="IJ604" s="116"/>
      <c r="IK604" s="116"/>
      <c r="IL604" s="116"/>
      <c r="IM604" s="116"/>
      <c r="IN604" s="116"/>
      <c r="IO604" s="116"/>
      <c r="IP604" s="116"/>
      <c r="IQ604" s="116"/>
      <c r="IR604" s="116"/>
      <c r="IS604" s="116"/>
      <c r="IT604" s="116"/>
      <c r="IU604" s="116"/>
      <c r="IV604" s="116"/>
    </row>
    <row r="605" spans="1:256" s="39" customFormat="1" ht="12.75" customHeight="1">
      <c r="A605" s="122"/>
      <c r="B605" s="117"/>
      <c r="C605" s="117"/>
      <c r="D605" s="123"/>
      <c r="E605" s="41" t="s">
        <v>31</v>
      </c>
      <c r="F605" s="19">
        <f t="shared" si="224"/>
        <v>4317.2999999999993</v>
      </c>
      <c r="G605" s="19">
        <f t="shared" si="225"/>
        <v>0</v>
      </c>
      <c r="H605" s="19">
        <f t="shared" si="227"/>
        <v>4317.2999999999993</v>
      </c>
      <c r="I605" s="19">
        <f t="shared" si="227"/>
        <v>0</v>
      </c>
      <c r="J605" s="19">
        <f t="shared" si="227"/>
        <v>0</v>
      </c>
      <c r="K605" s="19">
        <f t="shared" si="227"/>
        <v>0</v>
      </c>
      <c r="L605" s="19">
        <f t="shared" si="227"/>
        <v>0</v>
      </c>
      <c r="M605" s="19">
        <f t="shared" si="227"/>
        <v>0</v>
      </c>
      <c r="N605" s="19">
        <f t="shared" si="227"/>
        <v>0</v>
      </c>
      <c r="O605" s="19">
        <f t="shared" si="227"/>
        <v>0</v>
      </c>
      <c r="P605" s="122"/>
      <c r="Q605" s="123"/>
      <c r="R605" s="43"/>
      <c r="S605" s="43"/>
      <c r="T605" s="43"/>
      <c r="U605" s="43"/>
      <c r="V605" s="43"/>
      <c r="W605" s="43"/>
      <c r="X605" s="43"/>
      <c r="Y605" s="117"/>
      <c r="Z605" s="117"/>
      <c r="AA605" s="117"/>
      <c r="AB605" s="117"/>
      <c r="AC605" s="117"/>
      <c r="AD605" s="117"/>
      <c r="AE605" s="117"/>
      <c r="AF605" s="117"/>
      <c r="AG605" s="117"/>
      <c r="AH605" s="117"/>
      <c r="AI605" s="117"/>
      <c r="AJ605" s="117"/>
      <c r="AK605" s="117"/>
      <c r="AL605" s="117"/>
      <c r="AM605" s="117"/>
      <c r="AN605" s="117"/>
      <c r="AO605" s="117"/>
      <c r="AP605" s="117"/>
      <c r="AQ605" s="117"/>
      <c r="AR605" s="117"/>
      <c r="AS605" s="117"/>
      <c r="AT605" s="117"/>
      <c r="AU605" s="117"/>
      <c r="AV605" s="117"/>
      <c r="AW605" s="117"/>
      <c r="AX605" s="117"/>
      <c r="AY605" s="117"/>
      <c r="AZ605" s="117"/>
      <c r="BA605" s="116"/>
      <c r="BB605" s="116"/>
      <c r="BC605" s="116"/>
      <c r="BD605" s="116"/>
      <c r="BE605" s="116"/>
      <c r="BF605" s="116"/>
      <c r="BG605" s="116"/>
      <c r="BH605" s="116"/>
      <c r="BI605" s="116"/>
      <c r="BJ605" s="116"/>
      <c r="BK605" s="116"/>
      <c r="BL605" s="116"/>
      <c r="BM605" s="116"/>
      <c r="BN605" s="116"/>
      <c r="BO605" s="116"/>
      <c r="BP605" s="116"/>
      <c r="BQ605" s="116"/>
      <c r="BR605" s="116"/>
      <c r="BS605" s="116"/>
      <c r="BT605" s="116"/>
      <c r="BU605" s="116"/>
      <c r="BV605" s="116"/>
      <c r="BW605" s="116"/>
      <c r="BX605" s="116"/>
      <c r="BY605" s="116"/>
      <c r="BZ605" s="116"/>
      <c r="CA605" s="116"/>
      <c r="CB605" s="116"/>
      <c r="CC605" s="116"/>
      <c r="CD605" s="116"/>
      <c r="CE605" s="116"/>
      <c r="CF605" s="116"/>
      <c r="CG605" s="116"/>
      <c r="CH605" s="116"/>
      <c r="CI605" s="116"/>
      <c r="CJ605" s="116"/>
      <c r="CK605" s="116"/>
      <c r="CL605" s="116"/>
      <c r="CM605" s="116"/>
      <c r="CN605" s="116"/>
      <c r="CO605" s="116"/>
      <c r="CP605" s="116"/>
      <c r="CQ605" s="116"/>
      <c r="CR605" s="116"/>
      <c r="CS605" s="116"/>
      <c r="CT605" s="116"/>
      <c r="CU605" s="116"/>
      <c r="CV605" s="116"/>
      <c r="CW605" s="116"/>
      <c r="CX605" s="116"/>
      <c r="CY605" s="116"/>
      <c r="CZ605" s="116"/>
      <c r="DA605" s="116"/>
      <c r="DB605" s="116"/>
      <c r="DC605" s="116"/>
      <c r="DD605" s="116"/>
      <c r="DE605" s="116"/>
      <c r="DF605" s="116"/>
      <c r="DG605" s="116"/>
      <c r="DH605" s="116"/>
      <c r="DI605" s="116"/>
      <c r="DJ605" s="116"/>
      <c r="DK605" s="116"/>
      <c r="DL605" s="116"/>
      <c r="DM605" s="116"/>
      <c r="DN605" s="116"/>
      <c r="DO605" s="116"/>
      <c r="DP605" s="116"/>
      <c r="DQ605" s="116"/>
      <c r="DR605" s="116"/>
      <c r="DS605" s="116"/>
      <c r="DT605" s="116"/>
      <c r="DU605" s="116"/>
      <c r="DV605" s="116"/>
      <c r="DW605" s="116"/>
      <c r="DX605" s="116"/>
      <c r="DY605" s="116"/>
      <c r="DZ605" s="116"/>
      <c r="EA605" s="116"/>
      <c r="EB605" s="116"/>
      <c r="EC605" s="116"/>
      <c r="ED605" s="116"/>
      <c r="EE605" s="116"/>
      <c r="EF605" s="116"/>
      <c r="EG605" s="116"/>
      <c r="EH605" s="116"/>
      <c r="EI605" s="116"/>
      <c r="EJ605" s="116"/>
      <c r="EK605" s="116"/>
      <c r="EL605" s="116"/>
      <c r="EM605" s="116"/>
      <c r="EN605" s="116"/>
      <c r="EO605" s="116"/>
      <c r="EP605" s="116"/>
      <c r="EQ605" s="116"/>
      <c r="ER605" s="116"/>
      <c r="ES605" s="116"/>
      <c r="ET605" s="116"/>
      <c r="EU605" s="116"/>
      <c r="EV605" s="116"/>
      <c r="EW605" s="116"/>
      <c r="EX605" s="116"/>
      <c r="EY605" s="116"/>
      <c r="EZ605" s="116"/>
      <c r="FA605" s="116"/>
      <c r="FB605" s="116"/>
      <c r="FC605" s="116"/>
      <c r="FD605" s="116"/>
      <c r="FE605" s="116"/>
      <c r="FF605" s="116"/>
      <c r="FG605" s="116"/>
      <c r="FH605" s="116"/>
      <c r="FI605" s="116"/>
      <c r="FJ605" s="116"/>
      <c r="FK605" s="116"/>
      <c r="FL605" s="116"/>
      <c r="FM605" s="116"/>
      <c r="FN605" s="116"/>
      <c r="FO605" s="116"/>
      <c r="FP605" s="116"/>
      <c r="FQ605" s="116"/>
      <c r="FR605" s="116"/>
      <c r="FS605" s="116"/>
      <c r="FT605" s="116"/>
      <c r="FU605" s="116"/>
      <c r="FV605" s="116"/>
      <c r="FW605" s="116"/>
      <c r="FX605" s="116"/>
      <c r="FY605" s="116"/>
      <c r="FZ605" s="116"/>
      <c r="GA605" s="116"/>
      <c r="GB605" s="116"/>
      <c r="GC605" s="116"/>
      <c r="GD605" s="116"/>
      <c r="GE605" s="116"/>
      <c r="GF605" s="116"/>
      <c r="GG605" s="116"/>
      <c r="GH605" s="116"/>
      <c r="GI605" s="116"/>
      <c r="GJ605" s="116"/>
      <c r="GK605" s="116"/>
      <c r="GL605" s="116"/>
      <c r="GM605" s="116"/>
      <c r="GN605" s="116"/>
      <c r="GO605" s="116"/>
      <c r="GP605" s="116"/>
      <c r="GQ605" s="116"/>
      <c r="GR605" s="116"/>
      <c r="GS605" s="116"/>
      <c r="GT605" s="116"/>
      <c r="GU605" s="116"/>
      <c r="GV605" s="116"/>
      <c r="GW605" s="116"/>
      <c r="GX605" s="116"/>
      <c r="GY605" s="116"/>
      <c r="GZ605" s="116"/>
      <c r="HA605" s="116"/>
      <c r="HB605" s="116"/>
      <c r="HC605" s="116"/>
      <c r="HD605" s="116"/>
      <c r="HE605" s="116"/>
      <c r="HF605" s="116"/>
      <c r="HG605" s="116"/>
      <c r="HH605" s="116"/>
      <c r="HI605" s="116"/>
      <c r="HJ605" s="116"/>
      <c r="HK605" s="116"/>
      <c r="HL605" s="116"/>
      <c r="HM605" s="116"/>
      <c r="HN605" s="116"/>
      <c r="HO605" s="116"/>
      <c r="HP605" s="116"/>
      <c r="HQ605" s="116"/>
      <c r="HR605" s="116"/>
      <c r="HS605" s="116"/>
      <c r="HT605" s="116"/>
      <c r="HU605" s="116"/>
      <c r="HV605" s="116"/>
      <c r="HW605" s="116"/>
      <c r="HX605" s="116"/>
      <c r="HY605" s="116"/>
      <c r="HZ605" s="116"/>
      <c r="IA605" s="116"/>
      <c r="IB605" s="116"/>
      <c r="IC605" s="116"/>
      <c r="ID605" s="116"/>
      <c r="IE605" s="116"/>
      <c r="IF605" s="116"/>
      <c r="IG605" s="116"/>
      <c r="IH605" s="116"/>
      <c r="II605" s="116"/>
      <c r="IJ605" s="116"/>
      <c r="IK605" s="116"/>
      <c r="IL605" s="116"/>
      <c r="IM605" s="116"/>
      <c r="IN605" s="116"/>
      <c r="IO605" s="116"/>
      <c r="IP605" s="116"/>
      <c r="IQ605" s="116"/>
      <c r="IR605" s="116"/>
      <c r="IS605" s="116"/>
      <c r="IT605" s="116"/>
      <c r="IU605" s="116"/>
      <c r="IV605" s="116"/>
    </row>
    <row r="606" spans="1:256" s="39" customFormat="1" ht="12.75" customHeight="1">
      <c r="A606" s="116" t="s">
        <v>143</v>
      </c>
      <c r="B606" s="116"/>
      <c r="C606" s="116"/>
      <c r="D606" s="116"/>
      <c r="E606" s="17" t="s">
        <v>22</v>
      </c>
      <c r="F606" s="19">
        <f t="shared" ref="F606:O606" si="228">SUM(F607:F611)</f>
        <v>1080753.3999999999</v>
      </c>
      <c r="G606" s="19">
        <f t="shared" si="228"/>
        <v>590892.19999999995</v>
      </c>
      <c r="H606" s="19">
        <f t="shared" si="228"/>
        <v>1079424.2</v>
      </c>
      <c r="I606" s="19">
        <f t="shared" si="228"/>
        <v>589563</v>
      </c>
      <c r="J606" s="19">
        <f t="shared" si="228"/>
        <v>0</v>
      </c>
      <c r="K606" s="19">
        <f t="shared" si="228"/>
        <v>0</v>
      </c>
      <c r="L606" s="19">
        <f t="shared" si="228"/>
        <v>1329.2000000000007</v>
      </c>
      <c r="M606" s="19">
        <f t="shared" si="228"/>
        <v>1329.2000000000007</v>
      </c>
      <c r="N606" s="19">
        <f t="shared" si="228"/>
        <v>0</v>
      </c>
      <c r="O606" s="19">
        <f t="shared" si="228"/>
        <v>0</v>
      </c>
      <c r="P606" s="116"/>
      <c r="Q606" s="116"/>
      <c r="R606" s="43"/>
      <c r="S606" s="43"/>
      <c r="T606" s="43"/>
      <c r="U606" s="117"/>
      <c r="V606" s="117"/>
      <c r="W606" s="117"/>
      <c r="X606" s="117"/>
      <c r="Y606" s="117"/>
      <c r="Z606" s="117"/>
      <c r="AA606" s="117"/>
      <c r="AB606" s="117"/>
      <c r="AC606" s="117"/>
      <c r="AD606" s="117"/>
      <c r="AE606" s="117"/>
      <c r="AF606" s="117"/>
      <c r="AG606" s="117"/>
      <c r="AH606" s="117"/>
      <c r="AI606" s="117"/>
      <c r="AJ606" s="117"/>
      <c r="AK606" s="117"/>
      <c r="AL606" s="117"/>
      <c r="AM606" s="117"/>
      <c r="AN606" s="117"/>
      <c r="AO606" s="117"/>
      <c r="AP606" s="117"/>
      <c r="AQ606" s="117"/>
      <c r="AR606" s="117"/>
      <c r="AS606" s="117"/>
      <c r="AT606" s="117"/>
      <c r="AU606" s="117"/>
      <c r="AV606" s="117"/>
      <c r="AW606" s="117"/>
      <c r="AX606" s="117"/>
      <c r="AY606" s="117"/>
      <c r="AZ606" s="117"/>
      <c r="BA606" s="116"/>
      <c r="BB606" s="116"/>
      <c r="BC606" s="116"/>
      <c r="BD606" s="116"/>
      <c r="BE606" s="116"/>
      <c r="BF606" s="116"/>
      <c r="BG606" s="116"/>
      <c r="BH606" s="116"/>
      <c r="BI606" s="116"/>
      <c r="BJ606" s="116"/>
      <c r="BK606" s="116"/>
      <c r="BL606" s="116"/>
      <c r="BM606" s="116"/>
      <c r="BN606" s="116"/>
      <c r="BO606" s="116"/>
      <c r="BP606" s="116"/>
      <c r="BQ606" s="116"/>
      <c r="BR606" s="116"/>
      <c r="BS606" s="116"/>
      <c r="BT606" s="116"/>
      <c r="BU606" s="116"/>
      <c r="BV606" s="116"/>
      <c r="BW606" s="116"/>
      <c r="BX606" s="116"/>
      <c r="BY606" s="116" t="s">
        <v>143</v>
      </c>
      <c r="BZ606" s="116"/>
      <c r="CA606" s="116"/>
      <c r="CB606" s="116"/>
      <c r="CC606" s="116" t="s">
        <v>143</v>
      </c>
      <c r="CD606" s="116"/>
      <c r="CE606" s="116"/>
      <c r="CF606" s="116"/>
      <c r="CG606" s="116" t="s">
        <v>143</v>
      </c>
      <c r="CH606" s="116"/>
      <c r="CI606" s="116"/>
      <c r="CJ606" s="116"/>
      <c r="CK606" s="116" t="s">
        <v>143</v>
      </c>
      <c r="CL606" s="116"/>
      <c r="CM606" s="116"/>
      <c r="CN606" s="116"/>
      <c r="CO606" s="116" t="s">
        <v>143</v>
      </c>
      <c r="CP606" s="116"/>
      <c r="CQ606" s="116"/>
      <c r="CR606" s="116"/>
      <c r="CS606" s="116" t="s">
        <v>143</v>
      </c>
      <c r="CT606" s="116"/>
      <c r="CU606" s="116"/>
      <c r="CV606" s="116"/>
      <c r="CW606" s="116" t="s">
        <v>143</v>
      </c>
      <c r="CX606" s="116"/>
      <c r="CY606" s="116"/>
      <c r="CZ606" s="116"/>
      <c r="DA606" s="116" t="s">
        <v>143</v>
      </c>
      <c r="DB606" s="116"/>
      <c r="DC606" s="116"/>
      <c r="DD606" s="116"/>
      <c r="DE606" s="116" t="s">
        <v>143</v>
      </c>
      <c r="DF606" s="116"/>
      <c r="DG606" s="116"/>
      <c r="DH606" s="116"/>
      <c r="DI606" s="116" t="s">
        <v>143</v>
      </c>
      <c r="DJ606" s="116"/>
      <c r="DK606" s="116"/>
      <c r="DL606" s="116"/>
      <c r="DM606" s="116" t="s">
        <v>143</v>
      </c>
      <c r="DN606" s="116"/>
      <c r="DO606" s="116"/>
      <c r="DP606" s="116"/>
      <c r="DQ606" s="116" t="s">
        <v>143</v>
      </c>
      <c r="DR606" s="116"/>
      <c r="DS606" s="116"/>
      <c r="DT606" s="116"/>
      <c r="DU606" s="116" t="s">
        <v>143</v>
      </c>
      <c r="DV606" s="116"/>
      <c r="DW606" s="116"/>
      <c r="DX606" s="116"/>
      <c r="DY606" s="116" t="s">
        <v>143</v>
      </c>
      <c r="DZ606" s="116"/>
      <c r="EA606" s="116"/>
      <c r="EB606" s="116"/>
      <c r="EC606" s="116" t="s">
        <v>143</v>
      </c>
      <c r="ED606" s="116"/>
      <c r="EE606" s="116"/>
      <c r="EF606" s="116"/>
      <c r="EG606" s="116" t="s">
        <v>143</v>
      </c>
      <c r="EH606" s="116"/>
      <c r="EI606" s="116"/>
      <c r="EJ606" s="116"/>
      <c r="EK606" s="116" t="s">
        <v>143</v>
      </c>
      <c r="EL606" s="116"/>
      <c r="EM606" s="116"/>
      <c r="EN606" s="116"/>
      <c r="EO606" s="116" t="s">
        <v>143</v>
      </c>
      <c r="EP606" s="116"/>
      <c r="EQ606" s="116"/>
      <c r="ER606" s="116"/>
      <c r="ES606" s="116" t="s">
        <v>143</v>
      </c>
      <c r="ET606" s="116"/>
      <c r="EU606" s="116"/>
      <c r="EV606" s="116"/>
      <c r="EW606" s="116" t="s">
        <v>143</v>
      </c>
      <c r="EX606" s="116"/>
      <c r="EY606" s="116"/>
      <c r="EZ606" s="116"/>
      <c r="FA606" s="116" t="s">
        <v>143</v>
      </c>
      <c r="FB606" s="116"/>
      <c r="FC606" s="116"/>
      <c r="FD606" s="116"/>
      <c r="FE606" s="116" t="s">
        <v>143</v>
      </c>
      <c r="FF606" s="116"/>
      <c r="FG606" s="116"/>
      <c r="FH606" s="116"/>
      <c r="FI606" s="116" t="s">
        <v>143</v>
      </c>
      <c r="FJ606" s="116"/>
      <c r="FK606" s="116"/>
      <c r="FL606" s="116"/>
      <c r="FM606" s="116" t="s">
        <v>143</v>
      </c>
      <c r="FN606" s="116"/>
      <c r="FO606" s="116"/>
      <c r="FP606" s="116"/>
      <c r="FQ606" s="116" t="s">
        <v>143</v>
      </c>
      <c r="FR606" s="116"/>
      <c r="FS606" s="116"/>
      <c r="FT606" s="116"/>
      <c r="FU606" s="116" t="s">
        <v>143</v>
      </c>
      <c r="FV606" s="116"/>
      <c r="FW606" s="116"/>
      <c r="FX606" s="116"/>
      <c r="FY606" s="116" t="s">
        <v>143</v>
      </c>
      <c r="FZ606" s="116"/>
      <c r="GA606" s="116"/>
      <c r="GB606" s="116"/>
      <c r="GC606" s="116" t="s">
        <v>143</v>
      </c>
      <c r="GD606" s="116"/>
      <c r="GE606" s="116"/>
      <c r="GF606" s="116"/>
      <c r="GG606" s="116" t="s">
        <v>143</v>
      </c>
      <c r="GH606" s="116"/>
      <c r="GI606" s="116"/>
      <c r="GJ606" s="116"/>
      <c r="GK606" s="116" t="s">
        <v>143</v>
      </c>
      <c r="GL606" s="116"/>
      <c r="GM606" s="116"/>
      <c r="GN606" s="116"/>
      <c r="GO606" s="116" t="s">
        <v>143</v>
      </c>
      <c r="GP606" s="116"/>
      <c r="GQ606" s="116"/>
      <c r="GR606" s="116"/>
      <c r="GS606" s="116" t="s">
        <v>143</v>
      </c>
      <c r="GT606" s="116"/>
      <c r="GU606" s="116"/>
      <c r="GV606" s="116"/>
      <c r="GW606" s="116" t="s">
        <v>143</v>
      </c>
      <c r="GX606" s="116"/>
      <c r="GY606" s="116"/>
      <c r="GZ606" s="116"/>
      <c r="HA606" s="116" t="s">
        <v>143</v>
      </c>
      <c r="HB606" s="116"/>
      <c r="HC606" s="116"/>
      <c r="HD606" s="116"/>
      <c r="HE606" s="116" t="s">
        <v>143</v>
      </c>
      <c r="HF606" s="116"/>
      <c r="HG606" s="116"/>
      <c r="HH606" s="116"/>
      <c r="HI606" s="116" t="s">
        <v>143</v>
      </c>
      <c r="HJ606" s="116"/>
      <c r="HK606" s="116"/>
      <c r="HL606" s="116"/>
      <c r="HM606" s="116" t="s">
        <v>143</v>
      </c>
      <c r="HN606" s="116"/>
      <c r="HO606" s="116"/>
      <c r="HP606" s="116"/>
      <c r="HQ606" s="116" t="s">
        <v>143</v>
      </c>
      <c r="HR606" s="116"/>
      <c r="HS606" s="116"/>
      <c r="HT606" s="116"/>
      <c r="HU606" s="116" t="s">
        <v>143</v>
      </c>
      <c r="HV606" s="116"/>
      <c r="HW606" s="116"/>
      <c r="HX606" s="116"/>
      <c r="HY606" s="116" t="s">
        <v>143</v>
      </c>
      <c r="HZ606" s="116"/>
      <c r="IA606" s="116"/>
      <c r="IB606" s="116"/>
      <c r="IC606" s="116" t="s">
        <v>143</v>
      </c>
      <c r="ID606" s="116"/>
      <c r="IE606" s="116"/>
      <c r="IF606" s="116"/>
      <c r="IG606" s="116" t="s">
        <v>143</v>
      </c>
      <c r="IH606" s="116"/>
      <c r="II606" s="116"/>
      <c r="IJ606" s="116"/>
      <c r="IK606" s="116" t="s">
        <v>143</v>
      </c>
      <c r="IL606" s="116"/>
      <c r="IM606" s="116"/>
      <c r="IN606" s="116"/>
      <c r="IO606" s="116" t="s">
        <v>143</v>
      </c>
      <c r="IP606" s="116"/>
      <c r="IQ606" s="116"/>
      <c r="IR606" s="116"/>
      <c r="IS606" s="116" t="s">
        <v>143</v>
      </c>
      <c r="IT606" s="116"/>
      <c r="IU606" s="116"/>
      <c r="IV606" s="116"/>
    </row>
    <row r="607" spans="1:256" s="39" customFormat="1" ht="12.75" customHeight="1">
      <c r="A607" s="116"/>
      <c r="B607" s="116"/>
      <c r="C607" s="116"/>
      <c r="D607" s="116"/>
      <c r="E607" s="17" t="s">
        <v>25</v>
      </c>
      <c r="F607" s="19">
        <f t="shared" si="224"/>
        <v>79634</v>
      </c>
      <c r="G607" s="19">
        <f t="shared" si="225"/>
        <v>79634</v>
      </c>
      <c r="H607" s="19">
        <f t="shared" ref="H607:I611" si="229">H595-H601</f>
        <v>79634</v>
      </c>
      <c r="I607" s="19">
        <f t="shared" si="229"/>
        <v>79634</v>
      </c>
      <c r="J607" s="19">
        <f t="shared" ref="J607:O611" si="230">J403+J533+J589</f>
        <v>0</v>
      </c>
      <c r="K607" s="19">
        <f t="shared" si="230"/>
        <v>0</v>
      </c>
      <c r="L607" s="19">
        <f t="shared" si="230"/>
        <v>0</v>
      </c>
      <c r="M607" s="19">
        <f t="shared" si="230"/>
        <v>0</v>
      </c>
      <c r="N607" s="19">
        <f t="shared" si="230"/>
        <v>0</v>
      </c>
      <c r="O607" s="19">
        <f t="shared" si="230"/>
        <v>0</v>
      </c>
      <c r="P607" s="116"/>
      <c r="Q607" s="116"/>
      <c r="R607" s="43"/>
      <c r="S607" s="43"/>
      <c r="T607" s="43"/>
      <c r="U607" s="117"/>
      <c r="V607" s="117"/>
      <c r="W607" s="117"/>
      <c r="X607" s="117"/>
      <c r="Y607" s="117"/>
      <c r="Z607" s="117"/>
      <c r="AA607" s="117"/>
      <c r="AB607" s="117"/>
      <c r="AC607" s="117"/>
      <c r="AD607" s="117"/>
      <c r="AE607" s="117"/>
      <c r="AF607" s="117"/>
      <c r="AG607" s="117"/>
      <c r="AH607" s="117"/>
      <c r="AI607" s="117"/>
      <c r="AJ607" s="117"/>
      <c r="AK607" s="117"/>
      <c r="AL607" s="117"/>
      <c r="AM607" s="117"/>
      <c r="AN607" s="117"/>
      <c r="AO607" s="117"/>
      <c r="AP607" s="117"/>
      <c r="AQ607" s="117"/>
      <c r="AR607" s="117"/>
      <c r="AS607" s="117"/>
      <c r="AT607" s="117"/>
      <c r="AU607" s="117"/>
      <c r="AV607" s="117"/>
      <c r="AW607" s="117"/>
      <c r="AX607" s="117"/>
      <c r="AY607" s="117"/>
      <c r="AZ607" s="117"/>
      <c r="BA607" s="116"/>
      <c r="BB607" s="116"/>
      <c r="BC607" s="116"/>
      <c r="BD607" s="116"/>
      <c r="BE607" s="116"/>
      <c r="BF607" s="116"/>
      <c r="BG607" s="116"/>
      <c r="BH607" s="116"/>
      <c r="BI607" s="116"/>
      <c r="BJ607" s="116"/>
      <c r="BK607" s="116"/>
      <c r="BL607" s="116"/>
      <c r="BM607" s="116"/>
      <c r="BN607" s="116"/>
      <c r="BO607" s="116"/>
      <c r="BP607" s="116"/>
      <c r="BQ607" s="116"/>
      <c r="BR607" s="116"/>
      <c r="BS607" s="116"/>
      <c r="BT607" s="116"/>
      <c r="BU607" s="116"/>
      <c r="BV607" s="116"/>
      <c r="BW607" s="116"/>
      <c r="BX607" s="116"/>
      <c r="BY607" s="116"/>
      <c r="BZ607" s="116"/>
      <c r="CA607" s="116"/>
      <c r="CB607" s="116"/>
      <c r="CC607" s="116"/>
      <c r="CD607" s="116"/>
      <c r="CE607" s="116"/>
      <c r="CF607" s="116"/>
      <c r="CG607" s="116"/>
      <c r="CH607" s="116"/>
      <c r="CI607" s="116"/>
      <c r="CJ607" s="116"/>
      <c r="CK607" s="116"/>
      <c r="CL607" s="116"/>
      <c r="CM607" s="116"/>
      <c r="CN607" s="116"/>
      <c r="CO607" s="116"/>
      <c r="CP607" s="116"/>
      <c r="CQ607" s="116"/>
      <c r="CR607" s="116"/>
      <c r="CS607" s="116"/>
      <c r="CT607" s="116"/>
      <c r="CU607" s="116"/>
      <c r="CV607" s="116"/>
      <c r="CW607" s="116"/>
      <c r="CX607" s="116"/>
      <c r="CY607" s="116"/>
      <c r="CZ607" s="116"/>
      <c r="DA607" s="116"/>
      <c r="DB607" s="116"/>
      <c r="DC607" s="116"/>
      <c r="DD607" s="116"/>
      <c r="DE607" s="116"/>
      <c r="DF607" s="116"/>
      <c r="DG607" s="116"/>
      <c r="DH607" s="116"/>
      <c r="DI607" s="116"/>
      <c r="DJ607" s="116"/>
      <c r="DK607" s="116"/>
      <c r="DL607" s="116"/>
      <c r="DM607" s="116"/>
      <c r="DN607" s="116"/>
      <c r="DO607" s="116"/>
      <c r="DP607" s="116"/>
      <c r="DQ607" s="116"/>
      <c r="DR607" s="116"/>
      <c r="DS607" s="116"/>
      <c r="DT607" s="116"/>
      <c r="DU607" s="116"/>
      <c r="DV607" s="116"/>
      <c r="DW607" s="116"/>
      <c r="DX607" s="116"/>
      <c r="DY607" s="116"/>
      <c r="DZ607" s="116"/>
      <c r="EA607" s="116"/>
      <c r="EB607" s="116"/>
      <c r="EC607" s="116"/>
      <c r="ED607" s="116"/>
      <c r="EE607" s="116"/>
      <c r="EF607" s="116"/>
      <c r="EG607" s="116"/>
      <c r="EH607" s="116"/>
      <c r="EI607" s="116"/>
      <c r="EJ607" s="116"/>
      <c r="EK607" s="116"/>
      <c r="EL607" s="116"/>
      <c r="EM607" s="116"/>
      <c r="EN607" s="116"/>
      <c r="EO607" s="116"/>
      <c r="EP607" s="116"/>
      <c r="EQ607" s="116"/>
      <c r="ER607" s="116"/>
      <c r="ES607" s="116"/>
      <c r="ET607" s="116"/>
      <c r="EU607" s="116"/>
      <c r="EV607" s="116"/>
      <c r="EW607" s="116"/>
      <c r="EX607" s="116"/>
      <c r="EY607" s="116"/>
      <c r="EZ607" s="116"/>
      <c r="FA607" s="116"/>
      <c r="FB607" s="116"/>
      <c r="FC607" s="116"/>
      <c r="FD607" s="116"/>
      <c r="FE607" s="116"/>
      <c r="FF607" s="116"/>
      <c r="FG607" s="116"/>
      <c r="FH607" s="116"/>
      <c r="FI607" s="116"/>
      <c r="FJ607" s="116"/>
      <c r="FK607" s="116"/>
      <c r="FL607" s="116"/>
      <c r="FM607" s="116"/>
      <c r="FN607" s="116"/>
      <c r="FO607" s="116"/>
      <c r="FP607" s="116"/>
      <c r="FQ607" s="116"/>
      <c r="FR607" s="116"/>
      <c r="FS607" s="116"/>
      <c r="FT607" s="116"/>
      <c r="FU607" s="116"/>
      <c r="FV607" s="116"/>
      <c r="FW607" s="116"/>
      <c r="FX607" s="116"/>
      <c r="FY607" s="116"/>
      <c r="FZ607" s="116"/>
      <c r="GA607" s="116"/>
      <c r="GB607" s="116"/>
      <c r="GC607" s="116"/>
      <c r="GD607" s="116"/>
      <c r="GE607" s="116"/>
      <c r="GF607" s="116"/>
      <c r="GG607" s="116"/>
      <c r="GH607" s="116"/>
      <c r="GI607" s="116"/>
      <c r="GJ607" s="116"/>
      <c r="GK607" s="116"/>
      <c r="GL607" s="116"/>
      <c r="GM607" s="116"/>
      <c r="GN607" s="116"/>
      <c r="GO607" s="116"/>
      <c r="GP607" s="116"/>
      <c r="GQ607" s="116"/>
      <c r="GR607" s="116"/>
      <c r="GS607" s="116"/>
      <c r="GT607" s="116"/>
      <c r="GU607" s="116"/>
      <c r="GV607" s="116"/>
      <c r="GW607" s="116"/>
      <c r="GX607" s="116"/>
      <c r="GY607" s="116"/>
      <c r="GZ607" s="116"/>
      <c r="HA607" s="116"/>
      <c r="HB607" s="116"/>
      <c r="HC607" s="116"/>
      <c r="HD607" s="116"/>
      <c r="HE607" s="116"/>
      <c r="HF607" s="116"/>
      <c r="HG607" s="116"/>
      <c r="HH607" s="116"/>
      <c r="HI607" s="116"/>
      <c r="HJ607" s="116"/>
      <c r="HK607" s="116"/>
      <c r="HL607" s="116"/>
      <c r="HM607" s="116"/>
      <c r="HN607" s="116"/>
      <c r="HO607" s="116"/>
      <c r="HP607" s="116"/>
      <c r="HQ607" s="116"/>
      <c r="HR607" s="116"/>
      <c r="HS607" s="116"/>
      <c r="HT607" s="116"/>
      <c r="HU607" s="116"/>
      <c r="HV607" s="116"/>
      <c r="HW607" s="116"/>
      <c r="HX607" s="116"/>
      <c r="HY607" s="116"/>
      <c r="HZ607" s="116"/>
      <c r="IA607" s="116"/>
      <c r="IB607" s="116"/>
      <c r="IC607" s="116"/>
      <c r="ID607" s="116"/>
      <c r="IE607" s="116"/>
      <c r="IF607" s="116"/>
      <c r="IG607" s="116"/>
      <c r="IH607" s="116"/>
      <c r="II607" s="116"/>
      <c r="IJ607" s="116"/>
      <c r="IK607" s="116"/>
      <c r="IL607" s="116"/>
      <c r="IM607" s="116"/>
      <c r="IN607" s="116"/>
      <c r="IO607" s="116"/>
      <c r="IP607" s="116"/>
      <c r="IQ607" s="116"/>
      <c r="IR607" s="116"/>
      <c r="IS607" s="116"/>
      <c r="IT607" s="116"/>
      <c r="IU607" s="116"/>
      <c r="IV607" s="116"/>
    </row>
    <row r="608" spans="1:256" s="39" customFormat="1" ht="12.75" customHeight="1">
      <c r="A608" s="116"/>
      <c r="B608" s="116"/>
      <c r="C608" s="116"/>
      <c r="D608" s="116"/>
      <c r="E608" s="17" t="s">
        <v>28</v>
      </c>
      <c r="F608" s="19">
        <f t="shared" si="224"/>
        <v>228276.7</v>
      </c>
      <c r="G608" s="19">
        <f t="shared" si="225"/>
        <v>228276.7</v>
      </c>
      <c r="H608" s="19">
        <f t="shared" si="229"/>
        <v>228276.7</v>
      </c>
      <c r="I608" s="19">
        <f t="shared" si="229"/>
        <v>228276.7</v>
      </c>
      <c r="J608" s="19">
        <f t="shared" si="230"/>
        <v>0</v>
      </c>
      <c r="K608" s="19">
        <f t="shared" si="230"/>
        <v>0</v>
      </c>
      <c r="L608" s="19">
        <f t="shared" si="230"/>
        <v>0</v>
      </c>
      <c r="M608" s="19">
        <f t="shared" si="230"/>
        <v>0</v>
      </c>
      <c r="N608" s="19">
        <f t="shared" si="230"/>
        <v>0</v>
      </c>
      <c r="O608" s="19">
        <f t="shared" si="230"/>
        <v>0</v>
      </c>
      <c r="P608" s="116"/>
      <c r="Q608" s="116"/>
      <c r="R608" s="43"/>
      <c r="S608" s="43"/>
      <c r="T608" s="43"/>
      <c r="U608" s="117"/>
      <c r="V608" s="117"/>
      <c r="W608" s="117"/>
      <c r="X608" s="117"/>
      <c r="Y608" s="117"/>
      <c r="Z608" s="117"/>
      <c r="AA608" s="117"/>
      <c r="AB608" s="117"/>
      <c r="AC608" s="117"/>
      <c r="AD608" s="117"/>
      <c r="AE608" s="117"/>
      <c r="AF608" s="117"/>
      <c r="AG608" s="117"/>
      <c r="AH608" s="117"/>
      <c r="AI608" s="117"/>
      <c r="AJ608" s="117"/>
      <c r="AK608" s="117"/>
      <c r="AL608" s="117"/>
      <c r="AM608" s="117"/>
      <c r="AN608" s="117"/>
      <c r="AO608" s="117"/>
      <c r="AP608" s="117"/>
      <c r="AQ608" s="117"/>
      <c r="AR608" s="117"/>
      <c r="AS608" s="117"/>
      <c r="AT608" s="117"/>
      <c r="AU608" s="117"/>
      <c r="AV608" s="117"/>
      <c r="AW608" s="117"/>
      <c r="AX608" s="117"/>
      <c r="AY608" s="117"/>
      <c r="AZ608" s="117"/>
      <c r="BA608" s="116"/>
      <c r="BB608" s="116"/>
      <c r="BC608" s="116"/>
      <c r="BD608" s="116"/>
      <c r="BE608" s="116"/>
      <c r="BF608" s="116"/>
      <c r="BG608" s="116"/>
      <c r="BH608" s="116"/>
      <c r="BI608" s="116"/>
      <c r="BJ608" s="116"/>
      <c r="BK608" s="116"/>
      <c r="BL608" s="116"/>
      <c r="BM608" s="116"/>
      <c r="BN608" s="116"/>
      <c r="BO608" s="116"/>
      <c r="BP608" s="116"/>
      <c r="BQ608" s="116"/>
      <c r="BR608" s="116"/>
      <c r="BS608" s="116"/>
      <c r="BT608" s="116"/>
      <c r="BU608" s="116"/>
      <c r="BV608" s="116"/>
      <c r="BW608" s="116"/>
      <c r="BX608" s="116"/>
      <c r="BY608" s="116"/>
      <c r="BZ608" s="116"/>
      <c r="CA608" s="116"/>
      <c r="CB608" s="116"/>
      <c r="CC608" s="116"/>
      <c r="CD608" s="116"/>
      <c r="CE608" s="116"/>
      <c r="CF608" s="116"/>
      <c r="CG608" s="116"/>
      <c r="CH608" s="116"/>
      <c r="CI608" s="116"/>
      <c r="CJ608" s="116"/>
      <c r="CK608" s="116"/>
      <c r="CL608" s="116"/>
      <c r="CM608" s="116"/>
      <c r="CN608" s="116"/>
      <c r="CO608" s="116"/>
      <c r="CP608" s="116"/>
      <c r="CQ608" s="116"/>
      <c r="CR608" s="116"/>
      <c r="CS608" s="116"/>
      <c r="CT608" s="116"/>
      <c r="CU608" s="116"/>
      <c r="CV608" s="116"/>
      <c r="CW608" s="116"/>
      <c r="CX608" s="116"/>
      <c r="CY608" s="116"/>
      <c r="CZ608" s="116"/>
      <c r="DA608" s="116"/>
      <c r="DB608" s="116"/>
      <c r="DC608" s="116"/>
      <c r="DD608" s="116"/>
      <c r="DE608" s="116"/>
      <c r="DF608" s="116"/>
      <c r="DG608" s="116"/>
      <c r="DH608" s="116"/>
      <c r="DI608" s="116"/>
      <c r="DJ608" s="116"/>
      <c r="DK608" s="116"/>
      <c r="DL608" s="116"/>
      <c r="DM608" s="116"/>
      <c r="DN608" s="116"/>
      <c r="DO608" s="116"/>
      <c r="DP608" s="116"/>
      <c r="DQ608" s="116"/>
      <c r="DR608" s="116"/>
      <c r="DS608" s="116"/>
      <c r="DT608" s="116"/>
      <c r="DU608" s="116"/>
      <c r="DV608" s="116"/>
      <c r="DW608" s="116"/>
      <c r="DX608" s="116"/>
      <c r="DY608" s="116"/>
      <c r="DZ608" s="116"/>
      <c r="EA608" s="116"/>
      <c r="EB608" s="116"/>
      <c r="EC608" s="116"/>
      <c r="ED608" s="116"/>
      <c r="EE608" s="116"/>
      <c r="EF608" s="116"/>
      <c r="EG608" s="116"/>
      <c r="EH608" s="116"/>
      <c r="EI608" s="116"/>
      <c r="EJ608" s="116"/>
      <c r="EK608" s="116"/>
      <c r="EL608" s="116"/>
      <c r="EM608" s="116"/>
      <c r="EN608" s="116"/>
      <c r="EO608" s="116"/>
      <c r="EP608" s="116"/>
      <c r="EQ608" s="116"/>
      <c r="ER608" s="116"/>
      <c r="ES608" s="116"/>
      <c r="ET608" s="116"/>
      <c r="EU608" s="116"/>
      <c r="EV608" s="116"/>
      <c r="EW608" s="116"/>
      <c r="EX608" s="116"/>
      <c r="EY608" s="116"/>
      <c r="EZ608" s="116"/>
      <c r="FA608" s="116"/>
      <c r="FB608" s="116"/>
      <c r="FC608" s="116"/>
      <c r="FD608" s="116"/>
      <c r="FE608" s="116"/>
      <c r="FF608" s="116"/>
      <c r="FG608" s="116"/>
      <c r="FH608" s="116"/>
      <c r="FI608" s="116"/>
      <c r="FJ608" s="116"/>
      <c r="FK608" s="116"/>
      <c r="FL608" s="116"/>
      <c r="FM608" s="116"/>
      <c r="FN608" s="116"/>
      <c r="FO608" s="116"/>
      <c r="FP608" s="116"/>
      <c r="FQ608" s="116"/>
      <c r="FR608" s="116"/>
      <c r="FS608" s="116"/>
      <c r="FT608" s="116"/>
      <c r="FU608" s="116"/>
      <c r="FV608" s="116"/>
      <c r="FW608" s="116"/>
      <c r="FX608" s="116"/>
      <c r="FY608" s="116"/>
      <c r="FZ608" s="116"/>
      <c r="GA608" s="116"/>
      <c r="GB608" s="116"/>
      <c r="GC608" s="116"/>
      <c r="GD608" s="116"/>
      <c r="GE608" s="116"/>
      <c r="GF608" s="116"/>
      <c r="GG608" s="116"/>
      <c r="GH608" s="116"/>
      <c r="GI608" s="116"/>
      <c r="GJ608" s="116"/>
      <c r="GK608" s="116"/>
      <c r="GL608" s="116"/>
      <c r="GM608" s="116"/>
      <c r="GN608" s="116"/>
      <c r="GO608" s="116"/>
      <c r="GP608" s="116"/>
      <c r="GQ608" s="116"/>
      <c r="GR608" s="116"/>
      <c r="GS608" s="116"/>
      <c r="GT608" s="116"/>
      <c r="GU608" s="116"/>
      <c r="GV608" s="116"/>
      <c r="GW608" s="116"/>
      <c r="GX608" s="116"/>
      <c r="GY608" s="116"/>
      <c r="GZ608" s="116"/>
      <c r="HA608" s="116"/>
      <c r="HB608" s="116"/>
      <c r="HC608" s="116"/>
      <c r="HD608" s="116"/>
      <c r="HE608" s="116"/>
      <c r="HF608" s="116"/>
      <c r="HG608" s="116"/>
      <c r="HH608" s="116"/>
      <c r="HI608" s="116"/>
      <c r="HJ608" s="116"/>
      <c r="HK608" s="116"/>
      <c r="HL608" s="116"/>
      <c r="HM608" s="116"/>
      <c r="HN608" s="116"/>
      <c r="HO608" s="116"/>
      <c r="HP608" s="116"/>
      <c r="HQ608" s="116"/>
      <c r="HR608" s="116"/>
      <c r="HS608" s="116"/>
      <c r="HT608" s="116"/>
      <c r="HU608" s="116"/>
      <c r="HV608" s="116"/>
      <c r="HW608" s="116"/>
      <c r="HX608" s="116"/>
      <c r="HY608" s="116"/>
      <c r="HZ608" s="116"/>
      <c r="IA608" s="116"/>
      <c r="IB608" s="116"/>
      <c r="IC608" s="116"/>
      <c r="ID608" s="116"/>
      <c r="IE608" s="116"/>
      <c r="IF608" s="116"/>
      <c r="IG608" s="116"/>
      <c r="IH608" s="116"/>
      <c r="II608" s="116"/>
      <c r="IJ608" s="116"/>
      <c r="IK608" s="116"/>
      <c r="IL608" s="116"/>
      <c r="IM608" s="116"/>
      <c r="IN608" s="116"/>
      <c r="IO608" s="116"/>
      <c r="IP608" s="116"/>
      <c r="IQ608" s="116"/>
      <c r="IR608" s="116"/>
      <c r="IS608" s="116"/>
      <c r="IT608" s="116"/>
      <c r="IU608" s="116"/>
      <c r="IV608" s="116"/>
    </row>
    <row r="609" spans="1:256" s="39" customFormat="1" ht="12.75" customHeight="1">
      <c r="A609" s="116"/>
      <c r="B609" s="116"/>
      <c r="C609" s="116"/>
      <c r="D609" s="116"/>
      <c r="E609" s="17" t="s">
        <v>29</v>
      </c>
      <c r="F609" s="19">
        <f t="shared" si="224"/>
        <v>219293.80000000005</v>
      </c>
      <c r="G609" s="19">
        <f t="shared" si="225"/>
        <v>219293.80000000005</v>
      </c>
      <c r="H609" s="19">
        <f t="shared" si="229"/>
        <v>217964.60000000003</v>
      </c>
      <c r="I609" s="19">
        <f t="shared" si="229"/>
        <v>217964.60000000003</v>
      </c>
      <c r="J609" s="19">
        <f t="shared" si="230"/>
        <v>0</v>
      </c>
      <c r="K609" s="19">
        <f t="shared" si="230"/>
        <v>0</v>
      </c>
      <c r="L609" s="19">
        <f t="shared" si="230"/>
        <v>1329.2000000000007</v>
      </c>
      <c r="M609" s="19">
        <f t="shared" si="230"/>
        <v>1329.2000000000007</v>
      </c>
      <c r="N609" s="19">
        <f t="shared" si="230"/>
        <v>0</v>
      </c>
      <c r="O609" s="19">
        <f t="shared" si="230"/>
        <v>0</v>
      </c>
      <c r="P609" s="116"/>
      <c r="Q609" s="116"/>
      <c r="R609" s="43"/>
      <c r="S609" s="43"/>
      <c r="T609" s="43"/>
      <c r="U609" s="117"/>
      <c r="V609" s="117"/>
      <c r="W609" s="117"/>
      <c r="X609" s="117"/>
      <c r="Y609" s="117"/>
      <c r="Z609" s="117"/>
      <c r="AA609" s="117"/>
      <c r="AB609" s="117"/>
      <c r="AC609" s="117"/>
      <c r="AD609" s="117"/>
      <c r="AE609" s="117"/>
      <c r="AF609" s="117"/>
      <c r="AG609" s="117"/>
      <c r="AH609" s="117"/>
      <c r="AI609" s="117"/>
      <c r="AJ609" s="117"/>
      <c r="AK609" s="117"/>
      <c r="AL609" s="117"/>
      <c r="AM609" s="117"/>
      <c r="AN609" s="117"/>
      <c r="AO609" s="117"/>
      <c r="AP609" s="117"/>
      <c r="AQ609" s="117"/>
      <c r="AR609" s="117"/>
      <c r="AS609" s="117"/>
      <c r="AT609" s="117"/>
      <c r="AU609" s="117"/>
      <c r="AV609" s="117"/>
      <c r="AW609" s="117"/>
      <c r="AX609" s="117"/>
      <c r="AY609" s="117"/>
      <c r="AZ609" s="117"/>
      <c r="BA609" s="116"/>
      <c r="BB609" s="116"/>
      <c r="BC609" s="116"/>
      <c r="BD609" s="116"/>
      <c r="BE609" s="116"/>
      <c r="BF609" s="116"/>
      <c r="BG609" s="116"/>
      <c r="BH609" s="116"/>
      <c r="BI609" s="116"/>
      <c r="BJ609" s="116"/>
      <c r="BK609" s="116"/>
      <c r="BL609" s="116"/>
      <c r="BM609" s="116"/>
      <c r="BN609" s="116"/>
      <c r="BO609" s="116"/>
      <c r="BP609" s="116"/>
      <c r="BQ609" s="116"/>
      <c r="BR609" s="116"/>
      <c r="BS609" s="116"/>
      <c r="BT609" s="116"/>
      <c r="BU609" s="116"/>
      <c r="BV609" s="116"/>
      <c r="BW609" s="116"/>
      <c r="BX609" s="116"/>
      <c r="BY609" s="116"/>
      <c r="BZ609" s="116"/>
      <c r="CA609" s="116"/>
      <c r="CB609" s="116"/>
      <c r="CC609" s="116"/>
      <c r="CD609" s="116"/>
      <c r="CE609" s="116"/>
      <c r="CF609" s="116"/>
      <c r="CG609" s="116"/>
      <c r="CH609" s="116"/>
      <c r="CI609" s="116"/>
      <c r="CJ609" s="116"/>
      <c r="CK609" s="116"/>
      <c r="CL609" s="116"/>
      <c r="CM609" s="116"/>
      <c r="CN609" s="116"/>
      <c r="CO609" s="116"/>
      <c r="CP609" s="116"/>
      <c r="CQ609" s="116"/>
      <c r="CR609" s="116"/>
      <c r="CS609" s="116"/>
      <c r="CT609" s="116"/>
      <c r="CU609" s="116"/>
      <c r="CV609" s="116"/>
      <c r="CW609" s="116"/>
      <c r="CX609" s="116"/>
      <c r="CY609" s="116"/>
      <c r="CZ609" s="116"/>
      <c r="DA609" s="116"/>
      <c r="DB609" s="116"/>
      <c r="DC609" s="116"/>
      <c r="DD609" s="116"/>
      <c r="DE609" s="116"/>
      <c r="DF609" s="116"/>
      <c r="DG609" s="116"/>
      <c r="DH609" s="116"/>
      <c r="DI609" s="116"/>
      <c r="DJ609" s="116"/>
      <c r="DK609" s="116"/>
      <c r="DL609" s="116"/>
      <c r="DM609" s="116"/>
      <c r="DN609" s="116"/>
      <c r="DO609" s="116"/>
      <c r="DP609" s="116"/>
      <c r="DQ609" s="116"/>
      <c r="DR609" s="116"/>
      <c r="DS609" s="116"/>
      <c r="DT609" s="116"/>
      <c r="DU609" s="116"/>
      <c r="DV609" s="116"/>
      <c r="DW609" s="116"/>
      <c r="DX609" s="116"/>
      <c r="DY609" s="116"/>
      <c r="DZ609" s="116"/>
      <c r="EA609" s="116"/>
      <c r="EB609" s="116"/>
      <c r="EC609" s="116"/>
      <c r="ED609" s="116"/>
      <c r="EE609" s="116"/>
      <c r="EF609" s="116"/>
      <c r="EG609" s="116"/>
      <c r="EH609" s="116"/>
      <c r="EI609" s="116"/>
      <c r="EJ609" s="116"/>
      <c r="EK609" s="116"/>
      <c r="EL609" s="116"/>
      <c r="EM609" s="116"/>
      <c r="EN609" s="116"/>
      <c r="EO609" s="116"/>
      <c r="EP609" s="116"/>
      <c r="EQ609" s="116"/>
      <c r="ER609" s="116"/>
      <c r="ES609" s="116"/>
      <c r="ET609" s="116"/>
      <c r="EU609" s="116"/>
      <c r="EV609" s="116"/>
      <c r="EW609" s="116"/>
      <c r="EX609" s="116"/>
      <c r="EY609" s="116"/>
      <c r="EZ609" s="116"/>
      <c r="FA609" s="116"/>
      <c r="FB609" s="116"/>
      <c r="FC609" s="116"/>
      <c r="FD609" s="116"/>
      <c r="FE609" s="116"/>
      <c r="FF609" s="116"/>
      <c r="FG609" s="116"/>
      <c r="FH609" s="116"/>
      <c r="FI609" s="116"/>
      <c r="FJ609" s="116"/>
      <c r="FK609" s="116"/>
      <c r="FL609" s="116"/>
      <c r="FM609" s="116"/>
      <c r="FN609" s="116"/>
      <c r="FO609" s="116"/>
      <c r="FP609" s="116"/>
      <c r="FQ609" s="116"/>
      <c r="FR609" s="116"/>
      <c r="FS609" s="116"/>
      <c r="FT609" s="116"/>
      <c r="FU609" s="116"/>
      <c r="FV609" s="116"/>
      <c r="FW609" s="116"/>
      <c r="FX609" s="116"/>
      <c r="FY609" s="116"/>
      <c r="FZ609" s="116"/>
      <c r="GA609" s="116"/>
      <c r="GB609" s="116"/>
      <c r="GC609" s="116"/>
      <c r="GD609" s="116"/>
      <c r="GE609" s="116"/>
      <c r="GF609" s="116"/>
      <c r="GG609" s="116"/>
      <c r="GH609" s="116"/>
      <c r="GI609" s="116"/>
      <c r="GJ609" s="116"/>
      <c r="GK609" s="116"/>
      <c r="GL609" s="116"/>
      <c r="GM609" s="116"/>
      <c r="GN609" s="116"/>
      <c r="GO609" s="116"/>
      <c r="GP609" s="116"/>
      <c r="GQ609" s="116"/>
      <c r="GR609" s="116"/>
      <c r="GS609" s="116"/>
      <c r="GT609" s="116"/>
      <c r="GU609" s="116"/>
      <c r="GV609" s="116"/>
      <c r="GW609" s="116"/>
      <c r="GX609" s="116"/>
      <c r="GY609" s="116"/>
      <c r="GZ609" s="116"/>
      <c r="HA609" s="116"/>
      <c r="HB609" s="116"/>
      <c r="HC609" s="116"/>
      <c r="HD609" s="116"/>
      <c r="HE609" s="116"/>
      <c r="HF609" s="116"/>
      <c r="HG609" s="116"/>
      <c r="HH609" s="116"/>
      <c r="HI609" s="116"/>
      <c r="HJ609" s="116"/>
      <c r="HK609" s="116"/>
      <c r="HL609" s="116"/>
      <c r="HM609" s="116"/>
      <c r="HN609" s="116"/>
      <c r="HO609" s="116"/>
      <c r="HP609" s="116"/>
      <c r="HQ609" s="116"/>
      <c r="HR609" s="116"/>
      <c r="HS609" s="116"/>
      <c r="HT609" s="116"/>
      <c r="HU609" s="116"/>
      <c r="HV609" s="116"/>
      <c r="HW609" s="116"/>
      <c r="HX609" s="116"/>
      <c r="HY609" s="116"/>
      <c r="HZ609" s="116"/>
      <c r="IA609" s="116"/>
      <c r="IB609" s="116"/>
      <c r="IC609" s="116"/>
      <c r="ID609" s="116"/>
      <c r="IE609" s="116"/>
      <c r="IF609" s="116"/>
      <c r="IG609" s="116"/>
      <c r="IH609" s="116"/>
      <c r="II609" s="116"/>
      <c r="IJ609" s="116"/>
      <c r="IK609" s="116"/>
      <c r="IL609" s="116"/>
      <c r="IM609" s="116"/>
      <c r="IN609" s="116"/>
      <c r="IO609" s="116"/>
      <c r="IP609" s="116"/>
      <c r="IQ609" s="116"/>
      <c r="IR609" s="116"/>
      <c r="IS609" s="116"/>
      <c r="IT609" s="116"/>
      <c r="IU609" s="116"/>
      <c r="IV609" s="116"/>
    </row>
    <row r="610" spans="1:256" s="39" customFormat="1" ht="12.75" customHeight="1">
      <c r="A610" s="116"/>
      <c r="B610" s="116"/>
      <c r="C610" s="116"/>
      <c r="D610" s="116"/>
      <c r="E610" s="17" t="s">
        <v>30</v>
      </c>
      <c r="F610" s="19">
        <f t="shared" si="224"/>
        <v>303200.59999999998</v>
      </c>
      <c r="G610" s="19">
        <f t="shared" si="225"/>
        <v>63687.7</v>
      </c>
      <c r="H610" s="19">
        <f t="shared" si="229"/>
        <v>303200.59999999998</v>
      </c>
      <c r="I610" s="19">
        <f t="shared" si="229"/>
        <v>63687.7</v>
      </c>
      <c r="J610" s="19">
        <f t="shared" si="230"/>
        <v>0</v>
      </c>
      <c r="K610" s="19">
        <f t="shared" si="230"/>
        <v>0</v>
      </c>
      <c r="L610" s="19">
        <f t="shared" si="230"/>
        <v>0</v>
      </c>
      <c r="M610" s="19">
        <f t="shared" si="230"/>
        <v>0</v>
      </c>
      <c r="N610" s="19">
        <f t="shared" si="230"/>
        <v>0</v>
      </c>
      <c r="O610" s="19">
        <f t="shared" si="230"/>
        <v>0</v>
      </c>
      <c r="P610" s="116"/>
      <c r="Q610" s="116"/>
      <c r="R610" s="43"/>
      <c r="S610" s="43"/>
      <c r="T610" s="43"/>
      <c r="U610" s="117"/>
      <c r="V610" s="117"/>
      <c r="W610" s="117"/>
      <c r="X610" s="117"/>
      <c r="Y610" s="117"/>
      <c r="Z610" s="117"/>
      <c r="AA610" s="117"/>
      <c r="AB610" s="117"/>
      <c r="AC610" s="117"/>
      <c r="AD610" s="117"/>
      <c r="AE610" s="117"/>
      <c r="AF610" s="117"/>
      <c r="AG610" s="117"/>
      <c r="AH610" s="117"/>
      <c r="AI610" s="117"/>
      <c r="AJ610" s="117"/>
      <c r="AK610" s="117"/>
      <c r="AL610" s="117"/>
      <c r="AM610" s="117"/>
      <c r="AN610" s="117"/>
      <c r="AO610" s="117"/>
      <c r="AP610" s="117"/>
      <c r="AQ610" s="117"/>
      <c r="AR610" s="117"/>
      <c r="AS610" s="117"/>
      <c r="AT610" s="117"/>
      <c r="AU610" s="117"/>
      <c r="AV610" s="117"/>
      <c r="AW610" s="117"/>
      <c r="AX610" s="117"/>
      <c r="AY610" s="117"/>
      <c r="AZ610" s="117"/>
      <c r="BA610" s="116"/>
      <c r="BB610" s="116"/>
      <c r="BC610" s="116"/>
      <c r="BD610" s="116"/>
      <c r="BE610" s="116"/>
      <c r="BF610" s="116"/>
      <c r="BG610" s="116"/>
      <c r="BH610" s="116"/>
      <c r="BI610" s="116"/>
      <c r="BJ610" s="116"/>
      <c r="BK610" s="116"/>
      <c r="BL610" s="116"/>
      <c r="BM610" s="116"/>
      <c r="BN610" s="116"/>
      <c r="BO610" s="116"/>
      <c r="BP610" s="116"/>
      <c r="BQ610" s="116"/>
      <c r="BR610" s="116"/>
      <c r="BS610" s="116"/>
      <c r="BT610" s="116"/>
      <c r="BU610" s="116"/>
      <c r="BV610" s="116"/>
      <c r="BW610" s="116"/>
      <c r="BX610" s="116"/>
      <c r="BY610" s="116"/>
      <c r="BZ610" s="116"/>
      <c r="CA610" s="116"/>
      <c r="CB610" s="116"/>
      <c r="CC610" s="116"/>
      <c r="CD610" s="116"/>
      <c r="CE610" s="116"/>
      <c r="CF610" s="116"/>
      <c r="CG610" s="116"/>
      <c r="CH610" s="116"/>
      <c r="CI610" s="116"/>
      <c r="CJ610" s="116"/>
      <c r="CK610" s="116"/>
      <c r="CL610" s="116"/>
      <c r="CM610" s="116"/>
      <c r="CN610" s="116"/>
      <c r="CO610" s="116"/>
      <c r="CP610" s="116"/>
      <c r="CQ610" s="116"/>
      <c r="CR610" s="116"/>
      <c r="CS610" s="116"/>
      <c r="CT610" s="116"/>
      <c r="CU610" s="116"/>
      <c r="CV610" s="116"/>
      <c r="CW610" s="116"/>
      <c r="CX610" s="116"/>
      <c r="CY610" s="116"/>
      <c r="CZ610" s="116"/>
      <c r="DA610" s="116"/>
      <c r="DB610" s="116"/>
      <c r="DC610" s="116"/>
      <c r="DD610" s="116"/>
      <c r="DE610" s="116"/>
      <c r="DF610" s="116"/>
      <c r="DG610" s="116"/>
      <c r="DH610" s="116"/>
      <c r="DI610" s="116"/>
      <c r="DJ610" s="116"/>
      <c r="DK610" s="116"/>
      <c r="DL610" s="116"/>
      <c r="DM610" s="116"/>
      <c r="DN610" s="116"/>
      <c r="DO610" s="116"/>
      <c r="DP610" s="116"/>
      <c r="DQ610" s="116"/>
      <c r="DR610" s="116"/>
      <c r="DS610" s="116"/>
      <c r="DT610" s="116"/>
      <c r="DU610" s="116"/>
      <c r="DV610" s="116"/>
      <c r="DW610" s="116"/>
      <c r="DX610" s="116"/>
      <c r="DY610" s="116"/>
      <c r="DZ610" s="116"/>
      <c r="EA610" s="116"/>
      <c r="EB610" s="116"/>
      <c r="EC610" s="116"/>
      <c r="ED610" s="116"/>
      <c r="EE610" s="116"/>
      <c r="EF610" s="116"/>
      <c r="EG610" s="116"/>
      <c r="EH610" s="116"/>
      <c r="EI610" s="116"/>
      <c r="EJ610" s="116"/>
      <c r="EK610" s="116"/>
      <c r="EL610" s="116"/>
      <c r="EM610" s="116"/>
      <c r="EN610" s="116"/>
      <c r="EO610" s="116"/>
      <c r="EP610" s="116"/>
      <c r="EQ610" s="116"/>
      <c r="ER610" s="116"/>
      <c r="ES610" s="116"/>
      <c r="ET610" s="116"/>
      <c r="EU610" s="116"/>
      <c r="EV610" s="116"/>
      <c r="EW610" s="116"/>
      <c r="EX610" s="116"/>
      <c r="EY610" s="116"/>
      <c r="EZ610" s="116"/>
      <c r="FA610" s="116"/>
      <c r="FB610" s="116"/>
      <c r="FC610" s="116"/>
      <c r="FD610" s="116"/>
      <c r="FE610" s="116"/>
      <c r="FF610" s="116"/>
      <c r="FG610" s="116"/>
      <c r="FH610" s="116"/>
      <c r="FI610" s="116"/>
      <c r="FJ610" s="116"/>
      <c r="FK610" s="116"/>
      <c r="FL610" s="116"/>
      <c r="FM610" s="116"/>
      <c r="FN610" s="116"/>
      <c r="FO610" s="116"/>
      <c r="FP610" s="116"/>
      <c r="FQ610" s="116"/>
      <c r="FR610" s="116"/>
      <c r="FS610" s="116"/>
      <c r="FT610" s="116"/>
      <c r="FU610" s="116"/>
      <c r="FV610" s="116"/>
      <c r="FW610" s="116"/>
      <c r="FX610" s="116"/>
      <c r="FY610" s="116"/>
      <c r="FZ610" s="116"/>
      <c r="GA610" s="116"/>
      <c r="GB610" s="116"/>
      <c r="GC610" s="116"/>
      <c r="GD610" s="116"/>
      <c r="GE610" s="116"/>
      <c r="GF610" s="116"/>
      <c r="GG610" s="116"/>
      <c r="GH610" s="116"/>
      <c r="GI610" s="116"/>
      <c r="GJ610" s="116"/>
      <c r="GK610" s="116"/>
      <c r="GL610" s="116"/>
      <c r="GM610" s="116"/>
      <c r="GN610" s="116"/>
      <c r="GO610" s="116"/>
      <c r="GP610" s="116"/>
      <c r="GQ610" s="116"/>
      <c r="GR610" s="116"/>
      <c r="GS610" s="116"/>
      <c r="GT610" s="116"/>
      <c r="GU610" s="116"/>
      <c r="GV610" s="116"/>
      <c r="GW610" s="116"/>
      <c r="GX610" s="116"/>
      <c r="GY610" s="116"/>
      <c r="GZ610" s="116"/>
      <c r="HA610" s="116"/>
      <c r="HB610" s="116"/>
      <c r="HC610" s="116"/>
      <c r="HD610" s="116"/>
      <c r="HE610" s="116"/>
      <c r="HF610" s="116"/>
      <c r="HG610" s="116"/>
      <c r="HH610" s="116"/>
      <c r="HI610" s="116"/>
      <c r="HJ610" s="116"/>
      <c r="HK610" s="116"/>
      <c r="HL610" s="116"/>
      <c r="HM610" s="116"/>
      <c r="HN610" s="116"/>
      <c r="HO610" s="116"/>
      <c r="HP610" s="116"/>
      <c r="HQ610" s="116"/>
      <c r="HR610" s="116"/>
      <c r="HS610" s="116"/>
      <c r="HT610" s="116"/>
      <c r="HU610" s="116"/>
      <c r="HV610" s="116"/>
      <c r="HW610" s="116"/>
      <c r="HX610" s="116"/>
      <c r="HY610" s="116"/>
      <c r="HZ610" s="116"/>
      <c r="IA610" s="116"/>
      <c r="IB610" s="116"/>
      <c r="IC610" s="116"/>
      <c r="ID610" s="116"/>
      <c r="IE610" s="116"/>
      <c r="IF610" s="116"/>
      <c r="IG610" s="116"/>
      <c r="IH610" s="116"/>
      <c r="II610" s="116"/>
      <c r="IJ610" s="116"/>
      <c r="IK610" s="116"/>
      <c r="IL610" s="116"/>
      <c r="IM610" s="116"/>
      <c r="IN610" s="116"/>
      <c r="IO610" s="116"/>
      <c r="IP610" s="116"/>
      <c r="IQ610" s="116"/>
      <c r="IR610" s="116"/>
      <c r="IS610" s="116"/>
      <c r="IT610" s="116"/>
      <c r="IU610" s="116"/>
      <c r="IV610" s="116"/>
    </row>
    <row r="611" spans="1:256" s="39" customFormat="1" ht="12.75" customHeight="1">
      <c r="A611" s="116"/>
      <c r="B611" s="116"/>
      <c r="C611" s="116"/>
      <c r="D611" s="116"/>
      <c r="E611" s="17" t="s">
        <v>31</v>
      </c>
      <c r="F611" s="19">
        <f t="shared" si="224"/>
        <v>250348.3</v>
      </c>
      <c r="G611" s="19">
        <f t="shared" si="225"/>
        <v>0</v>
      </c>
      <c r="H611" s="19">
        <f t="shared" si="229"/>
        <v>250348.3</v>
      </c>
      <c r="I611" s="19">
        <f t="shared" si="229"/>
        <v>0</v>
      </c>
      <c r="J611" s="19">
        <f t="shared" si="230"/>
        <v>0</v>
      </c>
      <c r="K611" s="19">
        <f t="shared" si="230"/>
        <v>0</v>
      </c>
      <c r="L611" s="19">
        <f t="shared" si="230"/>
        <v>0</v>
      </c>
      <c r="M611" s="19">
        <f t="shared" si="230"/>
        <v>0</v>
      </c>
      <c r="N611" s="19">
        <f t="shared" si="230"/>
        <v>0</v>
      </c>
      <c r="O611" s="19">
        <f t="shared" si="230"/>
        <v>0</v>
      </c>
      <c r="P611" s="116"/>
      <c r="Q611" s="116"/>
      <c r="R611" s="43"/>
      <c r="S611" s="43"/>
      <c r="T611" s="43"/>
      <c r="U611" s="117"/>
      <c r="V611" s="117"/>
      <c r="W611" s="117"/>
      <c r="X611" s="117"/>
      <c r="Y611" s="117"/>
      <c r="Z611" s="117"/>
      <c r="AA611" s="117"/>
      <c r="AB611" s="117"/>
      <c r="AC611" s="117"/>
      <c r="AD611" s="117"/>
      <c r="AE611" s="117"/>
      <c r="AF611" s="117"/>
      <c r="AG611" s="117"/>
      <c r="AH611" s="117"/>
      <c r="AI611" s="117"/>
      <c r="AJ611" s="117"/>
      <c r="AK611" s="117"/>
      <c r="AL611" s="117"/>
      <c r="AM611" s="117"/>
      <c r="AN611" s="117"/>
      <c r="AO611" s="117"/>
      <c r="AP611" s="117"/>
      <c r="AQ611" s="117"/>
      <c r="AR611" s="117"/>
      <c r="AS611" s="117"/>
      <c r="AT611" s="117"/>
      <c r="AU611" s="117"/>
      <c r="AV611" s="117"/>
      <c r="AW611" s="117"/>
      <c r="AX611" s="117"/>
      <c r="AY611" s="117"/>
      <c r="AZ611" s="117"/>
      <c r="BA611" s="116"/>
      <c r="BB611" s="116"/>
      <c r="BC611" s="116"/>
      <c r="BD611" s="116"/>
      <c r="BE611" s="116"/>
      <c r="BF611" s="116"/>
      <c r="BG611" s="116"/>
      <c r="BH611" s="116"/>
      <c r="BI611" s="116"/>
      <c r="BJ611" s="116"/>
      <c r="BK611" s="116"/>
      <c r="BL611" s="116"/>
      <c r="BM611" s="116"/>
      <c r="BN611" s="116"/>
      <c r="BO611" s="116"/>
      <c r="BP611" s="116"/>
      <c r="BQ611" s="116"/>
      <c r="BR611" s="116"/>
      <c r="BS611" s="116"/>
      <c r="BT611" s="116"/>
      <c r="BU611" s="116"/>
      <c r="BV611" s="116"/>
      <c r="BW611" s="116"/>
      <c r="BX611" s="116"/>
      <c r="BY611" s="116"/>
      <c r="BZ611" s="116"/>
      <c r="CA611" s="116"/>
      <c r="CB611" s="116"/>
      <c r="CC611" s="116"/>
      <c r="CD611" s="116"/>
      <c r="CE611" s="116"/>
      <c r="CF611" s="116"/>
      <c r="CG611" s="116"/>
      <c r="CH611" s="116"/>
      <c r="CI611" s="116"/>
      <c r="CJ611" s="116"/>
      <c r="CK611" s="116"/>
      <c r="CL611" s="116"/>
      <c r="CM611" s="116"/>
      <c r="CN611" s="116"/>
      <c r="CO611" s="116"/>
      <c r="CP611" s="116"/>
      <c r="CQ611" s="116"/>
      <c r="CR611" s="116"/>
      <c r="CS611" s="116"/>
      <c r="CT611" s="116"/>
      <c r="CU611" s="116"/>
      <c r="CV611" s="116"/>
      <c r="CW611" s="116"/>
      <c r="CX611" s="116"/>
      <c r="CY611" s="116"/>
      <c r="CZ611" s="116"/>
      <c r="DA611" s="116"/>
      <c r="DB611" s="116"/>
      <c r="DC611" s="116"/>
      <c r="DD611" s="116"/>
      <c r="DE611" s="116"/>
      <c r="DF611" s="116"/>
      <c r="DG611" s="116"/>
      <c r="DH611" s="116"/>
      <c r="DI611" s="116"/>
      <c r="DJ611" s="116"/>
      <c r="DK611" s="116"/>
      <c r="DL611" s="116"/>
      <c r="DM611" s="116"/>
      <c r="DN611" s="116"/>
      <c r="DO611" s="116"/>
      <c r="DP611" s="116"/>
      <c r="DQ611" s="116"/>
      <c r="DR611" s="116"/>
      <c r="DS611" s="116"/>
      <c r="DT611" s="116"/>
      <c r="DU611" s="116"/>
      <c r="DV611" s="116"/>
      <c r="DW611" s="116"/>
      <c r="DX611" s="116"/>
      <c r="DY611" s="116"/>
      <c r="DZ611" s="116"/>
      <c r="EA611" s="116"/>
      <c r="EB611" s="116"/>
      <c r="EC611" s="116"/>
      <c r="ED611" s="116"/>
      <c r="EE611" s="116"/>
      <c r="EF611" s="116"/>
      <c r="EG611" s="116"/>
      <c r="EH611" s="116"/>
      <c r="EI611" s="116"/>
      <c r="EJ611" s="116"/>
      <c r="EK611" s="116"/>
      <c r="EL611" s="116"/>
      <c r="EM611" s="116"/>
      <c r="EN611" s="116"/>
      <c r="EO611" s="116"/>
      <c r="EP611" s="116"/>
      <c r="EQ611" s="116"/>
      <c r="ER611" s="116"/>
      <c r="ES611" s="116"/>
      <c r="ET611" s="116"/>
      <c r="EU611" s="116"/>
      <c r="EV611" s="116"/>
      <c r="EW611" s="116"/>
      <c r="EX611" s="116"/>
      <c r="EY611" s="116"/>
      <c r="EZ611" s="116"/>
      <c r="FA611" s="116"/>
      <c r="FB611" s="116"/>
      <c r="FC611" s="116"/>
      <c r="FD611" s="116"/>
      <c r="FE611" s="116"/>
      <c r="FF611" s="116"/>
      <c r="FG611" s="116"/>
      <c r="FH611" s="116"/>
      <c r="FI611" s="116"/>
      <c r="FJ611" s="116"/>
      <c r="FK611" s="116"/>
      <c r="FL611" s="116"/>
      <c r="FM611" s="116"/>
      <c r="FN611" s="116"/>
      <c r="FO611" s="116"/>
      <c r="FP611" s="116"/>
      <c r="FQ611" s="116"/>
      <c r="FR611" s="116"/>
      <c r="FS611" s="116"/>
      <c r="FT611" s="116"/>
      <c r="FU611" s="116"/>
      <c r="FV611" s="116"/>
      <c r="FW611" s="116"/>
      <c r="FX611" s="116"/>
      <c r="FY611" s="116"/>
      <c r="FZ611" s="116"/>
      <c r="GA611" s="116"/>
      <c r="GB611" s="116"/>
      <c r="GC611" s="116"/>
      <c r="GD611" s="116"/>
      <c r="GE611" s="116"/>
      <c r="GF611" s="116"/>
      <c r="GG611" s="116"/>
      <c r="GH611" s="116"/>
      <c r="GI611" s="116"/>
      <c r="GJ611" s="116"/>
      <c r="GK611" s="116"/>
      <c r="GL611" s="116"/>
      <c r="GM611" s="116"/>
      <c r="GN611" s="116"/>
      <c r="GO611" s="116"/>
      <c r="GP611" s="116"/>
      <c r="GQ611" s="116"/>
      <c r="GR611" s="116"/>
      <c r="GS611" s="116"/>
      <c r="GT611" s="116"/>
      <c r="GU611" s="116"/>
      <c r="GV611" s="116"/>
      <c r="GW611" s="116"/>
      <c r="GX611" s="116"/>
      <c r="GY611" s="116"/>
      <c r="GZ611" s="116"/>
      <c r="HA611" s="116"/>
      <c r="HB611" s="116"/>
      <c r="HC611" s="116"/>
      <c r="HD611" s="116"/>
      <c r="HE611" s="116"/>
      <c r="HF611" s="116"/>
      <c r="HG611" s="116"/>
      <c r="HH611" s="116"/>
      <c r="HI611" s="116"/>
      <c r="HJ611" s="116"/>
      <c r="HK611" s="116"/>
      <c r="HL611" s="116"/>
      <c r="HM611" s="116"/>
      <c r="HN611" s="116"/>
      <c r="HO611" s="116"/>
      <c r="HP611" s="116"/>
      <c r="HQ611" s="116"/>
      <c r="HR611" s="116"/>
      <c r="HS611" s="116"/>
      <c r="HT611" s="116"/>
      <c r="HU611" s="116"/>
      <c r="HV611" s="116"/>
      <c r="HW611" s="116"/>
      <c r="HX611" s="116"/>
      <c r="HY611" s="116"/>
      <c r="HZ611" s="116"/>
      <c r="IA611" s="116"/>
      <c r="IB611" s="116"/>
      <c r="IC611" s="116"/>
      <c r="ID611" s="116"/>
      <c r="IE611" s="116"/>
      <c r="IF611" s="116"/>
      <c r="IG611" s="116"/>
      <c r="IH611" s="116"/>
      <c r="II611" s="116"/>
      <c r="IJ611" s="116"/>
      <c r="IK611" s="116"/>
      <c r="IL611" s="116"/>
      <c r="IM611" s="116"/>
      <c r="IN611" s="116"/>
      <c r="IO611" s="116"/>
      <c r="IP611" s="116"/>
      <c r="IQ611" s="116"/>
      <c r="IR611" s="116"/>
      <c r="IS611" s="116"/>
      <c r="IT611" s="116"/>
      <c r="IU611" s="116"/>
      <c r="IV611" s="116"/>
    </row>
    <row r="612" spans="1:256" ht="15">
      <c r="A612" s="125" t="s">
        <v>187</v>
      </c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65"/>
      <c r="Q612" s="65"/>
    </row>
    <row r="613" spans="1:256" ht="18" customHeight="1">
      <c r="A613" s="32"/>
      <c r="B613" s="63"/>
      <c r="C613" s="1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5"/>
      <c r="Q613" s="65"/>
    </row>
    <row r="614" spans="1:256" ht="18" customHeight="1">
      <c r="H614" s="12"/>
    </row>
    <row r="615" spans="1:256" ht="18" customHeight="1">
      <c r="C615" s="15"/>
      <c r="D615" s="3"/>
      <c r="E615" s="3"/>
      <c r="F615" s="8"/>
      <c r="G615" s="8"/>
      <c r="H615" s="3"/>
      <c r="I615" s="3"/>
      <c r="J615" s="3"/>
      <c r="K615" s="3"/>
      <c r="L615" s="3"/>
      <c r="M615" s="3"/>
    </row>
    <row r="616" spans="1:256" ht="18" customHeight="1">
      <c r="C616" s="15"/>
      <c r="D616" s="9"/>
      <c r="E616" s="9"/>
      <c r="F616" s="6"/>
      <c r="G616" s="6"/>
      <c r="H616" s="10"/>
      <c r="I616" s="10"/>
      <c r="J616" s="3"/>
      <c r="K616" s="3"/>
      <c r="L616" s="3"/>
      <c r="M616" s="3"/>
    </row>
    <row r="617" spans="1:256" ht="18" customHeight="1">
      <c r="C617" s="15"/>
      <c r="D617" s="9"/>
      <c r="E617" s="9"/>
      <c r="F617" s="6"/>
      <c r="G617" s="6"/>
      <c r="H617" s="10"/>
      <c r="I617" s="10"/>
      <c r="J617" s="3"/>
      <c r="K617" s="3"/>
      <c r="L617" s="3"/>
      <c r="M617" s="3"/>
    </row>
    <row r="618" spans="1:256">
      <c r="C618" s="15"/>
      <c r="D618" s="9"/>
      <c r="E618" s="9"/>
      <c r="F618" s="6"/>
      <c r="G618" s="6"/>
      <c r="H618" s="10"/>
      <c r="I618" s="10"/>
      <c r="J618" s="3"/>
      <c r="K618" s="3"/>
      <c r="L618" s="3"/>
      <c r="M618" s="3"/>
    </row>
    <row r="619" spans="1:256">
      <c r="C619" s="15"/>
      <c r="D619" s="9"/>
      <c r="E619" s="9"/>
      <c r="F619" s="6"/>
      <c r="G619" s="6"/>
      <c r="H619" s="10"/>
      <c r="I619" s="10"/>
      <c r="J619" s="3"/>
      <c r="K619" s="3"/>
      <c r="L619" s="3"/>
      <c r="M619" s="3"/>
    </row>
    <row r="620" spans="1:256">
      <c r="C620" s="15"/>
      <c r="D620" s="9"/>
      <c r="E620" s="9"/>
      <c r="F620" s="6"/>
      <c r="G620" s="6"/>
      <c r="H620" s="10"/>
      <c r="I620" s="10"/>
      <c r="J620" s="3"/>
      <c r="K620" s="3"/>
      <c r="L620" s="3"/>
      <c r="M620" s="3"/>
    </row>
    <row r="621" spans="1:256">
      <c r="C621" s="15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256">
      <c r="C622" s="15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256">
      <c r="C623" s="15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256">
      <c r="C624" s="15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3:13">
      <c r="C625" s="15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31" spans="3:13">
      <c r="F631" s="11"/>
      <c r="G631" s="11"/>
      <c r="H631" s="11"/>
      <c r="I631" s="11"/>
    </row>
    <row r="632" spans="3:13">
      <c r="F632" s="11"/>
      <c r="G632" s="11"/>
      <c r="H632" s="11"/>
      <c r="I632" s="11"/>
    </row>
    <row r="633" spans="3:13">
      <c r="F633" s="11"/>
      <c r="G633" s="11"/>
      <c r="H633" s="11"/>
      <c r="I633" s="11"/>
    </row>
    <row r="634" spans="3:13">
      <c r="F634" s="11"/>
      <c r="G634" s="11"/>
      <c r="H634" s="11"/>
      <c r="I634" s="11"/>
    </row>
    <row r="635" spans="3:13">
      <c r="F635" s="11"/>
      <c r="G635" s="11"/>
      <c r="H635" s="11"/>
      <c r="I635" s="11"/>
    </row>
    <row r="636" spans="3:13">
      <c r="F636" s="11"/>
      <c r="G636" s="11"/>
      <c r="H636" s="11"/>
      <c r="I636" s="11"/>
    </row>
  </sheetData>
  <sheetCalcPr fullCalcOnLoad="1"/>
  <mergeCells count="591">
    <mergeCell ref="C416:C421"/>
    <mergeCell ref="A546:A551"/>
    <mergeCell ref="B546:B551"/>
    <mergeCell ref="C546:C551"/>
    <mergeCell ref="P546:Q551"/>
    <mergeCell ref="A552:A557"/>
    <mergeCell ref="B552:B557"/>
    <mergeCell ref="C552:C557"/>
    <mergeCell ref="A532:D537"/>
    <mergeCell ref="B540:B545"/>
    <mergeCell ref="P540:Q545"/>
    <mergeCell ref="P526:Q531"/>
    <mergeCell ref="A606:D611"/>
    <mergeCell ref="P606:Q611"/>
    <mergeCell ref="A470:A475"/>
    <mergeCell ref="B470:B475"/>
    <mergeCell ref="C470:C475"/>
    <mergeCell ref="P470:Q475"/>
    <mergeCell ref="P552:Q557"/>
    <mergeCell ref="C508:C513"/>
    <mergeCell ref="P508:Q513"/>
    <mergeCell ref="A520:D525"/>
    <mergeCell ref="P520:Q525"/>
    <mergeCell ref="A526:D531"/>
    <mergeCell ref="P13:Q18"/>
    <mergeCell ref="A600:D605"/>
    <mergeCell ref="P600:Q605"/>
    <mergeCell ref="P290:Q295"/>
    <mergeCell ref="A296:A302"/>
    <mergeCell ref="B570:B575"/>
    <mergeCell ref="C570:C575"/>
    <mergeCell ref="P570:Q575"/>
    <mergeCell ref="A576:D581"/>
    <mergeCell ref="C464:C469"/>
    <mergeCell ref="P582:Q587"/>
    <mergeCell ref="B296:B302"/>
    <mergeCell ref="P296:Q302"/>
    <mergeCell ref="A303:A308"/>
    <mergeCell ref="B303:B308"/>
    <mergeCell ref="C303:C308"/>
    <mergeCell ref="P303:Q308"/>
    <mergeCell ref="A508:A513"/>
    <mergeCell ref="A452:A457"/>
    <mergeCell ref="P464:Q469"/>
    <mergeCell ref="A514:A519"/>
    <mergeCell ref="B514:B519"/>
    <mergeCell ref="A489:A495"/>
    <mergeCell ref="B508:B513"/>
    <mergeCell ref="A464:A469"/>
    <mergeCell ref="B464:B469"/>
    <mergeCell ref="B489:B495"/>
    <mergeCell ref="A477:A482"/>
    <mergeCell ref="B477:B482"/>
    <mergeCell ref="A483:A488"/>
    <mergeCell ref="A496:A501"/>
    <mergeCell ref="B496:B501"/>
    <mergeCell ref="P496:Q501"/>
    <mergeCell ref="A502:A507"/>
    <mergeCell ref="B502:B507"/>
    <mergeCell ref="P502:Q507"/>
    <mergeCell ref="C514:C519"/>
    <mergeCell ref="P514:Q519"/>
    <mergeCell ref="B452:B457"/>
    <mergeCell ref="C452:C457"/>
    <mergeCell ref="P452:Q457"/>
    <mergeCell ref="P532:Q537"/>
    <mergeCell ref="P489:Q495"/>
    <mergeCell ref="P477:Q482"/>
    <mergeCell ref="B483:B488"/>
    <mergeCell ref="P483:Q488"/>
    <mergeCell ref="B440:B445"/>
    <mergeCell ref="C440:C445"/>
    <mergeCell ref="P440:Q445"/>
    <mergeCell ref="A458:A463"/>
    <mergeCell ref="B458:B463"/>
    <mergeCell ref="C458:C463"/>
    <mergeCell ref="P458:Q463"/>
    <mergeCell ref="P422:Q427"/>
    <mergeCell ref="A434:A439"/>
    <mergeCell ref="B434:B439"/>
    <mergeCell ref="C434:C439"/>
    <mergeCell ref="P434:Q439"/>
    <mergeCell ref="A446:A451"/>
    <mergeCell ref="B446:B451"/>
    <mergeCell ref="C446:C451"/>
    <mergeCell ref="P446:Q451"/>
    <mergeCell ref="A440:A445"/>
    <mergeCell ref="A428:A433"/>
    <mergeCell ref="B428:B433"/>
    <mergeCell ref="C428:C433"/>
    <mergeCell ref="P428:Q433"/>
    <mergeCell ref="A416:A421"/>
    <mergeCell ref="B416:B421"/>
    <mergeCell ref="P416:Q421"/>
    <mergeCell ref="A422:A427"/>
    <mergeCell ref="B422:B427"/>
    <mergeCell ref="C422:C427"/>
    <mergeCell ref="A410:A415"/>
    <mergeCell ref="B410:B415"/>
    <mergeCell ref="C410:C415"/>
    <mergeCell ref="P410:Q415"/>
    <mergeCell ref="A390:D395"/>
    <mergeCell ref="A396:D401"/>
    <mergeCell ref="A402:D407"/>
    <mergeCell ref="P390:Q395"/>
    <mergeCell ref="P396:Q401"/>
    <mergeCell ref="P402:Q407"/>
    <mergeCell ref="A384:A389"/>
    <mergeCell ref="B384:B389"/>
    <mergeCell ref="C385:C389"/>
    <mergeCell ref="P384:Q389"/>
    <mergeCell ref="A376:Q376"/>
    <mergeCell ref="A377:A382"/>
    <mergeCell ref="B377:B382"/>
    <mergeCell ref="C377:C382"/>
    <mergeCell ref="P377:Q382"/>
    <mergeCell ref="A364:A369"/>
    <mergeCell ref="B364:B369"/>
    <mergeCell ref="P364:Q369"/>
    <mergeCell ref="A370:A375"/>
    <mergeCell ref="B370:B375"/>
    <mergeCell ref="C370:C375"/>
    <mergeCell ref="P370:Q375"/>
    <mergeCell ref="C358:C363"/>
    <mergeCell ref="A352:A357"/>
    <mergeCell ref="B352:B357"/>
    <mergeCell ref="P352:Q357"/>
    <mergeCell ref="A358:A363"/>
    <mergeCell ref="B358:B363"/>
    <mergeCell ref="P358:Q363"/>
    <mergeCell ref="A315:A320"/>
    <mergeCell ref="B315:B320"/>
    <mergeCell ref="P315:Q320"/>
    <mergeCell ref="C290:C295"/>
    <mergeCell ref="A290:A295"/>
    <mergeCell ref="B290:B295"/>
    <mergeCell ref="A309:A314"/>
    <mergeCell ref="B309:B314"/>
    <mergeCell ref="C309:C314"/>
    <mergeCell ref="P309:Q314"/>
    <mergeCell ref="C346:C351"/>
    <mergeCell ref="A340:A345"/>
    <mergeCell ref="B340:B345"/>
    <mergeCell ref="P340:Q345"/>
    <mergeCell ref="A346:A351"/>
    <mergeCell ref="B346:B351"/>
    <mergeCell ref="P346:Q351"/>
    <mergeCell ref="A333:A339"/>
    <mergeCell ref="B333:B339"/>
    <mergeCell ref="C333:C339"/>
    <mergeCell ref="P333:Q339"/>
    <mergeCell ref="A327:A332"/>
    <mergeCell ref="B327:B332"/>
    <mergeCell ref="C327:C332"/>
    <mergeCell ref="P327:Q332"/>
    <mergeCell ref="A321:A326"/>
    <mergeCell ref="B321:B326"/>
    <mergeCell ref="C321:C326"/>
    <mergeCell ref="P254:Q259"/>
    <mergeCell ref="A260:A265"/>
    <mergeCell ref="B260:B265"/>
    <mergeCell ref="P260:Q265"/>
    <mergeCell ref="P266:Q271"/>
    <mergeCell ref="P272:Q277"/>
    <mergeCell ref="P321:Q326"/>
    <mergeCell ref="A284:A289"/>
    <mergeCell ref="B284:B289"/>
    <mergeCell ref="C284:C289"/>
    <mergeCell ref="P284:Q289"/>
    <mergeCell ref="A278:A283"/>
    <mergeCell ref="B278:B283"/>
    <mergeCell ref="C278:C283"/>
    <mergeCell ref="P278:Q283"/>
    <mergeCell ref="C272:C277"/>
    <mergeCell ref="A266:A271"/>
    <mergeCell ref="B266:B271"/>
    <mergeCell ref="A272:A277"/>
    <mergeCell ref="B272:B277"/>
    <mergeCell ref="C254:C259"/>
    <mergeCell ref="C260:C265"/>
    <mergeCell ref="A223:A228"/>
    <mergeCell ref="B223:B228"/>
    <mergeCell ref="A229:A234"/>
    <mergeCell ref="B229:B234"/>
    <mergeCell ref="A248:A253"/>
    <mergeCell ref="B248:B253"/>
    <mergeCell ref="A241:Q241"/>
    <mergeCell ref="A242:A247"/>
    <mergeCell ref="B242:B247"/>
    <mergeCell ref="P242:Q247"/>
    <mergeCell ref="P235:Q240"/>
    <mergeCell ref="A235:A240"/>
    <mergeCell ref="B235:B240"/>
    <mergeCell ref="C235:C240"/>
    <mergeCell ref="A254:A259"/>
    <mergeCell ref="B254:B259"/>
    <mergeCell ref="P248:Q253"/>
    <mergeCell ref="C242:C247"/>
    <mergeCell ref="P229:Q234"/>
    <mergeCell ref="C223:C228"/>
    <mergeCell ref="P223:Q228"/>
    <mergeCell ref="A202:A207"/>
    <mergeCell ref="B202:B207"/>
    <mergeCell ref="P202:Q207"/>
    <mergeCell ref="B208:B212"/>
    <mergeCell ref="A208:A215"/>
    <mergeCell ref="P208:Q215"/>
    <mergeCell ref="A216:A222"/>
    <mergeCell ref="P176:Q183"/>
    <mergeCell ref="A168:A175"/>
    <mergeCell ref="B168:B175"/>
    <mergeCell ref="P162:Q167"/>
    <mergeCell ref="B216:B222"/>
    <mergeCell ref="P216:Q222"/>
    <mergeCell ref="B196:B201"/>
    <mergeCell ref="P196:Q201"/>
    <mergeCell ref="B90:B96"/>
    <mergeCell ref="P90:Q96"/>
    <mergeCell ref="A184:A189"/>
    <mergeCell ref="B184:B189"/>
    <mergeCell ref="C184:C189"/>
    <mergeCell ref="P184:Q189"/>
    <mergeCell ref="C156:C161"/>
    <mergeCell ref="P150:Q155"/>
    <mergeCell ref="P156:Q161"/>
    <mergeCell ref="A176:A183"/>
    <mergeCell ref="A76:A81"/>
    <mergeCell ref="B76:B81"/>
    <mergeCell ref="C76:C81"/>
    <mergeCell ref="P76:Q81"/>
    <mergeCell ref="A97:A102"/>
    <mergeCell ref="B97:B102"/>
    <mergeCell ref="A82:A89"/>
    <mergeCell ref="B82:B89"/>
    <mergeCell ref="P82:Q89"/>
    <mergeCell ref="A90:A96"/>
    <mergeCell ref="A56:A61"/>
    <mergeCell ref="B56:B61"/>
    <mergeCell ref="A62:A68"/>
    <mergeCell ref="B62:B68"/>
    <mergeCell ref="C70:C75"/>
    <mergeCell ref="P70:Q75"/>
    <mergeCell ref="A70:A75"/>
    <mergeCell ref="B70:B75"/>
    <mergeCell ref="P62:Q68"/>
    <mergeCell ref="P56:Q61"/>
    <mergeCell ref="P19:Q29"/>
    <mergeCell ref="P30:Q35"/>
    <mergeCell ref="P36:Q42"/>
    <mergeCell ref="C43:C48"/>
    <mergeCell ref="P43:Q48"/>
    <mergeCell ref="P49:Q55"/>
    <mergeCell ref="C36:C42"/>
    <mergeCell ref="GO606:GR611"/>
    <mergeCell ref="A19:A29"/>
    <mergeCell ref="B19:B29"/>
    <mergeCell ref="A30:A35"/>
    <mergeCell ref="B30:B35"/>
    <mergeCell ref="A43:A48"/>
    <mergeCell ref="B43:B48"/>
    <mergeCell ref="A49:A55"/>
    <mergeCell ref="B49:B55"/>
    <mergeCell ref="C62:C68"/>
    <mergeCell ref="HQ606:HT611"/>
    <mergeCell ref="A36:A42"/>
    <mergeCell ref="B36:B42"/>
    <mergeCell ref="IS606:IV611"/>
    <mergeCell ref="IG606:IJ611"/>
    <mergeCell ref="IK606:IN611"/>
    <mergeCell ref="FY606:GB611"/>
    <mergeCell ref="GC606:GF611"/>
    <mergeCell ref="GG606:GJ611"/>
    <mergeCell ref="GK606:GN611"/>
    <mergeCell ref="FU606:FX611"/>
    <mergeCell ref="GS606:GV611"/>
    <mergeCell ref="IC606:IF611"/>
    <mergeCell ref="FA606:FD611"/>
    <mergeCell ref="IO606:IR611"/>
    <mergeCell ref="GW606:GZ611"/>
    <mergeCell ref="HA606:HD611"/>
    <mergeCell ref="HE606:HH611"/>
    <mergeCell ref="HI606:HL611"/>
    <mergeCell ref="HM606:HP611"/>
    <mergeCell ref="EC606:EF611"/>
    <mergeCell ref="EG606:EJ611"/>
    <mergeCell ref="EK606:EN611"/>
    <mergeCell ref="EO606:ER611"/>
    <mergeCell ref="HU606:HX611"/>
    <mergeCell ref="HY606:IB611"/>
    <mergeCell ref="FE606:FH611"/>
    <mergeCell ref="FI606:FL611"/>
    <mergeCell ref="FM606:FP611"/>
    <mergeCell ref="FQ606:FT611"/>
    <mergeCell ref="CS606:CV611"/>
    <mergeCell ref="CW606:CZ611"/>
    <mergeCell ref="ES606:EV611"/>
    <mergeCell ref="EW606:EZ611"/>
    <mergeCell ref="DE606:DH611"/>
    <mergeCell ref="DI606:DL611"/>
    <mergeCell ref="DM606:DP611"/>
    <mergeCell ref="DQ606:DT611"/>
    <mergeCell ref="DU606:DX611"/>
    <mergeCell ref="DY606:EB611"/>
    <mergeCell ref="DA606:DD611"/>
    <mergeCell ref="BI606:BL611"/>
    <mergeCell ref="BM606:BP611"/>
    <mergeCell ref="BQ606:BT611"/>
    <mergeCell ref="BU606:BX611"/>
    <mergeCell ref="BY606:CB611"/>
    <mergeCell ref="CC606:CF611"/>
    <mergeCell ref="CG606:CJ611"/>
    <mergeCell ref="CK606:CN611"/>
    <mergeCell ref="CO606:CR611"/>
    <mergeCell ref="HE600:HH605"/>
    <mergeCell ref="FM600:FP605"/>
    <mergeCell ref="FQ600:FT605"/>
    <mergeCell ref="FU600:FX605"/>
    <mergeCell ref="FY600:GB605"/>
    <mergeCell ref="HA600:HD605"/>
    <mergeCell ref="GC600:GF605"/>
    <mergeCell ref="GG600:GJ605"/>
    <mergeCell ref="EK600:EN605"/>
    <mergeCell ref="EO600:ER605"/>
    <mergeCell ref="ES600:EV605"/>
    <mergeCell ref="EW600:EZ605"/>
    <mergeCell ref="DU600:DX605"/>
    <mergeCell ref="DY600:EB605"/>
    <mergeCell ref="EC600:EF605"/>
    <mergeCell ref="EG600:EJ605"/>
    <mergeCell ref="FI600:FL605"/>
    <mergeCell ref="IS600:IV605"/>
    <mergeCell ref="HI600:HL605"/>
    <mergeCell ref="IC600:IF605"/>
    <mergeCell ref="GK600:GN605"/>
    <mergeCell ref="GO600:GR605"/>
    <mergeCell ref="GS600:GV605"/>
    <mergeCell ref="GW600:GZ605"/>
    <mergeCell ref="IK600:IN605"/>
    <mergeCell ref="IO600:IR605"/>
    <mergeCell ref="HM600:HP605"/>
    <mergeCell ref="HQ600:HT605"/>
    <mergeCell ref="HU600:HX605"/>
    <mergeCell ref="HY600:IB605"/>
    <mergeCell ref="U606:X611"/>
    <mergeCell ref="Y606:AB611"/>
    <mergeCell ref="AC606:AF611"/>
    <mergeCell ref="AG606:AJ611"/>
    <mergeCell ref="FA600:FD605"/>
    <mergeCell ref="FE600:FH605"/>
    <mergeCell ref="BI600:BL605"/>
    <mergeCell ref="BM600:BP605"/>
    <mergeCell ref="IG600:IJ605"/>
    <mergeCell ref="DM600:DP605"/>
    <mergeCell ref="DQ600:DT605"/>
    <mergeCell ref="AO606:AR611"/>
    <mergeCell ref="AS606:AV611"/>
    <mergeCell ref="BY600:CB605"/>
    <mergeCell ref="CG600:CJ605"/>
    <mergeCell ref="CK600:CN605"/>
    <mergeCell ref="CO582:CR587"/>
    <mergeCell ref="BQ600:BT605"/>
    <mergeCell ref="BU600:BX605"/>
    <mergeCell ref="CW600:CZ605"/>
    <mergeCell ref="DA600:DD605"/>
    <mergeCell ref="CC600:CF605"/>
    <mergeCell ref="CO600:CR605"/>
    <mergeCell ref="CS600:CV605"/>
    <mergeCell ref="B564:B569"/>
    <mergeCell ref="DE600:DH605"/>
    <mergeCell ref="DI600:DL605"/>
    <mergeCell ref="AO582:AR587"/>
    <mergeCell ref="AS582:AV587"/>
    <mergeCell ref="AW582:AZ587"/>
    <mergeCell ref="CC582:CF587"/>
    <mergeCell ref="CG582:CJ587"/>
    <mergeCell ref="AW600:AZ605"/>
    <mergeCell ref="CK582:CN587"/>
    <mergeCell ref="BQ588:BT593"/>
    <mergeCell ref="AS600:AV605"/>
    <mergeCell ref="A539:Q539"/>
    <mergeCell ref="Y582:AB587"/>
    <mergeCell ref="AG588:AJ593"/>
    <mergeCell ref="AK588:AN593"/>
    <mergeCell ref="AG582:AJ587"/>
    <mergeCell ref="B558:B563"/>
    <mergeCell ref="C558:C563"/>
    <mergeCell ref="P558:Q563"/>
    <mergeCell ref="BU582:BX587"/>
    <mergeCell ref="BY582:CB587"/>
    <mergeCell ref="BA582:BD587"/>
    <mergeCell ref="BE582:BH587"/>
    <mergeCell ref="BI582:BL587"/>
    <mergeCell ref="BM582:BP587"/>
    <mergeCell ref="E5:E7"/>
    <mergeCell ref="F5:G6"/>
    <mergeCell ref="D5:D7"/>
    <mergeCell ref="H6:I6"/>
    <mergeCell ref="P8:Q8"/>
    <mergeCell ref="P5:Q7"/>
    <mergeCell ref="J6:K6"/>
    <mergeCell ref="L6:M6"/>
    <mergeCell ref="N6:O6"/>
    <mergeCell ref="A69:Q69"/>
    <mergeCell ref="O1:Q1"/>
    <mergeCell ref="A538:Q538"/>
    <mergeCell ref="F2:M2"/>
    <mergeCell ref="A3:E3"/>
    <mergeCell ref="A4:E4"/>
    <mergeCell ref="F3:L3"/>
    <mergeCell ref="F4:L4"/>
    <mergeCell ref="A409:Q409"/>
    <mergeCell ref="A408:Q408"/>
    <mergeCell ref="A383:Q383"/>
    <mergeCell ref="C248:C253"/>
    <mergeCell ref="A5:A7"/>
    <mergeCell ref="H5:O5"/>
    <mergeCell ref="A11:Q11"/>
    <mergeCell ref="A12:Q12"/>
    <mergeCell ref="B5:B7"/>
    <mergeCell ref="C5:C7"/>
    <mergeCell ref="A10:Q10"/>
    <mergeCell ref="C97:C102"/>
    <mergeCell ref="P97:Q102"/>
    <mergeCell ref="A103:A109"/>
    <mergeCell ref="A9:Q9"/>
    <mergeCell ref="C138:C143"/>
    <mergeCell ref="P117:Q124"/>
    <mergeCell ref="P125:Q130"/>
    <mergeCell ref="P131:Q137"/>
    <mergeCell ref="P138:Q143"/>
    <mergeCell ref="A131:A137"/>
    <mergeCell ref="B131:B137"/>
    <mergeCell ref="A612:O612"/>
    <mergeCell ref="Y588:AB593"/>
    <mergeCell ref="AC588:AF593"/>
    <mergeCell ref="C540:C545"/>
    <mergeCell ref="Y600:AB605"/>
    <mergeCell ref="AC600:AF605"/>
    <mergeCell ref="A594:D599"/>
    <mergeCell ref="P594:Q599"/>
    <mergeCell ref="A588:D593"/>
    <mergeCell ref="A558:A563"/>
    <mergeCell ref="A540:A545"/>
    <mergeCell ref="P588:Q593"/>
    <mergeCell ref="A570:A575"/>
    <mergeCell ref="AK606:AN611"/>
    <mergeCell ref="U588:X593"/>
    <mergeCell ref="AK582:AN587"/>
    <mergeCell ref="AC582:AF587"/>
    <mergeCell ref="AG600:AJ605"/>
    <mergeCell ref="AK600:AN605"/>
    <mergeCell ref="A564:A569"/>
    <mergeCell ref="AW606:AZ611"/>
    <mergeCell ref="BA606:BD611"/>
    <mergeCell ref="BE606:BH611"/>
    <mergeCell ref="AO600:AR605"/>
    <mergeCell ref="C564:C569"/>
    <mergeCell ref="P564:Q569"/>
    <mergeCell ref="BA600:BD605"/>
    <mergeCell ref="BE600:BH605"/>
    <mergeCell ref="A582:D587"/>
    <mergeCell ref="P576:Q581"/>
    <mergeCell ref="BE588:BH593"/>
    <mergeCell ref="BI588:BL593"/>
    <mergeCell ref="CS582:CV587"/>
    <mergeCell ref="BU588:BX593"/>
    <mergeCell ref="BY588:CB593"/>
    <mergeCell ref="CK588:CN593"/>
    <mergeCell ref="CO588:CR593"/>
    <mergeCell ref="CC588:CF593"/>
    <mergeCell ref="CG588:CJ593"/>
    <mergeCell ref="CS588:CV593"/>
    <mergeCell ref="CW582:CZ587"/>
    <mergeCell ref="DA582:DD587"/>
    <mergeCell ref="DE582:DH587"/>
    <mergeCell ref="DI582:DL587"/>
    <mergeCell ref="BQ582:BT587"/>
    <mergeCell ref="AO588:AR593"/>
    <mergeCell ref="AS588:AV593"/>
    <mergeCell ref="AW588:AZ593"/>
    <mergeCell ref="BA588:BD593"/>
    <mergeCell ref="BM588:BP593"/>
    <mergeCell ref="EC582:EF587"/>
    <mergeCell ref="EG582:EJ587"/>
    <mergeCell ref="EK582:EN587"/>
    <mergeCell ref="EO582:ER587"/>
    <mergeCell ref="DM582:DP587"/>
    <mergeCell ref="DQ582:DT587"/>
    <mergeCell ref="DU582:DX587"/>
    <mergeCell ref="DY582:EB587"/>
    <mergeCell ref="GG582:GJ587"/>
    <mergeCell ref="FI582:FL587"/>
    <mergeCell ref="FM582:FP587"/>
    <mergeCell ref="FQ582:FT587"/>
    <mergeCell ref="FU582:FX587"/>
    <mergeCell ref="ES582:EV587"/>
    <mergeCell ref="EW582:EZ587"/>
    <mergeCell ref="FA582:FD587"/>
    <mergeCell ref="FE582:FH587"/>
    <mergeCell ref="IK582:IN587"/>
    <mergeCell ref="IO582:IR587"/>
    <mergeCell ref="FY582:GB587"/>
    <mergeCell ref="GC582:GF587"/>
    <mergeCell ref="IS582:IV587"/>
    <mergeCell ref="HE582:HH587"/>
    <mergeCell ref="HI582:HL587"/>
    <mergeCell ref="HM582:HP587"/>
    <mergeCell ref="HQ582:HT587"/>
    <mergeCell ref="HU582:HX587"/>
    <mergeCell ref="GK582:GN587"/>
    <mergeCell ref="GO582:GR587"/>
    <mergeCell ref="GS582:GV587"/>
    <mergeCell ref="GW582:GZ587"/>
    <mergeCell ref="IC582:IF587"/>
    <mergeCell ref="IG582:IJ587"/>
    <mergeCell ref="HY582:IB587"/>
    <mergeCell ref="HA582:HD587"/>
    <mergeCell ref="CW588:CZ593"/>
    <mergeCell ref="DI588:DL593"/>
    <mergeCell ref="EW588:EZ593"/>
    <mergeCell ref="FA588:FD593"/>
    <mergeCell ref="FM588:FP593"/>
    <mergeCell ref="FQ588:FT593"/>
    <mergeCell ref="DM588:DP593"/>
    <mergeCell ref="DA588:DD593"/>
    <mergeCell ref="DE588:DH593"/>
    <mergeCell ref="DQ588:DT593"/>
    <mergeCell ref="DU588:DX593"/>
    <mergeCell ref="EG588:EJ593"/>
    <mergeCell ref="EK588:EN593"/>
    <mergeCell ref="DY588:EB593"/>
    <mergeCell ref="EC588:EF593"/>
    <mergeCell ref="IG588:IJ593"/>
    <mergeCell ref="GW588:GZ593"/>
    <mergeCell ref="HA588:HD593"/>
    <mergeCell ref="IS588:IV593"/>
    <mergeCell ref="HE588:HH593"/>
    <mergeCell ref="HI588:HL593"/>
    <mergeCell ref="HM588:HP593"/>
    <mergeCell ref="HQ588:HT593"/>
    <mergeCell ref="GK588:GN593"/>
    <mergeCell ref="GO588:GR593"/>
    <mergeCell ref="GS588:GV593"/>
    <mergeCell ref="EO588:ER593"/>
    <mergeCell ref="IK588:IN593"/>
    <mergeCell ref="IO588:IR593"/>
    <mergeCell ref="IC588:IF593"/>
    <mergeCell ref="GC588:GF593"/>
    <mergeCell ref="HU588:HX593"/>
    <mergeCell ref="HY588:IB593"/>
    <mergeCell ref="ES588:EV593"/>
    <mergeCell ref="FU588:FX593"/>
    <mergeCell ref="FY588:GB593"/>
    <mergeCell ref="FE588:FH593"/>
    <mergeCell ref="FI588:FL593"/>
    <mergeCell ref="GG588:GJ593"/>
    <mergeCell ref="B117:B124"/>
    <mergeCell ref="A125:A130"/>
    <mergeCell ref="B125:B130"/>
    <mergeCell ref="C131:C137"/>
    <mergeCell ref="A138:A143"/>
    <mergeCell ref="B138:B143"/>
    <mergeCell ref="A196:A201"/>
    <mergeCell ref="A150:A155"/>
    <mergeCell ref="B150:B155"/>
    <mergeCell ref="C150:C155"/>
    <mergeCell ref="A156:A161"/>
    <mergeCell ref="B156:B161"/>
    <mergeCell ref="C168:C175"/>
    <mergeCell ref="B176:B183"/>
    <mergeCell ref="C176:C183"/>
    <mergeCell ref="A190:A195"/>
    <mergeCell ref="B190:B195"/>
    <mergeCell ref="A162:A167"/>
    <mergeCell ref="B162:B167"/>
    <mergeCell ref="A13:D18"/>
    <mergeCell ref="P190:Q195"/>
    <mergeCell ref="P168:Q175"/>
    <mergeCell ref="B144:B149"/>
    <mergeCell ref="C117:C124"/>
    <mergeCell ref="C125:C130"/>
    <mergeCell ref="C162:C167"/>
    <mergeCell ref="B103:B109"/>
    <mergeCell ref="P103:Q109"/>
    <mergeCell ref="A110:A116"/>
    <mergeCell ref="B110:B116"/>
    <mergeCell ref="P110:Q116"/>
    <mergeCell ref="C110:C116"/>
    <mergeCell ref="P144:Q149"/>
    <mergeCell ref="A144:A149"/>
    <mergeCell ref="A117:A124"/>
  </mergeCells>
  <phoneticPr fontId="3" type="noConversion"/>
  <pageMargins left="0.31496062992125984" right="0.19685039370078741" top="0.27559055118110237" bottom="0.19685039370078741" header="0.31496062992125984" footer="0.23622047244094491"/>
  <pageSetup paperSize="9" scale="56" fitToHeight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dgh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vitkovskaya</cp:lastModifiedBy>
  <cp:revision/>
  <cp:lastPrinted>2017-08-18T03:49:43Z</cp:lastPrinted>
  <dcterms:created xsi:type="dcterms:W3CDTF">2014-04-28T07:48:47Z</dcterms:created>
  <dcterms:modified xsi:type="dcterms:W3CDTF">2017-12-07T03:04:41Z</dcterms:modified>
</cp:coreProperties>
</file>