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Лист3!$A$1:$Q$46</definedName>
  </definedNames>
  <calcPr calcId="125725" fullCalcOnLoad="1"/>
</workbook>
</file>

<file path=xl/calcChain.xml><?xml version="1.0" encoding="utf-8"?>
<calcChain xmlns="http://schemas.openxmlformats.org/spreadsheetml/2006/main">
  <c r="I14" i="3"/>
  <c r="I11"/>
  <c r="P25"/>
  <c r="P44"/>
  <c r="L25"/>
  <c r="J44"/>
  <c r="K44"/>
  <c r="L44"/>
  <c r="M44"/>
  <c r="N44"/>
  <c r="O44"/>
  <c r="Q44"/>
  <c r="I41"/>
  <c r="I38"/>
  <c r="I36"/>
  <c r="I35"/>
  <c r="I34"/>
  <c r="I33"/>
  <c r="I28"/>
  <c r="I25"/>
  <c r="I22"/>
  <c r="I18"/>
  <c r="I19"/>
  <c r="I20"/>
  <c r="I21"/>
  <c r="I17"/>
  <c r="I10"/>
  <c r="H44"/>
  <c r="O26"/>
  <c r="K26"/>
  <c r="O27"/>
  <c r="K27"/>
  <c r="O25"/>
  <c r="K25"/>
  <c r="O13"/>
  <c r="K13"/>
  <c r="O12"/>
  <c r="K12"/>
  <c r="O23"/>
  <c r="K23"/>
  <c r="K39"/>
  <c r="O28"/>
  <c r="K28"/>
  <c r="J22"/>
  <c r="N22"/>
  <c r="J25"/>
  <c r="N25"/>
  <c r="J30"/>
  <c r="N30"/>
  <c r="J28"/>
  <c r="N28"/>
  <c r="N11"/>
  <c r="J11"/>
  <c r="N33"/>
  <c r="J33"/>
  <c r="I44"/>
  <c r="I30"/>
</calcChain>
</file>

<file path=xl/sharedStrings.xml><?xml version="1.0" encoding="utf-8"?>
<sst xmlns="http://schemas.openxmlformats.org/spreadsheetml/2006/main" count="140" uniqueCount="51">
  <si>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</si>
  <si>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</si>
  <si>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</si>
  <si>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</si>
  <si>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</si>
  <si>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</si>
  <si>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</si>
  <si>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</si>
  <si>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</si>
  <si>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</si>
  <si>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</si>
  <si>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</si>
  <si>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</si>
  <si>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</si>
  <si>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</si>
  <si>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</si>
  <si>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</si>
  <si>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</si>
  <si>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</si>
  <si>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</si>
  <si>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</si>
  <si>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</si>
  <si>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</si>
  <si>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</si>
  <si>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</si>
  <si>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</si>
  <si>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</si>
  <si>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</si>
  <si>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</si>
  <si>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</si>
  <si>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</si>
  <si>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2018 г.</t>
  </si>
  <si>
    <t>Газификация микрорайона Сосновый бор МО «Город Томск»</t>
  </si>
  <si>
    <t>2019 г.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</si>
  <si>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</si>
  <si>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</si>
  <si>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</si>
  <si>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</si>
  <si>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</si>
  <si>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</si>
  <si>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</si>
  <si>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</si>
  <si>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</si>
  <si>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</si>
  <si>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</si>
  <si>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</si>
  <si>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</si>
  <si>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</si>
  <si>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Газификация микрорайона "Наука" МО "Город Томск"</t>
  </si>
  <si>
    <t>Газификация микрорайона Энтузиастов МО "Город Томск"</t>
  </si>
  <si>
    <t>Газоснабжение с. Дзержинское муниципального образования "Город Томск". 1 этап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</si>
</sst>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2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topLeftCell="E4" zoomScale="90" zoomScaleNormal="90" zoomScaleSheetLayoutView="65" workbookViewId="0">
      <pane ySplit="5" topLeftCell="A41" activePane="bottomLeft" state="frozen"/>
      <selection activeCell="A4" sqref="A4"/>
      <selection pane="bottomLeft" activeCell="J4" sqref="J4:M7"/>
    </sheetView>
  </sheetViews>
  <sheetFormatPr defaultRowHeight="15"/>
  <cols>
    <col min="1" max="1" width="4.5703125" style="1" customWidth="1"/>
    <col min="2" max="2" width="31.7109375" style="1" customWidth="1"/>
    <col min="3" max="3" width="19.28515625" style="1" customWidth="1"/>
    <col min="4" max="4" width="16.28515625" style="1" customWidth="1"/>
    <col min="5" max="5" width="14.140625" style="1" customWidth="1"/>
    <col min="6" max="6" width="15.85546875" style="1" customWidth="1"/>
    <col min="7" max="7" width="16.5703125" style="1" customWidth="1"/>
    <col min="8" max="8" width="15.28515625" style="1" customWidth="1"/>
    <col min="9" max="9" width="61.5703125" style="1" customWidth="1"/>
    <col min="10" max="10" width="13.42578125" style="1" customWidth="1"/>
    <col min="11" max="11" width="10.5703125" style="1" customWidth="1"/>
    <col min="12" max="13" width="10.42578125" style="23" customWidth="1"/>
    <col min="14" max="14" width="13.42578125" style="1" customWidth="1"/>
    <col min="15" max="15" width="10.5703125" style="1" customWidth="1"/>
    <col min="16" max="17" width="10.42578125" style="23" customWidth="1"/>
    <col min="18" max="16384" width="9.140625" style="1"/>
  </cols>
  <sheetData>
    <row r="1" spans="1:17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7"/>
      <c r="P1" s="1"/>
      <c r="Q1" s="1"/>
    </row>
    <row r="2" spans="1:17" ht="59.25" customHeight="1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8"/>
    </row>
    <row r="3" spans="1:17" ht="51" customHeight="1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29"/>
      <c r="N3" s="30"/>
      <c r="O3" s="30"/>
      <c r="P3" s="30"/>
      <c r="Q3" s="30"/>
    </row>
    <row r="4" spans="1:17" ht="57.75" customHeight="1">
      <c r="A4" s="46" t="s">
        <v>0</v>
      </c>
      <c r="B4" s="46" t="s">
        <v>1</v>
      </c>
      <c r="C4" s="46" t="s">
        <v>2</v>
      </c>
      <c r="D4" s="46" t="s">
        <v>3</v>
      </c>
      <c r="E4" s="46" t="s">
        <v>4</v>
      </c>
      <c r="F4" s="46" t="s">
        <v>12</v>
      </c>
      <c r="G4" s="46" t="s">
        <v>5</v>
      </c>
      <c r="H4" s="46" t="s">
        <v>7</v>
      </c>
      <c r="I4" s="51" t="s">
        <v>14</v>
      </c>
      <c r="J4" s="37" t="s">
        <v>17</v>
      </c>
      <c r="K4" s="38"/>
      <c r="L4" s="38"/>
      <c r="M4" s="39"/>
      <c r="N4" s="37" t="s">
        <v>6</v>
      </c>
      <c r="O4" s="38"/>
      <c r="P4" s="38"/>
      <c r="Q4" s="39"/>
    </row>
    <row r="5" spans="1:17" ht="17.25" customHeight="1">
      <c r="A5" s="46"/>
      <c r="B5" s="46"/>
      <c r="C5" s="46"/>
      <c r="D5" s="46"/>
      <c r="E5" s="46"/>
      <c r="F5" s="46"/>
      <c r="G5" s="46"/>
      <c r="H5" s="46"/>
      <c r="I5" s="52"/>
      <c r="J5" s="40"/>
      <c r="K5" s="41"/>
      <c r="L5" s="41"/>
      <c r="M5" s="42"/>
      <c r="N5" s="40"/>
      <c r="O5" s="41"/>
      <c r="P5" s="41"/>
      <c r="Q5" s="42"/>
    </row>
    <row r="6" spans="1:17" ht="16.5" customHeight="1">
      <c r="A6" s="46"/>
      <c r="B6" s="46"/>
      <c r="C6" s="46"/>
      <c r="D6" s="46"/>
      <c r="E6" s="46"/>
      <c r="F6" s="46"/>
      <c r="G6" s="46"/>
      <c r="H6" s="46"/>
      <c r="I6" s="52"/>
      <c r="J6" s="40"/>
      <c r="K6" s="41"/>
      <c r="L6" s="41"/>
      <c r="M6" s="42"/>
      <c r="N6" s="40"/>
      <c r="O6" s="41"/>
      <c r="P6" s="41"/>
      <c r="Q6" s="42"/>
    </row>
    <row r="7" spans="1:17" ht="9.75" customHeight="1">
      <c r="A7" s="46"/>
      <c r="B7" s="46"/>
      <c r="C7" s="46"/>
      <c r="D7" s="46"/>
      <c r="E7" s="46"/>
      <c r="F7" s="46"/>
      <c r="G7" s="46"/>
      <c r="H7" s="46"/>
      <c r="I7" s="52"/>
      <c r="J7" s="43"/>
      <c r="K7" s="44"/>
      <c r="L7" s="44"/>
      <c r="M7" s="45"/>
      <c r="N7" s="43"/>
      <c r="O7" s="44"/>
      <c r="P7" s="44"/>
      <c r="Q7" s="45"/>
    </row>
    <row r="8" spans="1:17" ht="29.25" customHeight="1">
      <c r="A8" s="46"/>
      <c r="B8" s="46"/>
      <c r="C8" s="46"/>
      <c r="D8" s="46"/>
      <c r="E8" s="46"/>
      <c r="F8" s="46"/>
      <c r="G8" s="46"/>
      <c r="H8" s="46"/>
      <c r="I8" s="53"/>
      <c r="J8" s="2" t="s">
        <v>10</v>
      </c>
      <c r="K8" s="2" t="s">
        <v>11</v>
      </c>
      <c r="L8" s="31" t="s">
        <v>19</v>
      </c>
      <c r="M8" s="31" t="s">
        <v>24</v>
      </c>
      <c r="N8" s="2" t="s">
        <v>10</v>
      </c>
      <c r="O8" s="2" t="s">
        <v>11</v>
      </c>
      <c r="P8" s="31" t="s">
        <v>19</v>
      </c>
      <c r="Q8" s="31" t="s">
        <v>24</v>
      </c>
    </row>
    <row r="9" spans="1:17" ht="12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31">
        <v>12</v>
      </c>
      <c r="M9" s="31">
        <v>13</v>
      </c>
      <c r="N9" s="2">
        <v>14</v>
      </c>
      <c r="O9" s="2">
        <v>15</v>
      </c>
      <c r="P9" s="31">
        <v>16</v>
      </c>
      <c r="Q9" s="31">
        <v>17</v>
      </c>
    </row>
    <row r="10" spans="1:17" ht="66" customHeight="1">
      <c r="A10" s="3">
        <v>1</v>
      </c>
      <c r="B10" s="3" t="s">
        <v>40</v>
      </c>
      <c r="C10" s="4" t="s">
        <v>23</v>
      </c>
      <c r="D10" s="3" t="s">
        <v>9</v>
      </c>
      <c r="E10" s="3" t="s">
        <v>9</v>
      </c>
      <c r="F10" s="3">
        <v>25.88</v>
      </c>
      <c r="G10" s="3" t="s">
        <v>31</v>
      </c>
      <c r="H10" s="10">
        <v>74002.8</v>
      </c>
      <c r="I10" s="10">
        <f>J10+K10+L10+M10</f>
        <v>1009</v>
      </c>
      <c r="J10" s="5">
        <v>1009</v>
      </c>
      <c r="K10" s="5">
        <v>0</v>
      </c>
      <c r="L10" s="25">
        <v>0</v>
      </c>
      <c r="M10" s="25">
        <v>0</v>
      </c>
      <c r="N10" s="5">
        <v>1009</v>
      </c>
      <c r="O10" s="5">
        <v>0</v>
      </c>
      <c r="P10" s="25">
        <v>0</v>
      </c>
      <c r="Q10" s="25">
        <v>0</v>
      </c>
    </row>
    <row r="11" spans="1:17" ht="42.75" customHeight="1">
      <c r="A11" s="47">
        <v>2</v>
      </c>
      <c r="B11" s="47" t="s">
        <v>38</v>
      </c>
      <c r="C11" s="4" t="s">
        <v>8</v>
      </c>
      <c r="D11" s="47" t="s">
        <v>9</v>
      </c>
      <c r="E11" s="47" t="s">
        <v>9</v>
      </c>
      <c r="F11" s="47">
        <v>25.08</v>
      </c>
      <c r="G11" s="47" t="s">
        <v>15</v>
      </c>
      <c r="H11" s="56">
        <v>76907.95</v>
      </c>
      <c r="I11" s="56">
        <f>J11+K11+L11+M11+J12+K12+L12+M12+J13+K13+L13+M13</f>
        <v>55582.799999999988</v>
      </c>
      <c r="J11" s="5">
        <f>61831.8+2005.1-19348.6-912.8</f>
        <v>43575.5</v>
      </c>
      <c r="K11" s="5">
        <v>5832.6</v>
      </c>
      <c r="L11" s="25">
        <v>4712.7</v>
      </c>
      <c r="M11" s="25">
        <v>0</v>
      </c>
      <c r="N11" s="5">
        <f>61831.8+2005.1-19348.6-912.8</f>
        <v>43575.5</v>
      </c>
      <c r="O11" s="5">
        <v>5832.6</v>
      </c>
      <c r="P11" s="25">
        <v>4712.7</v>
      </c>
      <c r="Q11" s="25">
        <v>0</v>
      </c>
    </row>
    <row r="12" spans="1:17" ht="77.25" customHeight="1">
      <c r="A12" s="48"/>
      <c r="B12" s="48"/>
      <c r="C12" s="4" t="s">
        <v>45</v>
      </c>
      <c r="D12" s="48"/>
      <c r="E12" s="48"/>
      <c r="F12" s="48"/>
      <c r="G12" s="48"/>
      <c r="H12" s="57"/>
      <c r="I12" s="57"/>
      <c r="J12" s="6">
        <v>812.2</v>
      </c>
      <c r="K12" s="5">
        <f>205+428.7-0.6</f>
        <v>633.1</v>
      </c>
      <c r="L12" s="25">
        <v>0</v>
      </c>
      <c r="M12" s="26">
        <v>0</v>
      </c>
      <c r="N12" s="6">
        <v>812.2</v>
      </c>
      <c r="O12" s="5">
        <f>205-0.6</f>
        <v>204.4</v>
      </c>
      <c r="P12" s="25">
        <v>0</v>
      </c>
      <c r="Q12" s="25">
        <v>0</v>
      </c>
    </row>
    <row r="13" spans="1:17" ht="69.75" customHeight="1">
      <c r="A13" s="49"/>
      <c r="B13" s="49"/>
      <c r="C13" s="4" t="s">
        <v>44</v>
      </c>
      <c r="D13" s="49"/>
      <c r="E13" s="49"/>
      <c r="F13" s="7"/>
      <c r="G13" s="7"/>
      <c r="H13" s="8"/>
      <c r="I13" s="58"/>
      <c r="J13" s="6">
        <v>0</v>
      </c>
      <c r="K13" s="5">
        <f>20-3.3</f>
        <v>16.7</v>
      </c>
      <c r="L13" s="25">
        <v>0</v>
      </c>
      <c r="M13" s="26">
        <v>0</v>
      </c>
      <c r="N13" s="6">
        <v>0</v>
      </c>
      <c r="O13" s="5">
        <f>20-3.3</f>
        <v>16.7</v>
      </c>
      <c r="P13" s="25">
        <v>0</v>
      </c>
      <c r="Q13" s="25">
        <v>0</v>
      </c>
    </row>
    <row r="14" spans="1:17" ht="51.75" customHeight="1">
      <c r="A14" s="47">
        <v>3</v>
      </c>
      <c r="B14" s="4" t="s">
        <v>34</v>
      </c>
      <c r="C14" s="4" t="s">
        <v>23</v>
      </c>
      <c r="D14" s="3" t="s">
        <v>9</v>
      </c>
      <c r="E14" s="3" t="s">
        <v>9</v>
      </c>
      <c r="F14" s="47">
        <v>12.77</v>
      </c>
      <c r="G14" s="47" t="s">
        <v>31</v>
      </c>
      <c r="H14" s="56">
        <v>40457.199999999997</v>
      </c>
      <c r="I14" s="56">
        <f>J14+K14+L14+M14+J15+K5+L15+M15+J16+K16+L16+M16+K15</f>
        <v>744.3</v>
      </c>
      <c r="J14" s="5">
        <v>444.3</v>
      </c>
      <c r="K14" s="9">
        <v>0</v>
      </c>
      <c r="L14" s="32">
        <v>0</v>
      </c>
      <c r="M14" s="25">
        <v>0</v>
      </c>
      <c r="N14" s="5">
        <v>444.3</v>
      </c>
      <c r="O14" s="9">
        <v>0</v>
      </c>
      <c r="P14" s="32">
        <v>0</v>
      </c>
      <c r="Q14" s="25">
        <v>0</v>
      </c>
    </row>
    <row r="15" spans="1:17" ht="51.75" customHeight="1">
      <c r="A15" s="48"/>
      <c r="B15" s="47" t="s">
        <v>25</v>
      </c>
      <c r="C15" s="4" t="s">
        <v>45</v>
      </c>
      <c r="D15" s="3" t="s">
        <v>9</v>
      </c>
      <c r="E15" s="3" t="s">
        <v>9</v>
      </c>
      <c r="F15" s="48"/>
      <c r="G15" s="48"/>
      <c r="H15" s="57"/>
      <c r="I15" s="57"/>
      <c r="J15" s="5">
        <v>0</v>
      </c>
      <c r="K15" s="5">
        <v>300</v>
      </c>
      <c r="L15" s="25">
        <v>0</v>
      </c>
      <c r="M15" s="25">
        <v>0</v>
      </c>
      <c r="N15" s="5">
        <v>0</v>
      </c>
      <c r="O15" s="5">
        <v>0</v>
      </c>
      <c r="P15" s="25">
        <v>0</v>
      </c>
      <c r="Q15" s="25">
        <v>0</v>
      </c>
    </row>
    <row r="16" spans="1:17" s="23" customFormat="1" ht="51.75" customHeight="1">
      <c r="A16" s="49"/>
      <c r="B16" s="49"/>
      <c r="C16" s="33" t="s">
        <v>8</v>
      </c>
      <c r="D16" s="34" t="s">
        <v>9</v>
      </c>
      <c r="E16" s="34" t="s">
        <v>9</v>
      </c>
      <c r="F16" s="49"/>
      <c r="G16" s="49"/>
      <c r="H16" s="58"/>
      <c r="I16" s="58"/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</row>
    <row r="17" spans="1:17" s="23" customFormat="1" ht="66" customHeight="1">
      <c r="A17" s="34">
        <v>4</v>
      </c>
      <c r="B17" s="34" t="s">
        <v>48</v>
      </c>
      <c r="C17" s="33" t="s">
        <v>8</v>
      </c>
      <c r="D17" s="34" t="s">
        <v>9</v>
      </c>
      <c r="E17" s="34" t="s">
        <v>9</v>
      </c>
      <c r="F17" s="35">
        <v>22.44</v>
      </c>
      <c r="G17" s="34" t="s">
        <v>33</v>
      </c>
      <c r="H17" s="36">
        <v>59878.400000000001</v>
      </c>
      <c r="I17" s="24">
        <f>J17+K17+L17+M17</f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1:17" s="23" customFormat="1" ht="66" customHeight="1">
      <c r="A18" s="34">
        <v>5</v>
      </c>
      <c r="B18" s="34" t="s">
        <v>49</v>
      </c>
      <c r="C18" s="33" t="s">
        <v>8</v>
      </c>
      <c r="D18" s="34" t="s">
        <v>9</v>
      </c>
      <c r="E18" s="34" t="s">
        <v>9</v>
      </c>
      <c r="F18" s="35">
        <v>8.33</v>
      </c>
      <c r="G18" s="34" t="s">
        <v>33</v>
      </c>
      <c r="H18" s="36">
        <v>24927.9</v>
      </c>
      <c r="I18" s="24">
        <f>J18+K18+L18+M18</f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s="23" customFormat="1" ht="66" customHeight="1">
      <c r="A19" s="34">
        <v>6</v>
      </c>
      <c r="B19" s="34" t="s">
        <v>50</v>
      </c>
      <c r="C19" s="33" t="s">
        <v>8</v>
      </c>
      <c r="D19" s="34" t="s">
        <v>9</v>
      </c>
      <c r="E19" s="34" t="s">
        <v>9</v>
      </c>
      <c r="F19" s="35">
        <v>25.88</v>
      </c>
      <c r="G19" s="34" t="s">
        <v>33</v>
      </c>
      <c r="H19" s="36">
        <v>74002.8</v>
      </c>
      <c r="I19" s="24">
        <f>J19+K19+L19+M19</f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66" customHeight="1">
      <c r="A20" s="3">
        <v>7</v>
      </c>
      <c r="B20" s="3" t="s">
        <v>29</v>
      </c>
      <c r="C20" s="4" t="s">
        <v>8</v>
      </c>
      <c r="D20" s="3" t="s">
        <v>9</v>
      </c>
      <c r="E20" s="3" t="s">
        <v>9</v>
      </c>
      <c r="F20" s="11">
        <v>12.58</v>
      </c>
      <c r="G20" s="3" t="s">
        <v>33</v>
      </c>
      <c r="H20" s="10">
        <v>55167.4</v>
      </c>
      <c r="I20" s="24">
        <f>J20+K20+L20+M20</f>
        <v>0</v>
      </c>
      <c r="J20" s="5">
        <v>0</v>
      </c>
      <c r="K20" s="5">
        <v>0</v>
      </c>
      <c r="L20" s="25">
        <v>0</v>
      </c>
      <c r="M20" s="25">
        <v>0</v>
      </c>
      <c r="N20" s="5">
        <v>0</v>
      </c>
      <c r="O20" s="5">
        <v>0</v>
      </c>
      <c r="P20" s="25">
        <v>0</v>
      </c>
      <c r="Q20" s="25">
        <v>0</v>
      </c>
    </row>
    <row r="21" spans="1:17" ht="66" customHeight="1">
      <c r="A21" s="3">
        <v>8</v>
      </c>
      <c r="B21" s="3" t="s">
        <v>32</v>
      </c>
      <c r="C21" s="4" t="s">
        <v>8</v>
      </c>
      <c r="D21" s="3" t="s">
        <v>9</v>
      </c>
      <c r="E21" s="3" t="s">
        <v>9</v>
      </c>
      <c r="F21" s="11">
        <v>11.098000000000001</v>
      </c>
      <c r="G21" s="3" t="s">
        <v>47</v>
      </c>
      <c r="H21" s="10">
        <v>43980.1</v>
      </c>
      <c r="I21" s="24">
        <f>J21+K21+L21+M21</f>
        <v>0</v>
      </c>
      <c r="J21" s="5">
        <v>0</v>
      </c>
      <c r="K21" s="5">
        <v>0</v>
      </c>
      <c r="L21" s="25">
        <v>0</v>
      </c>
      <c r="M21" s="25">
        <v>0</v>
      </c>
      <c r="N21" s="5">
        <v>0</v>
      </c>
      <c r="O21" s="5">
        <v>0</v>
      </c>
      <c r="P21" s="25">
        <v>0</v>
      </c>
      <c r="Q21" s="25">
        <v>0</v>
      </c>
    </row>
    <row r="22" spans="1:17" ht="56.25" customHeight="1">
      <c r="A22" s="47">
        <v>9</v>
      </c>
      <c r="B22" s="47" t="s">
        <v>36</v>
      </c>
      <c r="C22" s="4" t="s">
        <v>8</v>
      </c>
      <c r="D22" s="47" t="s">
        <v>9</v>
      </c>
      <c r="E22" s="47" t="s">
        <v>9</v>
      </c>
      <c r="F22" s="47">
        <v>9.18</v>
      </c>
      <c r="G22" s="47" t="s">
        <v>15</v>
      </c>
      <c r="H22" s="56">
        <v>27215.14</v>
      </c>
      <c r="I22" s="56">
        <f>J22+K22+L22+J23+K23+L23+M22+M23+J24+K24+L24+M24</f>
        <v>36096.9</v>
      </c>
      <c r="J22" s="9">
        <f>26008.6-24708.2+26587.6-1031.8-48.9-4841</f>
        <v>21966.299999999996</v>
      </c>
      <c r="K22" s="9">
        <v>13552.7</v>
      </c>
      <c r="L22" s="32">
        <v>0</v>
      </c>
      <c r="M22" s="32">
        <v>0</v>
      </c>
      <c r="N22" s="9">
        <f>26008.6-24708.2+26587.6-1031.8-48.9-4841</f>
        <v>21966.299999999996</v>
      </c>
      <c r="O22" s="9">
        <v>13552.7</v>
      </c>
      <c r="P22" s="32">
        <v>0</v>
      </c>
      <c r="Q22" s="25">
        <v>0</v>
      </c>
    </row>
    <row r="23" spans="1:17" ht="56.25" customHeight="1">
      <c r="A23" s="48"/>
      <c r="B23" s="48"/>
      <c r="C23" s="4" t="s">
        <v>45</v>
      </c>
      <c r="D23" s="48"/>
      <c r="E23" s="48"/>
      <c r="F23" s="48"/>
      <c r="G23" s="48"/>
      <c r="H23" s="57"/>
      <c r="I23" s="57"/>
      <c r="J23" s="9">
        <v>54.2</v>
      </c>
      <c r="K23" s="9">
        <f>210+300-3.1</f>
        <v>506.9</v>
      </c>
      <c r="L23" s="32">
        <v>0</v>
      </c>
      <c r="M23" s="32">
        <v>0</v>
      </c>
      <c r="N23" s="9">
        <v>54.2</v>
      </c>
      <c r="O23" s="9">
        <f>210-3.1</f>
        <v>206.9</v>
      </c>
      <c r="P23" s="32">
        <v>0</v>
      </c>
      <c r="Q23" s="25">
        <v>0</v>
      </c>
    </row>
    <row r="24" spans="1:17" ht="56.25" customHeight="1">
      <c r="A24" s="49"/>
      <c r="B24" s="49"/>
      <c r="C24" s="4" t="s">
        <v>44</v>
      </c>
      <c r="D24" s="49"/>
      <c r="E24" s="49"/>
      <c r="F24" s="7"/>
      <c r="G24" s="7"/>
      <c r="H24" s="12"/>
      <c r="I24" s="58"/>
      <c r="J24" s="9">
        <v>0</v>
      </c>
      <c r="K24" s="9">
        <v>16.8</v>
      </c>
      <c r="L24" s="32">
        <v>0</v>
      </c>
      <c r="M24" s="32">
        <v>0</v>
      </c>
      <c r="N24" s="9">
        <v>0</v>
      </c>
      <c r="O24" s="9">
        <v>16.8</v>
      </c>
      <c r="P24" s="32">
        <v>0</v>
      </c>
      <c r="Q24" s="25">
        <v>0</v>
      </c>
    </row>
    <row r="25" spans="1:17" ht="59.25" customHeight="1">
      <c r="A25" s="47">
        <v>10</v>
      </c>
      <c r="B25" s="47" t="s">
        <v>20</v>
      </c>
      <c r="C25" s="4" t="s">
        <v>8</v>
      </c>
      <c r="D25" s="47" t="s">
        <v>9</v>
      </c>
      <c r="E25" s="47" t="s">
        <v>9</v>
      </c>
      <c r="F25" s="47">
        <v>4.47</v>
      </c>
      <c r="G25" s="47" t="s">
        <v>28</v>
      </c>
      <c r="H25" s="56">
        <v>36689.54</v>
      </c>
      <c r="I25" s="56">
        <f>J25+K25+L25+M25+J26+K26+L26+M26+J27+K27+L27+M27</f>
        <v>52632.899999999994</v>
      </c>
      <c r="J25" s="5">
        <f>32450.3+1052.4-9443.6-293.2-155.4-131.9</f>
        <v>23478.599999999995</v>
      </c>
      <c r="K25" s="5">
        <f>19048.2+600-511.8-88.2</f>
        <v>19048.2</v>
      </c>
      <c r="L25" s="25">
        <f>511.8+8058.9</f>
        <v>8570.6999999999989</v>
      </c>
      <c r="M25" s="25">
        <v>0</v>
      </c>
      <c r="N25" s="5">
        <f>32450.3+1052.4-9443.6-293.2-155.4-131.9</f>
        <v>23478.599999999995</v>
      </c>
      <c r="O25" s="5">
        <f>19048.2+600-511.8-88.2</f>
        <v>19048.2</v>
      </c>
      <c r="P25" s="25">
        <f>511.8+8058.9</f>
        <v>8570.6999999999989</v>
      </c>
      <c r="Q25" s="25">
        <v>0</v>
      </c>
    </row>
    <row r="26" spans="1:17" ht="64.5" customHeight="1">
      <c r="A26" s="48"/>
      <c r="B26" s="48"/>
      <c r="C26" s="4" t="s">
        <v>45</v>
      </c>
      <c r="D26" s="48"/>
      <c r="E26" s="48"/>
      <c r="F26" s="48"/>
      <c r="G26" s="48"/>
      <c r="H26" s="57"/>
      <c r="I26" s="57"/>
      <c r="J26" s="5">
        <v>163</v>
      </c>
      <c r="K26" s="5">
        <f>130+300-40</f>
        <v>390</v>
      </c>
      <c r="L26" s="25">
        <v>965.6</v>
      </c>
      <c r="M26" s="25">
        <v>0</v>
      </c>
      <c r="N26" s="5">
        <v>163</v>
      </c>
      <c r="O26" s="5">
        <f>130-40</f>
        <v>90</v>
      </c>
      <c r="P26" s="25">
        <v>0</v>
      </c>
      <c r="Q26" s="25">
        <v>0</v>
      </c>
    </row>
    <row r="27" spans="1:17" ht="69.75" customHeight="1">
      <c r="A27" s="49"/>
      <c r="B27" s="49"/>
      <c r="C27" s="4" t="s">
        <v>44</v>
      </c>
      <c r="D27" s="49"/>
      <c r="E27" s="49"/>
      <c r="F27" s="49"/>
      <c r="G27" s="49"/>
      <c r="H27" s="58"/>
      <c r="I27" s="58"/>
      <c r="J27" s="5">
        <v>0</v>
      </c>
      <c r="K27" s="5">
        <f>20-3.2</f>
        <v>16.8</v>
      </c>
      <c r="L27" s="25">
        <v>0</v>
      </c>
      <c r="M27" s="25">
        <v>0</v>
      </c>
      <c r="N27" s="5">
        <v>0</v>
      </c>
      <c r="O27" s="5">
        <f>20-3.2</f>
        <v>16.8</v>
      </c>
      <c r="P27" s="25">
        <v>0</v>
      </c>
      <c r="Q27" s="25">
        <v>0</v>
      </c>
    </row>
    <row r="28" spans="1:17" ht="81" customHeight="1">
      <c r="A28" s="47">
        <v>11</v>
      </c>
      <c r="B28" s="47" t="s">
        <v>37</v>
      </c>
      <c r="C28" s="4" t="s">
        <v>8</v>
      </c>
      <c r="D28" s="3" t="s">
        <v>9</v>
      </c>
      <c r="E28" s="3" t="s">
        <v>9</v>
      </c>
      <c r="F28" s="47">
        <v>1.47</v>
      </c>
      <c r="G28" s="47" t="s">
        <v>31</v>
      </c>
      <c r="H28" s="56">
        <v>15483.8</v>
      </c>
      <c r="I28" s="56">
        <f>J28+K28+L28+L29+K29+J29+M28+M29</f>
        <v>18168.399999999998</v>
      </c>
      <c r="J28" s="5">
        <f>12931.5+419.4-4077.4-194.2-32.1</f>
        <v>9047.1999999999989</v>
      </c>
      <c r="K28" s="5">
        <f>452.4+8594.8</f>
        <v>9047.1999999999989</v>
      </c>
      <c r="L28" s="25">
        <v>0</v>
      </c>
      <c r="M28" s="25">
        <v>0</v>
      </c>
      <c r="N28" s="5">
        <f>12931.5+419.4-4077.4-194.2-32.1</f>
        <v>9047.1999999999989</v>
      </c>
      <c r="O28" s="5">
        <f>452.4+8594.8</f>
        <v>9047.1999999999989</v>
      </c>
      <c r="P28" s="25">
        <v>0</v>
      </c>
      <c r="Q28" s="25">
        <v>0</v>
      </c>
    </row>
    <row r="29" spans="1:17" ht="81" customHeight="1">
      <c r="A29" s="49"/>
      <c r="B29" s="49"/>
      <c r="C29" s="4" t="s">
        <v>23</v>
      </c>
      <c r="D29" s="3" t="s">
        <v>9</v>
      </c>
      <c r="E29" s="3" t="s">
        <v>9</v>
      </c>
      <c r="F29" s="49"/>
      <c r="G29" s="49"/>
      <c r="H29" s="58"/>
      <c r="I29" s="58"/>
      <c r="J29" s="5">
        <v>74</v>
      </c>
      <c r="K29" s="5">
        <v>0</v>
      </c>
      <c r="L29" s="25">
        <v>0</v>
      </c>
      <c r="M29" s="25">
        <v>0</v>
      </c>
      <c r="N29" s="5">
        <v>74</v>
      </c>
      <c r="O29" s="5">
        <v>0</v>
      </c>
      <c r="P29" s="25">
        <v>0</v>
      </c>
      <c r="Q29" s="25">
        <v>0</v>
      </c>
    </row>
    <row r="30" spans="1:17" ht="81" customHeight="1">
      <c r="A30" s="47">
        <v>12</v>
      </c>
      <c r="B30" s="47" t="s">
        <v>21</v>
      </c>
      <c r="C30" s="4" t="s">
        <v>8</v>
      </c>
      <c r="D30" s="47" t="s">
        <v>9</v>
      </c>
      <c r="E30" s="47" t="s">
        <v>9</v>
      </c>
      <c r="F30" s="47">
        <v>1.38</v>
      </c>
      <c r="G30" s="47" t="s">
        <v>15</v>
      </c>
      <c r="H30" s="56">
        <v>3161.99</v>
      </c>
      <c r="I30" s="56">
        <f>J30+K30+L30+M30+J31+K31+L31+M31+M32+L32+K32+J32</f>
        <v>2671.7000000000003</v>
      </c>
      <c r="J30" s="5">
        <f>2665.5+10.8-16.1-10.7-197.4</f>
        <v>2452.1000000000004</v>
      </c>
      <c r="K30" s="5">
        <v>0</v>
      </c>
      <c r="L30" s="25">
        <v>0</v>
      </c>
      <c r="M30" s="25">
        <v>0</v>
      </c>
      <c r="N30" s="5">
        <f>2665.5+10.8-16.1-10.7-197.4</f>
        <v>2452.1000000000004</v>
      </c>
      <c r="O30" s="5">
        <v>0</v>
      </c>
      <c r="P30" s="25">
        <v>0</v>
      </c>
      <c r="Q30" s="25">
        <v>0</v>
      </c>
    </row>
    <row r="31" spans="1:17" ht="81" customHeight="1">
      <c r="A31" s="48"/>
      <c r="B31" s="48"/>
      <c r="C31" s="4" t="s">
        <v>23</v>
      </c>
      <c r="D31" s="48"/>
      <c r="E31" s="48"/>
      <c r="F31" s="48"/>
      <c r="G31" s="48"/>
      <c r="H31" s="57"/>
      <c r="I31" s="57"/>
      <c r="J31" s="5">
        <v>0</v>
      </c>
      <c r="K31" s="5">
        <v>202.9</v>
      </c>
      <c r="L31" s="25">
        <v>0</v>
      </c>
      <c r="M31" s="25">
        <v>0</v>
      </c>
      <c r="N31" s="5">
        <v>0</v>
      </c>
      <c r="O31" s="5">
        <v>202.9</v>
      </c>
      <c r="P31" s="25">
        <v>0</v>
      </c>
      <c r="Q31" s="25">
        <v>0</v>
      </c>
    </row>
    <row r="32" spans="1:17" ht="81" customHeight="1">
      <c r="A32" s="49"/>
      <c r="B32" s="49"/>
      <c r="C32" s="4" t="s">
        <v>44</v>
      </c>
      <c r="D32" s="49"/>
      <c r="E32" s="49"/>
      <c r="F32" s="49"/>
      <c r="G32" s="49"/>
      <c r="H32" s="58"/>
      <c r="I32" s="58"/>
      <c r="J32" s="5">
        <v>0</v>
      </c>
      <c r="K32" s="5">
        <v>16.7</v>
      </c>
      <c r="L32" s="25">
        <v>0</v>
      </c>
      <c r="M32" s="25">
        <v>0</v>
      </c>
      <c r="N32" s="5">
        <v>0</v>
      </c>
      <c r="O32" s="5">
        <v>16.7</v>
      </c>
      <c r="P32" s="25">
        <v>0</v>
      </c>
      <c r="Q32" s="25">
        <v>0</v>
      </c>
    </row>
    <row r="33" spans="1:17" ht="71.25" customHeight="1">
      <c r="A33" s="3">
        <v>13</v>
      </c>
      <c r="B33" s="3" t="s">
        <v>41</v>
      </c>
      <c r="C33" s="4" t="s">
        <v>8</v>
      </c>
      <c r="D33" s="3" t="s">
        <v>9</v>
      </c>
      <c r="E33" s="3" t="s">
        <v>9</v>
      </c>
      <c r="F33" s="3">
        <v>25.66</v>
      </c>
      <c r="G33" s="3" t="s">
        <v>22</v>
      </c>
      <c r="H33" s="9">
        <v>83777.5</v>
      </c>
      <c r="I33" s="9">
        <f>J33+K33+L33+M33</f>
        <v>6454.8</v>
      </c>
      <c r="J33" s="5">
        <f>2759.5+3695.3</f>
        <v>6454.8</v>
      </c>
      <c r="K33" s="5">
        <v>0</v>
      </c>
      <c r="L33" s="25">
        <v>0</v>
      </c>
      <c r="M33" s="25">
        <v>0</v>
      </c>
      <c r="N33" s="5">
        <f>2759.5+3695.3</f>
        <v>6454.8</v>
      </c>
      <c r="O33" s="5">
        <v>0</v>
      </c>
      <c r="P33" s="25">
        <v>0</v>
      </c>
      <c r="Q33" s="25">
        <v>0</v>
      </c>
    </row>
    <row r="34" spans="1:17" ht="58.5" customHeight="1">
      <c r="A34" s="3">
        <v>14</v>
      </c>
      <c r="B34" s="3" t="s">
        <v>42</v>
      </c>
      <c r="C34" s="4" t="s">
        <v>8</v>
      </c>
      <c r="D34" s="3" t="s">
        <v>9</v>
      </c>
      <c r="E34" s="3" t="s">
        <v>9</v>
      </c>
      <c r="F34" s="3">
        <v>2.23</v>
      </c>
      <c r="G34" s="3" t="s">
        <v>22</v>
      </c>
      <c r="H34" s="9">
        <v>9713.36</v>
      </c>
      <c r="I34" s="9">
        <f>J34+K34+L34+M34</f>
        <v>404.8</v>
      </c>
      <c r="J34" s="5">
        <v>404.8</v>
      </c>
      <c r="K34" s="5">
        <v>0</v>
      </c>
      <c r="L34" s="25">
        <v>0</v>
      </c>
      <c r="M34" s="25">
        <v>0</v>
      </c>
      <c r="N34" s="5">
        <v>404.8</v>
      </c>
      <c r="O34" s="5">
        <v>0</v>
      </c>
      <c r="P34" s="25">
        <v>0</v>
      </c>
      <c r="Q34" s="25">
        <v>0</v>
      </c>
    </row>
    <row r="35" spans="1:17" ht="88.5" customHeight="1">
      <c r="A35" s="3">
        <v>15</v>
      </c>
      <c r="B35" s="3" t="s">
        <v>43</v>
      </c>
      <c r="C35" s="4" t="s">
        <v>8</v>
      </c>
      <c r="D35" s="3" t="s">
        <v>9</v>
      </c>
      <c r="E35" s="3" t="s">
        <v>9</v>
      </c>
      <c r="F35" s="3">
        <v>6.16</v>
      </c>
      <c r="G35" s="3" t="s">
        <v>22</v>
      </c>
      <c r="H35" s="9">
        <v>69001.52</v>
      </c>
      <c r="I35" s="9">
        <f>J35+K35+L35+M35</f>
        <v>937.3</v>
      </c>
      <c r="J35" s="5">
        <v>937.3</v>
      </c>
      <c r="K35" s="5">
        <v>0</v>
      </c>
      <c r="L35" s="25">
        <v>0</v>
      </c>
      <c r="M35" s="25">
        <v>0</v>
      </c>
      <c r="N35" s="5">
        <v>937.3</v>
      </c>
      <c r="O35" s="5">
        <v>0</v>
      </c>
      <c r="P35" s="25">
        <v>0</v>
      </c>
      <c r="Q35" s="25">
        <v>0</v>
      </c>
    </row>
    <row r="36" spans="1:17" ht="81" customHeight="1">
      <c r="A36" s="47">
        <v>16</v>
      </c>
      <c r="B36" s="47" t="s">
        <v>30</v>
      </c>
      <c r="C36" s="4" t="s">
        <v>45</v>
      </c>
      <c r="D36" s="47" t="s">
        <v>9</v>
      </c>
      <c r="E36" s="47" t="s">
        <v>9</v>
      </c>
      <c r="F36" s="65">
        <v>14.04</v>
      </c>
      <c r="G36" s="47" t="s">
        <v>47</v>
      </c>
      <c r="H36" s="56">
        <v>55607.3</v>
      </c>
      <c r="I36" s="56">
        <f>J36+K36+L36+M36+J37+K37+L37+M37</f>
        <v>1045.9000000000001</v>
      </c>
      <c r="J36" s="5">
        <v>745.9</v>
      </c>
      <c r="K36" s="5">
        <v>300</v>
      </c>
      <c r="L36" s="25">
        <v>0</v>
      </c>
      <c r="M36" s="25">
        <v>0</v>
      </c>
      <c r="N36" s="5">
        <v>745.9</v>
      </c>
      <c r="O36" s="5">
        <v>0</v>
      </c>
      <c r="P36" s="25">
        <v>0</v>
      </c>
      <c r="Q36" s="25">
        <v>0</v>
      </c>
    </row>
    <row r="37" spans="1:17" ht="81" customHeight="1">
      <c r="A37" s="49"/>
      <c r="B37" s="49"/>
      <c r="C37" s="4" t="s">
        <v>8</v>
      </c>
      <c r="D37" s="49"/>
      <c r="E37" s="49"/>
      <c r="F37" s="66"/>
      <c r="G37" s="49"/>
      <c r="H37" s="58"/>
      <c r="I37" s="58"/>
      <c r="J37" s="5">
        <v>0</v>
      </c>
      <c r="K37" s="5">
        <v>0</v>
      </c>
      <c r="L37" s="25">
        <v>0</v>
      </c>
      <c r="M37" s="25">
        <v>0</v>
      </c>
      <c r="N37" s="5">
        <v>0</v>
      </c>
      <c r="O37" s="5">
        <v>0</v>
      </c>
      <c r="P37" s="25">
        <v>0</v>
      </c>
      <c r="Q37" s="25">
        <v>0</v>
      </c>
    </row>
    <row r="38" spans="1:17" ht="81" customHeight="1">
      <c r="A38" s="47">
        <v>17</v>
      </c>
      <c r="B38" s="4" t="s">
        <v>35</v>
      </c>
      <c r="C38" s="4" t="s">
        <v>23</v>
      </c>
      <c r="D38" s="3" t="s">
        <v>9</v>
      </c>
      <c r="E38" s="3" t="s">
        <v>9</v>
      </c>
      <c r="F38" s="62">
        <v>10.87</v>
      </c>
      <c r="G38" s="47" t="s">
        <v>33</v>
      </c>
      <c r="H38" s="56">
        <v>36838.699999999997</v>
      </c>
      <c r="I38" s="56">
        <f>J38+K38+L38+M38+J39+K39+L39+M39+J40+K40+L40+M40</f>
        <v>400</v>
      </c>
      <c r="J38" s="5">
        <v>100</v>
      </c>
      <c r="K38" s="5">
        <v>0</v>
      </c>
      <c r="L38" s="25">
        <v>0</v>
      </c>
      <c r="M38" s="25">
        <v>0</v>
      </c>
      <c r="N38" s="5">
        <v>100</v>
      </c>
      <c r="O38" s="5">
        <v>0</v>
      </c>
      <c r="P38" s="25">
        <v>0</v>
      </c>
      <c r="Q38" s="25">
        <v>0</v>
      </c>
    </row>
    <row r="39" spans="1:17" ht="81" customHeight="1">
      <c r="A39" s="48"/>
      <c r="B39" s="47" t="s">
        <v>27</v>
      </c>
      <c r="C39" s="4" t="s">
        <v>45</v>
      </c>
      <c r="D39" s="47" t="s">
        <v>9</v>
      </c>
      <c r="E39" s="47" t="s">
        <v>9</v>
      </c>
      <c r="F39" s="63"/>
      <c r="G39" s="48"/>
      <c r="H39" s="57"/>
      <c r="I39" s="57"/>
      <c r="J39" s="5">
        <v>0</v>
      </c>
      <c r="K39" s="5">
        <f>293.2+6.8</f>
        <v>300</v>
      </c>
      <c r="L39" s="25">
        <v>0</v>
      </c>
      <c r="M39" s="25">
        <v>0</v>
      </c>
      <c r="N39" s="5">
        <v>0</v>
      </c>
      <c r="O39" s="5">
        <v>0</v>
      </c>
      <c r="P39" s="25">
        <v>0</v>
      </c>
      <c r="Q39" s="25">
        <v>0</v>
      </c>
    </row>
    <row r="40" spans="1:17" ht="81" customHeight="1">
      <c r="A40" s="49"/>
      <c r="B40" s="49"/>
      <c r="C40" s="4" t="s">
        <v>8</v>
      </c>
      <c r="D40" s="49"/>
      <c r="E40" s="49"/>
      <c r="F40" s="64"/>
      <c r="G40" s="49"/>
      <c r="H40" s="58"/>
      <c r="I40" s="58"/>
      <c r="J40" s="5">
        <v>0</v>
      </c>
      <c r="K40" s="5">
        <v>0</v>
      </c>
      <c r="L40" s="25">
        <v>0</v>
      </c>
      <c r="M40" s="25">
        <v>0</v>
      </c>
      <c r="N40" s="5">
        <v>0</v>
      </c>
      <c r="O40" s="5">
        <v>0</v>
      </c>
      <c r="P40" s="25">
        <v>0</v>
      </c>
      <c r="Q40" s="25">
        <v>0</v>
      </c>
    </row>
    <row r="41" spans="1:17" ht="81" customHeight="1">
      <c r="A41" s="47">
        <v>18</v>
      </c>
      <c r="B41" s="4" t="s">
        <v>39</v>
      </c>
      <c r="C41" s="4" t="s">
        <v>23</v>
      </c>
      <c r="D41" s="47" t="s">
        <v>9</v>
      </c>
      <c r="E41" s="47" t="s">
        <v>9</v>
      </c>
      <c r="F41" s="47">
        <v>11.58</v>
      </c>
      <c r="G41" s="47" t="s">
        <v>33</v>
      </c>
      <c r="H41" s="56">
        <v>71717.399999999994</v>
      </c>
      <c r="I41" s="56">
        <f>J41+K41+L41+M41+J42+K42+L42+M42+J43+K43+L43+M43</f>
        <v>4865.6000000000004</v>
      </c>
      <c r="J41" s="5">
        <v>2166</v>
      </c>
      <c r="K41" s="5">
        <v>0</v>
      </c>
      <c r="L41" s="25">
        <v>0</v>
      </c>
      <c r="M41" s="25">
        <v>0</v>
      </c>
      <c r="N41" s="5">
        <v>2166</v>
      </c>
      <c r="O41" s="5">
        <v>0</v>
      </c>
      <c r="P41" s="25">
        <v>0</v>
      </c>
      <c r="Q41" s="25">
        <v>0</v>
      </c>
    </row>
    <row r="42" spans="1:17" ht="81" customHeight="1">
      <c r="A42" s="48"/>
      <c r="B42" s="47" t="s">
        <v>26</v>
      </c>
      <c r="C42" s="4" t="s">
        <v>45</v>
      </c>
      <c r="D42" s="48"/>
      <c r="E42" s="48"/>
      <c r="F42" s="48"/>
      <c r="G42" s="48"/>
      <c r="H42" s="57"/>
      <c r="I42" s="57"/>
      <c r="J42" s="5">
        <v>0</v>
      </c>
      <c r="K42" s="5">
        <v>300</v>
      </c>
      <c r="L42" s="25">
        <v>2399.6</v>
      </c>
      <c r="M42" s="25">
        <v>0</v>
      </c>
      <c r="N42" s="5">
        <v>0</v>
      </c>
      <c r="O42" s="5">
        <v>0</v>
      </c>
      <c r="P42" s="25">
        <v>0</v>
      </c>
      <c r="Q42" s="25">
        <v>0</v>
      </c>
    </row>
    <row r="43" spans="1:17" ht="81" customHeight="1">
      <c r="A43" s="49"/>
      <c r="B43" s="49"/>
      <c r="C43" s="4" t="s">
        <v>8</v>
      </c>
      <c r="D43" s="49"/>
      <c r="E43" s="49"/>
      <c r="F43" s="49"/>
      <c r="G43" s="49"/>
      <c r="H43" s="58"/>
      <c r="I43" s="58"/>
      <c r="J43" s="5">
        <v>0</v>
      </c>
      <c r="K43" s="5">
        <v>0</v>
      </c>
      <c r="L43" s="25">
        <v>0</v>
      </c>
      <c r="M43" s="25">
        <v>0</v>
      </c>
      <c r="N43" s="5">
        <v>0</v>
      </c>
      <c r="O43" s="5">
        <v>0</v>
      </c>
      <c r="P43" s="25">
        <v>0</v>
      </c>
      <c r="Q43" s="25">
        <v>0</v>
      </c>
    </row>
    <row r="44" spans="1:17" ht="17.25" customHeight="1">
      <c r="A44" s="59" t="s">
        <v>13</v>
      </c>
      <c r="B44" s="60"/>
      <c r="C44" s="60"/>
      <c r="D44" s="60"/>
      <c r="E44" s="60"/>
      <c r="F44" s="60"/>
      <c r="G44" s="61"/>
      <c r="H44" s="13">
        <f>SUM(H10:H43)</f>
        <v>858530.8</v>
      </c>
      <c r="I44" s="13">
        <f>SUM(I10:I43)</f>
        <v>181014.39999999997</v>
      </c>
      <c r="J44" s="13">
        <f t="shared" ref="J44:Q44" si="0">SUM(J10:J43)</f>
        <v>113885.19999999998</v>
      </c>
      <c r="K44" s="13">
        <f t="shared" si="0"/>
        <v>50480.6</v>
      </c>
      <c r="L44" s="13">
        <f t="shared" si="0"/>
        <v>16648.599999999999</v>
      </c>
      <c r="M44" s="13">
        <f t="shared" si="0"/>
        <v>0</v>
      </c>
      <c r="N44" s="13">
        <f t="shared" si="0"/>
        <v>113885.19999999998</v>
      </c>
      <c r="O44" s="13">
        <f t="shared" si="0"/>
        <v>48251.9</v>
      </c>
      <c r="P44" s="13">
        <f t="shared" si="0"/>
        <v>13283.399999999998</v>
      </c>
      <c r="Q44" s="13">
        <f t="shared" si="0"/>
        <v>0</v>
      </c>
    </row>
    <row r="46" spans="1:17" s="15" customFormat="1">
      <c r="A46" s="14" t="s">
        <v>46</v>
      </c>
      <c r="L46" s="19"/>
      <c r="M46" s="19"/>
      <c r="P46" s="19"/>
      <c r="Q46" s="19"/>
    </row>
    <row r="48" spans="1:17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0"/>
      <c r="M48" s="21"/>
    </row>
    <row r="49" spans="1:17" ht="18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0"/>
      <c r="M49" s="21"/>
    </row>
    <row r="50" spans="1:17" ht="18.75" customHeight="1">
      <c r="A50" s="16"/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20"/>
      <c r="M50" s="21"/>
    </row>
    <row r="51" spans="1:17" ht="18.75" customHeight="1">
      <c r="A51" s="16"/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20"/>
      <c r="M51" s="21"/>
    </row>
    <row r="52" spans="1:17" ht="18.75" customHeight="1">
      <c r="A52" s="16"/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20"/>
      <c r="M52" s="21"/>
    </row>
    <row r="53" spans="1:17" ht="18.75" customHeight="1">
      <c r="A53" s="16"/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20"/>
      <c r="M53" s="21"/>
    </row>
    <row r="55" spans="1:17">
      <c r="H55" s="18"/>
      <c r="I55" s="18"/>
      <c r="J55" s="18"/>
      <c r="K55" s="18"/>
      <c r="L55" s="22"/>
      <c r="M55" s="22"/>
      <c r="N55" s="18"/>
      <c r="O55" s="18"/>
      <c r="P55" s="22"/>
      <c r="Q55" s="22"/>
    </row>
    <row r="56" spans="1:17">
      <c r="H56" s="18"/>
      <c r="I56" s="18"/>
      <c r="J56" s="18"/>
      <c r="K56" s="18"/>
      <c r="L56" s="22"/>
      <c r="M56" s="22"/>
      <c r="N56" s="18"/>
      <c r="O56" s="18"/>
      <c r="P56" s="22"/>
      <c r="Q56" s="22"/>
    </row>
    <row r="57" spans="1:17">
      <c r="H57" s="18"/>
      <c r="I57" s="18"/>
      <c r="J57" s="18"/>
      <c r="K57" s="18"/>
      <c r="L57" s="22"/>
      <c r="M57" s="22"/>
      <c r="N57" s="18"/>
      <c r="O57" s="18"/>
      <c r="P57" s="22"/>
      <c r="Q57" s="22"/>
    </row>
    <row r="58" spans="1:17">
      <c r="H58" s="18"/>
      <c r="I58" s="18"/>
      <c r="J58" s="18"/>
      <c r="K58" s="18"/>
      <c r="L58" s="22"/>
      <c r="M58" s="22"/>
      <c r="N58" s="18"/>
      <c r="O58" s="18"/>
      <c r="P58" s="22"/>
      <c r="Q58" s="22"/>
    </row>
  </sheetData>
  <mergeCells count="83">
    <mergeCell ref="B39:B40"/>
    <mergeCell ref="D36:D37"/>
    <mergeCell ref="E36:E37"/>
    <mergeCell ref="D39:D40"/>
    <mergeCell ref="E39:E40"/>
    <mergeCell ref="D41:D43"/>
    <mergeCell ref="E41:E43"/>
    <mergeCell ref="F30:F32"/>
    <mergeCell ref="G30:G32"/>
    <mergeCell ref="D30:D32"/>
    <mergeCell ref="E30:E32"/>
    <mergeCell ref="B22:B24"/>
    <mergeCell ref="D22:D24"/>
    <mergeCell ref="F22:F23"/>
    <mergeCell ref="H30:H32"/>
    <mergeCell ref="I22:I24"/>
    <mergeCell ref="G22:G23"/>
    <mergeCell ref="H11:H12"/>
    <mergeCell ref="I30:I32"/>
    <mergeCell ref="H28:H29"/>
    <mergeCell ref="H22:H23"/>
    <mergeCell ref="I14:I16"/>
    <mergeCell ref="G14:G16"/>
    <mergeCell ref="H14:H16"/>
    <mergeCell ref="F28:F29"/>
    <mergeCell ref="F25:F27"/>
    <mergeCell ref="G25:G27"/>
    <mergeCell ref="H25:H27"/>
    <mergeCell ref="I25:I27"/>
    <mergeCell ref="I11:I13"/>
    <mergeCell ref="F11:F12"/>
    <mergeCell ref="G11:G12"/>
    <mergeCell ref="F14:F16"/>
    <mergeCell ref="G28:G29"/>
    <mergeCell ref="G38:G40"/>
    <mergeCell ref="F38:F40"/>
    <mergeCell ref="H38:H40"/>
    <mergeCell ref="I38:I40"/>
    <mergeCell ref="G36:G37"/>
    <mergeCell ref="H36:H37"/>
    <mergeCell ref="I36:I37"/>
    <mergeCell ref="F36:F37"/>
    <mergeCell ref="I28:I29"/>
    <mergeCell ref="F41:F43"/>
    <mergeCell ref="G41:G43"/>
    <mergeCell ref="H41:H43"/>
    <mergeCell ref="A44:G44"/>
    <mergeCell ref="A41:A43"/>
    <mergeCell ref="I41:I43"/>
    <mergeCell ref="B42:B43"/>
    <mergeCell ref="E22:E24"/>
    <mergeCell ref="D11:D13"/>
    <mergeCell ref="A25:A27"/>
    <mergeCell ref="B25:B27"/>
    <mergeCell ref="D25:D27"/>
    <mergeCell ref="E25:E27"/>
    <mergeCell ref="E11:E13"/>
    <mergeCell ref="A14:A16"/>
    <mergeCell ref="B15:B16"/>
    <mergeCell ref="A36:A37"/>
    <mergeCell ref="B36:B37"/>
    <mergeCell ref="A11:A13"/>
    <mergeCell ref="B11:B13"/>
    <mergeCell ref="A28:A29"/>
    <mergeCell ref="B28:B29"/>
    <mergeCell ref="A30:A32"/>
    <mergeCell ref="B30:B32"/>
    <mergeCell ref="A38:A40"/>
    <mergeCell ref="A22:A24"/>
    <mergeCell ref="A1:L1"/>
    <mergeCell ref="H4:H8"/>
    <mergeCell ref="I4:I8"/>
    <mergeCell ref="A3:L3"/>
    <mergeCell ref="C4:C8"/>
    <mergeCell ref="A2:P2"/>
    <mergeCell ref="E4:E8"/>
    <mergeCell ref="G4:G8"/>
    <mergeCell ref="J4:M7"/>
    <mergeCell ref="N4:Q7"/>
    <mergeCell ref="B4:B8"/>
    <mergeCell ref="A4:A8"/>
    <mergeCell ref="F4:F8"/>
    <mergeCell ref="D4:D8"/>
  </mergeCells>
  <phoneticPr fontId="0" type="noConversion"/>
  <pageMargins left="0.19685039370078741" right="0.19685039370078741" top="0.19685039370078741" bottom="0.16" header="0.2" footer="0.2"/>
  <pageSetup paperSize="9" scale="51" fitToHeight="53" orientation="landscape" r:id="rId1"/>
  <headerFooter alignWithMargins="0"/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vitkovskaya</cp:lastModifiedBy>
  <cp:lastPrinted>2017-12-07T03:09:11Z</cp:lastPrinted>
  <dcterms:created xsi:type="dcterms:W3CDTF">1996-10-08T23:32:33Z</dcterms:created>
  <dcterms:modified xsi:type="dcterms:W3CDTF">2017-12-07T03:09:16Z</dcterms:modified>
</cp:coreProperties>
</file>