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2895" windowWidth="1818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мероприятий'!$A$4:$O$131</definedName>
    <definedName name="_xlnm.Print_Titles" localSheetId="0">'IV перечень мероприятий'!$4:$6</definedName>
    <definedName name="_xlnm.Print_Area" localSheetId="0">'IV перечень мероприятий'!$A$1:$O$138</definedName>
  </definedNames>
  <calcPr calcId="125725" fullCalcOnLoad="1"/>
</workbook>
</file>

<file path=xl/calcChain.xml><?xml version="1.0" encoding="utf-8"?>
<calcChain xmlns="http://schemas.openxmlformats.org/spreadsheetml/2006/main">
  <c r="N74" i="1"/>
  <c r="J74"/>
  <c r="E74"/>
  <c r="G126"/>
  <c r="E126"/>
  <c r="F120"/>
  <c r="G120"/>
  <c r="H120"/>
  <c r="I120"/>
  <c r="J120"/>
  <c r="K120"/>
  <c r="L120"/>
  <c r="M120"/>
  <c r="N120"/>
  <c r="E120"/>
  <c r="F114"/>
  <c r="G114"/>
  <c r="H114"/>
  <c r="I114"/>
  <c r="J114"/>
  <c r="K114"/>
  <c r="L114"/>
  <c r="M114"/>
  <c r="N114"/>
  <c r="E114"/>
  <c r="E106"/>
  <c r="F100"/>
  <c r="G100"/>
  <c r="H100"/>
  <c r="I100"/>
  <c r="J100"/>
  <c r="J106"/>
  <c r="K100"/>
  <c r="L100"/>
  <c r="M100"/>
  <c r="N100"/>
  <c r="N106"/>
  <c r="E100"/>
  <c r="F86"/>
  <c r="G86"/>
  <c r="H86"/>
  <c r="I86"/>
  <c r="J86"/>
  <c r="K86"/>
  <c r="L86"/>
  <c r="M86"/>
  <c r="N86"/>
  <c r="E86"/>
  <c r="F80"/>
  <c r="G80"/>
  <c r="H80"/>
  <c r="I80"/>
  <c r="J80"/>
  <c r="K80"/>
  <c r="L80"/>
  <c r="M80"/>
  <c r="N80"/>
  <c r="E80"/>
  <c r="G74"/>
  <c r="H74"/>
  <c r="I74"/>
  <c r="K74"/>
  <c r="L74"/>
  <c r="M74"/>
  <c r="E66"/>
  <c r="F54"/>
  <c r="G54"/>
  <c r="H54"/>
  <c r="I54"/>
  <c r="J54"/>
  <c r="K54"/>
  <c r="L54"/>
  <c r="M54"/>
  <c r="N54"/>
  <c r="E54"/>
  <c r="F48"/>
  <c r="G48"/>
  <c r="H48"/>
  <c r="I48"/>
  <c r="J48"/>
  <c r="K48"/>
  <c r="L48"/>
  <c r="M48"/>
  <c r="N48"/>
  <c r="E48"/>
  <c r="F42"/>
  <c r="G42"/>
  <c r="H42"/>
  <c r="I42"/>
  <c r="J42"/>
  <c r="K42"/>
  <c r="L42"/>
  <c r="M42"/>
  <c r="N42"/>
  <c r="E42"/>
  <c r="F36"/>
  <c r="G36"/>
  <c r="H36"/>
  <c r="I36"/>
  <c r="J36"/>
  <c r="K36"/>
  <c r="L36"/>
  <c r="M36"/>
  <c r="N36"/>
  <c r="E36"/>
  <c r="F28"/>
  <c r="G28"/>
  <c r="H28"/>
  <c r="I28"/>
  <c r="J28"/>
  <c r="K28"/>
  <c r="L28"/>
  <c r="M28"/>
  <c r="N28"/>
  <c r="E28"/>
  <c r="F22"/>
  <c r="G22"/>
  <c r="H22"/>
  <c r="I22"/>
  <c r="J22"/>
  <c r="K22"/>
  <c r="L22"/>
  <c r="M22"/>
  <c r="N22"/>
  <c r="E22"/>
  <c r="F16"/>
  <c r="G16"/>
  <c r="H16"/>
  <c r="I16"/>
  <c r="J16"/>
  <c r="K16"/>
  <c r="L16"/>
  <c r="M16"/>
  <c r="N16"/>
  <c r="E16"/>
  <c r="F10"/>
  <c r="G10"/>
  <c r="H10"/>
  <c r="I10"/>
  <c r="J10"/>
  <c r="K10"/>
  <c r="L10"/>
  <c r="M10"/>
  <c r="N10"/>
  <c r="E10"/>
  <c r="K106"/>
  <c r="G106"/>
  <c r="G70"/>
  <c r="F106"/>
  <c r="H106"/>
  <c r="I106"/>
  <c r="L106"/>
  <c r="M106"/>
  <c r="F74"/>
  <c r="G69"/>
  <c r="G93"/>
  <c r="H94"/>
  <c r="I94"/>
  <c r="J94"/>
  <c r="K94"/>
  <c r="L94"/>
  <c r="M94"/>
  <c r="N94"/>
  <c r="H95"/>
  <c r="I95"/>
  <c r="J95"/>
  <c r="K95"/>
  <c r="L95"/>
  <c r="M95"/>
  <c r="N95"/>
  <c r="H96"/>
  <c r="I96"/>
  <c r="J96"/>
  <c r="K96"/>
  <c r="L96"/>
  <c r="M96"/>
  <c r="N96"/>
  <c r="H97"/>
  <c r="I97"/>
  <c r="J97"/>
  <c r="K97"/>
  <c r="L97"/>
  <c r="M97"/>
  <c r="N97"/>
  <c r="G94"/>
  <c r="G95"/>
  <c r="G96"/>
  <c r="G97"/>
  <c r="H69"/>
  <c r="K68"/>
  <c r="L68"/>
  <c r="M68"/>
  <c r="N68"/>
  <c r="K69"/>
  <c r="L69"/>
  <c r="M69"/>
  <c r="N69"/>
  <c r="K70"/>
  <c r="L70"/>
  <c r="M70"/>
  <c r="N70"/>
  <c r="K71"/>
  <c r="L71"/>
  <c r="M71"/>
  <c r="N71"/>
  <c r="J68"/>
  <c r="J69"/>
  <c r="J70"/>
  <c r="J71"/>
  <c r="I68"/>
  <c r="I69"/>
  <c r="I70"/>
  <c r="I71"/>
  <c r="H68"/>
  <c r="H70"/>
  <c r="H71"/>
  <c r="G68"/>
  <c r="G71"/>
  <c r="G92"/>
  <c r="F68"/>
  <c r="E70"/>
  <c r="E71"/>
  <c r="E68"/>
  <c r="F71"/>
  <c r="F70"/>
  <c r="F69"/>
  <c r="F95"/>
  <c r="E96"/>
  <c r="F94"/>
  <c r="E97"/>
  <c r="F96"/>
  <c r="E95"/>
  <c r="F97"/>
  <c r="E94"/>
  <c r="E69"/>
  <c r="F59"/>
  <c r="F56"/>
  <c r="F57"/>
  <c r="F58"/>
  <c r="F55"/>
  <c r="E56"/>
  <c r="E57"/>
  <c r="E58"/>
  <c r="E59"/>
  <c r="E55"/>
  <c r="F50"/>
  <c r="F51"/>
  <c r="F52"/>
  <c r="F53"/>
  <c r="E50"/>
  <c r="E51"/>
  <c r="E52"/>
  <c r="E53"/>
  <c r="F46"/>
  <c r="F47"/>
  <c r="F43"/>
  <c r="E46"/>
  <c r="E47"/>
  <c r="E43"/>
  <c r="F40"/>
  <c r="F41"/>
  <c r="F37"/>
  <c r="E40"/>
  <c r="E41"/>
  <c r="E37"/>
  <c r="M93"/>
  <c r="M92"/>
  <c r="I93"/>
  <c r="I92"/>
  <c r="G49"/>
  <c r="H49"/>
  <c r="J93"/>
  <c r="J92"/>
  <c r="K93"/>
  <c r="K92"/>
  <c r="L93"/>
  <c r="L92"/>
  <c r="N93"/>
  <c r="N92"/>
  <c r="E49"/>
  <c r="F49"/>
  <c r="E93"/>
  <c r="E92"/>
  <c r="H93"/>
  <c r="H92"/>
  <c r="G67"/>
  <c r="H67"/>
  <c r="H66"/>
  <c r="I67"/>
  <c r="I66"/>
  <c r="J67"/>
  <c r="J66"/>
  <c r="K67"/>
  <c r="K66"/>
  <c r="L67"/>
  <c r="L66"/>
  <c r="M67"/>
  <c r="M66"/>
  <c r="N67"/>
  <c r="N66"/>
  <c r="E67"/>
  <c r="G66"/>
  <c r="F93"/>
  <c r="F92"/>
  <c r="F67"/>
  <c r="F66"/>
  <c r="F107"/>
  <c r="E109"/>
  <c r="M111"/>
  <c r="L111"/>
  <c r="I108"/>
  <c r="L110"/>
  <c r="M108"/>
  <c r="J110"/>
  <c r="K107"/>
  <c r="K109"/>
  <c r="N110"/>
  <c r="G108"/>
  <c r="E108"/>
  <c r="N108"/>
  <c r="J111"/>
  <c r="M110"/>
  <c r="I110"/>
  <c r="F110"/>
  <c r="F109"/>
  <c r="N111"/>
  <c r="K110"/>
  <c r="J108"/>
  <c r="L109"/>
  <c r="N107"/>
  <c r="L108"/>
  <c r="K111"/>
  <c r="I111"/>
  <c r="E107"/>
  <c r="F108"/>
  <c r="E110"/>
  <c r="G111"/>
  <c r="E111"/>
  <c r="N109"/>
  <c r="G109"/>
  <c r="H110"/>
  <c r="G110"/>
  <c r="L107"/>
  <c r="H109"/>
  <c r="I107"/>
  <c r="H107"/>
  <c r="H108"/>
  <c r="M107"/>
  <c r="J107"/>
  <c r="J109"/>
  <c r="K108"/>
  <c r="M109"/>
  <c r="I109"/>
  <c r="H111"/>
  <c r="F111"/>
  <c r="G107"/>
  <c r="E129"/>
  <c r="E128"/>
  <c r="F128"/>
  <c r="E130"/>
  <c r="H128"/>
  <c r="H134"/>
  <c r="E127"/>
  <c r="H130"/>
  <c r="H136"/>
  <c r="F130"/>
  <c r="E131"/>
  <c r="N128"/>
  <c r="N134"/>
  <c r="N130"/>
  <c r="N136"/>
  <c r="K130"/>
  <c r="K136"/>
  <c r="K128"/>
  <c r="K134"/>
  <c r="I131"/>
  <c r="I137"/>
  <c r="I129"/>
  <c r="I135"/>
  <c r="I127"/>
  <c r="I133"/>
  <c r="I130"/>
  <c r="I136"/>
  <c r="I128"/>
  <c r="I134"/>
  <c r="M131"/>
  <c r="M137"/>
  <c r="M129"/>
  <c r="M135"/>
  <c r="M127"/>
  <c r="M133"/>
  <c r="M130"/>
  <c r="M136"/>
  <c r="M128"/>
  <c r="M134"/>
  <c r="J128"/>
  <c r="J134"/>
  <c r="F127"/>
  <c r="G130"/>
  <c r="G136"/>
  <c r="G128"/>
  <c r="G134"/>
  <c r="K131"/>
  <c r="K137"/>
  <c r="K129"/>
  <c r="K135"/>
  <c r="K127"/>
  <c r="L131"/>
  <c r="L137"/>
  <c r="L129"/>
  <c r="L135"/>
  <c r="L127"/>
  <c r="L130"/>
  <c r="L136"/>
  <c r="L128"/>
  <c r="L134"/>
  <c r="F131"/>
  <c r="H129"/>
  <c r="H135"/>
  <c r="H127"/>
  <c r="H131"/>
  <c r="H137"/>
  <c r="F129"/>
  <c r="J131"/>
  <c r="J137"/>
  <c r="J129"/>
  <c r="J135"/>
  <c r="J127"/>
  <c r="J130"/>
  <c r="J136"/>
  <c r="N127"/>
  <c r="N131"/>
  <c r="N137"/>
  <c r="N129"/>
  <c r="N135"/>
  <c r="G131"/>
  <c r="G137"/>
  <c r="G129"/>
  <c r="G135"/>
  <c r="G127"/>
  <c r="E135"/>
  <c r="L126"/>
  <c r="J126"/>
  <c r="E136"/>
  <c r="K126"/>
  <c r="E134"/>
  <c r="L133"/>
  <c r="L132"/>
  <c r="H126"/>
  <c r="H133"/>
  <c r="H132"/>
  <c r="F126"/>
  <c r="N126"/>
  <c r="F137"/>
  <c r="I132"/>
  <c r="F135"/>
  <c r="M132"/>
  <c r="E137"/>
  <c r="F136"/>
  <c r="F134"/>
  <c r="N133"/>
  <c r="N132"/>
  <c r="J133"/>
  <c r="J132"/>
  <c r="M126"/>
  <c r="G133"/>
  <c r="I126"/>
  <c r="K133"/>
  <c r="K132"/>
  <c r="F133"/>
  <c r="F132"/>
  <c r="E133"/>
  <c r="E132"/>
  <c r="G132"/>
</calcChain>
</file>

<file path=xl/sharedStrings.xml><?xml version="1.0" encoding="utf-8"?>
<sst xmlns="http://schemas.openxmlformats.org/spreadsheetml/2006/main" count="217" uniqueCount="80">
  <si>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</si>
  <si>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</si>
  <si>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</si>
  <si>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</si>
  <si>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</si>
  <si>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</si>
  <si>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</si>
  <si>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</si>
  <si>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</si>
  <si>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</si>
  <si>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</si>
  <si>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</si>
  <si>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</si>
  <si>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</si>
  <si>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</si>
  <si>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</si>
  <si>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</si>
  <si>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</si>
  <si>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</si>
  <si>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</si>
  <si>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</si>
  <si>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</si>
  <si>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</si>
  <si>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</si>
  <si>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</si>
  <si>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</si>
  <si>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</si>
  <si>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</si>
  <si>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</si>
  <si>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Итого по задаче 1</t>
  </si>
  <si>
    <t>2</t>
  </si>
  <si>
    <t>3</t>
  </si>
  <si>
    <t>Департамент городского хозяйства администрации Города Томска</t>
  </si>
  <si>
    <t>4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</si>
  <si>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</si>
  <si>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</si>
  <si>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</si>
  <si>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</si>
  <si>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</si>
  <si>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</si>
  <si>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</si>
  <si>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</si>
  <si>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</si>
  <si>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</si>
  <si>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</si>
  <si>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</si>
  <si>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</si>
  <si>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</si>
  <si>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</si>
  <si>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</si>
  <si>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</si>
  <si>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</si>
  <si>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</si>
  <si>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</si>
  <si>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</si>
  <si>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</si>
  <si>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</si>
  <si>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транспорта и благоустройства администрации Города  Томска</t>
  </si>
  <si>
    <t>Департамент капитального строительства администрации Города Томска, Департамент городского хозяйства администрации Города Томска</t>
  </si>
  <si>
    <t>Департамент капитального строительства администрации Города Томска, Департамент управления муниципальной собственностью</t>
  </si>
  <si>
    <t>Департамент городского хозяйства администрации Города Томска 
(МКУ "ИЗС")</t>
  </si>
  <si>
    <t>план</t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</si>
  <si>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Содержание, инвентаризация и паспортизация объектов инженерной инфраструктуры</t>
    </r>
  </si>
  <si>
    <t>Код бюджетной классификации (КЦСР, КВР)</t>
  </si>
  <si>
    <t>0810120400/244</t>
  </si>
  <si>
    <t>0810120400/244
0810199990/852</t>
  </si>
  <si>
    <t>0810120400/244
0810120530/243</t>
  </si>
  <si>
    <t>0830140010/414
0830120410/243</t>
  </si>
  <si>
    <t>0830140010/414
0830140010/412</t>
  </si>
  <si>
    <t>084014И000/414
0840140010/414
0840110099/244</t>
  </si>
  <si>
    <t>0850140010/414
0850100099/414</t>
  </si>
  <si>
    <t>5</t>
  </si>
  <si>
    <r>
      <rPr>
        <b/>
        <sz val="10"/>
        <rFont val="Times New Roman"/>
        <family val="1"/>
        <charset val="204"/>
      </rPr>
      <t>Мероприятие 2.5</t>
    </r>
    <r>
      <rPr>
        <sz val="10"/>
        <rFont val="Times New Roman"/>
        <family val="1"/>
        <charset val="204"/>
      </rPr>
      <t xml:space="preserve">
Капитальный ремонт кровли нежилого административного здания, расположенного по адресу: г. Томск, Московский тракт, 19/1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</si>
  <si>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 на 2015-2019 годы»
 </t>
  </si>
  <si>
    <t xml:space="preserve">Приложение 2  к программе «Развитие инженерной инфраструктуры для обеспечения населения коммунальными услугами на 2015-2019 годы»
</t>
  </si>
  <si>
    <t>"Содержание инженерной инфраструктуры на 2015-2019 годы"</t>
  </si>
  <si>
    <t>"Организация и обеспечение эффективного исполнения функций на 2015-2019 годы"</t>
  </si>
  <si>
    <t>"Развитие инженерной инфраструктуры на 2015-2019 годы"</t>
  </si>
  <si>
    <t>"Газификация Томска на 2015-2019 годы"</t>
  </si>
  <si>
    <t>"Инженерная защита территорий на 2015-2019 годы"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</si>
</sst>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49" fontId="1" fillId="0" borderId="4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" fontId="3" fillId="0" borderId="0" xfId="0" applyNumberFormat="1" applyFont="1" applyFill="1"/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3" fillId="3" borderId="0" xfId="0" applyFont="1" applyFill="1" applyBorder="1"/>
    <xf numFmtId="0" fontId="3" fillId="3" borderId="0" xfId="0" applyFont="1" applyFill="1"/>
    <xf numFmtId="164" fontId="3" fillId="2" borderId="0" xfId="0" applyNumberFormat="1" applyFont="1" applyFill="1" applyBorder="1"/>
    <xf numFmtId="4" fontId="3" fillId="3" borderId="0" xfId="0" applyNumberFormat="1" applyFont="1" applyFill="1" applyBorder="1"/>
    <xf numFmtId="4" fontId="3" fillId="2" borderId="0" xfId="0" applyNumberFormat="1" applyFont="1" applyFill="1" applyBorder="1"/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42"/>
  <sheetViews>
    <sheetView tabSelected="1" view="pageBreakPreview" zoomScale="80" zoomScaleNormal="100" zoomScaleSheetLayoutView="80" workbookViewId="0">
      <pane ySplit="6" topLeftCell="A112" activePane="bottomLeft" state="frozen"/>
      <selection activeCell="B1" sqref="B1"/>
      <selection pane="bottomLeft" activeCell="J122" sqref="J122"/>
    </sheetView>
  </sheetViews>
  <sheetFormatPr defaultRowHeight="15"/>
  <cols>
    <col min="1" max="1" width="6" style="14" customWidth="1"/>
    <col min="2" max="3" width="19.140625" style="14" customWidth="1"/>
    <col min="4" max="4" width="11.7109375" style="14" customWidth="1"/>
    <col min="5" max="5" width="16" style="14" customWidth="1"/>
    <col min="6" max="6" width="11.42578125" style="14" customWidth="1"/>
    <col min="7" max="7" width="13.28515625" style="14" customWidth="1"/>
    <col min="8" max="8" width="12.28515625" style="14" customWidth="1"/>
    <col min="9" max="9" width="13.140625" style="14" customWidth="1"/>
    <col min="10" max="10" width="11" style="14" customWidth="1"/>
    <col min="11" max="11" width="12.7109375" style="14" customWidth="1"/>
    <col min="12" max="12" width="11.85546875" style="14" customWidth="1"/>
    <col min="13" max="13" width="11" style="14" customWidth="1"/>
    <col min="14" max="14" width="5.85546875" style="14" customWidth="1"/>
    <col min="15" max="15" width="15.5703125" style="14" customWidth="1"/>
    <col min="16" max="16" width="10" style="7" bestFit="1" customWidth="1"/>
    <col min="17" max="17" width="9.140625" style="7"/>
    <col min="18" max="18" width="13" style="7" customWidth="1"/>
    <col min="19" max="71" width="9.140625" style="7"/>
    <col min="72" max="16384" width="9.140625" style="14"/>
  </cols>
  <sheetData>
    <row r="1" spans="1:72" ht="52.5" customHeight="1">
      <c r="K1" s="99" t="s">
        <v>74</v>
      </c>
      <c r="L1" s="99"/>
      <c r="M1" s="99"/>
      <c r="N1" s="99"/>
      <c r="O1" s="99"/>
    </row>
    <row r="2" spans="1:72" ht="45" customHeight="1">
      <c r="A2" s="15"/>
      <c r="B2" s="16" t="s">
        <v>18</v>
      </c>
      <c r="C2" s="16"/>
      <c r="D2" s="100" t="s">
        <v>73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6"/>
      <c r="P2" s="17"/>
    </row>
    <row r="3" spans="1:72" ht="15.75" hidden="1">
      <c r="A3" s="1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5"/>
    </row>
    <row r="4" spans="1:72" ht="21" customHeight="1">
      <c r="A4" s="94" t="s">
        <v>0</v>
      </c>
      <c r="B4" s="94" t="s">
        <v>51</v>
      </c>
      <c r="C4" s="71" t="s">
        <v>63</v>
      </c>
      <c r="D4" s="94" t="s">
        <v>1</v>
      </c>
      <c r="E4" s="94" t="s">
        <v>2</v>
      </c>
      <c r="F4" s="94"/>
      <c r="G4" s="94" t="s">
        <v>3</v>
      </c>
      <c r="H4" s="94"/>
      <c r="I4" s="94"/>
      <c r="J4" s="94"/>
      <c r="K4" s="94"/>
      <c r="L4" s="94"/>
      <c r="M4" s="94"/>
      <c r="N4" s="94"/>
      <c r="O4" s="94" t="s">
        <v>5</v>
      </c>
    </row>
    <row r="5" spans="1:72" ht="23.25" customHeight="1">
      <c r="A5" s="94"/>
      <c r="B5" s="94"/>
      <c r="C5" s="72"/>
      <c r="D5" s="94"/>
      <c r="E5" s="94"/>
      <c r="F5" s="94"/>
      <c r="G5" s="94" t="s">
        <v>52</v>
      </c>
      <c r="H5" s="94"/>
      <c r="I5" s="94" t="s">
        <v>4</v>
      </c>
      <c r="J5" s="94"/>
      <c r="K5" s="94" t="s">
        <v>53</v>
      </c>
      <c r="L5" s="94"/>
      <c r="M5" s="94" t="s">
        <v>12</v>
      </c>
      <c r="N5" s="94"/>
      <c r="O5" s="94"/>
    </row>
    <row r="6" spans="1:72" ht="23.25" customHeight="1">
      <c r="A6" s="94"/>
      <c r="B6" s="94"/>
      <c r="C6" s="95"/>
      <c r="D6" s="94"/>
      <c r="E6" s="22" t="s">
        <v>28</v>
      </c>
      <c r="F6" s="22" t="s">
        <v>14</v>
      </c>
      <c r="G6" s="22" t="s">
        <v>13</v>
      </c>
      <c r="H6" s="22" t="s">
        <v>14</v>
      </c>
      <c r="I6" s="22" t="s">
        <v>13</v>
      </c>
      <c r="J6" s="22" t="s">
        <v>14</v>
      </c>
      <c r="K6" s="22" t="s">
        <v>13</v>
      </c>
      <c r="L6" s="22" t="s">
        <v>14</v>
      </c>
      <c r="M6" s="22" t="s">
        <v>13</v>
      </c>
      <c r="N6" s="22" t="s">
        <v>61</v>
      </c>
      <c r="O6" s="94"/>
    </row>
    <row r="7" spans="1:72" ht="18" customHeight="1">
      <c r="A7" s="21" t="s">
        <v>17</v>
      </c>
      <c r="B7" s="96" t="s">
        <v>19</v>
      </c>
      <c r="C7" s="96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1:72" ht="41.25" customHeight="1">
      <c r="A8" s="20" t="s">
        <v>15</v>
      </c>
      <c r="B8" s="89" t="s">
        <v>39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</row>
    <row r="9" spans="1:72" s="8" customFormat="1" ht="12.75">
      <c r="B9" s="80" t="s">
        <v>75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11"/>
    </row>
    <row r="10" spans="1:72" s="9" customFormat="1" ht="12.75" customHeight="1">
      <c r="A10" s="69" t="s">
        <v>17</v>
      </c>
      <c r="B10" s="73" t="s">
        <v>40</v>
      </c>
      <c r="C10" s="31"/>
      <c r="D10" s="2" t="s">
        <v>20</v>
      </c>
      <c r="E10" s="37">
        <f>SUM(E11:E15)</f>
        <v>376358.1</v>
      </c>
      <c r="F10" s="37">
        <f t="shared" ref="F10:N10" si="0">SUM(F11:F15)</f>
        <v>113469.5</v>
      </c>
      <c r="G10" s="37">
        <f t="shared" si="0"/>
        <v>373358.1</v>
      </c>
      <c r="H10" s="37">
        <f t="shared" si="0"/>
        <v>110469.5</v>
      </c>
      <c r="I10" s="37">
        <f t="shared" si="0"/>
        <v>0</v>
      </c>
      <c r="J10" s="37">
        <f t="shared" si="0"/>
        <v>0</v>
      </c>
      <c r="K10" s="37">
        <f t="shared" si="0"/>
        <v>3000</v>
      </c>
      <c r="L10" s="37">
        <f t="shared" si="0"/>
        <v>3000</v>
      </c>
      <c r="M10" s="37">
        <f t="shared" si="0"/>
        <v>0</v>
      </c>
      <c r="N10" s="37">
        <f t="shared" si="0"/>
        <v>0</v>
      </c>
      <c r="O10" s="71" t="s">
        <v>60</v>
      </c>
      <c r="P10" s="1"/>
    </row>
    <row r="11" spans="1:72" s="9" customFormat="1" ht="12.75">
      <c r="A11" s="70"/>
      <c r="B11" s="74"/>
      <c r="C11" s="32"/>
      <c r="D11" s="3" t="s">
        <v>7</v>
      </c>
      <c r="E11" s="38">
        <v>65034.9</v>
      </c>
      <c r="F11" s="38">
        <v>12276.3</v>
      </c>
      <c r="G11" s="38">
        <v>62034.9</v>
      </c>
      <c r="H11" s="38">
        <v>9276.2999999999993</v>
      </c>
      <c r="I11" s="38">
        <v>0</v>
      </c>
      <c r="J11" s="38">
        <v>0</v>
      </c>
      <c r="K11" s="38">
        <v>3000</v>
      </c>
      <c r="L11" s="38">
        <v>3000</v>
      </c>
      <c r="M11" s="38">
        <v>0</v>
      </c>
      <c r="N11" s="38">
        <v>0</v>
      </c>
      <c r="O11" s="72"/>
      <c r="P11" s="1"/>
    </row>
    <row r="12" spans="1:72" s="9" customFormat="1" ht="25.5">
      <c r="A12" s="70"/>
      <c r="B12" s="74"/>
      <c r="C12" s="32" t="s">
        <v>65</v>
      </c>
      <c r="D12" s="3" t="s">
        <v>8</v>
      </c>
      <c r="E12" s="38">
        <v>72071.100000000006</v>
      </c>
      <c r="F12" s="38">
        <v>26383.899999999994</v>
      </c>
      <c r="G12" s="38">
        <v>72071.100000000006</v>
      </c>
      <c r="H12" s="38">
        <v>26383.899999999994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72"/>
      <c r="P12" s="1"/>
    </row>
    <row r="13" spans="1:72" s="9" customFormat="1" ht="12.75">
      <c r="A13" s="70"/>
      <c r="B13" s="74"/>
      <c r="C13" s="32"/>
      <c r="D13" s="3" t="s">
        <v>9</v>
      </c>
      <c r="E13" s="38">
        <v>77253.300000000017</v>
      </c>
      <c r="F13" s="38">
        <v>21924.3</v>
      </c>
      <c r="G13" s="38">
        <v>77253.300000000017</v>
      </c>
      <c r="H13" s="38">
        <v>21924.3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72"/>
      <c r="P13" s="1"/>
    </row>
    <row r="14" spans="1:72" s="9" customFormat="1" ht="12.75">
      <c r="A14" s="70"/>
      <c r="B14" s="74"/>
      <c r="C14" s="32"/>
      <c r="D14" s="3" t="s">
        <v>10</v>
      </c>
      <c r="E14" s="38">
        <v>79211.600000000006</v>
      </c>
      <c r="F14" s="38">
        <v>26442.5</v>
      </c>
      <c r="G14" s="38">
        <v>79211.600000000006</v>
      </c>
      <c r="H14" s="38">
        <v>26442.5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72"/>
      <c r="P14" s="1"/>
    </row>
    <row r="15" spans="1:72" s="9" customFormat="1" ht="12.75">
      <c r="A15" s="70"/>
      <c r="B15" s="74"/>
      <c r="C15" s="30"/>
      <c r="D15" s="3" t="s">
        <v>11</v>
      </c>
      <c r="E15" s="38">
        <v>82787.199999999983</v>
      </c>
      <c r="F15" s="38">
        <v>26442.5</v>
      </c>
      <c r="G15" s="38">
        <v>82787.199999999983</v>
      </c>
      <c r="H15" s="38">
        <v>26442.5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72"/>
      <c r="P15" s="1"/>
    </row>
    <row r="16" spans="1:72" s="9" customFormat="1" ht="12.75" customHeight="1">
      <c r="A16" s="69" t="s">
        <v>30</v>
      </c>
      <c r="B16" s="73" t="s">
        <v>41</v>
      </c>
      <c r="C16" s="31"/>
      <c r="D16" s="2" t="s">
        <v>20</v>
      </c>
      <c r="E16" s="37">
        <f>SUM(E17:E21)</f>
        <v>249212.90000000002</v>
      </c>
      <c r="F16" s="37">
        <f t="shared" ref="F16:N16" si="1">SUM(F17:F21)</f>
        <v>113786.30000000002</v>
      </c>
      <c r="G16" s="37">
        <f t="shared" si="1"/>
        <v>249212.90000000002</v>
      </c>
      <c r="H16" s="37">
        <f t="shared" si="1"/>
        <v>113786.30000000002</v>
      </c>
      <c r="I16" s="37">
        <f t="shared" si="1"/>
        <v>0</v>
      </c>
      <c r="J16" s="37">
        <f t="shared" si="1"/>
        <v>0</v>
      </c>
      <c r="K16" s="37">
        <f t="shared" si="1"/>
        <v>0</v>
      </c>
      <c r="L16" s="37">
        <f t="shared" si="1"/>
        <v>0</v>
      </c>
      <c r="M16" s="37">
        <f t="shared" si="1"/>
        <v>0</v>
      </c>
      <c r="N16" s="37">
        <f t="shared" si="1"/>
        <v>0</v>
      </c>
      <c r="O16" s="71" t="s">
        <v>57</v>
      </c>
      <c r="P16" s="1"/>
    </row>
    <row r="17" spans="1:71" s="9" customFormat="1" ht="12.75">
      <c r="A17" s="70"/>
      <c r="B17" s="74"/>
      <c r="C17" s="32"/>
      <c r="D17" s="4" t="s">
        <v>7</v>
      </c>
      <c r="E17" s="39">
        <v>42087.100000000006</v>
      </c>
      <c r="F17" s="39">
        <v>24641.3</v>
      </c>
      <c r="G17" s="40">
        <v>42087.100000000006</v>
      </c>
      <c r="H17" s="39">
        <v>24641.3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1">
        <v>0</v>
      </c>
      <c r="O17" s="72"/>
      <c r="P17" s="1"/>
    </row>
    <row r="18" spans="1:71" s="9" customFormat="1" ht="12.75">
      <c r="A18" s="70"/>
      <c r="B18" s="74"/>
      <c r="C18" s="32" t="s">
        <v>64</v>
      </c>
      <c r="D18" s="4" t="s">
        <v>8</v>
      </c>
      <c r="E18" s="39">
        <v>45660.5</v>
      </c>
      <c r="F18" s="39">
        <v>24754.799999999999</v>
      </c>
      <c r="G18" s="40">
        <v>45660.5</v>
      </c>
      <c r="H18" s="39">
        <v>24754.799999999999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1">
        <v>0</v>
      </c>
      <c r="O18" s="72"/>
      <c r="P18" s="1"/>
    </row>
    <row r="19" spans="1:71" s="9" customFormat="1" ht="12.75">
      <c r="A19" s="70"/>
      <c r="B19" s="74"/>
      <c r="C19" s="32"/>
      <c r="D19" s="4" t="s">
        <v>9</v>
      </c>
      <c r="E19" s="39">
        <v>49565.1</v>
      </c>
      <c r="F19" s="39">
        <v>21251</v>
      </c>
      <c r="G19" s="40">
        <v>49565.1</v>
      </c>
      <c r="H19" s="39">
        <v>21251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1">
        <v>0</v>
      </c>
      <c r="O19" s="72"/>
      <c r="P19" s="1"/>
    </row>
    <row r="20" spans="1:71" s="9" customFormat="1" ht="12.75">
      <c r="A20" s="70"/>
      <c r="B20" s="74"/>
      <c r="C20" s="32"/>
      <c r="D20" s="4" t="s">
        <v>10</v>
      </c>
      <c r="E20" s="39">
        <v>53731.399999999994</v>
      </c>
      <c r="F20" s="39">
        <v>21569.600000000002</v>
      </c>
      <c r="G20" s="40">
        <v>53731.399999999994</v>
      </c>
      <c r="H20" s="39">
        <v>21569.600000000002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1">
        <v>0</v>
      </c>
      <c r="O20" s="72"/>
      <c r="P20" s="1"/>
    </row>
    <row r="21" spans="1:71" s="9" customFormat="1" ht="12.75">
      <c r="A21" s="70"/>
      <c r="B21" s="74"/>
      <c r="C21" s="30"/>
      <c r="D21" s="4" t="s">
        <v>11</v>
      </c>
      <c r="E21" s="39">
        <v>58168.800000000003</v>
      </c>
      <c r="F21" s="39">
        <v>21569.600000000002</v>
      </c>
      <c r="G21" s="40">
        <v>58168.800000000003</v>
      </c>
      <c r="H21" s="39">
        <v>21569.600000000002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41">
        <v>0</v>
      </c>
      <c r="O21" s="72"/>
      <c r="P21" s="1"/>
    </row>
    <row r="22" spans="1:71" s="9" customFormat="1" ht="12.75" customHeight="1">
      <c r="A22" s="69" t="s">
        <v>31</v>
      </c>
      <c r="B22" s="106" t="s">
        <v>62</v>
      </c>
      <c r="C22" s="31"/>
      <c r="D22" s="2" t="s">
        <v>20</v>
      </c>
      <c r="E22" s="37">
        <f>SUM(E23:E27)</f>
        <v>87569.500000000015</v>
      </c>
      <c r="F22" s="37">
        <f t="shared" ref="F22:N22" si="2">SUM(F23:F27)</f>
        <v>37435</v>
      </c>
      <c r="G22" s="37">
        <f t="shared" si="2"/>
        <v>76429.700000000012</v>
      </c>
      <c r="H22" s="37">
        <f t="shared" si="2"/>
        <v>26295.199999999997</v>
      </c>
      <c r="I22" s="37">
        <f t="shared" si="2"/>
        <v>0</v>
      </c>
      <c r="J22" s="37">
        <f t="shared" si="2"/>
        <v>0</v>
      </c>
      <c r="K22" s="37">
        <f t="shared" si="2"/>
        <v>11139.8</v>
      </c>
      <c r="L22" s="37">
        <f t="shared" si="2"/>
        <v>11139.8</v>
      </c>
      <c r="M22" s="37">
        <f t="shared" si="2"/>
        <v>0</v>
      </c>
      <c r="N22" s="37">
        <f t="shared" si="2"/>
        <v>0</v>
      </c>
      <c r="O22" s="71" t="s">
        <v>32</v>
      </c>
      <c r="P22" s="1"/>
    </row>
    <row r="23" spans="1:71" s="9" customFormat="1" ht="12.75">
      <c r="A23" s="70"/>
      <c r="B23" s="106"/>
      <c r="C23" s="32"/>
      <c r="D23" s="4" t="s">
        <v>7</v>
      </c>
      <c r="E23" s="39">
        <v>10953</v>
      </c>
      <c r="F23" s="39">
        <v>6111.7</v>
      </c>
      <c r="G23" s="40">
        <v>8484.6</v>
      </c>
      <c r="H23" s="39">
        <v>3643.2999999999997</v>
      </c>
      <c r="I23" s="39">
        <v>0</v>
      </c>
      <c r="J23" s="39">
        <v>0</v>
      </c>
      <c r="K23" s="39">
        <v>2468.4</v>
      </c>
      <c r="L23" s="39">
        <v>2468.4</v>
      </c>
      <c r="M23" s="39">
        <v>0</v>
      </c>
      <c r="N23" s="39">
        <v>0</v>
      </c>
      <c r="O23" s="72"/>
      <c r="P23" s="1"/>
    </row>
    <row r="24" spans="1:71" s="9" customFormat="1" ht="25.5">
      <c r="A24" s="70"/>
      <c r="B24" s="106"/>
      <c r="C24" s="32" t="s">
        <v>66</v>
      </c>
      <c r="D24" s="4" t="s">
        <v>8</v>
      </c>
      <c r="E24" s="39">
        <v>19210.3</v>
      </c>
      <c r="F24" s="39">
        <v>8159.1</v>
      </c>
      <c r="G24" s="40">
        <v>15538.900000000001</v>
      </c>
      <c r="H24" s="39">
        <v>4487.7</v>
      </c>
      <c r="I24" s="39">
        <v>0</v>
      </c>
      <c r="J24" s="39">
        <v>0</v>
      </c>
      <c r="K24" s="39">
        <v>3671.4</v>
      </c>
      <c r="L24" s="39">
        <v>3671.4</v>
      </c>
      <c r="M24" s="39">
        <v>0</v>
      </c>
      <c r="N24" s="39">
        <v>0</v>
      </c>
      <c r="O24" s="72"/>
      <c r="P24" s="1"/>
    </row>
    <row r="25" spans="1:71" s="9" customFormat="1" ht="12.75">
      <c r="A25" s="70"/>
      <c r="B25" s="106"/>
      <c r="C25" s="32"/>
      <c r="D25" s="4" t="s">
        <v>9</v>
      </c>
      <c r="E25" s="39">
        <v>24595.5</v>
      </c>
      <c r="F25" s="39">
        <v>12241.599999999999</v>
      </c>
      <c r="G25" s="40">
        <v>19595.5</v>
      </c>
      <c r="H25" s="39">
        <v>7241.5999999999995</v>
      </c>
      <c r="I25" s="39">
        <v>0</v>
      </c>
      <c r="J25" s="39">
        <v>0</v>
      </c>
      <c r="K25" s="39">
        <v>5000</v>
      </c>
      <c r="L25" s="39">
        <v>5000</v>
      </c>
      <c r="M25" s="39">
        <v>0</v>
      </c>
      <c r="N25" s="39">
        <v>0</v>
      </c>
      <c r="O25" s="72"/>
      <c r="P25" s="1"/>
    </row>
    <row r="26" spans="1:71" s="9" customFormat="1" ht="12.75">
      <c r="A26" s="70"/>
      <c r="B26" s="106"/>
      <c r="C26" s="32"/>
      <c r="D26" s="4" t="s">
        <v>10</v>
      </c>
      <c r="E26" s="39">
        <v>15768.600000000002</v>
      </c>
      <c r="F26" s="39">
        <v>5461.3</v>
      </c>
      <c r="G26" s="40">
        <v>15768.600000000002</v>
      </c>
      <c r="H26" s="39">
        <v>5461.3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72"/>
      <c r="P26" s="1"/>
    </row>
    <row r="27" spans="1:71" s="9" customFormat="1" ht="12.75">
      <c r="A27" s="70"/>
      <c r="B27" s="106"/>
      <c r="C27" s="32"/>
      <c r="D27" s="4" t="s">
        <v>11</v>
      </c>
      <c r="E27" s="39">
        <v>17042.100000000002</v>
      </c>
      <c r="F27" s="39">
        <v>5461.3</v>
      </c>
      <c r="G27" s="40">
        <v>17042.100000000002</v>
      </c>
      <c r="H27" s="39">
        <v>5461.3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72"/>
      <c r="P27" s="1"/>
    </row>
    <row r="28" spans="1:71" s="24" customFormat="1" ht="14.25" customHeight="1">
      <c r="A28" s="75"/>
      <c r="B28" s="101" t="s">
        <v>29</v>
      </c>
      <c r="C28" s="52"/>
      <c r="D28" s="53" t="s">
        <v>20</v>
      </c>
      <c r="E28" s="37">
        <f>SUM(E29:E33)</f>
        <v>713140.5</v>
      </c>
      <c r="F28" s="37">
        <f t="shared" ref="F28:N28" si="3">SUM(F29:F33)</f>
        <v>264690.8</v>
      </c>
      <c r="G28" s="37">
        <f t="shared" si="3"/>
        <v>699000.7</v>
      </c>
      <c r="H28" s="37">
        <f t="shared" si="3"/>
        <v>250550.99999999997</v>
      </c>
      <c r="I28" s="37">
        <f t="shared" si="3"/>
        <v>0</v>
      </c>
      <c r="J28" s="37">
        <f t="shared" si="3"/>
        <v>0</v>
      </c>
      <c r="K28" s="37">
        <f t="shared" si="3"/>
        <v>14139.8</v>
      </c>
      <c r="L28" s="37">
        <f t="shared" si="3"/>
        <v>14139.8</v>
      </c>
      <c r="M28" s="37">
        <f t="shared" si="3"/>
        <v>0</v>
      </c>
      <c r="N28" s="37">
        <f t="shared" si="3"/>
        <v>0</v>
      </c>
      <c r="O28" s="9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24" customFormat="1">
      <c r="A29" s="75"/>
      <c r="B29" s="101"/>
      <c r="C29" s="54"/>
      <c r="D29" s="55" t="s">
        <v>7</v>
      </c>
      <c r="E29" s="56">
        <v>118075</v>
      </c>
      <c r="F29" s="56">
        <v>43029.3</v>
      </c>
      <c r="G29" s="56">
        <v>112606.6</v>
      </c>
      <c r="H29" s="56">
        <v>37560.899999999994</v>
      </c>
      <c r="I29" s="56">
        <v>0</v>
      </c>
      <c r="J29" s="56">
        <v>0</v>
      </c>
      <c r="K29" s="56">
        <v>5468.4</v>
      </c>
      <c r="L29" s="56">
        <v>5468.4</v>
      </c>
      <c r="M29" s="56">
        <v>0</v>
      </c>
      <c r="N29" s="56">
        <v>0</v>
      </c>
      <c r="O29" s="94"/>
      <c r="P29" s="23"/>
      <c r="Q29" s="23"/>
      <c r="R29" s="23"/>
      <c r="S29" s="23"/>
      <c r="T29" s="27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</row>
    <row r="30" spans="1:71" s="24" customFormat="1">
      <c r="A30" s="75"/>
      <c r="B30" s="101"/>
      <c r="C30" s="54"/>
      <c r="D30" s="55" t="s">
        <v>8</v>
      </c>
      <c r="E30" s="56">
        <v>136941.90000000002</v>
      </c>
      <c r="F30" s="56">
        <v>59297.799999999996</v>
      </c>
      <c r="G30" s="56">
        <v>133270.5</v>
      </c>
      <c r="H30" s="56">
        <v>55626.399999999994</v>
      </c>
      <c r="I30" s="56">
        <v>0</v>
      </c>
      <c r="J30" s="56">
        <v>0</v>
      </c>
      <c r="K30" s="56">
        <v>3671.4</v>
      </c>
      <c r="L30" s="56">
        <v>3671.4</v>
      </c>
      <c r="M30" s="56">
        <v>0</v>
      </c>
      <c r="N30" s="56">
        <v>0</v>
      </c>
      <c r="O30" s="9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</row>
    <row r="31" spans="1:71" s="24" customFormat="1">
      <c r="A31" s="75"/>
      <c r="B31" s="101"/>
      <c r="C31" s="54"/>
      <c r="D31" s="55" t="s">
        <v>9</v>
      </c>
      <c r="E31" s="56">
        <v>151413.90000000002</v>
      </c>
      <c r="F31" s="56">
        <v>55416.899999999994</v>
      </c>
      <c r="G31" s="56">
        <v>146413.90000000002</v>
      </c>
      <c r="H31" s="56">
        <v>50416.899999999994</v>
      </c>
      <c r="I31" s="56">
        <v>0</v>
      </c>
      <c r="J31" s="56">
        <v>0</v>
      </c>
      <c r="K31" s="56">
        <v>5000</v>
      </c>
      <c r="L31" s="56">
        <v>5000</v>
      </c>
      <c r="M31" s="56">
        <v>0</v>
      </c>
      <c r="N31" s="56">
        <v>0</v>
      </c>
      <c r="O31" s="94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</row>
    <row r="32" spans="1:71" s="24" customFormat="1">
      <c r="A32" s="75"/>
      <c r="B32" s="101"/>
      <c r="C32" s="54"/>
      <c r="D32" s="55" t="s">
        <v>10</v>
      </c>
      <c r="E32" s="56">
        <v>148711.6</v>
      </c>
      <c r="F32" s="56">
        <v>53473.4</v>
      </c>
      <c r="G32" s="56">
        <v>148711.6</v>
      </c>
      <c r="H32" s="56">
        <v>53473.4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94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</row>
    <row r="33" spans="1:72" s="24" customFormat="1">
      <c r="A33" s="75"/>
      <c r="B33" s="101"/>
      <c r="C33" s="54"/>
      <c r="D33" s="55" t="s">
        <v>11</v>
      </c>
      <c r="E33" s="56">
        <v>157998.09999999998</v>
      </c>
      <c r="F33" s="56">
        <v>53473.4</v>
      </c>
      <c r="G33" s="56">
        <v>157998.09999999998</v>
      </c>
      <c r="H33" s="56">
        <v>53473.4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9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</row>
    <row r="34" spans="1:72" ht="15.75">
      <c r="A34" s="43" t="s">
        <v>16</v>
      </c>
      <c r="B34" s="76" t="s">
        <v>54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8"/>
    </row>
    <row r="35" spans="1:72" s="8" customFormat="1" ht="12.75">
      <c r="B35" s="80" t="s">
        <v>76</v>
      </c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3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11"/>
    </row>
    <row r="36" spans="1:72" s="13" customFormat="1" ht="12.75" customHeight="1">
      <c r="A36" s="69" t="s">
        <v>17</v>
      </c>
      <c r="B36" s="104" t="s">
        <v>42</v>
      </c>
      <c r="C36" s="45"/>
      <c r="D36" s="4" t="s">
        <v>20</v>
      </c>
      <c r="E36" s="37">
        <f>SUM(E37:E41)</f>
        <v>73677.05</v>
      </c>
      <c r="F36" s="37">
        <f t="shared" ref="F36:N36" si="4">SUM(F37:F41)</f>
        <v>73677.05</v>
      </c>
      <c r="G36" s="37">
        <f t="shared" si="4"/>
        <v>73677.05</v>
      </c>
      <c r="H36" s="37">
        <f t="shared" si="4"/>
        <v>73677.05</v>
      </c>
      <c r="I36" s="37">
        <f t="shared" si="4"/>
        <v>0</v>
      </c>
      <c r="J36" s="37">
        <f t="shared" si="4"/>
        <v>0</v>
      </c>
      <c r="K36" s="37">
        <f t="shared" si="4"/>
        <v>0</v>
      </c>
      <c r="L36" s="37">
        <f t="shared" si="4"/>
        <v>0</v>
      </c>
      <c r="M36" s="37">
        <f t="shared" si="4"/>
        <v>0</v>
      </c>
      <c r="N36" s="37">
        <f t="shared" si="4"/>
        <v>0</v>
      </c>
      <c r="O36" s="71" t="s">
        <v>32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12"/>
    </row>
    <row r="37" spans="1:72" s="8" customFormat="1" ht="12.75">
      <c r="A37" s="70"/>
      <c r="B37" s="105"/>
      <c r="C37" s="46"/>
      <c r="D37" s="4" t="s">
        <v>7</v>
      </c>
      <c r="E37" s="57">
        <f>G37+I37+K37+M37</f>
        <v>14759.15</v>
      </c>
      <c r="F37" s="57">
        <f>H37+J37+L37+N37</f>
        <v>14759.15</v>
      </c>
      <c r="G37" s="57">
        <v>14759.15</v>
      </c>
      <c r="H37" s="57">
        <v>14759.15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7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11"/>
    </row>
    <row r="38" spans="1:72" s="8" customFormat="1" ht="12.75">
      <c r="A38" s="70"/>
      <c r="B38" s="105"/>
      <c r="C38" s="30"/>
      <c r="D38" s="4" t="s">
        <v>8</v>
      </c>
      <c r="E38" s="57">
        <v>15241.6</v>
      </c>
      <c r="F38" s="57">
        <v>15241.6</v>
      </c>
      <c r="G38" s="57">
        <v>15241.6</v>
      </c>
      <c r="H38" s="57">
        <v>15241.6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7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11"/>
    </row>
    <row r="39" spans="1:72" s="8" customFormat="1" ht="12.75">
      <c r="A39" s="70"/>
      <c r="B39" s="105"/>
      <c r="C39" s="46"/>
      <c r="D39" s="4" t="s">
        <v>9</v>
      </c>
      <c r="E39" s="57">
        <v>14483.099999999999</v>
      </c>
      <c r="F39" s="57">
        <v>14483.099999999999</v>
      </c>
      <c r="G39" s="57">
        <v>14483.099999999999</v>
      </c>
      <c r="H39" s="57">
        <v>14483.099999999999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7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11"/>
    </row>
    <row r="40" spans="1:72" s="8" customFormat="1" ht="12.75">
      <c r="A40" s="70"/>
      <c r="B40" s="105"/>
      <c r="C40" s="46"/>
      <c r="D40" s="4" t="s">
        <v>10</v>
      </c>
      <c r="E40" s="57">
        <f>G40+I40+K40+M40</f>
        <v>14596.6</v>
      </c>
      <c r="F40" s="57">
        <f>H40+J40+L40+N40</f>
        <v>14596.6</v>
      </c>
      <c r="G40" s="57">
        <v>14596.6</v>
      </c>
      <c r="H40" s="57">
        <v>14596.6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7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11"/>
    </row>
    <row r="41" spans="1:72" s="8" customFormat="1" ht="12.75">
      <c r="A41" s="70"/>
      <c r="B41" s="105"/>
      <c r="C41" s="46"/>
      <c r="D41" s="4" t="s">
        <v>11</v>
      </c>
      <c r="E41" s="57">
        <f>G41+I41+K41+M41</f>
        <v>14596.6</v>
      </c>
      <c r="F41" s="57">
        <f>H41+J41+L41+N41</f>
        <v>14596.6</v>
      </c>
      <c r="G41" s="34">
        <v>14596.6</v>
      </c>
      <c r="H41" s="34">
        <v>14596.6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7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11"/>
    </row>
    <row r="42" spans="1:72" s="9" customFormat="1" ht="12.75" customHeight="1">
      <c r="A42" s="69" t="s">
        <v>30</v>
      </c>
      <c r="B42" s="92" t="s">
        <v>43</v>
      </c>
      <c r="C42" s="44"/>
      <c r="D42" s="4" t="s">
        <v>20</v>
      </c>
      <c r="E42" s="37">
        <f>SUM(E43:E47)</f>
        <v>73677.149999999994</v>
      </c>
      <c r="F42" s="37">
        <f t="shared" ref="F42:N42" si="5">SUM(F43:F47)</f>
        <v>73677.149999999994</v>
      </c>
      <c r="G42" s="37">
        <f t="shared" si="5"/>
        <v>73677.149999999994</v>
      </c>
      <c r="H42" s="37">
        <f t="shared" si="5"/>
        <v>73677.149999999994</v>
      </c>
      <c r="I42" s="37">
        <f t="shared" si="5"/>
        <v>0</v>
      </c>
      <c r="J42" s="37">
        <f t="shared" si="5"/>
        <v>0</v>
      </c>
      <c r="K42" s="37">
        <f t="shared" si="5"/>
        <v>0</v>
      </c>
      <c r="L42" s="37">
        <f t="shared" si="5"/>
        <v>0</v>
      </c>
      <c r="M42" s="37">
        <f t="shared" si="5"/>
        <v>0</v>
      </c>
      <c r="N42" s="37">
        <f t="shared" si="5"/>
        <v>0</v>
      </c>
      <c r="O42" s="71" t="s">
        <v>32</v>
      </c>
    </row>
    <row r="43" spans="1:72" s="9" customFormat="1" ht="12.75">
      <c r="A43" s="70"/>
      <c r="B43" s="93"/>
      <c r="C43" s="30"/>
      <c r="D43" s="4" t="s">
        <v>7</v>
      </c>
      <c r="E43" s="57">
        <f>G43+I43+K43+M43</f>
        <v>14759.15</v>
      </c>
      <c r="F43" s="57">
        <f>H43+J43+L43+N43</f>
        <v>14759.15</v>
      </c>
      <c r="G43" s="57">
        <v>14759.15</v>
      </c>
      <c r="H43" s="57">
        <v>14759.15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72"/>
    </row>
    <row r="44" spans="1:72" s="9" customFormat="1" ht="12.75">
      <c r="A44" s="70"/>
      <c r="B44" s="93"/>
      <c r="C44" s="30"/>
      <c r="D44" s="4" t="s">
        <v>8</v>
      </c>
      <c r="E44" s="57">
        <v>15241.6</v>
      </c>
      <c r="F44" s="57">
        <v>15241.6</v>
      </c>
      <c r="G44" s="57">
        <v>15241.6</v>
      </c>
      <c r="H44" s="57">
        <v>15241.6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72"/>
    </row>
    <row r="45" spans="1:72" s="9" customFormat="1" ht="12.75">
      <c r="A45" s="70"/>
      <c r="B45" s="93"/>
      <c r="C45" s="30"/>
      <c r="D45" s="4" t="s">
        <v>9</v>
      </c>
      <c r="E45" s="57">
        <v>14483.199999999999</v>
      </c>
      <c r="F45" s="57">
        <v>14483.199999999999</v>
      </c>
      <c r="G45" s="57">
        <v>14483.199999999999</v>
      </c>
      <c r="H45" s="57">
        <v>14483.199999999999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72"/>
    </row>
    <row r="46" spans="1:72" s="9" customFormat="1" ht="12.75">
      <c r="A46" s="70"/>
      <c r="B46" s="93"/>
      <c r="C46" s="30"/>
      <c r="D46" s="4" t="s">
        <v>10</v>
      </c>
      <c r="E46" s="57">
        <f>G46+I46+K46+M46</f>
        <v>14596.6</v>
      </c>
      <c r="F46" s="57">
        <f>H46+J46+L46+N46</f>
        <v>14596.6</v>
      </c>
      <c r="G46" s="57">
        <v>14596.6</v>
      </c>
      <c r="H46" s="57">
        <v>14596.6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72"/>
    </row>
    <row r="47" spans="1:72" s="9" customFormat="1" ht="12.75">
      <c r="A47" s="70"/>
      <c r="B47" s="93"/>
      <c r="C47" s="30"/>
      <c r="D47" s="4" t="s">
        <v>11</v>
      </c>
      <c r="E47" s="57">
        <f>G47+I47+K47+M47</f>
        <v>14596.6</v>
      </c>
      <c r="F47" s="57">
        <f>H47+J47+L47+N47</f>
        <v>14596.6</v>
      </c>
      <c r="G47" s="34">
        <v>14596.6</v>
      </c>
      <c r="H47" s="34">
        <v>14596.6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72"/>
    </row>
    <row r="48" spans="1:72" s="9" customFormat="1" ht="12.75" customHeight="1">
      <c r="A48" s="69" t="s">
        <v>31</v>
      </c>
      <c r="B48" s="92" t="s">
        <v>44</v>
      </c>
      <c r="C48" s="44"/>
      <c r="D48" s="4" t="s">
        <v>20</v>
      </c>
      <c r="E48" s="37">
        <f>SUM(E49:E53)</f>
        <v>25389.4</v>
      </c>
      <c r="F48" s="37">
        <f t="shared" ref="F48:N48" si="6">SUM(F49:F53)</f>
        <v>25389.4</v>
      </c>
      <c r="G48" s="37">
        <f t="shared" si="6"/>
        <v>25389.4</v>
      </c>
      <c r="H48" s="37">
        <f t="shared" si="6"/>
        <v>25389.4</v>
      </c>
      <c r="I48" s="37">
        <f t="shared" si="6"/>
        <v>0</v>
      </c>
      <c r="J48" s="37">
        <f t="shared" si="6"/>
        <v>0</v>
      </c>
      <c r="K48" s="37">
        <f t="shared" si="6"/>
        <v>0</v>
      </c>
      <c r="L48" s="37">
        <f t="shared" si="6"/>
        <v>0</v>
      </c>
      <c r="M48" s="37">
        <f t="shared" si="6"/>
        <v>0</v>
      </c>
      <c r="N48" s="37">
        <f t="shared" si="6"/>
        <v>0</v>
      </c>
      <c r="O48" s="71" t="s">
        <v>60</v>
      </c>
    </row>
    <row r="49" spans="1:15" s="9" customFormat="1" ht="12.75">
      <c r="A49" s="70"/>
      <c r="B49" s="93"/>
      <c r="C49" s="30"/>
      <c r="D49" s="4" t="s">
        <v>7</v>
      </c>
      <c r="E49" s="57">
        <f t="shared" ref="E49:F53" si="7">G49+I49+K49+M49</f>
        <v>4539.2</v>
      </c>
      <c r="F49" s="57">
        <f t="shared" si="7"/>
        <v>4539.2</v>
      </c>
      <c r="G49" s="57">
        <f>4613.4-74.2</f>
        <v>4539.2</v>
      </c>
      <c r="H49" s="57">
        <f>4613.4-74.2</f>
        <v>4539.2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72"/>
    </row>
    <row r="50" spans="1:15" s="9" customFormat="1" ht="12.75">
      <c r="A50" s="70"/>
      <c r="B50" s="93"/>
      <c r="C50" s="30"/>
      <c r="D50" s="4" t="s">
        <v>8</v>
      </c>
      <c r="E50" s="57">
        <f t="shared" si="7"/>
        <v>5076.1000000000004</v>
      </c>
      <c r="F50" s="57">
        <f t="shared" si="7"/>
        <v>5076.1000000000004</v>
      </c>
      <c r="G50" s="57">
        <v>5076.1000000000004</v>
      </c>
      <c r="H50" s="57">
        <v>5076.1000000000004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72"/>
    </row>
    <row r="51" spans="1:15" s="9" customFormat="1" ht="12.75">
      <c r="A51" s="70"/>
      <c r="B51" s="93"/>
      <c r="C51" s="30"/>
      <c r="D51" s="4" t="s">
        <v>9</v>
      </c>
      <c r="E51" s="57">
        <f t="shared" si="7"/>
        <v>5259.1</v>
      </c>
      <c r="F51" s="57">
        <f t="shared" si="7"/>
        <v>5259.1</v>
      </c>
      <c r="G51" s="57">
        <v>5259.1</v>
      </c>
      <c r="H51" s="57">
        <v>5259.1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72"/>
    </row>
    <row r="52" spans="1:15" s="9" customFormat="1" ht="12.75">
      <c r="A52" s="70"/>
      <c r="B52" s="93"/>
      <c r="C52" s="30"/>
      <c r="D52" s="4" t="s">
        <v>10</v>
      </c>
      <c r="E52" s="57">
        <f t="shared" si="7"/>
        <v>5257.5</v>
      </c>
      <c r="F52" s="57">
        <f t="shared" si="7"/>
        <v>5257.5</v>
      </c>
      <c r="G52" s="57">
        <v>5257.5</v>
      </c>
      <c r="H52" s="57">
        <v>5257.5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72"/>
    </row>
    <row r="53" spans="1:15" s="9" customFormat="1" ht="12.75">
      <c r="A53" s="70"/>
      <c r="B53" s="93"/>
      <c r="C53" s="30"/>
      <c r="D53" s="4" t="s">
        <v>11</v>
      </c>
      <c r="E53" s="57">
        <f t="shared" si="7"/>
        <v>5257.5</v>
      </c>
      <c r="F53" s="57">
        <f t="shared" si="7"/>
        <v>5257.5</v>
      </c>
      <c r="G53" s="34">
        <v>5257.5</v>
      </c>
      <c r="H53" s="34">
        <v>5257.5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72"/>
    </row>
    <row r="54" spans="1:15" s="9" customFormat="1" ht="12.75" customHeight="1">
      <c r="A54" s="69" t="s">
        <v>33</v>
      </c>
      <c r="B54" s="73" t="s">
        <v>45</v>
      </c>
      <c r="C54" s="44"/>
      <c r="D54" s="4" t="s">
        <v>20</v>
      </c>
      <c r="E54" s="37">
        <f>SUM(E55:E59)</f>
        <v>1409.4</v>
      </c>
      <c r="F54" s="37">
        <f t="shared" ref="F54:N54" si="8">SUM(F55:F59)</f>
        <v>1409.4</v>
      </c>
      <c r="G54" s="37">
        <f t="shared" si="8"/>
        <v>1409.4</v>
      </c>
      <c r="H54" s="37">
        <f t="shared" si="8"/>
        <v>1409.4</v>
      </c>
      <c r="I54" s="37">
        <f t="shared" si="8"/>
        <v>0</v>
      </c>
      <c r="J54" s="37">
        <f t="shared" si="8"/>
        <v>0</v>
      </c>
      <c r="K54" s="37">
        <f t="shared" si="8"/>
        <v>0</v>
      </c>
      <c r="L54" s="37">
        <f t="shared" si="8"/>
        <v>0</v>
      </c>
      <c r="M54" s="37">
        <f t="shared" si="8"/>
        <v>0</v>
      </c>
      <c r="N54" s="37">
        <f t="shared" si="8"/>
        <v>0</v>
      </c>
      <c r="O54" s="71" t="s">
        <v>32</v>
      </c>
    </row>
    <row r="55" spans="1:15" s="9" customFormat="1" ht="12.75">
      <c r="A55" s="70"/>
      <c r="B55" s="74"/>
      <c r="C55" s="30"/>
      <c r="D55" s="4" t="s">
        <v>7</v>
      </c>
      <c r="E55" s="57">
        <f t="shared" ref="E55:F59" si="9">G55+I55+K55+M55</f>
        <v>328.9</v>
      </c>
      <c r="F55" s="57">
        <f t="shared" si="9"/>
        <v>328.9</v>
      </c>
      <c r="G55" s="57">
        <v>328.9</v>
      </c>
      <c r="H55" s="57">
        <v>328.9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72"/>
    </row>
    <row r="56" spans="1:15" s="9" customFormat="1" ht="12.75">
      <c r="A56" s="70"/>
      <c r="B56" s="74"/>
      <c r="C56" s="30"/>
      <c r="D56" s="4" t="s">
        <v>8</v>
      </c>
      <c r="E56" s="57">
        <f t="shared" si="9"/>
        <v>291.2</v>
      </c>
      <c r="F56" s="57">
        <f t="shared" si="9"/>
        <v>291.2</v>
      </c>
      <c r="G56" s="57">
        <v>291.2</v>
      </c>
      <c r="H56" s="57">
        <v>291.2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72"/>
    </row>
    <row r="57" spans="1:15" s="9" customFormat="1" ht="12.75">
      <c r="A57" s="70"/>
      <c r="B57" s="74"/>
      <c r="C57" s="30"/>
      <c r="D57" s="4" t="s">
        <v>9</v>
      </c>
      <c r="E57" s="57">
        <f t="shared" si="9"/>
        <v>263.10000000000002</v>
      </c>
      <c r="F57" s="57">
        <f t="shared" si="9"/>
        <v>263.10000000000002</v>
      </c>
      <c r="G57" s="57">
        <v>263.10000000000002</v>
      </c>
      <c r="H57" s="57">
        <v>263.10000000000002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72"/>
    </row>
    <row r="58" spans="1:15" s="9" customFormat="1" ht="12.75">
      <c r="A58" s="70"/>
      <c r="B58" s="74"/>
      <c r="C58" s="30"/>
      <c r="D58" s="4" t="s">
        <v>10</v>
      </c>
      <c r="E58" s="57">
        <f t="shared" si="9"/>
        <v>263.10000000000002</v>
      </c>
      <c r="F58" s="57">
        <f t="shared" si="9"/>
        <v>263.10000000000002</v>
      </c>
      <c r="G58" s="57">
        <v>263.10000000000002</v>
      </c>
      <c r="H58" s="57">
        <v>263.10000000000002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72"/>
    </row>
    <row r="59" spans="1:15" s="9" customFormat="1" ht="12.75">
      <c r="A59" s="70"/>
      <c r="B59" s="74"/>
      <c r="C59" s="30"/>
      <c r="D59" s="4" t="s">
        <v>11</v>
      </c>
      <c r="E59" s="57">
        <f t="shared" si="9"/>
        <v>263.10000000000002</v>
      </c>
      <c r="F59" s="57">
        <f t="shared" si="9"/>
        <v>263.10000000000002</v>
      </c>
      <c r="G59" s="34">
        <v>263.10000000000002</v>
      </c>
      <c r="H59" s="34">
        <v>263.10000000000002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72"/>
    </row>
    <row r="60" spans="1:15" s="9" customFormat="1" ht="12.75">
      <c r="A60" s="69" t="s">
        <v>71</v>
      </c>
      <c r="B60" s="92" t="s">
        <v>72</v>
      </c>
      <c r="C60" s="44"/>
      <c r="D60" s="4" t="s">
        <v>20</v>
      </c>
      <c r="E60" s="58">
        <v>1800</v>
      </c>
      <c r="F60" s="58">
        <v>1800</v>
      </c>
      <c r="G60" s="33">
        <v>1800</v>
      </c>
      <c r="H60" s="33">
        <v>1800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71" t="s">
        <v>32</v>
      </c>
    </row>
    <row r="61" spans="1:15" s="9" customFormat="1" ht="12.75">
      <c r="A61" s="70"/>
      <c r="B61" s="93"/>
      <c r="C61" s="30"/>
      <c r="D61" s="4" t="s">
        <v>7</v>
      </c>
      <c r="E61" s="57">
        <v>0</v>
      </c>
      <c r="F61" s="57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72"/>
    </row>
    <row r="62" spans="1:15" s="9" customFormat="1" ht="12.75">
      <c r="A62" s="70"/>
      <c r="B62" s="93"/>
      <c r="C62" s="30"/>
      <c r="D62" s="4" t="s">
        <v>8</v>
      </c>
      <c r="E62" s="57">
        <v>0</v>
      </c>
      <c r="F62" s="57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72"/>
    </row>
    <row r="63" spans="1:15" s="9" customFormat="1" ht="12.75">
      <c r="A63" s="70"/>
      <c r="B63" s="93"/>
      <c r="C63" s="30"/>
      <c r="D63" s="4" t="s">
        <v>9</v>
      </c>
      <c r="E63" s="57">
        <v>1800</v>
      </c>
      <c r="F63" s="57">
        <v>1800</v>
      </c>
      <c r="G63" s="34">
        <v>1800</v>
      </c>
      <c r="H63" s="34">
        <v>1800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72"/>
    </row>
    <row r="64" spans="1:15" s="9" customFormat="1" ht="12.75">
      <c r="A64" s="70"/>
      <c r="B64" s="93"/>
      <c r="C64" s="30"/>
      <c r="D64" s="4" t="s">
        <v>10</v>
      </c>
      <c r="E64" s="57">
        <v>0</v>
      </c>
      <c r="F64" s="57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72"/>
    </row>
    <row r="65" spans="1:72" s="9" customFormat="1" ht="12.75">
      <c r="A65" s="70"/>
      <c r="B65" s="93"/>
      <c r="C65" s="30"/>
      <c r="D65" s="4" t="s">
        <v>11</v>
      </c>
      <c r="E65" s="57">
        <v>0</v>
      </c>
      <c r="F65" s="57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72"/>
    </row>
    <row r="66" spans="1:72" s="24" customFormat="1">
      <c r="A66" s="75"/>
      <c r="B66" s="102" t="s">
        <v>34</v>
      </c>
      <c r="C66" s="59"/>
      <c r="D66" s="60" t="s">
        <v>20</v>
      </c>
      <c r="E66" s="61">
        <f t="shared" ref="E66:N66" si="10">SUM(E67:E71)</f>
        <v>175952.99999999997</v>
      </c>
      <c r="F66" s="61">
        <f t="shared" si="10"/>
        <v>175952.99999999997</v>
      </c>
      <c r="G66" s="61">
        <f t="shared" si="10"/>
        <v>175952.99999999997</v>
      </c>
      <c r="H66" s="61">
        <f t="shared" si="10"/>
        <v>175952.99999999997</v>
      </c>
      <c r="I66" s="61">
        <f t="shared" si="10"/>
        <v>0</v>
      </c>
      <c r="J66" s="61">
        <f t="shared" si="10"/>
        <v>0</v>
      </c>
      <c r="K66" s="61">
        <f t="shared" si="10"/>
        <v>0</v>
      </c>
      <c r="L66" s="61">
        <f t="shared" si="10"/>
        <v>0</v>
      </c>
      <c r="M66" s="61">
        <f t="shared" si="10"/>
        <v>0</v>
      </c>
      <c r="N66" s="61">
        <f t="shared" si="10"/>
        <v>0</v>
      </c>
      <c r="O66" s="94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</row>
    <row r="67" spans="1:72" s="24" customFormat="1">
      <c r="A67" s="75"/>
      <c r="B67" s="103"/>
      <c r="C67" s="59"/>
      <c r="D67" s="62" t="s">
        <v>7</v>
      </c>
      <c r="E67" s="63">
        <f t="shared" ref="E67:F71" si="11">G67+I67+K67+M67</f>
        <v>34386.400000000001</v>
      </c>
      <c r="F67" s="63">
        <f t="shared" si="11"/>
        <v>34386.400000000001</v>
      </c>
      <c r="G67" s="64">
        <f t="shared" ref="G67:N68" si="12">G37+G43+G49+G55</f>
        <v>34386.400000000001</v>
      </c>
      <c r="H67" s="64">
        <f t="shared" si="12"/>
        <v>34386.400000000001</v>
      </c>
      <c r="I67" s="64">
        <f t="shared" si="12"/>
        <v>0</v>
      </c>
      <c r="J67" s="64">
        <f t="shared" si="12"/>
        <v>0</v>
      </c>
      <c r="K67" s="64">
        <f t="shared" si="12"/>
        <v>0</v>
      </c>
      <c r="L67" s="64">
        <f t="shared" si="12"/>
        <v>0</v>
      </c>
      <c r="M67" s="64">
        <f t="shared" si="12"/>
        <v>0</v>
      </c>
      <c r="N67" s="64">
        <f t="shared" si="12"/>
        <v>0</v>
      </c>
      <c r="O67" s="94"/>
      <c r="P67" s="23"/>
      <c r="Q67" s="23"/>
      <c r="R67" s="29"/>
      <c r="S67" s="29"/>
      <c r="T67" s="29"/>
      <c r="U67" s="29"/>
      <c r="V67" s="29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</row>
    <row r="68" spans="1:72" s="24" customFormat="1">
      <c r="A68" s="75"/>
      <c r="B68" s="103"/>
      <c r="C68" s="59"/>
      <c r="D68" s="62" t="s">
        <v>8</v>
      </c>
      <c r="E68" s="63">
        <f t="shared" si="11"/>
        <v>35850.5</v>
      </c>
      <c r="F68" s="63">
        <f t="shared" si="11"/>
        <v>35850.5</v>
      </c>
      <c r="G68" s="64">
        <f t="shared" si="12"/>
        <v>35850.5</v>
      </c>
      <c r="H68" s="64">
        <f t="shared" si="12"/>
        <v>35850.5</v>
      </c>
      <c r="I68" s="64">
        <f t="shared" si="12"/>
        <v>0</v>
      </c>
      <c r="J68" s="64">
        <f t="shared" si="12"/>
        <v>0</v>
      </c>
      <c r="K68" s="64">
        <f t="shared" si="12"/>
        <v>0</v>
      </c>
      <c r="L68" s="64">
        <f t="shared" si="12"/>
        <v>0</v>
      </c>
      <c r="M68" s="64">
        <f t="shared" si="12"/>
        <v>0</v>
      </c>
      <c r="N68" s="64">
        <f t="shared" si="12"/>
        <v>0</v>
      </c>
      <c r="O68" s="94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</row>
    <row r="69" spans="1:72" s="24" customFormat="1">
      <c r="A69" s="75"/>
      <c r="B69" s="103"/>
      <c r="C69" s="59"/>
      <c r="D69" s="62" t="s">
        <v>9</v>
      </c>
      <c r="E69" s="63">
        <f t="shared" si="11"/>
        <v>36288.499999999993</v>
      </c>
      <c r="F69" s="63">
        <f t="shared" si="11"/>
        <v>36288.499999999993</v>
      </c>
      <c r="G69" s="64">
        <f>G39+G45+G51+G57+G63</f>
        <v>36288.499999999993</v>
      </c>
      <c r="H69" s="64">
        <f>H39+H45+H51+H57+H63</f>
        <v>36288.499999999993</v>
      </c>
      <c r="I69" s="64">
        <f t="shared" ref="I69:N71" si="13">I39+I45+I51+I57</f>
        <v>0</v>
      </c>
      <c r="J69" s="64">
        <f t="shared" si="13"/>
        <v>0</v>
      </c>
      <c r="K69" s="64">
        <f t="shared" si="13"/>
        <v>0</v>
      </c>
      <c r="L69" s="64">
        <f t="shared" si="13"/>
        <v>0</v>
      </c>
      <c r="M69" s="64">
        <f t="shared" si="13"/>
        <v>0</v>
      </c>
      <c r="N69" s="64">
        <f t="shared" si="13"/>
        <v>0</v>
      </c>
      <c r="O69" s="94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</row>
    <row r="70" spans="1:72" s="24" customFormat="1">
      <c r="A70" s="75"/>
      <c r="B70" s="103"/>
      <c r="C70" s="59"/>
      <c r="D70" s="62" t="s">
        <v>10</v>
      </c>
      <c r="E70" s="63">
        <f t="shared" si="11"/>
        <v>34713.799999999996</v>
      </c>
      <c r="F70" s="63">
        <f t="shared" si="11"/>
        <v>34713.799999999996</v>
      </c>
      <c r="G70" s="64">
        <f>G40+G46+G52+G58</f>
        <v>34713.799999999996</v>
      </c>
      <c r="H70" s="64">
        <f>H40+H46+H52+H58</f>
        <v>34713.799999999996</v>
      </c>
      <c r="I70" s="64">
        <f t="shared" si="13"/>
        <v>0</v>
      </c>
      <c r="J70" s="64">
        <f t="shared" si="13"/>
        <v>0</v>
      </c>
      <c r="K70" s="64">
        <f t="shared" si="13"/>
        <v>0</v>
      </c>
      <c r="L70" s="64">
        <f t="shared" si="13"/>
        <v>0</v>
      </c>
      <c r="M70" s="64">
        <f t="shared" si="13"/>
        <v>0</v>
      </c>
      <c r="N70" s="64">
        <f t="shared" si="13"/>
        <v>0</v>
      </c>
      <c r="O70" s="94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</row>
    <row r="71" spans="1:72" s="24" customFormat="1">
      <c r="A71" s="75"/>
      <c r="B71" s="103"/>
      <c r="C71" s="59"/>
      <c r="D71" s="62" t="s">
        <v>11</v>
      </c>
      <c r="E71" s="63">
        <f t="shared" si="11"/>
        <v>34713.799999999996</v>
      </c>
      <c r="F71" s="63">
        <f t="shared" si="11"/>
        <v>34713.799999999996</v>
      </c>
      <c r="G71" s="64">
        <f>G41+G47+G53+G59</f>
        <v>34713.799999999996</v>
      </c>
      <c r="H71" s="64">
        <f>H41+H47+H53+H59</f>
        <v>34713.799999999996</v>
      </c>
      <c r="I71" s="64">
        <f t="shared" si="13"/>
        <v>0</v>
      </c>
      <c r="J71" s="64">
        <f t="shared" si="13"/>
        <v>0</v>
      </c>
      <c r="K71" s="64">
        <f t="shared" si="13"/>
        <v>0</v>
      </c>
      <c r="L71" s="64">
        <f t="shared" si="13"/>
        <v>0</v>
      </c>
      <c r="M71" s="64">
        <f t="shared" si="13"/>
        <v>0</v>
      </c>
      <c r="N71" s="64">
        <f t="shared" si="13"/>
        <v>0</v>
      </c>
      <c r="O71" s="94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</row>
    <row r="72" spans="1:72" ht="15.75">
      <c r="A72" s="43" t="s">
        <v>21</v>
      </c>
      <c r="B72" s="76" t="s">
        <v>25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8"/>
    </row>
    <row r="73" spans="1:72" s="8" customFormat="1" ht="12.75">
      <c r="B73" s="80" t="s">
        <v>77</v>
      </c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3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1"/>
    </row>
    <row r="74" spans="1:72" s="8" customFormat="1" ht="27.75" customHeight="1">
      <c r="A74" s="69" t="s">
        <v>17</v>
      </c>
      <c r="B74" s="92" t="s">
        <v>46</v>
      </c>
      <c r="C74" s="44"/>
      <c r="D74" s="47" t="s">
        <v>20</v>
      </c>
      <c r="E74" s="33">
        <f>SUM(E75:E79)</f>
        <v>905461.02000000014</v>
      </c>
      <c r="F74" s="33">
        <f t="shared" ref="F74:N74" si="14">SUM(F75:F79)</f>
        <v>535960.4</v>
      </c>
      <c r="G74" s="33">
        <f t="shared" si="14"/>
        <v>904131.82000000007</v>
      </c>
      <c r="H74" s="33">
        <f t="shared" si="14"/>
        <v>534631.20000000007</v>
      </c>
      <c r="I74" s="33">
        <f t="shared" si="14"/>
        <v>0</v>
      </c>
      <c r="J74" s="33">
        <f t="shared" si="14"/>
        <v>0</v>
      </c>
      <c r="K74" s="33">
        <f t="shared" si="14"/>
        <v>1329.2000000000007</v>
      </c>
      <c r="L74" s="33">
        <f t="shared" si="14"/>
        <v>1329.2000000000007</v>
      </c>
      <c r="M74" s="33">
        <f t="shared" si="14"/>
        <v>0</v>
      </c>
      <c r="N74" s="33">
        <f t="shared" si="14"/>
        <v>0</v>
      </c>
      <c r="O74" s="71" t="s">
        <v>58</v>
      </c>
      <c r="P74" s="1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1"/>
    </row>
    <row r="75" spans="1:72" s="8" customFormat="1" ht="27" customHeight="1">
      <c r="A75" s="70"/>
      <c r="B75" s="93"/>
      <c r="C75" s="30"/>
      <c r="D75" s="48" t="s">
        <v>7</v>
      </c>
      <c r="E75" s="34">
        <v>73011.199999999997</v>
      </c>
      <c r="F75" s="34">
        <v>73011.199999999997</v>
      </c>
      <c r="G75" s="34">
        <v>73011.199999999997</v>
      </c>
      <c r="H75" s="34">
        <v>73011.199999999997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72"/>
      <c r="P75" s="1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1"/>
    </row>
    <row r="76" spans="1:72" s="8" customFormat="1" ht="24.75" customHeight="1">
      <c r="A76" s="70"/>
      <c r="B76" s="93"/>
      <c r="C76" s="30" t="s">
        <v>67</v>
      </c>
      <c r="D76" s="48" t="s">
        <v>8</v>
      </c>
      <c r="E76" s="34">
        <v>162701.40000000002</v>
      </c>
      <c r="F76" s="34">
        <v>162701.40000000002</v>
      </c>
      <c r="G76" s="34">
        <v>162701.40000000002</v>
      </c>
      <c r="H76" s="34">
        <v>162701.40000000002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72"/>
      <c r="P76" s="1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1"/>
    </row>
    <row r="77" spans="1:72" s="8" customFormat="1" ht="27.75" customHeight="1">
      <c r="A77" s="70"/>
      <c r="B77" s="93"/>
      <c r="C77" s="30"/>
      <c r="D77" s="48" t="s">
        <v>9</v>
      </c>
      <c r="E77" s="34">
        <v>235703.40000000002</v>
      </c>
      <c r="F77" s="34">
        <v>235703.40000000002</v>
      </c>
      <c r="G77" s="34">
        <v>234374.2</v>
      </c>
      <c r="H77" s="34">
        <v>234374.2</v>
      </c>
      <c r="I77" s="34">
        <v>0</v>
      </c>
      <c r="J77" s="34">
        <v>0</v>
      </c>
      <c r="K77" s="34">
        <v>1329.2000000000007</v>
      </c>
      <c r="L77" s="34">
        <v>1329.2000000000007</v>
      </c>
      <c r="M77" s="34">
        <v>0</v>
      </c>
      <c r="N77" s="34">
        <v>0</v>
      </c>
      <c r="O77" s="72"/>
      <c r="P77" s="1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1"/>
    </row>
    <row r="78" spans="1:72" s="8" customFormat="1" ht="30.75" customHeight="1">
      <c r="A78" s="70"/>
      <c r="B78" s="93"/>
      <c r="C78" s="30"/>
      <c r="D78" s="48" t="s">
        <v>10</v>
      </c>
      <c r="E78" s="34">
        <v>218327.62</v>
      </c>
      <c r="F78" s="34">
        <v>64544.399999999994</v>
      </c>
      <c r="G78" s="34">
        <v>218327.62</v>
      </c>
      <c r="H78" s="34">
        <v>64544.399999999994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72"/>
      <c r="P78" s="1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1"/>
    </row>
    <row r="79" spans="1:72" s="8" customFormat="1" ht="12.75">
      <c r="A79" s="70"/>
      <c r="B79" s="93"/>
      <c r="C79" s="30"/>
      <c r="D79" s="48" t="s">
        <v>11</v>
      </c>
      <c r="E79" s="34">
        <v>215717.4</v>
      </c>
      <c r="F79" s="34">
        <v>0</v>
      </c>
      <c r="G79" s="34">
        <v>215717.4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72"/>
      <c r="P79" s="1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1"/>
    </row>
    <row r="80" spans="1:72" s="9" customFormat="1" ht="20.25" customHeight="1">
      <c r="A80" s="69" t="s">
        <v>30</v>
      </c>
      <c r="B80" s="92" t="s">
        <v>47</v>
      </c>
      <c r="C80" s="44"/>
      <c r="D80" s="49" t="s">
        <v>20</v>
      </c>
      <c r="E80" s="33">
        <f>SUM(E81:E85)</f>
        <v>265438.8</v>
      </c>
      <c r="F80" s="33">
        <f t="shared" ref="F80:N80" si="15">SUM(F81:F85)</f>
        <v>126490.6</v>
      </c>
      <c r="G80" s="33">
        <f t="shared" si="15"/>
        <v>247138.8</v>
      </c>
      <c r="H80" s="33">
        <f t="shared" si="15"/>
        <v>108190.6</v>
      </c>
      <c r="I80" s="33">
        <f t="shared" si="15"/>
        <v>0</v>
      </c>
      <c r="J80" s="33">
        <f t="shared" si="15"/>
        <v>0</v>
      </c>
      <c r="K80" s="33">
        <f t="shared" si="15"/>
        <v>18300</v>
      </c>
      <c r="L80" s="33">
        <f t="shared" si="15"/>
        <v>18300</v>
      </c>
      <c r="M80" s="33">
        <f t="shared" si="15"/>
        <v>0</v>
      </c>
      <c r="N80" s="33">
        <f t="shared" si="15"/>
        <v>0</v>
      </c>
      <c r="O80" s="71" t="s">
        <v>59</v>
      </c>
      <c r="P80" s="1"/>
    </row>
    <row r="81" spans="1:71" s="9" customFormat="1" ht="18.75" customHeight="1">
      <c r="A81" s="70"/>
      <c r="B81" s="93"/>
      <c r="C81" s="30"/>
      <c r="D81" s="42" t="s">
        <v>7</v>
      </c>
      <c r="E81" s="34">
        <v>13984.1</v>
      </c>
      <c r="F81" s="34">
        <v>13984.1</v>
      </c>
      <c r="G81" s="35">
        <v>13984.1</v>
      </c>
      <c r="H81" s="35">
        <v>13984.1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72"/>
      <c r="P81" s="1"/>
    </row>
    <row r="82" spans="1:71" s="9" customFormat="1" ht="25.5">
      <c r="A82" s="70"/>
      <c r="B82" s="93"/>
      <c r="C82" s="30" t="s">
        <v>68</v>
      </c>
      <c r="D82" s="42" t="s">
        <v>8</v>
      </c>
      <c r="E82" s="34">
        <v>74641.3</v>
      </c>
      <c r="F82" s="34">
        <v>74641.3</v>
      </c>
      <c r="G82" s="35">
        <v>74641.3</v>
      </c>
      <c r="H82" s="35">
        <v>74641.3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72"/>
      <c r="P82" s="1"/>
    </row>
    <row r="83" spans="1:71" s="9" customFormat="1" ht="21" customHeight="1">
      <c r="A83" s="70"/>
      <c r="B83" s="93"/>
      <c r="C83" s="30"/>
      <c r="D83" s="42" t="s">
        <v>9</v>
      </c>
      <c r="E83" s="34">
        <v>37865.199999999997</v>
      </c>
      <c r="F83" s="34">
        <v>37865.199999999997</v>
      </c>
      <c r="G83" s="35">
        <v>19565.2</v>
      </c>
      <c r="H83" s="35">
        <v>19565.2</v>
      </c>
      <c r="I83" s="34">
        <v>0</v>
      </c>
      <c r="J83" s="34">
        <v>0</v>
      </c>
      <c r="K83" s="34">
        <v>18300</v>
      </c>
      <c r="L83" s="34">
        <v>18300</v>
      </c>
      <c r="M83" s="34">
        <v>0</v>
      </c>
      <c r="N83" s="34">
        <v>0</v>
      </c>
      <c r="O83" s="72"/>
      <c r="P83" s="1"/>
    </row>
    <row r="84" spans="1:71" s="9" customFormat="1" ht="18" customHeight="1">
      <c r="A84" s="70"/>
      <c r="B84" s="93"/>
      <c r="C84" s="30"/>
      <c r="D84" s="42" t="s">
        <v>10</v>
      </c>
      <c r="E84" s="34">
        <v>100000</v>
      </c>
      <c r="F84" s="34">
        <v>0</v>
      </c>
      <c r="G84" s="35">
        <v>100000</v>
      </c>
      <c r="H84" s="35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72"/>
      <c r="P84" s="1"/>
    </row>
    <row r="85" spans="1:71" s="9" customFormat="1" ht="17.25" customHeight="1">
      <c r="A85" s="70"/>
      <c r="B85" s="93"/>
      <c r="C85" s="30"/>
      <c r="D85" s="42" t="s">
        <v>11</v>
      </c>
      <c r="E85" s="34">
        <v>38948.199999999997</v>
      </c>
      <c r="F85" s="34">
        <v>0</v>
      </c>
      <c r="G85" s="35">
        <v>38948.199999999997</v>
      </c>
      <c r="H85" s="35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72"/>
      <c r="P85" s="1"/>
    </row>
    <row r="86" spans="1:71" s="9" customFormat="1" ht="12.75" customHeight="1">
      <c r="A86" s="69" t="s">
        <v>31</v>
      </c>
      <c r="B86" s="73" t="s">
        <v>48</v>
      </c>
      <c r="C86" s="30"/>
      <c r="D86" s="6" t="s">
        <v>20</v>
      </c>
      <c r="E86" s="33">
        <f>SUM(E87:E91)</f>
        <v>10620.2</v>
      </c>
      <c r="F86" s="33">
        <f t="shared" ref="F86:N86" si="16">SUM(F87:F91)</f>
        <v>10620.2</v>
      </c>
      <c r="G86" s="33">
        <f t="shared" si="16"/>
        <v>10620.2</v>
      </c>
      <c r="H86" s="33">
        <f t="shared" si="16"/>
        <v>10620.2</v>
      </c>
      <c r="I86" s="33">
        <f t="shared" si="16"/>
        <v>0</v>
      </c>
      <c r="J86" s="33">
        <f t="shared" si="16"/>
        <v>0</v>
      </c>
      <c r="K86" s="33">
        <f t="shared" si="16"/>
        <v>0</v>
      </c>
      <c r="L86" s="33">
        <f t="shared" si="16"/>
        <v>0</v>
      </c>
      <c r="M86" s="33">
        <f t="shared" si="16"/>
        <v>0</v>
      </c>
      <c r="N86" s="33">
        <f t="shared" si="16"/>
        <v>0</v>
      </c>
      <c r="O86" s="71" t="s">
        <v>35</v>
      </c>
    </row>
    <row r="87" spans="1:71" s="9" customFormat="1" ht="12.75">
      <c r="A87" s="70"/>
      <c r="B87" s="74"/>
      <c r="C87" s="30"/>
      <c r="D87" s="5" t="s">
        <v>7</v>
      </c>
      <c r="E87" s="34">
        <v>10620.2</v>
      </c>
      <c r="F87" s="34">
        <v>10620.2</v>
      </c>
      <c r="G87" s="34">
        <v>10620.2</v>
      </c>
      <c r="H87" s="34">
        <v>10620.2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72"/>
    </row>
    <row r="88" spans="1:71" s="9" customFormat="1" ht="12.75">
      <c r="A88" s="70"/>
      <c r="B88" s="74"/>
      <c r="C88" s="30"/>
      <c r="D88" s="5" t="s">
        <v>8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72"/>
    </row>
    <row r="89" spans="1:71" s="9" customFormat="1" ht="12.75">
      <c r="A89" s="70"/>
      <c r="B89" s="74"/>
      <c r="C89" s="30"/>
      <c r="D89" s="5" t="s">
        <v>9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72"/>
    </row>
    <row r="90" spans="1:71" s="9" customFormat="1" ht="12.75">
      <c r="A90" s="70"/>
      <c r="B90" s="74"/>
      <c r="C90" s="30"/>
      <c r="D90" s="5" t="s">
        <v>10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72"/>
    </row>
    <row r="91" spans="1:71" s="9" customFormat="1" ht="12.75">
      <c r="A91" s="70"/>
      <c r="B91" s="74"/>
      <c r="C91" s="30"/>
      <c r="D91" s="5" t="s">
        <v>11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72"/>
    </row>
    <row r="92" spans="1:71" s="24" customFormat="1">
      <c r="A92" s="69"/>
      <c r="B92" s="67" t="s">
        <v>36</v>
      </c>
      <c r="C92" s="52"/>
      <c r="D92" s="65" t="s">
        <v>20</v>
      </c>
      <c r="E92" s="33">
        <f>SUM(E93:E97)</f>
        <v>1181520.02</v>
      </c>
      <c r="F92" s="33">
        <f t="shared" ref="F92:N92" si="17">SUM(F93:F97)</f>
        <v>673071.20000000007</v>
      </c>
      <c r="G92" s="33">
        <f t="shared" si="17"/>
        <v>1161890.82</v>
      </c>
      <c r="H92" s="33">
        <f t="shared" si="17"/>
        <v>653442.00000000012</v>
      </c>
      <c r="I92" s="33">
        <f t="shared" si="17"/>
        <v>0</v>
      </c>
      <c r="J92" s="33">
        <f t="shared" si="17"/>
        <v>0</v>
      </c>
      <c r="K92" s="33">
        <f t="shared" si="17"/>
        <v>19629.2</v>
      </c>
      <c r="L92" s="33">
        <f t="shared" si="17"/>
        <v>19629.2</v>
      </c>
      <c r="M92" s="33">
        <f t="shared" si="17"/>
        <v>0</v>
      </c>
      <c r="N92" s="33">
        <f t="shared" si="17"/>
        <v>0</v>
      </c>
      <c r="O92" s="107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</row>
    <row r="93" spans="1:71" s="24" customFormat="1">
      <c r="A93" s="70"/>
      <c r="B93" s="68"/>
      <c r="C93" s="54"/>
      <c r="D93" s="55" t="s">
        <v>7</v>
      </c>
      <c r="E93" s="63">
        <f t="shared" ref="E93:F97" si="18">G93+I93+K93+M93</f>
        <v>97615.5</v>
      </c>
      <c r="F93" s="63">
        <f t="shared" si="18"/>
        <v>97615.5</v>
      </c>
      <c r="G93" s="64">
        <f t="shared" ref="G93:N97" si="19">G75+G81+G87</f>
        <v>97615.5</v>
      </c>
      <c r="H93" s="64">
        <f t="shared" si="19"/>
        <v>97615.5</v>
      </c>
      <c r="I93" s="64">
        <f t="shared" si="19"/>
        <v>0</v>
      </c>
      <c r="J93" s="64">
        <f t="shared" si="19"/>
        <v>0</v>
      </c>
      <c r="K93" s="64">
        <f t="shared" si="19"/>
        <v>0</v>
      </c>
      <c r="L93" s="64">
        <f t="shared" si="19"/>
        <v>0</v>
      </c>
      <c r="M93" s="64">
        <f t="shared" si="19"/>
        <v>0</v>
      </c>
      <c r="N93" s="64">
        <f t="shared" si="19"/>
        <v>0</v>
      </c>
      <c r="O93" s="108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</row>
    <row r="94" spans="1:71" s="24" customFormat="1">
      <c r="A94" s="70"/>
      <c r="B94" s="68"/>
      <c r="C94" s="54"/>
      <c r="D94" s="55" t="s">
        <v>8</v>
      </c>
      <c r="E94" s="63">
        <f t="shared" si="18"/>
        <v>237342.7</v>
      </c>
      <c r="F94" s="63">
        <f t="shared" si="18"/>
        <v>237342.7</v>
      </c>
      <c r="G94" s="64">
        <f t="shared" si="19"/>
        <v>237342.7</v>
      </c>
      <c r="H94" s="64">
        <f t="shared" si="19"/>
        <v>237342.7</v>
      </c>
      <c r="I94" s="64">
        <f t="shared" si="19"/>
        <v>0</v>
      </c>
      <c r="J94" s="64">
        <f t="shared" si="19"/>
        <v>0</v>
      </c>
      <c r="K94" s="64">
        <f t="shared" si="19"/>
        <v>0</v>
      </c>
      <c r="L94" s="64">
        <f t="shared" si="19"/>
        <v>0</v>
      </c>
      <c r="M94" s="64">
        <f t="shared" si="19"/>
        <v>0</v>
      </c>
      <c r="N94" s="64">
        <f t="shared" si="19"/>
        <v>0</v>
      </c>
      <c r="O94" s="108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</row>
    <row r="95" spans="1:71" s="24" customFormat="1">
      <c r="A95" s="70"/>
      <c r="B95" s="68"/>
      <c r="C95" s="54"/>
      <c r="D95" s="62" t="s">
        <v>9</v>
      </c>
      <c r="E95" s="63">
        <f t="shared" si="18"/>
        <v>273568.60000000003</v>
      </c>
      <c r="F95" s="63">
        <f t="shared" si="18"/>
        <v>273568.60000000003</v>
      </c>
      <c r="G95" s="64">
        <f t="shared" si="19"/>
        <v>253939.40000000002</v>
      </c>
      <c r="H95" s="64">
        <f t="shared" si="19"/>
        <v>253939.40000000002</v>
      </c>
      <c r="I95" s="64">
        <f t="shared" si="19"/>
        <v>0</v>
      </c>
      <c r="J95" s="64">
        <f t="shared" si="19"/>
        <v>0</v>
      </c>
      <c r="K95" s="64">
        <f t="shared" si="19"/>
        <v>19629.2</v>
      </c>
      <c r="L95" s="64">
        <f t="shared" si="19"/>
        <v>19629.2</v>
      </c>
      <c r="M95" s="64">
        <f t="shared" si="19"/>
        <v>0</v>
      </c>
      <c r="N95" s="64">
        <f t="shared" si="19"/>
        <v>0</v>
      </c>
      <c r="O95" s="10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</row>
    <row r="96" spans="1:71" s="24" customFormat="1">
      <c r="A96" s="70"/>
      <c r="B96" s="68"/>
      <c r="C96" s="54"/>
      <c r="D96" s="62" t="s">
        <v>10</v>
      </c>
      <c r="E96" s="63">
        <f t="shared" si="18"/>
        <v>318327.62</v>
      </c>
      <c r="F96" s="63">
        <f t="shared" si="18"/>
        <v>64544.399999999994</v>
      </c>
      <c r="G96" s="64">
        <f t="shared" si="19"/>
        <v>318327.62</v>
      </c>
      <c r="H96" s="64">
        <f t="shared" si="19"/>
        <v>64544.399999999994</v>
      </c>
      <c r="I96" s="64">
        <f t="shared" si="19"/>
        <v>0</v>
      </c>
      <c r="J96" s="64">
        <f t="shared" si="19"/>
        <v>0</v>
      </c>
      <c r="K96" s="64">
        <f t="shared" si="19"/>
        <v>0</v>
      </c>
      <c r="L96" s="64">
        <f t="shared" si="19"/>
        <v>0</v>
      </c>
      <c r="M96" s="64">
        <f t="shared" si="19"/>
        <v>0</v>
      </c>
      <c r="N96" s="64">
        <f t="shared" si="19"/>
        <v>0</v>
      </c>
      <c r="O96" s="108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</row>
    <row r="97" spans="1:72" s="24" customFormat="1">
      <c r="A97" s="70"/>
      <c r="B97" s="68"/>
      <c r="C97" s="54"/>
      <c r="D97" s="62" t="s">
        <v>11</v>
      </c>
      <c r="E97" s="63">
        <f t="shared" si="18"/>
        <v>254665.59999999998</v>
      </c>
      <c r="F97" s="63">
        <f t="shared" si="18"/>
        <v>0</v>
      </c>
      <c r="G97" s="64">
        <f t="shared" si="19"/>
        <v>254665.59999999998</v>
      </c>
      <c r="H97" s="64">
        <f t="shared" si="19"/>
        <v>0</v>
      </c>
      <c r="I97" s="64">
        <f t="shared" si="19"/>
        <v>0</v>
      </c>
      <c r="J97" s="64">
        <f t="shared" si="19"/>
        <v>0</v>
      </c>
      <c r="K97" s="64">
        <f t="shared" si="19"/>
        <v>0</v>
      </c>
      <c r="L97" s="64">
        <f t="shared" si="19"/>
        <v>0</v>
      </c>
      <c r="M97" s="64">
        <f t="shared" si="19"/>
        <v>0</v>
      </c>
      <c r="N97" s="64">
        <f t="shared" si="19"/>
        <v>0</v>
      </c>
      <c r="O97" s="108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</row>
    <row r="98" spans="1:72" ht="15.75">
      <c r="A98" s="20" t="s">
        <v>22</v>
      </c>
      <c r="B98" s="89" t="s">
        <v>24</v>
      </c>
      <c r="C98" s="77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1"/>
    </row>
    <row r="99" spans="1:72" s="8" customFormat="1" ht="12.75">
      <c r="B99" s="80" t="s">
        <v>78</v>
      </c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3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1"/>
    </row>
    <row r="100" spans="1:72" s="9" customFormat="1" ht="18" customHeight="1">
      <c r="A100" s="69" t="s">
        <v>17</v>
      </c>
      <c r="B100" s="73" t="s">
        <v>56</v>
      </c>
      <c r="C100" s="44"/>
      <c r="D100" s="49" t="s">
        <v>6</v>
      </c>
      <c r="E100" s="33">
        <f>SUM(E101:E105)</f>
        <v>707571.60000000009</v>
      </c>
      <c r="F100" s="33">
        <f t="shared" ref="F100:N100" si="20">SUM(F101:F105)</f>
        <v>181393.30000000002</v>
      </c>
      <c r="G100" s="33">
        <f t="shared" si="20"/>
        <v>107777.60000000001</v>
      </c>
      <c r="H100" s="33">
        <f t="shared" si="20"/>
        <v>9366.2000000000007</v>
      </c>
      <c r="I100" s="33">
        <f t="shared" si="20"/>
        <v>0</v>
      </c>
      <c r="J100" s="33">
        <f t="shared" si="20"/>
        <v>0</v>
      </c>
      <c r="K100" s="33">
        <f t="shared" si="20"/>
        <v>572410</v>
      </c>
      <c r="L100" s="33">
        <f t="shared" si="20"/>
        <v>172027.1</v>
      </c>
      <c r="M100" s="33">
        <f t="shared" si="20"/>
        <v>27384</v>
      </c>
      <c r="N100" s="33">
        <f t="shared" si="20"/>
        <v>0</v>
      </c>
      <c r="O100" s="71" t="s">
        <v>59</v>
      </c>
    </row>
    <row r="101" spans="1:72" s="9" customFormat="1" ht="24.75" customHeight="1">
      <c r="A101" s="70"/>
      <c r="B101" s="74"/>
      <c r="C101" s="66"/>
      <c r="D101" s="42" t="s">
        <v>7</v>
      </c>
      <c r="E101" s="34">
        <v>114280</v>
      </c>
      <c r="F101" s="34">
        <v>114264.1</v>
      </c>
      <c r="G101" s="35">
        <v>4274.7</v>
      </c>
      <c r="H101" s="35">
        <v>4258.8</v>
      </c>
      <c r="I101" s="35">
        <v>0</v>
      </c>
      <c r="J101" s="35">
        <v>0</v>
      </c>
      <c r="K101" s="35">
        <v>110005.3</v>
      </c>
      <c r="L101" s="35">
        <v>110005.3</v>
      </c>
      <c r="M101" s="35">
        <v>0</v>
      </c>
      <c r="N101" s="35">
        <v>0</v>
      </c>
      <c r="O101" s="72"/>
    </row>
    <row r="102" spans="1:72" s="9" customFormat="1" ht="38.25">
      <c r="A102" s="70"/>
      <c r="B102" s="74"/>
      <c r="C102" s="50" t="s">
        <v>69</v>
      </c>
      <c r="D102" s="42" t="s">
        <v>8</v>
      </c>
      <c r="E102" s="34">
        <v>50480.6</v>
      </c>
      <c r="F102" s="34">
        <v>50480.6</v>
      </c>
      <c r="G102" s="35">
        <v>1230.4000000000001</v>
      </c>
      <c r="H102" s="35">
        <v>1230.4000000000001</v>
      </c>
      <c r="I102" s="35">
        <v>0</v>
      </c>
      <c r="J102" s="35">
        <v>0</v>
      </c>
      <c r="K102" s="35">
        <v>49250.2</v>
      </c>
      <c r="L102" s="35">
        <v>49250.2</v>
      </c>
      <c r="M102" s="35">
        <v>0</v>
      </c>
      <c r="N102" s="35">
        <v>0</v>
      </c>
      <c r="O102" s="72"/>
    </row>
    <row r="103" spans="1:72" s="9" customFormat="1">
      <c r="A103" s="70"/>
      <c r="B103" s="74"/>
      <c r="C103" s="66"/>
      <c r="D103" s="42" t="s">
        <v>9</v>
      </c>
      <c r="E103" s="34">
        <v>16648.599999999999</v>
      </c>
      <c r="F103" s="34">
        <v>16648.599999999999</v>
      </c>
      <c r="G103" s="35">
        <v>3877</v>
      </c>
      <c r="H103" s="35">
        <v>3877</v>
      </c>
      <c r="I103" s="35">
        <v>0</v>
      </c>
      <c r="J103" s="35">
        <v>0</v>
      </c>
      <c r="K103" s="35">
        <v>12771.6</v>
      </c>
      <c r="L103" s="35">
        <v>12771.6</v>
      </c>
      <c r="M103" s="35">
        <v>0</v>
      </c>
      <c r="N103" s="35">
        <v>0</v>
      </c>
      <c r="O103" s="72"/>
    </row>
    <row r="104" spans="1:72" s="9" customFormat="1">
      <c r="A104" s="70"/>
      <c r="B104" s="74"/>
      <c r="C104" s="66"/>
      <c r="D104" s="42" t="s">
        <v>10</v>
      </c>
      <c r="E104" s="34">
        <v>262324.40000000002</v>
      </c>
      <c r="F104" s="34">
        <v>0</v>
      </c>
      <c r="G104" s="35">
        <v>62414.3</v>
      </c>
      <c r="H104" s="35">
        <v>0</v>
      </c>
      <c r="I104" s="35">
        <v>0</v>
      </c>
      <c r="J104" s="35">
        <v>0</v>
      </c>
      <c r="K104" s="35">
        <v>199910.1</v>
      </c>
      <c r="L104" s="35">
        <v>0</v>
      </c>
      <c r="M104" s="35">
        <v>0</v>
      </c>
      <c r="N104" s="35">
        <v>0</v>
      </c>
      <c r="O104" s="72"/>
    </row>
    <row r="105" spans="1:72" s="9" customFormat="1">
      <c r="A105" s="70"/>
      <c r="B105" s="74"/>
      <c r="C105" s="66"/>
      <c r="D105" s="42" t="s">
        <v>11</v>
      </c>
      <c r="E105" s="34">
        <v>263838</v>
      </c>
      <c r="F105" s="34">
        <v>0</v>
      </c>
      <c r="G105" s="34">
        <v>35981.199999999997</v>
      </c>
      <c r="H105" s="34">
        <v>0</v>
      </c>
      <c r="I105" s="34">
        <v>0</v>
      </c>
      <c r="J105" s="34">
        <v>0</v>
      </c>
      <c r="K105" s="34">
        <v>200472.8</v>
      </c>
      <c r="L105" s="34">
        <v>0</v>
      </c>
      <c r="M105" s="34">
        <v>27384</v>
      </c>
      <c r="N105" s="34">
        <v>0</v>
      </c>
      <c r="O105" s="72"/>
    </row>
    <row r="106" spans="1:72" s="24" customFormat="1">
      <c r="A106" s="75"/>
      <c r="B106" s="79" t="s">
        <v>37</v>
      </c>
      <c r="C106" s="79"/>
      <c r="D106" s="60" t="s">
        <v>6</v>
      </c>
      <c r="E106" s="61">
        <f t="shared" ref="E106:E111" si="21">E100</f>
        <v>707571.60000000009</v>
      </c>
      <c r="F106" s="61">
        <f t="shared" ref="F106:N106" si="22">F100</f>
        <v>181393.30000000002</v>
      </c>
      <c r="G106" s="61">
        <f t="shared" si="22"/>
        <v>107777.60000000001</v>
      </c>
      <c r="H106" s="61">
        <f t="shared" si="22"/>
        <v>9366.2000000000007</v>
      </c>
      <c r="I106" s="61">
        <f t="shared" si="22"/>
        <v>0</v>
      </c>
      <c r="J106" s="61">
        <f t="shared" si="22"/>
        <v>0</v>
      </c>
      <c r="K106" s="61">
        <f t="shared" si="22"/>
        <v>572410</v>
      </c>
      <c r="L106" s="61">
        <f t="shared" si="22"/>
        <v>172027.1</v>
      </c>
      <c r="M106" s="61">
        <f t="shared" si="22"/>
        <v>27384</v>
      </c>
      <c r="N106" s="61">
        <f t="shared" si="22"/>
        <v>0</v>
      </c>
      <c r="O106" s="75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</row>
    <row r="107" spans="1:72" s="24" customFormat="1">
      <c r="A107" s="75"/>
      <c r="B107" s="79"/>
      <c r="C107" s="79"/>
      <c r="D107" s="62" t="s">
        <v>7</v>
      </c>
      <c r="E107" s="63">
        <f t="shared" si="21"/>
        <v>114280</v>
      </c>
      <c r="F107" s="63">
        <f t="shared" ref="F107:N107" si="23">F101</f>
        <v>114264.1</v>
      </c>
      <c r="G107" s="63">
        <f t="shared" si="23"/>
        <v>4274.7</v>
      </c>
      <c r="H107" s="63">
        <f t="shared" si="23"/>
        <v>4258.8</v>
      </c>
      <c r="I107" s="63">
        <f t="shared" si="23"/>
        <v>0</v>
      </c>
      <c r="J107" s="63">
        <f t="shared" si="23"/>
        <v>0</v>
      </c>
      <c r="K107" s="63">
        <f t="shared" si="23"/>
        <v>110005.3</v>
      </c>
      <c r="L107" s="63">
        <f t="shared" si="23"/>
        <v>110005.3</v>
      </c>
      <c r="M107" s="63">
        <f t="shared" si="23"/>
        <v>0</v>
      </c>
      <c r="N107" s="63">
        <f t="shared" si="23"/>
        <v>0</v>
      </c>
      <c r="O107" s="75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</row>
    <row r="108" spans="1:72" s="24" customFormat="1">
      <c r="A108" s="75"/>
      <c r="B108" s="79"/>
      <c r="C108" s="79"/>
      <c r="D108" s="62" t="s">
        <v>8</v>
      </c>
      <c r="E108" s="63">
        <f t="shared" si="21"/>
        <v>50480.6</v>
      </c>
      <c r="F108" s="63">
        <f t="shared" ref="F108:N108" si="24">F102</f>
        <v>50480.6</v>
      </c>
      <c r="G108" s="63">
        <f t="shared" si="24"/>
        <v>1230.4000000000001</v>
      </c>
      <c r="H108" s="63">
        <f t="shared" si="24"/>
        <v>1230.4000000000001</v>
      </c>
      <c r="I108" s="63">
        <f t="shared" si="24"/>
        <v>0</v>
      </c>
      <c r="J108" s="63">
        <f t="shared" si="24"/>
        <v>0</v>
      </c>
      <c r="K108" s="63">
        <f t="shared" si="24"/>
        <v>49250.2</v>
      </c>
      <c r="L108" s="63">
        <f t="shared" si="24"/>
        <v>49250.2</v>
      </c>
      <c r="M108" s="63">
        <f t="shared" si="24"/>
        <v>0</v>
      </c>
      <c r="N108" s="63">
        <f t="shared" si="24"/>
        <v>0</v>
      </c>
      <c r="O108" s="75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</row>
    <row r="109" spans="1:72" s="24" customFormat="1">
      <c r="A109" s="75"/>
      <c r="B109" s="79"/>
      <c r="C109" s="79"/>
      <c r="D109" s="62" t="s">
        <v>9</v>
      </c>
      <c r="E109" s="63">
        <f t="shared" si="21"/>
        <v>16648.599999999999</v>
      </c>
      <c r="F109" s="63">
        <f t="shared" ref="F109:N109" si="25">F103</f>
        <v>16648.599999999999</v>
      </c>
      <c r="G109" s="63">
        <f t="shared" si="25"/>
        <v>3877</v>
      </c>
      <c r="H109" s="63">
        <f t="shared" si="25"/>
        <v>3877</v>
      </c>
      <c r="I109" s="63">
        <f t="shared" si="25"/>
        <v>0</v>
      </c>
      <c r="J109" s="63">
        <f t="shared" si="25"/>
        <v>0</v>
      </c>
      <c r="K109" s="63">
        <f t="shared" si="25"/>
        <v>12771.6</v>
      </c>
      <c r="L109" s="63">
        <f t="shared" si="25"/>
        <v>12771.6</v>
      </c>
      <c r="M109" s="63">
        <f t="shared" si="25"/>
        <v>0</v>
      </c>
      <c r="N109" s="63">
        <f t="shared" si="25"/>
        <v>0</v>
      </c>
      <c r="O109" s="75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</row>
    <row r="110" spans="1:72" s="24" customFormat="1">
      <c r="A110" s="75"/>
      <c r="B110" s="79"/>
      <c r="C110" s="79"/>
      <c r="D110" s="62" t="s">
        <v>10</v>
      </c>
      <c r="E110" s="63">
        <f t="shared" si="21"/>
        <v>262324.40000000002</v>
      </c>
      <c r="F110" s="63">
        <f t="shared" ref="F110:N110" si="26">F104</f>
        <v>0</v>
      </c>
      <c r="G110" s="63">
        <f t="shared" si="26"/>
        <v>62414.3</v>
      </c>
      <c r="H110" s="63">
        <f t="shared" si="26"/>
        <v>0</v>
      </c>
      <c r="I110" s="63">
        <f t="shared" si="26"/>
        <v>0</v>
      </c>
      <c r="J110" s="63">
        <f t="shared" si="26"/>
        <v>0</v>
      </c>
      <c r="K110" s="63">
        <f t="shared" si="26"/>
        <v>199910.1</v>
      </c>
      <c r="L110" s="63">
        <f t="shared" si="26"/>
        <v>0</v>
      </c>
      <c r="M110" s="63">
        <f t="shared" si="26"/>
        <v>0</v>
      </c>
      <c r="N110" s="63">
        <f t="shared" si="26"/>
        <v>0</v>
      </c>
      <c r="O110" s="75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</row>
    <row r="111" spans="1:72" s="24" customFormat="1">
      <c r="A111" s="75"/>
      <c r="B111" s="79"/>
      <c r="C111" s="79"/>
      <c r="D111" s="62" t="s">
        <v>11</v>
      </c>
      <c r="E111" s="63">
        <f t="shared" si="21"/>
        <v>263838</v>
      </c>
      <c r="F111" s="63">
        <f t="shared" ref="F111:N111" si="27">F105</f>
        <v>0</v>
      </c>
      <c r="G111" s="63">
        <f t="shared" si="27"/>
        <v>35981.199999999997</v>
      </c>
      <c r="H111" s="63">
        <f t="shared" si="27"/>
        <v>0</v>
      </c>
      <c r="I111" s="63">
        <f t="shared" si="27"/>
        <v>0</v>
      </c>
      <c r="J111" s="63">
        <f t="shared" si="27"/>
        <v>0</v>
      </c>
      <c r="K111" s="63">
        <f t="shared" si="27"/>
        <v>200472.8</v>
      </c>
      <c r="L111" s="63">
        <f t="shared" si="27"/>
        <v>0</v>
      </c>
      <c r="M111" s="63">
        <f t="shared" si="27"/>
        <v>27384</v>
      </c>
      <c r="N111" s="63">
        <f t="shared" si="27"/>
        <v>0</v>
      </c>
      <c r="O111" s="75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</row>
    <row r="112" spans="1:72" ht="15.75">
      <c r="A112" s="43" t="s">
        <v>23</v>
      </c>
      <c r="B112" s="76" t="s">
        <v>55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8"/>
    </row>
    <row r="113" spans="1:72" s="8" customFormat="1" ht="12.75">
      <c r="B113" s="80" t="s">
        <v>79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3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1"/>
    </row>
    <row r="114" spans="1:72" s="9" customFormat="1" ht="12.75" customHeight="1">
      <c r="A114" s="69" t="s">
        <v>17</v>
      </c>
      <c r="B114" s="73" t="s">
        <v>49</v>
      </c>
      <c r="C114" s="44"/>
      <c r="D114" s="49" t="s">
        <v>6</v>
      </c>
      <c r="E114" s="33">
        <f>SUM(E115:E119)</f>
        <v>675093.63</v>
      </c>
      <c r="F114" s="33">
        <f t="shared" ref="F114:N114" si="28">SUM(F115:F119)</f>
        <v>259976.6</v>
      </c>
      <c r="G114" s="33">
        <f t="shared" si="28"/>
        <v>145659.33000000002</v>
      </c>
      <c r="H114" s="33">
        <f t="shared" si="28"/>
        <v>7891</v>
      </c>
      <c r="I114" s="33">
        <f t="shared" si="28"/>
        <v>155734.5</v>
      </c>
      <c r="J114" s="33">
        <f t="shared" si="28"/>
        <v>155734.5</v>
      </c>
      <c r="K114" s="33">
        <f t="shared" si="28"/>
        <v>373699.8</v>
      </c>
      <c r="L114" s="33">
        <f t="shared" si="28"/>
        <v>96351.1</v>
      </c>
      <c r="M114" s="33">
        <f t="shared" si="28"/>
        <v>0</v>
      </c>
      <c r="N114" s="33">
        <f t="shared" si="28"/>
        <v>0</v>
      </c>
      <c r="O114" s="71" t="s">
        <v>35</v>
      </c>
    </row>
    <row r="115" spans="1:72" s="9" customFormat="1" ht="12.75">
      <c r="A115" s="70"/>
      <c r="B115" s="74"/>
      <c r="C115" s="30"/>
      <c r="D115" s="51" t="s">
        <v>7</v>
      </c>
      <c r="E115" s="34">
        <v>201081.1</v>
      </c>
      <c r="F115" s="34">
        <v>201081.1</v>
      </c>
      <c r="G115" s="35">
        <v>1140.1000000000008</v>
      </c>
      <c r="H115" s="35">
        <v>1140.1000000000008</v>
      </c>
      <c r="I115" s="35">
        <v>155734.5</v>
      </c>
      <c r="J115" s="35">
        <v>155734.5</v>
      </c>
      <c r="K115" s="35">
        <v>44206.499999999993</v>
      </c>
      <c r="L115" s="35">
        <v>44206.499999999993</v>
      </c>
      <c r="M115" s="36">
        <v>0</v>
      </c>
      <c r="N115" s="35">
        <v>0</v>
      </c>
      <c r="O115" s="72"/>
    </row>
    <row r="116" spans="1:72" s="9" customFormat="1" ht="25.5">
      <c r="A116" s="70"/>
      <c r="B116" s="74"/>
      <c r="C116" s="30" t="s">
        <v>70</v>
      </c>
      <c r="D116" s="51" t="s">
        <v>8</v>
      </c>
      <c r="E116" s="34">
        <v>34024</v>
      </c>
      <c r="F116" s="34">
        <v>34024</v>
      </c>
      <c r="G116" s="35">
        <v>4364.7999999999993</v>
      </c>
      <c r="H116" s="35">
        <v>4364.7999999999993</v>
      </c>
      <c r="I116" s="35">
        <v>0</v>
      </c>
      <c r="J116" s="35">
        <v>0</v>
      </c>
      <c r="K116" s="35">
        <v>29659.200000000001</v>
      </c>
      <c r="L116" s="35">
        <v>29659.200000000001</v>
      </c>
      <c r="M116" s="36">
        <v>0</v>
      </c>
      <c r="N116" s="35">
        <v>0</v>
      </c>
      <c r="O116" s="72"/>
    </row>
    <row r="117" spans="1:72" s="9" customFormat="1" ht="12.75">
      <c r="A117" s="70"/>
      <c r="B117" s="74"/>
      <c r="C117" s="30"/>
      <c r="D117" s="51" t="s">
        <v>9</v>
      </c>
      <c r="E117" s="34">
        <v>24871.5</v>
      </c>
      <c r="F117" s="34">
        <v>24871.5</v>
      </c>
      <c r="G117" s="35">
        <v>2386.1</v>
      </c>
      <c r="H117" s="35">
        <v>2386.1</v>
      </c>
      <c r="I117" s="35">
        <v>0</v>
      </c>
      <c r="J117" s="35">
        <v>0</v>
      </c>
      <c r="K117" s="35">
        <v>22485.4</v>
      </c>
      <c r="L117" s="35">
        <v>22485.4</v>
      </c>
      <c r="M117" s="36">
        <v>0</v>
      </c>
      <c r="N117" s="35">
        <v>0</v>
      </c>
      <c r="O117" s="72"/>
    </row>
    <row r="118" spans="1:72" s="9" customFormat="1" ht="12.75">
      <c r="A118" s="70"/>
      <c r="B118" s="74"/>
      <c r="C118" s="30"/>
      <c r="D118" s="51" t="s">
        <v>10</v>
      </c>
      <c r="E118" s="34">
        <v>234986.52000000002</v>
      </c>
      <c r="F118" s="34">
        <v>0</v>
      </c>
      <c r="G118" s="35">
        <v>68712.52</v>
      </c>
      <c r="H118" s="35">
        <v>0</v>
      </c>
      <c r="I118" s="35">
        <v>0</v>
      </c>
      <c r="J118" s="35">
        <v>0</v>
      </c>
      <c r="K118" s="35">
        <v>166274</v>
      </c>
      <c r="L118" s="35">
        <v>0</v>
      </c>
      <c r="M118" s="36">
        <v>0</v>
      </c>
      <c r="N118" s="35">
        <v>0</v>
      </c>
      <c r="O118" s="72"/>
    </row>
    <row r="119" spans="1:72" s="9" customFormat="1" ht="12.75">
      <c r="A119" s="70"/>
      <c r="B119" s="74"/>
      <c r="C119" s="30"/>
      <c r="D119" s="51" t="s">
        <v>11</v>
      </c>
      <c r="E119" s="34">
        <v>180130.51</v>
      </c>
      <c r="F119" s="34">
        <v>0</v>
      </c>
      <c r="G119" s="35">
        <v>69055.81</v>
      </c>
      <c r="H119" s="35">
        <v>0</v>
      </c>
      <c r="I119" s="35">
        <v>0</v>
      </c>
      <c r="J119" s="35">
        <v>0</v>
      </c>
      <c r="K119" s="35">
        <v>111074.70000000001</v>
      </c>
      <c r="L119" s="35">
        <v>0</v>
      </c>
      <c r="M119" s="36">
        <v>0</v>
      </c>
      <c r="N119" s="35">
        <v>0</v>
      </c>
      <c r="O119" s="72"/>
    </row>
    <row r="120" spans="1:72" s="9" customFormat="1" ht="12.75" customHeight="1">
      <c r="A120" s="69" t="s">
        <v>30</v>
      </c>
      <c r="B120" s="73" t="s">
        <v>50</v>
      </c>
      <c r="C120" s="30"/>
      <c r="D120" s="6" t="s">
        <v>6</v>
      </c>
      <c r="E120" s="33">
        <f>SUM(E121:E125)</f>
        <v>29038.400000000001</v>
      </c>
      <c r="F120" s="33">
        <f t="shared" ref="F120:N120" si="29">SUM(F121:F125)</f>
        <v>0</v>
      </c>
      <c r="G120" s="33">
        <f t="shared" si="29"/>
        <v>29038.400000000001</v>
      </c>
      <c r="H120" s="33">
        <f t="shared" si="29"/>
        <v>0</v>
      </c>
      <c r="I120" s="33">
        <f t="shared" si="29"/>
        <v>0</v>
      </c>
      <c r="J120" s="33">
        <f t="shared" si="29"/>
        <v>0</v>
      </c>
      <c r="K120" s="33">
        <f t="shared" si="29"/>
        <v>0</v>
      </c>
      <c r="L120" s="33">
        <f t="shared" si="29"/>
        <v>0</v>
      </c>
      <c r="M120" s="33">
        <f t="shared" si="29"/>
        <v>0</v>
      </c>
      <c r="N120" s="33">
        <f t="shared" si="29"/>
        <v>0</v>
      </c>
      <c r="O120" s="71" t="s">
        <v>35</v>
      </c>
    </row>
    <row r="121" spans="1:72" s="9" customFormat="1" ht="12.75">
      <c r="A121" s="70"/>
      <c r="B121" s="74"/>
      <c r="C121" s="30"/>
      <c r="D121" s="10" t="s">
        <v>7</v>
      </c>
      <c r="E121" s="34">
        <v>0</v>
      </c>
      <c r="F121" s="34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72"/>
    </row>
    <row r="122" spans="1:72" s="9" customFormat="1" ht="12.75">
      <c r="A122" s="70"/>
      <c r="B122" s="74"/>
      <c r="C122" s="30"/>
      <c r="D122" s="10" t="s">
        <v>8</v>
      </c>
      <c r="E122" s="34">
        <v>0</v>
      </c>
      <c r="F122" s="34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72"/>
    </row>
    <row r="123" spans="1:72" s="9" customFormat="1" ht="12.75">
      <c r="A123" s="70"/>
      <c r="B123" s="74"/>
      <c r="C123" s="30"/>
      <c r="D123" s="10" t="s">
        <v>9</v>
      </c>
      <c r="E123" s="34">
        <v>0</v>
      </c>
      <c r="F123" s="34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72"/>
    </row>
    <row r="124" spans="1:72" s="9" customFormat="1" ht="12.75">
      <c r="A124" s="70"/>
      <c r="B124" s="74"/>
      <c r="C124" s="30"/>
      <c r="D124" s="10" t="s">
        <v>10</v>
      </c>
      <c r="E124" s="34">
        <v>0</v>
      </c>
      <c r="F124" s="34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72"/>
    </row>
    <row r="125" spans="1:72" s="9" customFormat="1" ht="12.75">
      <c r="A125" s="70"/>
      <c r="B125" s="74"/>
      <c r="C125" s="30"/>
      <c r="D125" s="10" t="s">
        <v>11</v>
      </c>
      <c r="E125" s="34">
        <v>29038.400000000001</v>
      </c>
      <c r="F125" s="34">
        <v>0</v>
      </c>
      <c r="G125" s="35">
        <v>29038.400000000001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72"/>
    </row>
    <row r="126" spans="1:72" s="24" customFormat="1" ht="15" customHeight="1">
      <c r="A126" s="69"/>
      <c r="B126" s="102" t="s">
        <v>38</v>
      </c>
      <c r="C126" s="102"/>
      <c r="D126" s="65" t="s">
        <v>6</v>
      </c>
      <c r="E126" s="61">
        <f t="shared" ref="E126:N126" si="30">SUM(E127:E131)</f>
        <v>704132.03</v>
      </c>
      <c r="F126" s="61">
        <f t="shared" si="30"/>
        <v>259976.6</v>
      </c>
      <c r="G126" s="61">
        <f t="shared" si="30"/>
        <v>174697.72999999998</v>
      </c>
      <c r="H126" s="61">
        <f t="shared" si="30"/>
        <v>7891</v>
      </c>
      <c r="I126" s="61">
        <f t="shared" si="30"/>
        <v>155734.5</v>
      </c>
      <c r="J126" s="61">
        <f t="shared" si="30"/>
        <v>155734.5</v>
      </c>
      <c r="K126" s="61">
        <f t="shared" si="30"/>
        <v>373699.8</v>
      </c>
      <c r="L126" s="61">
        <f t="shared" si="30"/>
        <v>96351.1</v>
      </c>
      <c r="M126" s="61">
        <f t="shared" si="30"/>
        <v>0</v>
      </c>
      <c r="N126" s="61">
        <f t="shared" si="30"/>
        <v>0</v>
      </c>
      <c r="O126" s="109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</row>
    <row r="127" spans="1:72" s="24" customFormat="1">
      <c r="A127" s="70"/>
      <c r="B127" s="103"/>
      <c r="C127" s="103"/>
      <c r="D127" s="55" t="s">
        <v>7</v>
      </c>
      <c r="E127" s="63">
        <f t="shared" ref="E127:N127" si="31">E115+E121</f>
        <v>201081.1</v>
      </c>
      <c r="F127" s="63">
        <f t="shared" si="31"/>
        <v>201081.1</v>
      </c>
      <c r="G127" s="63">
        <f t="shared" si="31"/>
        <v>1140.1000000000008</v>
      </c>
      <c r="H127" s="63">
        <f t="shared" si="31"/>
        <v>1140.1000000000008</v>
      </c>
      <c r="I127" s="63">
        <f t="shared" si="31"/>
        <v>155734.5</v>
      </c>
      <c r="J127" s="63">
        <f t="shared" si="31"/>
        <v>155734.5</v>
      </c>
      <c r="K127" s="63">
        <f t="shared" si="31"/>
        <v>44206.499999999993</v>
      </c>
      <c r="L127" s="63">
        <f t="shared" si="31"/>
        <v>44206.499999999993</v>
      </c>
      <c r="M127" s="63">
        <f t="shared" si="31"/>
        <v>0</v>
      </c>
      <c r="N127" s="63">
        <f t="shared" si="31"/>
        <v>0</v>
      </c>
      <c r="O127" s="110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</row>
    <row r="128" spans="1:72" s="24" customFormat="1">
      <c r="A128" s="70"/>
      <c r="B128" s="103"/>
      <c r="C128" s="103"/>
      <c r="D128" s="55" t="s">
        <v>8</v>
      </c>
      <c r="E128" s="63">
        <f t="shared" ref="E128:N128" si="32">E116+E122</f>
        <v>34024</v>
      </c>
      <c r="F128" s="63">
        <f t="shared" si="32"/>
        <v>34024</v>
      </c>
      <c r="G128" s="63">
        <f t="shared" si="32"/>
        <v>4364.7999999999993</v>
      </c>
      <c r="H128" s="63">
        <f t="shared" si="32"/>
        <v>4364.7999999999993</v>
      </c>
      <c r="I128" s="63">
        <f t="shared" si="32"/>
        <v>0</v>
      </c>
      <c r="J128" s="63">
        <f t="shared" si="32"/>
        <v>0</v>
      </c>
      <c r="K128" s="63">
        <f t="shared" si="32"/>
        <v>29659.200000000001</v>
      </c>
      <c r="L128" s="63">
        <f t="shared" si="32"/>
        <v>29659.200000000001</v>
      </c>
      <c r="M128" s="63">
        <f t="shared" si="32"/>
        <v>0</v>
      </c>
      <c r="N128" s="63">
        <f t="shared" si="32"/>
        <v>0</v>
      </c>
      <c r="O128" s="110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</row>
    <row r="129" spans="1:71" s="24" customFormat="1">
      <c r="A129" s="70"/>
      <c r="B129" s="103"/>
      <c r="C129" s="103"/>
      <c r="D129" s="55" t="s">
        <v>9</v>
      </c>
      <c r="E129" s="63">
        <f t="shared" ref="E129:N129" si="33">E117+E123</f>
        <v>24871.5</v>
      </c>
      <c r="F129" s="63">
        <f t="shared" si="33"/>
        <v>24871.5</v>
      </c>
      <c r="G129" s="63">
        <f t="shared" si="33"/>
        <v>2386.1</v>
      </c>
      <c r="H129" s="63">
        <f t="shared" si="33"/>
        <v>2386.1</v>
      </c>
      <c r="I129" s="63">
        <f t="shared" si="33"/>
        <v>0</v>
      </c>
      <c r="J129" s="63">
        <f t="shared" si="33"/>
        <v>0</v>
      </c>
      <c r="K129" s="63">
        <f t="shared" si="33"/>
        <v>22485.4</v>
      </c>
      <c r="L129" s="63">
        <f t="shared" si="33"/>
        <v>22485.4</v>
      </c>
      <c r="M129" s="63">
        <f t="shared" si="33"/>
        <v>0</v>
      </c>
      <c r="N129" s="63">
        <f t="shared" si="33"/>
        <v>0</v>
      </c>
      <c r="O129" s="110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</row>
    <row r="130" spans="1:71" s="24" customFormat="1">
      <c r="A130" s="70"/>
      <c r="B130" s="103"/>
      <c r="C130" s="103"/>
      <c r="D130" s="55" t="s">
        <v>10</v>
      </c>
      <c r="E130" s="63">
        <f t="shared" ref="E130:N130" si="34">E118+E124</f>
        <v>234986.52000000002</v>
      </c>
      <c r="F130" s="63">
        <f t="shared" si="34"/>
        <v>0</v>
      </c>
      <c r="G130" s="63">
        <f t="shared" si="34"/>
        <v>68712.52</v>
      </c>
      <c r="H130" s="63">
        <f t="shared" si="34"/>
        <v>0</v>
      </c>
      <c r="I130" s="63">
        <f t="shared" si="34"/>
        <v>0</v>
      </c>
      <c r="J130" s="63">
        <f t="shared" si="34"/>
        <v>0</v>
      </c>
      <c r="K130" s="63">
        <f t="shared" si="34"/>
        <v>166274</v>
      </c>
      <c r="L130" s="63">
        <f t="shared" si="34"/>
        <v>0</v>
      </c>
      <c r="M130" s="63">
        <f t="shared" si="34"/>
        <v>0</v>
      </c>
      <c r="N130" s="63">
        <f t="shared" si="34"/>
        <v>0</v>
      </c>
      <c r="O130" s="110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</row>
    <row r="131" spans="1:71" s="24" customFormat="1">
      <c r="A131" s="70"/>
      <c r="B131" s="103"/>
      <c r="C131" s="103"/>
      <c r="D131" s="62" t="s">
        <v>11</v>
      </c>
      <c r="E131" s="63">
        <f t="shared" ref="E131:N131" si="35">E119+E125</f>
        <v>209168.91</v>
      </c>
      <c r="F131" s="63">
        <f t="shared" si="35"/>
        <v>0</v>
      </c>
      <c r="G131" s="63">
        <f t="shared" si="35"/>
        <v>98094.209999999992</v>
      </c>
      <c r="H131" s="63">
        <f t="shared" si="35"/>
        <v>0</v>
      </c>
      <c r="I131" s="63">
        <f t="shared" si="35"/>
        <v>0</v>
      </c>
      <c r="J131" s="63">
        <f t="shared" si="35"/>
        <v>0</v>
      </c>
      <c r="K131" s="63">
        <f t="shared" si="35"/>
        <v>111074.70000000001</v>
      </c>
      <c r="L131" s="63">
        <f t="shared" si="35"/>
        <v>0</v>
      </c>
      <c r="M131" s="63">
        <f t="shared" si="35"/>
        <v>0</v>
      </c>
      <c r="N131" s="63">
        <f t="shared" si="35"/>
        <v>0</v>
      </c>
      <c r="O131" s="110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</row>
    <row r="132" spans="1:71" s="26" customFormat="1" ht="15" customHeight="1">
      <c r="A132" s="75"/>
      <c r="B132" s="79" t="s">
        <v>26</v>
      </c>
      <c r="C132" s="79"/>
      <c r="D132" s="60" t="s">
        <v>6</v>
      </c>
      <c r="E132" s="61">
        <f t="shared" ref="E132:N132" si="36">SUM(E133:E137)</f>
        <v>3482317.1500000004</v>
      </c>
      <c r="F132" s="61">
        <f t="shared" si="36"/>
        <v>1555084.8999999997</v>
      </c>
      <c r="G132" s="61">
        <f t="shared" si="36"/>
        <v>2319319.85</v>
      </c>
      <c r="H132" s="61">
        <f t="shared" si="36"/>
        <v>1097203.2</v>
      </c>
      <c r="I132" s="61">
        <f t="shared" si="36"/>
        <v>155734.5</v>
      </c>
      <c r="J132" s="61">
        <f t="shared" si="36"/>
        <v>155734.5</v>
      </c>
      <c r="K132" s="61">
        <f t="shared" si="36"/>
        <v>979878.8</v>
      </c>
      <c r="L132" s="61">
        <f t="shared" si="36"/>
        <v>302147.20000000001</v>
      </c>
      <c r="M132" s="61">
        <f t="shared" si="36"/>
        <v>27384</v>
      </c>
      <c r="N132" s="61">
        <f t="shared" si="36"/>
        <v>0</v>
      </c>
      <c r="O132" s="84"/>
      <c r="P132" s="28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</row>
    <row r="133" spans="1:71" s="26" customFormat="1">
      <c r="A133" s="75"/>
      <c r="B133" s="79"/>
      <c r="C133" s="79"/>
      <c r="D133" s="62" t="s">
        <v>7</v>
      </c>
      <c r="E133" s="63">
        <f t="shared" ref="E133:F137" si="37">G133+I133+K133+M133</f>
        <v>565438</v>
      </c>
      <c r="F133" s="63">
        <f t="shared" si="37"/>
        <v>490376.39999999991</v>
      </c>
      <c r="G133" s="63">
        <f t="shared" ref="G133:N137" si="38">G29+G67+G93+G101+G127</f>
        <v>250023.30000000002</v>
      </c>
      <c r="H133" s="63">
        <f t="shared" si="38"/>
        <v>174961.69999999998</v>
      </c>
      <c r="I133" s="63">
        <f t="shared" si="38"/>
        <v>155734.5</v>
      </c>
      <c r="J133" s="63">
        <f t="shared" si="38"/>
        <v>155734.5</v>
      </c>
      <c r="K133" s="63">
        <f t="shared" si="38"/>
        <v>159680.19999999998</v>
      </c>
      <c r="L133" s="63">
        <f t="shared" si="38"/>
        <v>159680.19999999998</v>
      </c>
      <c r="M133" s="63">
        <f t="shared" si="38"/>
        <v>0</v>
      </c>
      <c r="N133" s="63">
        <f t="shared" si="38"/>
        <v>0</v>
      </c>
      <c r="O133" s="84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</row>
    <row r="134" spans="1:71" s="26" customFormat="1">
      <c r="A134" s="75"/>
      <c r="B134" s="79"/>
      <c r="C134" s="79"/>
      <c r="D134" s="62" t="s">
        <v>8</v>
      </c>
      <c r="E134" s="63">
        <f t="shared" si="37"/>
        <v>494639.7</v>
      </c>
      <c r="F134" s="63">
        <f t="shared" si="37"/>
        <v>416995.6</v>
      </c>
      <c r="G134" s="63">
        <f t="shared" si="38"/>
        <v>412058.9</v>
      </c>
      <c r="H134" s="63">
        <f t="shared" si="38"/>
        <v>334414.8</v>
      </c>
      <c r="I134" s="63">
        <f t="shared" si="38"/>
        <v>0</v>
      </c>
      <c r="J134" s="63">
        <f t="shared" si="38"/>
        <v>0</v>
      </c>
      <c r="K134" s="63">
        <f t="shared" si="38"/>
        <v>82580.800000000003</v>
      </c>
      <c r="L134" s="63">
        <f t="shared" si="38"/>
        <v>82580.800000000003</v>
      </c>
      <c r="M134" s="63">
        <f t="shared" si="38"/>
        <v>0</v>
      </c>
      <c r="N134" s="63">
        <f t="shared" si="38"/>
        <v>0</v>
      </c>
      <c r="O134" s="84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</row>
    <row r="135" spans="1:71" s="26" customFormat="1">
      <c r="A135" s="75"/>
      <c r="B135" s="79"/>
      <c r="C135" s="79"/>
      <c r="D135" s="62" t="s">
        <v>9</v>
      </c>
      <c r="E135" s="63">
        <f t="shared" si="37"/>
        <v>502791.10000000003</v>
      </c>
      <c r="F135" s="63">
        <f t="shared" si="37"/>
        <v>406794.10000000003</v>
      </c>
      <c r="G135" s="63">
        <f t="shared" si="38"/>
        <v>442904.9</v>
      </c>
      <c r="H135" s="63">
        <f t="shared" si="38"/>
        <v>346907.9</v>
      </c>
      <c r="I135" s="63">
        <f t="shared" si="38"/>
        <v>0</v>
      </c>
      <c r="J135" s="63">
        <f t="shared" si="38"/>
        <v>0</v>
      </c>
      <c r="K135" s="63">
        <f t="shared" si="38"/>
        <v>59886.200000000004</v>
      </c>
      <c r="L135" s="63">
        <f t="shared" si="38"/>
        <v>59886.200000000004</v>
      </c>
      <c r="M135" s="63">
        <f t="shared" si="38"/>
        <v>0</v>
      </c>
      <c r="N135" s="63">
        <f t="shared" si="38"/>
        <v>0</v>
      </c>
      <c r="O135" s="84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</row>
    <row r="136" spans="1:71" s="26" customFormat="1">
      <c r="A136" s="75"/>
      <c r="B136" s="79"/>
      <c r="C136" s="79"/>
      <c r="D136" s="62" t="s">
        <v>10</v>
      </c>
      <c r="E136" s="63">
        <f t="shared" si="37"/>
        <v>999063.94000000006</v>
      </c>
      <c r="F136" s="63">
        <f t="shared" si="37"/>
        <v>152731.59999999998</v>
      </c>
      <c r="G136" s="63">
        <f t="shared" si="38"/>
        <v>632879.84000000008</v>
      </c>
      <c r="H136" s="63">
        <f t="shared" si="38"/>
        <v>152731.59999999998</v>
      </c>
      <c r="I136" s="63">
        <f t="shared" si="38"/>
        <v>0</v>
      </c>
      <c r="J136" s="63">
        <f t="shared" si="38"/>
        <v>0</v>
      </c>
      <c r="K136" s="63">
        <f t="shared" si="38"/>
        <v>366184.1</v>
      </c>
      <c r="L136" s="63">
        <f t="shared" si="38"/>
        <v>0</v>
      </c>
      <c r="M136" s="63">
        <f t="shared" si="38"/>
        <v>0</v>
      </c>
      <c r="N136" s="63">
        <f t="shared" si="38"/>
        <v>0</v>
      </c>
      <c r="O136" s="84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</row>
    <row r="137" spans="1:71" s="26" customFormat="1">
      <c r="A137" s="75"/>
      <c r="B137" s="79"/>
      <c r="C137" s="79"/>
      <c r="D137" s="62" t="s">
        <v>11</v>
      </c>
      <c r="E137" s="63">
        <f t="shared" si="37"/>
        <v>920384.40999999992</v>
      </c>
      <c r="F137" s="63">
        <f t="shared" si="37"/>
        <v>88187.199999999997</v>
      </c>
      <c r="G137" s="63">
        <f t="shared" si="38"/>
        <v>581452.90999999992</v>
      </c>
      <c r="H137" s="63">
        <f t="shared" si="38"/>
        <v>88187.199999999997</v>
      </c>
      <c r="I137" s="63">
        <f t="shared" si="38"/>
        <v>0</v>
      </c>
      <c r="J137" s="63">
        <f t="shared" si="38"/>
        <v>0</v>
      </c>
      <c r="K137" s="63">
        <f t="shared" si="38"/>
        <v>311547.5</v>
      </c>
      <c r="L137" s="63">
        <f t="shared" si="38"/>
        <v>0</v>
      </c>
      <c r="M137" s="63">
        <f t="shared" si="38"/>
        <v>27384</v>
      </c>
      <c r="N137" s="63">
        <f t="shared" si="38"/>
        <v>0</v>
      </c>
      <c r="O137" s="84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</row>
    <row r="138" spans="1:71">
      <c r="A138" s="85" t="s">
        <v>27</v>
      </c>
      <c r="B138" s="86"/>
      <c r="C138" s="87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8"/>
    </row>
    <row r="139" spans="1:71">
      <c r="G139" s="19"/>
    </row>
    <row r="140" spans="1:71">
      <c r="G140" s="19"/>
    </row>
    <row r="142" spans="1:71">
      <c r="G142" s="19"/>
    </row>
  </sheetData>
  <mergeCells count="88">
    <mergeCell ref="C126:C131"/>
    <mergeCell ref="B126:B131"/>
    <mergeCell ref="A126:A131"/>
    <mergeCell ref="O126:O131"/>
    <mergeCell ref="B60:B65"/>
    <mergeCell ref="A60:A65"/>
    <mergeCell ref="O60:O65"/>
    <mergeCell ref="A86:A91"/>
    <mergeCell ref="O92:O97"/>
    <mergeCell ref="O114:O119"/>
    <mergeCell ref="B114:B119"/>
    <mergeCell ref="A100:A105"/>
    <mergeCell ref="A114:A119"/>
    <mergeCell ref="O36:O41"/>
    <mergeCell ref="A16:A21"/>
    <mergeCell ref="O16:O21"/>
    <mergeCell ref="B22:B27"/>
    <mergeCell ref="A22:A27"/>
    <mergeCell ref="B120:B125"/>
    <mergeCell ref="A120:A125"/>
    <mergeCell ref="O120:O125"/>
    <mergeCell ref="A54:A59"/>
    <mergeCell ref="O54:O59"/>
    <mergeCell ref="B74:B79"/>
    <mergeCell ref="O74:O79"/>
    <mergeCell ref="B48:B53"/>
    <mergeCell ref="O48:O53"/>
    <mergeCell ref="B54:B59"/>
    <mergeCell ref="A10:A15"/>
    <mergeCell ref="A28:A33"/>
    <mergeCell ref="O28:O33"/>
    <mergeCell ref="B36:B41"/>
    <mergeCell ref="A36:A41"/>
    <mergeCell ref="B9:O9"/>
    <mergeCell ref="B10:B15"/>
    <mergeCell ref="B28:B33"/>
    <mergeCell ref="B42:B47"/>
    <mergeCell ref="O42:O47"/>
    <mergeCell ref="O10:O15"/>
    <mergeCell ref="B16:B21"/>
    <mergeCell ref="B34:O34"/>
    <mergeCell ref="B35:O35"/>
    <mergeCell ref="O22:O27"/>
    <mergeCell ref="B8:O8"/>
    <mergeCell ref="K1:O1"/>
    <mergeCell ref="D2:N2"/>
    <mergeCell ref="G5:H5"/>
    <mergeCell ref="O4:O6"/>
    <mergeCell ref="K5:L5"/>
    <mergeCell ref="G4:N4"/>
    <mergeCell ref="I5:J5"/>
    <mergeCell ref="M5:N5"/>
    <mergeCell ref="A4:A6"/>
    <mergeCell ref="B4:B6"/>
    <mergeCell ref="D4:D6"/>
    <mergeCell ref="E4:F5"/>
    <mergeCell ref="C4:C6"/>
    <mergeCell ref="B7:O7"/>
    <mergeCell ref="A138:O138"/>
    <mergeCell ref="B72:O72"/>
    <mergeCell ref="B98:O98"/>
    <mergeCell ref="B73:O73"/>
    <mergeCell ref="B113:O113"/>
    <mergeCell ref="O80:O85"/>
    <mergeCell ref="B80:B85"/>
    <mergeCell ref="A80:A85"/>
    <mergeCell ref="O86:O91"/>
    <mergeCell ref="B86:B91"/>
    <mergeCell ref="B99:O99"/>
    <mergeCell ref="C132:C137"/>
    <mergeCell ref="B132:B137"/>
    <mergeCell ref="O132:O137"/>
    <mergeCell ref="A42:A47"/>
    <mergeCell ref="A48:A53"/>
    <mergeCell ref="A66:A71"/>
    <mergeCell ref="A74:A79"/>
    <mergeCell ref="B66:B71"/>
    <mergeCell ref="O66:O71"/>
    <mergeCell ref="B92:B97"/>
    <mergeCell ref="A92:A97"/>
    <mergeCell ref="O100:O105"/>
    <mergeCell ref="B100:B105"/>
    <mergeCell ref="A132:A137"/>
    <mergeCell ref="B112:O112"/>
    <mergeCell ref="O106:O111"/>
    <mergeCell ref="C106:C111"/>
    <mergeCell ref="B106:B111"/>
    <mergeCell ref="A106:A111"/>
  </mergeCells>
  <phoneticPr fontId="10" type="noConversion"/>
  <pageMargins left="0.31496062992125984" right="0.39370078740157483" top="0.35433070866141736" bottom="0.31496062992125984" header="0.31496062992125984" footer="0.31496062992125984"/>
  <pageSetup paperSize="9" scale="73" fitToHeight="0" orientation="landscape" r:id="rId1"/>
  <rowBreaks count="2" manualBreakCount="2">
    <brk id="49" max="14" man="1"/>
    <brk id="9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vitkovskaya</cp:lastModifiedBy>
  <cp:lastPrinted>2017-12-07T02:55:04Z</cp:lastPrinted>
  <dcterms:created xsi:type="dcterms:W3CDTF">2014-08-20T07:30:27Z</dcterms:created>
  <dcterms:modified xsi:type="dcterms:W3CDTF">2017-12-07T02:55:50Z</dcterms:modified>
</cp:coreProperties>
</file>