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'Лист3'!$7:$11</definedName>
    <definedName name="_xlnm.Print_Area" localSheetId="0">'Лист3'!$A$1:$Q$26</definedName>
  </definedNames>
  <calcPr fullCalcOnLoad="1"/>
</workbook>
</file>

<file path=xl/sharedStrings.xml><?xml version="1.0" encoding="utf-8"?>
<sst xmlns="http://schemas.openxmlformats.org/spreadsheetml/2006/main" count="94" uniqueCount="54">
  <si>
    <t>№ п/п</t>
  </si>
  <si>
    <t>Наименование объекта капитального строительства</t>
  </si>
  <si>
    <t>Направление инвестирования</t>
  </si>
  <si>
    <t>Наименование главного распорядителя</t>
  </si>
  <si>
    <t>Наименование заказчика</t>
  </si>
  <si>
    <t>Срок ввода в эксплуатацию объекта капитального строительства</t>
  </si>
  <si>
    <t>ИТОГО</t>
  </si>
  <si>
    <t>Распределение сметной стоимости объекта капитального строительства по годам реализации инвестиционного проекта
(тыс. руб.)</t>
  </si>
  <si>
    <t>Сметная стоимость объекта капитального строительства 
(тыс. руб.)</t>
  </si>
  <si>
    <t xml:space="preserve">Мощность объекта капитального строительства, подлежащая вводу </t>
  </si>
  <si>
    <t>Департамент капитального строительства</t>
  </si>
  <si>
    <t>2015 год</t>
  </si>
  <si>
    <t>2016 год</t>
  </si>
  <si>
    <t xml:space="preserve"> -</t>
  </si>
  <si>
    <t>9</t>
  </si>
  <si>
    <t>10</t>
  </si>
  <si>
    <t>12</t>
  </si>
  <si>
    <t>11</t>
  </si>
  <si>
    <t>2017 год</t>
  </si>
  <si>
    <t>Берегоукрепление вдоль улицы                         Б. Хмельницкого в г. Томске (пос. Степановка)</t>
  </si>
  <si>
    <t xml:space="preserve">Берегоукрепление правого берега Томи в г. Томске (от Коммунального моста до Лагерного сада) </t>
  </si>
  <si>
    <t>Распределение общего (предельного) объема предоставляемых инвестиций по годам реализации инвестиционного проекта
(тыс. руб.)</t>
  </si>
  <si>
    <t>Проектно-изыскательские работы</t>
  </si>
  <si>
    <t>Приложение 4</t>
  </si>
  <si>
    <t>Защита территорий в г. Томске на правом берегу р. Томи от коммунального моста до устья р.Ушайки от негативного воздействия вод (проектно-изыскательские работы)  в рамках государственной программы "Воспроизводство и использование природных ресурсов Томской области в 2013-2020 годах"</t>
  </si>
  <si>
    <t>Предпроектная разработка вариантов внешнего энергосбережения (водо-, тепло-, газо, электроснабжения и водоотведения) проектируемой территории "Томские набережные" до 2030 года с учетом развития южной и центральной частей города Томска) (в рамках государственной программы "Воспроизводство и использование природных ресурсов Томской области в 2013-2020 годах"</t>
  </si>
  <si>
    <t>-</t>
  </si>
  <si>
    <t>Защита территорий г. Томска на правом берегу р. Томи от коммунального моста до устья р. Ушайки от негативного воздействия вод (ПИР) в рамках государственной программы  "Воспроизводство и использование  природных ресурсов Томской области"</t>
  </si>
  <si>
    <t xml:space="preserve">Софинансирование по объекту "Аварийные противооползневые мероприятия на правом берегу реки Томи в г. Томске" </t>
  </si>
  <si>
    <t>СМР</t>
  </si>
  <si>
    <t>2018 год</t>
  </si>
  <si>
    <t>13</t>
  </si>
  <si>
    <t>Строительный контроль</t>
  </si>
  <si>
    <t>580 м.</t>
  </si>
  <si>
    <t>2019 г.</t>
  </si>
  <si>
    <t>Аварийные противооползневые мероприятия на правом берегу реки Томи в г. Томске</t>
  </si>
  <si>
    <t>Разработка проектной и рабочей документации, инженерно-геодезические изыскания, топографо-геодезические работы, визуальное обследование</t>
  </si>
  <si>
    <t>Софинансирование по объекту "Защита территорий  г. Томска на правом берегу р. Томи от коммунального моста до устья р. Ушайки от негативного воздействия вод (ПИР)"</t>
  </si>
  <si>
    <t>Разработка проектной и рабочей документации, топографическая съемка</t>
  </si>
  <si>
    <t>Инженерно-геодезические изыскания по объекту</t>
  </si>
  <si>
    <t xml:space="preserve">          -</t>
  </si>
  <si>
    <t>Предпроектная разработка вариантов внешнего энергосбережения</t>
  </si>
  <si>
    <t>1506 м.</t>
  </si>
  <si>
    <t>Общий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t>
  </si>
  <si>
    <t>Cтроительный контроль и авторский надзор</t>
  </si>
  <si>
    <t>Строительство ледозащитного сооружения в д. Эушта г.Томска для защиты жилых домов в период паводка (решение судов)</t>
  </si>
  <si>
    <t>проектно-изыскательские работы</t>
  </si>
  <si>
    <t>инженерно-геодезические изыскания по объекту</t>
  </si>
  <si>
    <t xml:space="preserve"> выполнение дополнительных инженерных изысканий</t>
  </si>
  <si>
    <t>выполнение работ по разработке проекта планировки территории и проекта межевания территории, ограниченной р. Томь, Московский тракт, пер. Озерный, ул. А. Иванова, ул. Эуштинская, пер. Буяновский, ул. М. Джалиля, ул. Трифонова, ул. Горького, ул. А. Беленца, пр. Ленина, р. Ушайка в городе Томске по объекту</t>
  </si>
  <si>
    <t>работы по обследованию и инженерным изысканиям</t>
  </si>
  <si>
    <t>строительно-монтажные работы</t>
  </si>
  <si>
    <t xml:space="preserve">к подпрограмме "Инженерная защита территорий на 2015-2019 годы" </t>
  </si>
  <si>
    <t xml:space="preserve">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 
включенные в подпрограмму  «Инженерная защита территорий на 2015-2019 годы»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</si>
</sst>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
    <numFmt numFmtId="194" formatCode="#,##0.0000"/>
    <numFmt numFmtId="195" formatCode="#,##0.000"/>
    <numFmt numFmtId="196" formatCode="#,##0.00_р_."/>
  </numFmts>
  <fonts count="21">
    <font>
      <sz val="10"/>
      <name val="Arial"/>
      <family val="0"/>
    </font>
    <font>
      <sz val="11"/>
      <name val="Times New Roman"/>
      <family val="1"/>
    </font>
    <font>
      <b/>
      <sz val="11"/>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thin"/>
      <right style="medium"/>
      <top style="thin"/>
      <bottom>
        <color indexed="63"/>
      </botto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medium"/>
      <bottom style="thin"/>
    </border>
    <border>
      <left style="thin"/>
      <right style="medium"/>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color indexed="63"/>
      </top>
      <bottom style="medium"/>
    </border>
    <border>
      <left style="medium"/>
      <right>
        <color indexed="63"/>
      </right>
      <top>
        <color indexed="63"/>
      </top>
      <bottom style="medium"/>
    </border>
    <border>
      <left style="thin"/>
      <right style="medium"/>
      <top>
        <color indexed="63"/>
      </top>
      <bottom style="medium"/>
    </border>
    <border>
      <left style="medium"/>
      <right style="thin"/>
      <top>
        <color indexed="63"/>
      </top>
      <bottom>
        <color indexed="63"/>
      </bottom>
    </border>
    <border>
      <left style="thin"/>
      <right style="thin"/>
      <top style="medium"/>
      <bottom style="thin"/>
    </border>
    <border>
      <left style="medium"/>
      <right style="medium"/>
      <top style="medium"/>
      <bottom style="thin"/>
    </border>
    <border>
      <left>
        <color indexed="63"/>
      </left>
      <right>
        <color indexed="63"/>
      </right>
      <top style="medium"/>
      <bottom>
        <color indexed="63"/>
      </bottom>
    </border>
    <border>
      <left style="thin"/>
      <right>
        <color indexed="63"/>
      </right>
      <top style="medium"/>
      <bottom>
        <color indexed="63"/>
      </bottom>
    </border>
    <border>
      <left style="medium"/>
      <right style="medium"/>
      <top style="medium"/>
      <bottom style="medium"/>
    </border>
    <border>
      <left style="medium"/>
      <right style="medium"/>
      <top>
        <color indexed="63"/>
      </top>
      <bottom>
        <color indexed="63"/>
      </bottom>
    </border>
    <border>
      <left style="medium"/>
      <right style="thin"/>
      <top style="medium"/>
      <bottom>
        <color indexed="63"/>
      </bottom>
    </border>
    <border>
      <left style="thin"/>
      <right style="thin"/>
      <top>
        <color indexed="63"/>
      </top>
      <bottom style="medium"/>
    </border>
    <border>
      <left style="medium"/>
      <right style="medium"/>
      <top>
        <color indexed="63"/>
      </top>
      <bottom style="medium"/>
    </border>
    <border>
      <left>
        <color indexed="63"/>
      </left>
      <right>
        <color indexed="63"/>
      </right>
      <top style="medium"/>
      <bottom style="thin"/>
    </border>
    <border>
      <left style="thin"/>
      <right style="thin"/>
      <top>
        <color indexed="63"/>
      </top>
      <bottom style="thin"/>
    </border>
    <border>
      <left style="medium"/>
      <right style="medium"/>
      <top style="thin"/>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color indexed="63"/>
      </left>
      <right>
        <color indexed="63"/>
      </right>
      <top style="thin"/>
      <bottom style="thin"/>
    </border>
    <border>
      <left style="medium"/>
      <right style="medium"/>
      <top style="thin"/>
      <bottom style="medium"/>
    </border>
    <border>
      <left>
        <color indexed="63"/>
      </left>
      <right>
        <color indexed="63"/>
      </right>
      <top>
        <color indexed="63"/>
      </top>
      <bottom style="medium"/>
    </border>
    <border>
      <left style="thin"/>
      <right style="medium"/>
      <top>
        <color indexed="63"/>
      </top>
      <bottom>
        <color indexed="63"/>
      </bottom>
    </border>
    <border>
      <left style="medium"/>
      <right style="thin"/>
      <top>
        <color indexed="63"/>
      </top>
      <bottom style="medium"/>
    </border>
    <border>
      <left style="medium"/>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0" fillId="4" borderId="0" applyNumberFormat="0" applyBorder="0" applyAlignment="0" applyProtection="0"/>
  </cellStyleXfs>
  <cellXfs count="113">
    <xf numFmtId="0" fontId="0" fillId="0" borderId="0" xfId="0" applyAlignment="1">
      <alignment/>
    </xf>
    <xf numFmtId="4" fontId="1" fillId="0" borderId="0" xfId="0" applyNumberFormat="1" applyFont="1" applyFill="1" applyAlignment="1">
      <alignment/>
    </xf>
    <xf numFmtId="4" fontId="3" fillId="0" borderId="0" xfId="0" applyNumberFormat="1" applyFont="1" applyFill="1"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20" xfId="0" applyFont="1" applyFill="1" applyBorder="1" applyAlignment="1">
      <alignment vertical="center" wrapText="1"/>
    </xf>
    <xf numFmtId="0" fontId="1" fillId="0" borderId="20" xfId="0"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22" xfId="0" applyNumberFormat="1" applyFont="1" applyFill="1" applyBorder="1" applyAlignment="1">
      <alignment horizontal="center" vertical="center" wrapText="1"/>
    </xf>
    <xf numFmtId="193" fontId="1" fillId="0" borderId="23" xfId="0" applyNumberFormat="1" applyFont="1" applyFill="1" applyBorder="1" applyAlignment="1">
      <alignment horizontal="center" vertical="center" wrapText="1"/>
    </xf>
    <xf numFmtId="193" fontId="1" fillId="0" borderId="24" xfId="0" applyNumberFormat="1" applyFont="1" applyFill="1" applyBorder="1" applyAlignment="1">
      <alignment horizontal="center" vertical="center" wrapText="1"/>
    </xf>
    <xf numFmtId="0" fontId="1" fillId="0" borderId="25" xfId="0" applyFont="1" applyFill="1" applyBorder="1" applyAlignment="1">
      <alignment vertical="center" wrapText="1"/>
    </xf>
    <xf numFmtId="193" fontId="1" fillId="0" borderId="26" xfId="0" applyNumberFormat="1" applyFont="1" applyFill="1" applyBorder="1" applyAlignment="1">
      <alignment horizontal="center" vertical="center" wrapText="1"/>
    </xf>
    <xf numFmtId="193" fontId="1" fillId="0" borderId="27" xfId="0" applyNumberFormat="1"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193" fontId="1" fillId="0" borderId="28" xfId="0" applyNumberFormat="1" applyFont="1" applyFill="1" applyBorder="1" applyAlignment="1">
      <alignment horizontal="center" vertical="center" wrapText="1"/>
    </xf>
    <xf numFmtId="193" fontId="1" fillId="0" borderId="25" xfId="0" applyNumberFormat="1" applyFont="1" applyFill="1" applyBorder="1" applyAlignment="1">
      <alignment horizontal="center" vertical="center" wrapText="1"/>
    </xf>
    <xf numFmtId="193" fontId="1" fillId="0" borderId="29" xfId="0" applyNumberFormat="1"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31" xfId="0" applyFont="1" applyFill="1" applyBorder="1" applyAlignment="1">
      <alignment horizontal="center" vertical="center" wrapText="1"/>
    </xf>
    <xf numFmtId="4" fontId="1" fillId="0" borderId="31" xfId="0" applyNumberFormat="1" applyFont="1" applyFill="1" applyBorder="1" applyAlignment="1">
      <alignment horizontal="center" vertical="center" wrapText="1"/>
    </xf>
    <xf numFmtId="193" fontId="1" fillId="0" borderId="32" xfId="0" applyNumberFormat="1" applyFont="1" applyFill="1" applyBorder="1" applyAlignment="1">
      <alignment horizontal="center" vertical="center" wrapText="1"/>
    </xf>
    <xf numFmtId="193" fontId="1" fillId="0" borderId="30" xfId="0" applyNumberFormat="1" applyFont="1" applyFill="1" applyBorder="1" applyAlignment="1">
      <alignment horizontal="center" vertical="center" wrapText="1"/>
    </xf>
    <xf numFmtId="193" fontId="1" fillId="0" borderId="31" xfId="0" applyNumberFormat="1" applyFont="1" applyFill="1" applyBorder="1" applyAlignment="1">
      <alignment horizontal="center" vertical="center" wrapText="1"/>
    </xf>
    <xf numFmtId="193" fontId="1" fillId="0" borderId="33" xfId="0" applyNumberFormat="1" applyFont="1" applyFill="1" applyBorder="1" applyAlignment="1">
      <alignment horizontal="center" vertical="center" wrapText="1"/>
    </xf>
    <xf numFmtId="193" fontId="1" fillId="0" borderId="34" xfId="0" applyNumberFormat="1" applyFont="1" applyFill="1" applyBorder="1" applyAlignment="1">
      <alignment horizontal="center" vertical="center" wrapText="1"/>
    </xf>
    <xf numFmtId="193" fontId="2" fillId="0" borderId="35" xfId="0" applyNumberFormat="1" applyFont="1" applyFill="1" applyBorder="1" applyAlignment="1">
      <alignment horizontal="center" vertical="center" wrapText="1"/>
    </xf>
    <xf numFmtId="193" fontId="2" fillId="0" borderId="36" xfId="0" applyNumberFormat="1" applyFont="1" applyFill="1" applyBorder="1" applyAlignment="1">
      <alignment horizontal="center" vertical="center" wrapText="1"/>
    </xf>
    <xf numFmtId="193" fontId="2" fillId="0" borderId="37" xfId="0" applyNumberFormat="1" applyFont="1" applyFill="1" applyBorder="1" applyAlignment="1">
      <alignment horizontal="center" vertical="center" wrapText="1"/>
    </xf>
    <xf numFmtId="193" fontId="1" fillId="0" borderId="38" xfId="0" applyNumberFormat="1" applyFont="1" applyFill="1" applyBorder="1" applyAlignment="1">
      <alignment horizontal="center" vertical="center" wrapText="1"/>
    </xf>
    <xf numFmtId="193" fontId="1" fillId="24" borderId="19" xfId="0" applyNumberFormat="1" applyFont="1" applyFill="1" applyBorder="1" applyAlignment="1">
      <alignment horizontal="center" vertical="center" wrapText="1"/>
    </xf>
    <xf numFmtId="0" fontId="1" fillId="0" borderId="39" xfId="0" applyFont="1" applyFill="1" applyBorder="1" applyAlignment="1">
      <alignment vertical="center" wrapText="1"/>
    </xf>
    <xf numFmtId="193" fontId="1" fillId="0" borderId="40" xfId="0" applyNumberFormat="1" applyFont="1" applyFill="1" applyBorder="1" applyAlignment="1">
      <alignment horizontal="center" vertical="center" wrapText="1"/>
    </xf>
    <xf numFmtId="0" fontId="1" fillId="0" borderId="41" xfId="0" applyFont="1" applyFill="1" applyBorder="1" applyAlignment="1">
      <alignment horizontal="center" vertical="center" wrapText="1"/>
    </xf>
    <xf numFmtId="193" fontId="1" fillId="0" borderId="42" xfId="0" applyNumberFormat="1" applyFont="1" applyFill="1" applyBorder="1" applyAlignment="1">
      <alignment horizontal="center" vertical="center" wrapText="1"/>
    </xf>
    <xf numFmtId="0" fontId="1" fillId="0" borderId="41" xfId="0" applyFont="1" applyFill="1" applyBorder="1" applyAlignment="1">
      <alignment horizontal="left" vertical="center" wrapText="1"/>
    </xf>
    <xf numFmtId="0" fontId="1" fillId="24" borderId="31" xfId="0" applyFont="1" applyFill="1" applyBorder="1" applyAlignment="1">
      <alignment vertical="center" wrapText="1"/>
    </xf>
    <xf numFmtId="193" fontId="1" fillId="0" borderId="39" xfId="0" applyNumberFormat="1" applyFont="1" applyFill="1" applyBorder="1" applyAlignment="1">
      <alignment horizontal="center" vertical="center" wrapText="1"/>
    </xf>
    <xf numFmtId="193" fontId="2" fillId="0" borderId="43" xfId="0" applyNumberFormat="1" applyFont="1" applyFill="1" applyBorder="1" applyAlignment="1">
      <alignment horizontal="center" vertical="center" wrapText="1"/>
    </xf>
    <xf numFmtId="193" fontId="1" fillId="0" borderId="44" xfId="0" applyNumberFormat="1" applyFont="1" applyFill="1" applyBorder="1" applyAlignment="1">
      <alignment horizontal="center" vertical="center" wrapText="1"/>
    </xf>
    <xf numFmtId="0" fontId="1" fillId="0" borderId="45" xfId="0"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193" fontId="1" fillId="24" borderId="39" xfId="0" applyNumberFormat="1" applyFont="1" applyFill="1" applyBorder="1" applyAlignment="1">
      <alignment horizontal="center" vertical="center" wrapText="1"/>
    </xf>
    <xf numFmtId="0" fontId="1" fillId="0" borderId="46" xfId="0" applyFont="1" applyFill="1" applyBorder="1" applyAlignment="1">
      <alignment vertical="center" wrapText="1"/>
    </xf>
    <xf numFmtId="193" fontId="1" fillId="0" borderId="47" xfId="0" applyNumberFormat="1" applyFont="1" applyFill="1" applyBorder="1" applyAlignment="1">
      <alignment horizontal="center" vertical="center" wrapText="1"/>
    </xf>
    <xf numFmtId="193" fontId="1" fillId="24" borderId="25" xfId="0" applyNumberFormat="1" applyFont="1" applyFill="1" applyBorder="1" applyAlignment="1">
      <alignment horizontal="center" vertical="center" wrapText="1"/>
    </xf>
    <xf numFmtId="193" fontId="1" fillId="0" borderId="48" xfId="0" applyNumberFormat="1" applyFont="1" applyFill="1" applyBorder="1" applyAlignment="1">
      <alignment horizontal="center" vertical="center" wrapText="1"/>
    </xf>
    <xf numFmtId="0" fontId="1" fillId="0" borderId="49" xfId="0" applyFont="1" applyFill="1" applyBorder="1" applyAlignment="1">
      <alignment vertical="center" wrapText="1"/>
    </xf>
    <xf numFmtId="193" fontId="1" fillId="0" borderId="50" xfId="0" applyNumberFormat="1" applyFont="1" applyFill="1" applyBorder="1" applyAlignment="1">
      <alignment horizontal="center" vertical="center" wrapText="1"/>
    </xf>
    <xf numFmtId="193" fontId="1" fillId="0" borderId="51" xfId="0" applyNumberFormat="1" applyFont="1" applyFill="1" applyBorder="1" applyAlignment="1">
      <alignment horizontal="center" vertical="center" wrapText="1"/>
    </xf>
    <xf numFmtId="193" fontId="1" fillId="0" borderId="49" xfId="0" applyNumberFormat="1" applyFont="1" applyFill="1" applyBorder="1" applyAlignment="1">
      <alignment horizontal="center" vertical="center" wrapText="1"/>
    </xf>
    <xf numFmtId="193" fontId="1" fillId="0" borderId="52" xfId="0" applyNumberFormat="1" applyFont="1" applyFill="1" applyBorder="1" applyAlignment="1">
      <alignment horizontal="center" vertical="center" wrapText="1"/>
    </xf>
    <xf numFmtId="193" fontId="1" fillId="0" borderId="53" xfId="0" applyNumberFormat="1" applyFont="1" applyFill="1" applyBorder="1" applyAlignment="1">
      <alignment horizontal="center" vertical="center" wrapText="1"/>
    </xf>
    <xf numFmtId="0" fontId="1" fillId="0" borderId="11" xfId="0" applyFont="1" applyFill="1" applyBorder="1" applyAlignment="1">
      <alignment vertical="center" wrapText="1"/>
    </xf>
    <xf numFmtId="193" fontId="1" fillId="0" borderId="54" xfId="0" applyNumberFormat="1" applyFont="1" applyFill="1" applyBorder="1" applyAlignment="1">
      <alignment horizontal="center" vertical="center" wrapText="1"/>
    </xf>
    <xf numFmtId="193" fontId="1" fillId="0" borderId="11" xfId="0" applyNumberFormat="1" applyFont="1" applyFill="1" applyBorder="1" applyAlignment="1">
      <alignment horizontal="center" vertical="center" wrapText="1"/>
    </xf>
    <xf numFmtId="193" fontId="1" fillId="0" borderId="13" xfId="0" applyNumberFormat="1" applyFont="1" applyFill="1" applyBorder="1" applyAlignment="1">
      <alignment horizontal="center" vertical="center" wrapText="1"/>
    </xf>
    <xf numFmtId="193" fontId="1" fillId="0" borderId="12" xfId="0" applyNumberFormat="1" applyFont="1" applyFill="1" applyBorder="1" applyAlignment="1">
      <alignment horizontal="center" vertical="center" wrapText="1"/>
    </xf>
    <xf numFmtId="193" fontId="1" fillId="0" borderId="55" xfId="0" applyNumberFormat="1" applyFont="1" applyFill="1" applyBorder="1" applyAlignment="1">
      <alignment horizontal="center" vertical="center" wrapText="1"/>
    </xf>
    <xf numFmtId="193" fontId="1" fillId="0" borderId="56" xfId="0" applyNumberFormat="1" applyFont="1" applyFill="1" applyBorder="1" applyAlignment="1">
      <alignment horizontal="center" vertical="center" wrapText="1"/>
    </xf>
    <xf numFmtId="193" fontId="1" fillId="0" borderId="46" xfId="0" applyNumberFormat="1" applyFont="1" applyFill="1" applyBorder="1" applyAlignment="1">
      <alignment horizontal="center" vertical="center" wrapText="1"/>
    </xf>
    <xf numFmtId="193" fontId="1" fillId="0" borderId="35" xfId="0" applyNumberFormat="1"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57" xfId="0" applyNumberFormat="1"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2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46" xfId="0"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4" fontId="1" fillId="0" borderId="19" xfId="0" applyNumberFormat="1" applyFont="1" applyFill="1" applyBorder="1" applyAlignment="1">
      <alignment horizontal="center" vertical="center" wrapText="1"/>
    </xf>
    <xf numFmtId="4" fontId="1" fillId="0" borderId="46" xfId="0" applyNumberFormat="1"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0" xfId="0" applyFont="1" applyFill="1" applyAlignment="1">
      <alignment horizontal="right" vertical="center" wrapText="1"/>
    </xf>
    <xf numFmtId="0" fontId="2" fillId="0" borderId="23" xfId="0" applyFont="1" applyFill="1" applyBorder="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22"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1" fillId="0" borderId="20" xfId="0" applyFont="1" applyFill="1" applyBorder="1" applyAlignment="1">
      <alignment horizontal="left" vertical="center" wrapText="1"/>
    </xf>
    <xf numFmtId="193" fontId="1" fillId="0" borderId="28" xfId="0" applyNumberFormat="1" applyFont="1" applyFill="1" applyBorder="1" applyAlignment="1">
      <alignment horizontal="center" vertical="center" wrapText="1"/>
    </xf>
    <xf numFmtId="0" fontId="1" fillId="0" borderId="46" xfId="0" applyFont="1" applyFill="1" applyBorder="1" applyAlignment="1">
      <alignment horizontal="left" vertical="center" wrapText="1"/>
    </xf>
    <xf numFmtId="193" fontId="1" fillId="0" borderId="29" xfId="0" applyNumberFormat="1" applyFont="1" applyFill="1" applyBorder="1" applyAlignment="1">
      <alignment horizontal="center" vertical="center" wrapText="1"/>
    </xf>
    <xf numFmtId="193" fontId="2" fillId="0" borderId="35"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2"/>
  <sheetViews>
    <sheetView tabSelected="1" view="pageBreakPreview" zoomScale="60" zoomScalePageLayoutView="0" workbookViewId="0" topLeftCell="A1">
      <pane xSplit="3" ySplit="11" topLeftCell="G12" activePane="bottomRight" state="frozen"/>
      <selection pane="topLeft" activeCell="A1" sqref="A1"/>
      <selection pane="topRight" activeCell="D1" sqref="D1"/>
      <selection pane="bottomLeft" activeCell="A12" sqref="A12"/>
      <selection pane="bottomRight" activeCell="L11" sqref="L11"/>
    </sheetView>
  </sheetViews>
  <sheetFormatPr defaultColWidth="9.140625" defaultRowHeight="12.75"/>
  <cols>
    <col min="1" max="1" width="4.57421875" style="6" customWidth="1"/>
    <col min="2" max="2" width="39.8515625" style="6" customWidth="1"/>
    <col min="3" max="3" width="39.140625" style="6" customWidth="1"/>
    <col min="4" max="4" width="16.28125" style="6" customWidth="1"/>
    <col min="5" max="5" width="16.00390625" style="6" customWidth="1"/>
    <col min="6" max="6" width="18.7109375" style="6" customWidth="1"/>
    <col min="7" max="7" width="16.57421875" style="6" customWidth="1"/>
    <col min="8" max="8" width="20.00390625" style="6" customWidth="1"/>
    <col min="9" max="9" width="56.28125" style="2" customWidth="1"/>
    <col min="10" max="10" width="14.8515625" style="2" customWidth="1"/>
    <col min="11" max="11" width="12.8515625" style="2" customWidth="1"/>
    <col min="12" max="12" width="13.57421875" style="2" customWidth="1"/>
    <col min="13" max="13" width="14.8515625" style="2" customWidth="1"/>
    <col min="14" max="14" width="13.421875" style="6" customWidth="1"/>
    <col min="15" max="16" width="14.140625" style="6" customWidth="1"/>
    <col min="17" max="17" width="14.8515625" style="6" customWidth="1"/>
    <col min="18" max="16384" width="9.140625" style="6" customWidth="1"/>
  </cols>
  <sheetData>
    <row r="1" spans="1:17" ht="21" customHeight="1">
      <c r="A1" s="101" t="s">
        <v>23</v>
      </c>
      <c r="B1" s="101"/>
      <c r="C1" s="101"/>
      <c r="D1" s="101"/>
      <c r="E1" s="101"/>
      <c r="F1" s="101"/>
      <c r="G1" s="101"/>
      <c r="H1" s="101"/>
      <c r="I1" s="101"/>
      <c r="J1" s="101"/>
      <c r="K1" s="101"/>
      <c r="L1" s="101"/>
      <c r="M1" s="101"/>
      <c r="N1" s="101"/>
      <c r="O1" s="101"/>
      <c r="P1" s="101"/>
      <c r="Q1" s="101"/>
    </row>
    <row r="2" spans="1:17" ht="16.5" customHeight="1">
      <c r="A2" s="101" t="s">
        <v>52</v>
      </c>
      <c r="B2" s="101"/>
      <c r="C2" s="101"/>
      <c r="D2" s="101"/>
      <c r="E2" s="101"/>
      <c r="F2" s="101"/>
      <c r="G2" s="101"/>
      <c r="H2" s="101"/>
      <c r="I2" s="101"/>
      <c r="J2" s="101"/>
      <c r="K2" s="101"/>
      <c r="L2" s="101"/>
      <c r="M2" s="101"/>
      <c r="N2" s="101"/>
      <c r="O2" s="101"/>
      <c r="P2" s="101"/>
      <c r="Q2" s="101"/>
    </row>
    <row r="3" spans="1:17" ht="14.25" customHeight="1">
      <c r="A3" s="101"/>
      <c r="B3" s="101"/>
      <c r="C3" s="101"/>
      <c r="D3" s="101"/>
      <c r="E3" s="101"/>
      <c r="F3" s="101"/>
      <c r="G3" s="101"/>
      <c r="H3" s="101"/>
      <c r="I3" s="101"/>
      <c r="J3" s="101"/>
      <c r="K3" s="101"/>
      <c r="L3" s="101"/>
      <c r="M3" s="101"/>
      <c r="N3" s="101"/>
      <c r="O3" s="101"/>
      <c r="P3" s="101"/>
      <c r="Q3" s="101"/>
    </row>
    <row r="4" spans="1:17" ht="15">
      <c r="A4" s="101"/>
      <c r="B4" s="101"/>
      <c r="C4" s="101"/>
      <c r="D4" s="101"/>
      <c r="E4" s="101"/>
      <c r="F4" s="101"/>
      <c r="G4" s="101"/>
      <c r="H4" s="101"/>
      <c r="I4" s="101"/>
      <c r="J4" s="101"/>
      <c r="K4" s="101"/>
      <c r="L4" s="101"/>
      <c r="M4" s="101"/>
      <c r="N4" s="101"/>
      <c r="O4" s="101"/>
      <c r="P4" s="101"/>
      <c r="Q4" s="101"/>
    </row>
    <row r="5" spans="1:17" ht="38.25" customHeight="1">
      <c r="A5" s="104" t="s">
        <v>53</v>
      </c>
      <c r="B5" s="104"/>
      <c r="C5" s="104"/>
      <c r="D5" s="104"/>
      <c r="E5" s="104"/>
      <c r="F5" s="104"/>
      <c r="G5" s="104"/>
      <c r="H5" s="104"/>
      <c r="I5" s="104"/>
      <c r="J5" s="104"/>
      <c r="K5" s="104"/>
      <c r="L5" s="104"/>
      <c r="M5" s="104"/>
      <c r="N5" s="104"/>
      <c r="O5" s="104"/>
      <c r="P5" s="104"/>
      <c r="Q5" s="104"/>
    </row>
    <row r="6" spans="1:17" ht="15.75" thickBot="1">
      <c r="A6" s="101"/>
      <c r="B6" s="101"/>
      <c r="C6" s="101"/>
      <c r="D6" s="101"/>
      <c r="E6" s="101"/>
      <c r="F6" s="101"/>
      <c r="G6" s="101"/>
      <c r="H6" s="101"/>
      <c r="I6" s="101"/>
      <c r="J6" s="101"/>
      <c r="K6" s="101"/>
      <c r="L6" s="101"/>
      <c r="M6" s="101"/>
      <c r="N6" s="101"/>
      <c r="O6" s="101"/>
      <c r="P6" s="101"/>
      <c r="Q6" s="101"/>
    </row>
    <row r="7" spans="1:17" ht="57.75" customHeight="1">
      <c r="A7" s="102" t="s">
        <v>0</v>
      </c>
      <c r="B7" s="99" t="s">
        <v>1</v>
      </c>
      <c r="C7" s="99" t="s">
        <v>2</v>
      </c>
      <c r="D7" s="99" t="s">
        <v>3</v>
      </c>
      <c r="E7" s="99" t="s">
        <v>4</v>
      </c>
      <c r="F7" s="99" t="s">
        <v>9</v>
      </c>
      <c r="G7" s="99" t="s">
        <v>5</v>
      </c>
      <c r="H7" s="77" t="s">
        <v>8</v>
      </c>
      <c r="I7" s="105" t="s">
        <v>43</v>
      </c>
      <c r="J7" s="102" t="s">
        <v>21</v>
      </c>
      <c r="K7" s="99"/>
      <c r="L7" s="77"/>
      <c r="M7" s="78"/>
      <c r="N7" s="102" t="s">
        <v>7</v>
      </c>
      <c r="O7" s="99"/>
      <c r="P7" s="77"/>
      <c r="Q7" s="78"/>
    </row>
    <row r="8" spans="1:17" ht="17.25" customHeight="1">
      <c r="A8" s="79"/>
      <c r="B8" s="100"/>
      <c r="C8" s="100"/>
      <c r="D8" s="100"/>
      <c r="E8" s="100"/>
      <c r="F8" s="100"/>
      <c r="G8" s="100"/>
      <c r="H8" s="80"/>
      <c r="I8" s="106"/>
      <c r="J8" s="79"/>
      <c r="K8" s="100"/>
      <c r="L8" s="80"/>
      <c r="M8" s="81"/>
      <c r="N8" s="79"/>
      <c r="O8" s="100"/>
      <c r="P8" s="80"/>
      <c r="Q8" s="81"/>
    </row>
    <row r="9" spans="1:17" ht="16.5" customHeight="1">
      <c r="A9" s="79"/>
      <c r="B9" s="100"/>
      <c r="C9" s="100"/>
      <c r="D9" s="100"/>
      <c r="E9" s="100"/>
      <c r="F9" s="100"/>
      <c r="G9" s="100"/>
      <c r="H9" s="80"/>
      <c r="I9" s="106"/>
      <c r="J9" s="79"/>
      <c r="K9" s="100"/>
      <c r="L9" s="80"/>
      <c r="M9" s="81"/>
      <c r="N9" s="79"/>
      <c r="O9" s="100"/>
      <c r="P9" s="80"/>
      <c r="Q9" s="81"/>
    </row>
    <row r="10" spans="1:17" ht="56.25" customHeight="1">
      <c r="A10" s="79"/>
      <c r="B10" s="100"/>
      <c r="C10" s="100"/>
      <c r="D10" s="100"/>
      <c r="E10" s="100"/>
      <c r="F10" s="100"/>
      <c r="G10" s="100"/>
      <c r="H10" s="80"/>
      <c r="I10" s="107"/>
      <c r="J10" s="3" t="s">
        <v>11</v>
      </c>
      <c r="K10" s="4" t="s">
        <v>12</v>
      </c>
      <c r="L10" s="7" t="s">
        <v>18</v>
      </c>
      <c r="M10" s="5" t="s">
        <v>30</v>
      </c>
      <c r="N10" s="3" t="s">
        <v>11</v>
      </c>
      <c r="O10" s="4" t="s">
        <v>12</v>
      </c>
      <c r="P10" s="7" t="s">
        <v>18</v>
      </c>
      <c r="Q10" s="5" t="s">
        <v>30</v>
      </c>
    </row>
    <row r="11" spans="1:17" ht="18.75" customHeight="1" thickBot="1">
      <c r="A11" s="8">
        <v>1</v>
      </c>
      <c r="B11" s="9">
        <v>2</v>
      </c>
      <c r="C11" s="9">
        <v>3</v>
      </c>
      <c r="D11" s="9">
        <v>4</v>
      </c>
      <c r="E11" s="9">
        <v>5</v>
      </c>
      <c r="F11" s="9">
        <v>6</v>
      </c>
      <c r="G11" s="9">
        <v>7</v>
      </c>
      <c r="H11" s="10">
        <v>8</v>
      </c>
      <c r="I11" s="11" t="s">
        <v>14</v>
      </c>
      <c r="J11" s="12" t="s">
        <v>15</v>
      </c>
      <c r="K11" s="13" t="s">
        <v>17</v>
      </c>
      <c r="L11" s="14" t="s">
        <v>16</v>
      </c>
      <c r="M11" s="15" t="s">
        <v>31</v>
      </c>
      <c r="N11" s="8">
        <v>14</v>
      </c>
      <c r="O11" s="9">
        <v>15</v>
      </c>
      <c r="P11" s="10">
        <v>16</v>
      </c>
      <c r="Q11" s="16">
        <v>17</v>
      </c>
    </row>
    <row r="12" spans="1:17" ht="27.75" customHeight="1">
      <c r="A12" s="85">
        <v>1</v>
      </c>
      <c r="B12" s="108" t="s">
        <v>19</v>
      </c>
      <c r="C12" s="46" t="s">
        <v>51</v>
      </c>
      <c r="D12" s="91" t="s">
        <v>10</v>
      </c>
      <c r="E12" s="91" t="s">
        <v>10</v>
      </c>
      <c r="F12" s="91" t="s">
        <v>33</v>
      </c>
      <c r="G12" s="91" t="s">
        <v>34</v>
      </c>
      <c r="H12" s="82">
        <v>72033</v>
      </c>
      <c r="I12" s="47">
        <f aca="true" t="shared" si="0" ref="I12:I24">J12+K12+L12+M12</f>
        <v>0</v>
      </c>
      <c r="J12" s="22">
        <v>0</v>
      </c>
      <c r="K12" s="57">
        <f>1636-1636</f>
        <v>0</v>
      </c>
      <c r="L12" s="109">
        <f>2014.8-955.7-1059.1</f>
        <v>0</v>
      </c>
      <c r="M12" s="23">
        <v>0</v>
      </c>
      <c r="N12" s="22">
        <v>0</v>
      </c>
      <c r="O12" s="57">
        <f>1636-1636</f>
        <v>0</v>
      </c>
      <c r="P12" s="109">
        <f>2014.8-955.7-1059.1</f>
        <v>0</v>
      </c>
      <c r="Q12" s="23">
        <v>0</v>
      </c>
    </row>
    <row r="13" spans="1:17" ht="36" customHeight="1" thickBot="1">
      <c r="A13" s="87"/>
      <c r="B13" s="110"/>
      <c r="C13" s="58" t="s">
        <v>32</v>
      </c>
      <c r="D13" s="93"/>
      <c r="E13" s="93"/>
      <c r="F13" s="93"/>
      <c r="G13" s="93"/>
      <c r="H13" s="84"/>
      <c r="I13" s="59">
        <f t="shared" si="0"/>
        <v>0</v>
      </c>
      <c r="J13" s="25">
        <v>0</v>
      </c>
      <c r="K13" s="60">
        <f>313-313</f>
        <v>0</v>
      </c>
      <c r="L13" s="111">
        <f>280.3-59.6-220.7</f>
        <v>0</v>
      </c>
      <c r="M13" s="26">
        <v>0</v>
      </c>
      <c r="N13" s="25">
        <v>0</v>
      </c>
      <c r="O13" s="60">
        <f>313-313</f>
        <v>0</v>
      </c>
      <c r="P13" s="111">
        <f>280.3-59.6-220.7</f>
        <v>0</v>
      </c>
      <c r="Q13" s="26">
        <v>0</v>
      </c>
    </row>
    <row r="14" spans="1:17" ht="90.75" customHeight="1" thickBot="1">
      <c r="A14" s="55">
        <v>2</v>
      </c>
      <c r="B14" s="50" t="s">
        <v>35</v>
      </c>
      <c r="C14" s="17" t="s">
        <v>36</v>
      </c>
      <c r="D14" s="48" t="s">
        <v>10</v>
      </c>
      <c r="E14" s="18" t="s">
        <v>10</v>
      </c>
      <c r="F14" s="27" t="s">
        <v>13</v>
      </c>
      <c r="G14" s="19" t="s">
        <v>26</v>
      </c>
      <c r="H14" s="48" t="s">
        <v>13</v>
      </c>
      <c r="I14" s="21">
        <f t="shared" si="0"/>
        <v>5046.1</v>
      </c>
      <c r="J14" s="44">
        <v>818.7</v>
      </c>
      <c r="K14" s="45">
        <f>4355.3-127.9</f>
        <v>4227.400000000001</v>
      </c>
      <c r="L14" s="49">
        <v>0</v>
      </c>
      <c r="M14" s="20">
        <v>0</v>
      </c>
      <c r="N14" s="44">
        <v>0</v>
      </c>
      <c r="O14" s="45">
        <v>0</v>
      </c>
      <c r="P14" s="49">
        <v>0</v>
      </c>
      <c r="Q14" s="20">
        <v>0</v>
      </c>
    </row>
    <row r="15" spans="1:17" ht="43.5" customHeight="1">
      <c r="A15" s="85">
        <v>3</v>
      </c>
      <c r="B15" s="88" t="s">
        <v>28</v>
      </c>
      <c r="C15" s="46" t="s">
        <v>44</v>
      </c>
      <c r="D15" s="91" t="s">
        <v>10</v>
      </c>
      <c r="E15" s="91" t="s">
        <v>10</v>
      </c>
      <c r="F15" s="94" t="s">
        <v>42</v>
      </c>
      <c r="G15" s="91" t="s">
        <v>34</v>
      </c>
      <c r="H15" s="82">
        <f>(557670698.26+251797192+739410+95398+70643060.56+208542+227405.63+99999+98334.35+99970.88+154919742.84+456958)/1000</f>
        <v>1037056.71152</v>
      </c>
      <c r="I15" s="47">
        <f t="shared" si="0"/>
        <v>814.8</v>
      </c>
      <c r="J15" s="22">
        <v>814.8</v>
      </c>
      <c r="K15" s="52">
        <v>0</v>
      </c>
      <c r="L15" s="28">
        <v>0</v>
      </c>
      <c r="M15" s="23">
        <v>0</v>
      </c>
      <c r="N15" s="22">
        <v>814.8</v>
      </c>
      <c r="O15" s="52">
        <v>0</v>
      </c>
      <c r="P15" s="28">
        <v>0</v>
      </c>
      <c r="Q15" s="23">
        <v>0</v>
      </c>
    </row>
    <row r="16" spans="1:17" ht="36" customHeight="1" thickBot="1">
      <c r="A16" s="87"/>
      <c r="B16" s="90"/>
      <c r="C16" s="24" t="s">
        <v>29</v>
      </c>
      <c r="D16" s="93"/>
      <c r="E16" s="93"/>
      <c r="F16" s="96"/>
      <c r="G16" s="93"/>
      <c r="H16" s="84"/>
      <c r="I16" s="54">
        <f t="shared" si="0"/>
        <v>154919.7</v>
      </c>
      <c r="J16" s="25">
        <v>154919.7</v>
      </c>
      <c r="K16" s="29">
        <v>0</v>
      </c>
      <c r="L16" s="30">
        <v>0</v>
      </c>
      <c r="M16" s="26">
        <v>0</v>
      </c>
      <c r="N16" s="25">
        <v>154919.7</v>
      </c>
      <c r="O16" s="29">
        <v>0</v>
      </c>
      <c r="P16" s="30">
        <v>0</v>
      </c>
      <c r="Q16" s="26">
        <v>0</v>
      </c>
    </row>
    <row r="17" spans="1:17" ht="54.75" customHeight="1" thickBot="1">
      <c r="A17" s="31">
        <v>4</v>
      </c>
      <c r="B17" s="32" t="s">
        <v>20</v>
      </c>
      <c r="C17" s="33" t="s">
        <v>38</v>
      </c>
      <c r="D17" s="34" t="s">
        <v>10</v>
      </c>
      <c r="E17" s="34" t="s">
        <v>10</v>
      </c>
      <c r="F17" s="35" t="s">
        <v>13</v>
      </c>
      <c r="G17" s="34" t="s">
        <v>26</v>
      </c>
      <c r="H17" s="36" t="s">
        <v>13</v>
      </c>
      <c r="I17" s="21">
        <f t="shared" si="0"/>
        <v>456.79999999999995</v>
      </c>
      <c r="J17" s="37">
        <v>320.4</v>
      </c>
      <c r="K17" s="38">
        <v>136.4</v>
      </c>
      <c r="L17" s="36">
        <v>0</v>
      </c>
      <c r="M17" s="39">
        <v>0</v>
      </c>
      <c r="N17" s="37">
        <v>0</v>
      </c>
      <c r="O17" s="38">
        <v>0</v>
      </c>
      <c r="P17" s="36">
        <v>0</v>
      </c>
      <c r="Q17" s="39">
        <v>0</v>
      </c>
    </row>
    <row r="18" spans="1:17" ht="90.75" customHeight="1" thickBot="1">
      <c r="A18" s="31">
        <v>5</v>
      </c>
      <c r="B18" s="32" t="s">
        <v>37</v>
      </c>
      <c r="C18" s="33" t="s">
        <v>39</v>
      </c>
      <c r="D18" s="34" t="s">
        <v>10</v>
      </c>
      <c r="E18" s="34" t="s">
        <v>10</v>
      </c>
      <c r="F18" s="35" t="s">
        <v>26</v>
      </c>
      <c r="G18" s="34" t="s">
        <v>26</v>
      </c>
      <c r="H18" s="36" t="s">
        <v>13</v>
      </c>
      <c r="I18" s="21">
        <f t="shared" si="0"/>
        <v>2</v>
      </c>
      <c r="J18" s="40">
        <v>1</v>
      </c>
      <c r="K18" s="38">
        <v>1</v>
      </c>
      <c r="L18" s="36">
        <v>0</v>
      </c>
      <c r="M18" s="39">
        <v>0</v>
      </c>
      <c r="N18" s="40">
        <v>0</v>
      </c>
      <c r="O18" s="38">
        <v>0</v>
      </c>
      <c r="P18" s="36">
        <v>0</v>
      </c>
      <c r="Q18" s="39">
        <v>0</v>
      </c>
    </row>
    <row r="19" spans="1:17" ht="160.5" customHeight="1" thickBot="1">
      <c r="A19" s="31">
        <v>6</v>
      </c>
      <c r="B19" s="32" t="s">
        <v>24</v>
      </c>
      <c r="C19" s="33" t="s">
        <v>22</v>
      </c>
      <c r="D19" s="34" t="s">
        <v>10</v>
      </c>
      <c r="E19" s="34" t="s">
        <v>10</v>
      </c>
      <c r="F19" s="35" t="s">
        <v>13</v>
      </c>
      <c r="G19" s="34" t="s">
        <v>26</v>
      </c>
      <c r="H19" s="36" t="s">
        <v>40</v>
      </c>
      <c r="I19" s="21">
        <f t="shared" si="0"/>
        <v>27741.1</v>
      </c>
      <c r="J19" s="37">
        <f>27741.1</f>
        <v>27741.1</v>
      </c>
      <c r="K19" s="38">
        <v>0</v>
      </c>
      <c r="L19" s="36">
        <v>0</v>
      </c>
      <c r="M19" s="39">
        <v>0</v>
      </c>
      <c r="N19" s="37">
        <v>0</v>
      </c>
      <c r="O19" s="38">
        <v>0</v>
      </c>
      <c r="P19" s="36">
        <v>0</v>
      </c>
      <c r="Q19" s="39">
        <v>0</v>
      </c>
    </row>
    <row r="20" spans="1:17" ht="36.75" customHeight="1">
      <c r="A20" s="85">
        <v>7</v>
      </c>
      <c r="B20" s="88" t="s">
        <v>27</v>
      </c>
      <c r="C20" s="46" t="s">
        <v>49</v>
      </c>
      <c r="D20" s="91" t="s">
        <v>10</v>
      </c>
      <c r="E20" s="91" t="s">
        <v>10</v>
      </c>
      <c r="F20" s="94" t="s">
        <v>13</v>
      </c>
      <c r="G20" s="91" t="s">
        <v>26</v>
      </c>
      <c r="H20" s="82" t="s">
        <v>13</v>
      </c>
      <c r="I20" s="47">
        <f t="shared" si="0"/>
        <v>0</v>
      </c>
      <c r="J20" s="61">
        <v>0</v>
      </c>
      <c r="K20" s="52">
        <v>0</v>
      </c>
      <c r="L20" s="28">
        <v>0</v>
      </c>
      <c r="M20" s="23">
        <v>0</v>
      </c>
      <c r="N20" s="61">
        <v>0</v>
      </c>
      <c r="O20" s="52">
        <v>0</v>
      </c>
      <c r="P20" s="28">
        <v>5100</v>
      </c>
      <c r="Q20" s="23">
        <v>0</v>
      </c>
    </row>
    <row r="21" spans="1:17" ht="36.75" customHeight="1">
      <c r="A21" s="86"/>
      <c r="B21" s="89"/>
      <c r="C21" s="62" t="s">
        <v>48</v>
      </c>
      <c r="D21" s="92"/>
      <c r="E21" s="92"/>
      <c r="F21" s="95"/>
      <c r="G21" s="92"/>
      <c r="H21" s="83"/>
      <c r="I21" s="63">
        <f t="shared" si="0"/>
        <v>0</v>
      </c>
      <c r="J21" s="64">
        <v>0</v>
      </c>
      <c r="K21" s="65">
        <v>0</v>
      </c>
      <c r="L21" s="66">
        <v>0</v>
      </c>
      <c r="M21" s="67">
        <v>0</v>
      </c>
      <c r="N21" s="64">
        <v>0</v>
      </c>
      <c r="O21" s="65">
        <v>0</v>
      </c>
      <c r="P21" s="66">
        <v>1308.6</v>
      </c>
      <c r="Q21" s="67">
        <v>0</v>
      </c>
    </row>
    <row r="22" spans="1:17" ht="36.75" customHeight="1">
      <c r="A22" s="86"/>
      <c r="B22" s="89"/>
      <c r="C22" s="68" t="s">
        <v>47</v>
      </c>
      <c r="D22" s="92"/>
      <c r="E22" s="92"/>
      <c r="F22" s="95"/>
      <c r="G22" s="92"/>
      <c r="H22" s="83"/>
      <c r="I22" s="63">
        <f t="shared" si="0"/>
        <v>0</v>
      </c>
      <c r="J22" s="69">
        <v>0</v>
      </c>
      <c r="K22" s="70">
        <v>0</v>
      </c>
      <c r="L22" s="71">
        <v>0</v>
      </c>
      <c r="M22" s="72">
        <v>0</v>
      </c>
      <c r="N22" s="69">
        <v>0</v>
      </c>
      <c r="O22" s="70">
        <v>0</v>
      </c>
      <c r="P22" s="71">
        <f>1479.5+0.5</f>
        <v>1480</v>
      </c>
      <c r="Q22" s="72">
        <v>0</v>
      </c>
    </row>
    <row r="23" spans="1:17" ht="48.75" customHeight="1" thickBot="1">
      <c r="A23" s="87"/>
      <c r="B23" s="90"/>
      <c r="C23" s="58" t="s">
        <v>46</v>
      </c>
      <c r="D23" s="93"/>
      <c r="E23" s="93"/>
      <c r="F23" s="96"/>
      <c r="G23" s="93"/>
      <c r="H23" s="84"/>
      <c r="I23" s="73">
        <f t="shared" si="0"/>
        <v>67206.9</v>
      </c>
      <c r="J23" s="74">
        <v>15061.8</v>
      </c>
      <c r="K23" s="75">
        <v>29659.2</v>
      </c>
      <c r="L23" s="76">
        <f>0.5+22485.4</f>
        <v>22485.9</v>
      </c>
      <c r="M23" s="56">
        <v>0</v>
      </c>
      <c r="N23" s="74">
        <v>0</v>
      </c>
      <c r="O23" s="75">
        <v>0</v>
      </c>
      <c r="P23" s="76">
        <v>14597.3</v>
      </c>
      <c r="Q23" s="56">
        <v>0</v>
      </c>
    </row>
    <row r="24" spans="1:17" ht="173.25" customHeight="1" thickBot="1">
      <c r="A24" s="31">
        <v>8</v>
      </c>
      <c r="B24" s="32" t="s">
        <v>25</v>
      </c>
      <c r="C24" s="51" t="s">
        <v>41</v>
      </c>
      <c r="D24" s="34" t="s">
        <v>10</v>
      </c>
      <c r="E24" s="34" t="s">
        <v>10</v>
      </c>
      <c r="F24" s="35" t="s">
        <v>13</v>
      </c>
      <c r="G24" s="34" t="s">
        <v>26</v>
      </c>
      <c r="H24" s="36" t="s">
        <v>13</v>
      </c>
      <c r="I24" s="54">
        <f t="shared" si="0"/>
        <v>1403.6</v>
      </c>
      <c r="J24" s="37">
        <v>1403.6</v>
      </c>
      <c r="K24" s="38">
        <v>0</v>
      </c>
      <c r="L24" s="36">
        <v>0</v>
      </c>
      <c r="M24" s="39">
        <v>0</v>
      </c>
      <c r="N24" s="37">
        <v>0</v>
      </c>
      <c r="O24" s="38">
        <v>0</v>
      </c>
      <c r="P24" s="36">
        <v>0</v>
      </c>
      <c r="Q24" s="39">
        <v>0</v>
      </c>
    </row>
    <row r="25" spans="1:17" ht="114" customHeight="1" thickBot="1">
      <c r="A25" s="31">
        <v>9</v>
      </c>
      <c r="B25" s="32" t="s">
        <v>45</v>
      </c>
      <c r="C25" s="33" t="s">
        <v>50</v>
      </c>
      <c r="D25" s="34" t="s">
        <v>10</v>
      </c>
      <c r="E25" s="34" t="s">
        <v>10</v>
      </c>
      <c r="F25" s="35" t="s">
        <v>13</v>
      </c>
      <c r="G25" s="34" t="s">
        <v>26</v>
      </c>
      <c r="H25" s="36" t="s">
        <v>13</v>
      </c>
      <c r="I25" s="21">
        <f>J25+K25+L25+M25</f>
        <v>1105.8</v>
      </c>
      <c r="J25" s="40">
        <v>0</v>
      </c>
      <c r="K25" s="38">
        <v>0</v>
      </c>
      <c r="L25" s="36">
        <v>1105.8</v>
      </c>
      <c r="M25" s="39">
        <v>0</v>
      </c>
      <c r="N25" s="40">
        <v>0</v>
      </c>
      <c r="O25" s="38">
        <v>0</v>
      </c>
      <c r="P25" s="36">
        <v>1105.8</v>
      </c>
      <c r="Q25" s="39">
        <v>0</v>
      </c>
    </row>
    <row r="26" spans="1:17" ht="25.5" customHeight="1" thickBot="1">
      <c r="A26" s="97" t="s">
        <v>6</v>
      </c>
      <c r="B26" s="98"/>
      <c r="C26" s="98"/>
      <c r="D26" s="98"/>
      <c r="E26" s="98"/>
      <c r="F26" s="98"/>
      <c r="G26" s="98"/>
      <c r="H26" s="41">
        <f>SUM(H12:H25)</f>
        <v>1109089.71152</v>
      </c>
      <c r="I26" s="53">
        <f>SUM(I12:I25)</f>
        <v>258696.8</v>
      </c>
      <c r="J26" s="42">
        <f>SUM(J12:J25)</f>
        <v>201081.1</v>
      </c>
      <c r="K26" s="41">
        <f aca="true" t="shared" si="1" ref="K26:Q26">SUM(K12:K25)</f>
        <v>34024</v>
      </c>
      <c r="L26" s="112">
        <f t="shared" si="1"/>
        <v>23591.7</v>
      </c>
      <c r="M26" s="43">
        <f t="shared" si="1"/>
        <v>0</v>
      </c>
      <c r="N26" s="42">
        <f t="shared" si="1"/>
        <v>155734.5</v>
      </c>
      <c r="O26" s="41">
        <f t="shared" si="1"/>
        <v>0</v>
      </c>
      <c r="P26" s="112">
        <f>SUM(P12:P25)</f>
        <v>23591.7</v>
      </c>
      <c r="Q26" s="43">
        <f t="shared" si="1"/>
        <v>0</v>
      </c>
    </row>
    <row r="28" spans="9:13" ht="15">
      <c r="I28" s="1"/>
      <c r="J28" s="1"/>
      <c r="K28" s="1"/>
      <c r="L28" s="1"/>
      <c r="M28" s="1"/>
    </row>
    <row r="29" spans="9:13" ht="15">
      <c r="I29" s="1"/>
      <c r="J29" s="1"/>
      <c r="K29" s="1"/>
      <c r="L29" s="1"/>
      <c r="M29" s="1"/>
    </row>
    <row r="30" spans="9:13" ht="15">
      <c r="I30" s="1"/>
      <c r="J30" s="1"/>
      <c r="K30" s="1"/>
      <c r="L30" s="1"/>
      <c r="M30" s="1"/>
    </row>
    <row r="31" spans="9:13" ht="15">
      <c r="I31" s="1"/>
      <c r="J31" s="1"/>
      <c r="K31" s="1"/>
      <c r="L31" s="1"/>
      <c r="M31" s="1"/>
    </row>
    <row r="32" spans="2:5" ht="30" customHeight="1">
      <c r="B32" s="103"/>
      <c r="C32" s="103"/>
      <c r="D32" s="103"/>
      <c r="E32" s="103"/>
    </row>
  </sheetData>
  <sheetProtection/>
  <mergeCells count="39">
    <mergeCell ref="B32:E32"/>
    <mergeCell ref="A1:Q1"/>
    <mergeCell ref="A4:Q4"/>
    <mergeCell ref="B7:B10"/>
    <mergeCell ref="A2:Q3"/>
    <mergeCell ref="A7:A10"/>
    <mergeCell ref="A5:Q5"/>
    <mergeCell ref="I7:I10"/>
    <mergeCell ref="J7:M9"/>
    <mergeCell ref="H15:H16"/>
    <mergeCell ref="H7:H10"/>
    <mergeCell ref="H12:H13"/>
    <mergeCell ref="D12:D13"/>
    <mergeCell ref="E12:E13"/>
    <mergeCell ref="G12:G13"/>
    <mergeCell ref="A15:A16"/>
    <mergeCell ref="A6:Q6"/>
    <mergeCell ref="E7:E10"/>
    <mergeCell ref="G7:G10"/>
    <mergeCell ref="N7:Q9"/>
    <mergeCell ref="A12:A13"/>
    <mergeCell ref="B12:B13"/>
    <mergeCell ref="F15:F16"/>
    <mergeCell ref="B15:B16"/>
    <mergeCell ref="C7:C10"/>
    <mergeCell ref="F7:F10"/>
    <mergeCell ref="D7:D10"/>
    <mergeCell ref="F12:F13"/>
    <mergeCell ref="A26:G26"/>
    <mergeCell ref="D15:D16"/>
    <mergeCell ref="E15:E16"/>
    <mergeCell ref="G15:G16"/>
    <mergeCell ref="H20:H23"/>
    <mergeCell ref="A20:A23"/>
    <mergeCell ref="B20:B23"/>
    <mergeCell ref="D20:D23"/>
    <mergeCell ref="E20:E23"/>
    <mergeCell ref="F20:F23"/>
    <mergeCell ref="G20:G23"/>
  </mergeCells>
  <printOptions/>
  <pageMargins left="0.1968503937007874" right="0.19" top="0.1968503937007874" bottom="0.1968503937007874" header="0.5118110236220472" footer="0.5118110236220472"/>
  <pageSetup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Витковская</cp:lastModifiedBy>
  <cp:lastPrinted>2017-12-27T04:22:21Z</cp:lastPrinted>
  <dcterms:created xsi:type="dcterms:W3CDTF">1996-10-08T23:32:33Z</dcterms:created>
  <dcterms:modified xsi:type="dcterms:W3CDTF">2017-12-27T04:22:29Z</dcterms:modified>
  <cp:category/>
  <cp:version/>
  <cp:contentType/>
  <cp:contentStatus/>
</cp:coreProperties>
</file>