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" sheetId="1" r:id="rId1"/>
  </sheets>
  <definedNames>
    <definedName name="_xlnm.Print_Titles" localSheetId="0">'прил'!$11:$13</definedName>
    <definedName name="_xlnm.Print_Area" localSheetId="0">'прил'!$A$2:$R$993</definedName>
  </definedNames>
  <calcPr fullCalcOnLoad="1"/>
</workbook>
</file>

<file path=xl/sharedStrings.xml><?xml version="1.0" encoding="utf-8"?>
<sst xmlns="http://schemas.openxmlformats.org/spreadsheetml/2006/main" count="1243" uniqueCount="197">
  <si>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</si>
  <si>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</si>
  <si>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</si>
  <si>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</si>
  <si>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</si>
  <si>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</si>
  <si>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</si>
  <si>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</si>
  <si>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</si>
  <si>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</si>
  <si>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</si>
  <si>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</si>
  <si>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</si>
  <si>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</si>
  <si>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</si>
  <si>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1.1</t>
  </si>
  <si>
    <t>Департамент капитального строительства администрации Города Томска</t>
  </si>
  <si>
    <t>1.2</t>
  </si>
  <si>
    <t>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</si>
  <si>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</si>
  <si>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</si>
  <si>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</si>
  <si>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</si>
  <si>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</si>
  <si>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</si>
  <si>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</si>
  <si>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</si>
  <si>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</si>
  <si>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</si>
  <si>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</si>
  <si>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</si>
  <si>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2018 год</t>
  </si>
  <si>
    <t>2019 год</t>
  </si>
  <si>
    <t>2020 год</t>
  </si>
  <si>
    <t>Дополнительно введенные (сохраненные) места</t>
  </si>
  <si>
    <t>ПЕРЕЧЕНЬ МЕРОПРИЯТИЙ И РЕСУРСНОЕ ОБЕСПЕЧЕНИЕ ПОДПРОГРАММЫ 8</t>
  </si>
  <si>
    <t>2021 год</t>
  </si>
  <si>
    <t>2022 год</t>
  </si>
  <si>
    <t>2023 год</t>
  </si>
  <si>
    <t>2024 год</t>
  </si>
  <si>
    <t>2025 год</t>
  </si>
  <si>
    <t>Итого по задаче 1</t>
  </si>
  <si>
    <t xml:space="preserve">Итого по задаче 2 </t>
  </si>
  <si>
    <t>ВСЕГО ПО ПОДПРОГРАММЕ 8</t>
  </si>
  <si>
    <t>1.1.2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</si>
  <si>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</si>
  <si>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</si>
  <si>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</si>
  <si>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</si>
  <si>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</si>
  <si>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</si>
  <si>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</si>
  <si>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</si>
  <si>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1.1.5</t>
  </si>
  <si>
    <t>1.1.4.1</t>
  </si>
  <si>
    <t>1.1.5.1</t>
  </si>
  <si>
    <t>1.1.5.2</t>
  </si>
  <si>
    <t>1.1.6</t>
  </si>
  <si>
    <t>Департамент образования  администрации Города Томска</t>
  </si>
  <si>
    <t>1.1.5.3</t>
  </si>
  <si>
    <t>1.1.5.4</t>
  </si>
  <si>
    <t>1.1.5.5</t>
  </si>
  <si>
    <t>1.1.7</t>
  </si>
  <si>
    <t>1.1.7.1</t>
  </si>
  <si>
    <t>Задача 2 подпрограммы: 
Исключение организации обучения детей в зданиях школ с износом 50% и выше.</t>
  </si>
  <si>
    <t>1.2.1</t>
  </si>
  <si>
    <t>Капитальный ремонт зданий общеобразовательных учреждений с целью недопущения закрытия по причине аварийности, а также зданий, имеющих износ свыше 50%</t>
  </si>
  <si>
    <t>1.2.1.2</t>
  </si>
  <si>
    <t>1.2.1.3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</si>
  <si>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</si>
  <si>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Строительство здания  размещения общеобразовательного учреждения на 1100 мест по пер. Целинному</t>
  </si>
  <si>
    <t>Строительство здания  размещения общеобразовательного учреждения на 1100 мест по пул. Энергетиков</t>
  </si>
  <si>
    <t>Строительство здания для размещения общеобразовательного учреждения на 525 мест по ул. Приточная</t>
  </si>
  <si>
    <t>1.1.1.12</t>
  </si>
  <si>
    <t>1.1.1.13</t>
  </si>
  <si>
    <t>1.1.1.14</t>
  </si>
  <si>
    <t>Строительство корпуса общеобразовательного учреждения на территории МАОУ СОШ № 4</t>
  </si>
  <si>
    <t>Строительство корпуса общеобразовательного учреждения на территории МАОУ СОШ № 15</t>
  </si>
  <si>
    <t>1.1.1.15</t>
  </si>
  <si>
    <t>Строительство корпуса общеобразовательного учреждения на территории МАОУ СОШ № 19</t>
  </si>
  <si>
    <t>1.1.1.16</t>
  </si>
  <si>
    <t>Строительство корпуса общеобразовательного учреждения на территории МАОУ СОШ № 23</t>
  </si>
  <si>
    <t>1.1.1.17</t>
  </si>
  <si>
    <t>Строительство корпуса общеобразовательного учреждения на территории МБОУ СОШ № 33</t>
  </si>
  <si>
    <t>Строительство корпуса общеобразовательного учреждения на территории МАОУ СОШ № 34</t>
  </si>
  <si>
    <t>1.1.1.18</t>
  </si>
  <si>
    <t>1.1.1.19</t>
  </si>
  <si>
    <t>1.1.1.20</t>
  </si>
  <si>
    <t>Строительство корпуса общеобразовательного учреждения на территории МАОУ СОШ № 37</t>
  </si>
  <si>
    <t>Строительство корпуса общеобразовательного учреждения на территории МАОУ СОШ № 38</t>
  </si>
  <si>
    <t>Строительство корпуса общеобразовательного учреждения на территории МАОУ СОШ № 53</t>
  </si>
  <si>
    <t>1.1.1.21</t>
  </si>
  <si>
    <t>Строительство корпуса общеобразовательного учреждения на территории МАОУ гимназия № 55</t>
  </si>
  <si>
    <t>Строительство корпуса общеобразовательного учреждения на территории МАОУ СОШ № 67</t>
  </si>
  <si>
    <t>Строительство корпуса общеобразовательного учреждения на территории МБОУ Академический лицей</t>
  </si>
  <si>
    <t>Строительство корпуса общеобразовательного учреждения на территории МБОУ Школа-интернат № 1</t>
  </si>
  <si>
    <t>Возврат зданий в систему общего образования (капитальный ремонт, оснащение)</t>
  </si>
  <si>
    <t>Капитальный ремонт и оснащение здания по адресу: ул. Матросова, 8</t>
  </si>
  <si>
    <t>Капитальный ремонт и оснащение здания по адресу: ул. Пушкина, 54/1 стр.1</t>
  </si>
  <si>
    <t>Капитальный ремонт и оснащение здания по адресу: ул. Школьная, 18</t>
  </si>
  <si>
    <t>Капитальный ремонт и оснащение здания по адресу: ул.Лермонтова, 60</t>
  </si>
  <si>
    <t>1.1.5.6</t>
  </si>
  <si>
    <t>Корпус МАОУ СОШ № 11</t>
  </si>
  <si>
    <t>Корпус МАОУ СОШ № 30</t>
  </si>
  <si>
    <t>Корпус МАОУ СОШ № 36</t>
  </si>
  <si>
    <t>Корпус МАОУ СОШ № 40</t>
  </si>
  <si>
    <t>Корпус МАДОУ №  69</t>
  </si>
  <si>
    <t>Корпус МАДОУ № 76</t>
  </si>
  <si>
    <t>Использование ресурса учреждений дополнительного образования</t>
  </si>
  <si>
    <t>?????</t>
  </si>
  <si>
    <t>Открытие общеобразовательных учреждений на базе ВУЗов</t>
  </si>
  <si>
    <t>открытие общеобразовательного учреждения на базе ТУСУР</t>
  </si>
  <si>
    <t>1.1.7.2</t>
  </si>
  <si>
    <t>1.1.7.3</t>
  </si>
  <si>
    <t>1.1.7.4</t>
  </si>
  <si>
    <t>1.1.7.5</t>
  </si>
  <si>
    <t>открытие общеобразовательного учреждения на базе ТГУ</t>
  </si>
  <si>
    <t>открытие общеобразовательного учреждения на базе ТГПУ</t>
  </si>
  <si>
    <t>открытие общеобразовательного учреждения на базе ТГАСУ</t>
  </si>
  <si>
    <t>открытие общеобразовательного учреждения на базе СибГМУ</t>
  </si>
  <si>
    <t>к постановлению администрации Города Томска</t>
  </si>
  <si>
    <t xml:space="preserve">
</t>
  </si>
  <si>
    <t>Приложение  № 16</t>
  </si>
  <si>
    <t xml:space="preserve">Создание дополнительных ученических мест в действующих учреждениях </t>
  </si>
  <si>
    <t>Капитальный ремонт и оснащение здания по адресу: ул. Белозерская, 12/1 (мастерские)</t>
  </si>
  <si>
    <t>Строительство здания для размещения общеобразовательного учреждения на 1800  мест по ул. Дамбовой</t>
  </si>
  <si>
    <t>Строительство здания школы № 1 в районе "Супер Восточный"</t>
  </si>
  <si>
    <t>Строительство здания школы № 2 в районе "Супер Восточный"</t>
  </si>
  <si>
    <t>Строительство здания школы № 3 в районе "Супер Восточный"</t>
  </si>
  <si>
    <t>1.2.1.4</t>
  </si>
  <si>
    <t>ПЕРСПЕКТИВНЫЕ ОБЪЕКТЫ, РЕАЛИЗАЦИЯ КОТОРЫХ СВЯЗАНА С ТЕРРИТОРИАЛЬНЫМ РАЗВИТИЕМ ГОРОДА</t>
  </si>
  <si>
    <t>ПРИОРИТЕТНЫЕ ОБЪЕКТЫ ДЛЯ ОБЕСПЕЧЕНИЯ ДОСТУПНОСТИ ОБЩЕГО ОБРАЗОВАНИЯ В НОВЫХ МИКРОРАЙОНАХ</t>
  </si>
  <si>
    <t>КОРПУСА НА ТЕРРИТОРИЯХ ДЕЙСТВУЮЩИХ МУНИЦИПАЛЬНЫХ ОБЩЕОБРАЗОВАТЕЛЬНЫХ УЧРЕЖДЕНИЙ</t>
  </si>
  <si>
    <t>1.1.8</t>
  </si>
  <si>
    <t>Открытие общеобразовательных учреждений в приспособленных зданиях</t>
  </si>
  <si>
    <t>1.1.8.1</t>
  </si>
  <si>
    <t>открытие общеобразовательного учреждения в здании по ул. Суворова, 5</t>
  </si>
  <si>
    <t>открытие общеобразовательного учреждения в здании по ул. 79 Гвардейской дивизии, 21</t>
  </si>
  <si>
    <t>Строительство корпуса общеобразовательного учреждения на территории МАОУ СОШ № 65</t>
  </si>
  <si>
    <t xml:space="preserve">«Создание в муниципальном образовании «Город Томск»  (исходя из прогнозируемой потребности) новых мест в общеобразовательных организациях» 
на 2016 – 2025 годы»
</t>
  </si>
  <si>
    <t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</t>
  </si>
  <si>
    <t>Капитальный ремонт и оснащение здания по адресу: ул. Алтайская, 48</t>
  </si>
  <si>
    <t xml:space="preserve">ВЫКУП ЗДАНИЙ ДЛЯ РАЗМЕЩЕНИЯ ОБЩЕОБРАЗОВАТЕЛЬНЫХ УЧРЕЖДЕНИЙ </t>
  </si>
  <si>
    <t>1.1.8.2</t>
  </si>
  <si>
    <t>1.2.1.1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</si>
  <si>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</si>
  <si>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</si>
  <si>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</si>
  <si>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</si>
  <si>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</si>
  <si>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</si>
  <si>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</si>
  <si>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</si>
  <si>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</si>
  <si>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</si>
  <si>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</si>
  <si>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</si>
  <si>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</si>
  <si>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</si>
  <si>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</si>
  <si>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Комплексный капитальный ремонт здания МАОУ СОШ № 16 г. Томска, пер. Сухоозерный, 6 (корпус 3)</t>
  </si>
  <si>
    <t>Комплексный капитальный ремонт здания МАОУ СОШ № 41 г. Томска, ул. Тверская, 74 (пристройка со спортивным залом)</t>
  </si>
  <si>
    <t>Комплексный капитальный ремонт здания МАОУ СОШ № 38 г. Томска, ул. Ивана Черных, 123/1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</si>
  <si>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</si>
  <si>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30 г. Томска, ул. Интернационалистов, 11</t>
  </si>
  <si>
    <t>Комплексный капитальный ремонт здания МАОУ СОШ № 67 г. Томска, ул. Иркутский тракт, 51/3</t>
  </si>
  <si>
    <t>Комплексный капитальный ремонт здания МАОУ СОШ № 46 г. Томска, ул. Демьяна Бедного, 4</t>
  </si>
  <si>
    <t>Комплексный капитальный ремонт здания МБОУ ООШ № 45 г. Томска, ул. Иркутский тракт, 140/1</t>
  </si>
  <si>
    <t>Комплексный капитальный ремонт здания МБОУ ООШ № 45 г. Томска, ул. Войкова, 64/1</t>
  </si>
  <si>
    <t>Комплексный капитальный ремонт здания МБОУ школа-интернат №1 г. Томска, ул. Смирнова, 50</t>
  </si>
  <si>
    <t>Комплексный капитальный ремонт здания МАОУ СОШ № 11 г. Томска, Кольцевой проезд, 39</t>
  </si>
  <si>
    <t>Комплексный капитальный ремонт здания МАОУ СОШ № 19 г. Томска, ул. Центральная, 4а</t>
  </si>
  <si>
    <t>Комплексный капитальный ремонт здания МБОУ ООШ № 39 г. Томска, ул. Салтыкова-Щедрина, 35</t>
  </si>
  <si>
    <t>Комплексный капитальный ремонт здания МАОУ гимназия № 26 г. Томска, ул. Беринга, 4</t>
  </si>
  <si>
    <t>Комплексный капитальный ремонт здания МАОУ СОШ № 33 г. Томска, п. Лоскутово, ул. Ленина, 27а</t>
  </si>
  <si>
    <t>Комплексный капитальный ремонт здания МАОУ СОШ № 14 г. Томска, ул. Карла Ильмера, 11</t>
  </si>
  <si>
    <t>Комплексный капитальный ремонт здания МАОУ СОШ № 23 г. Томска, ул. Лебедева, 94</t>
  </si>
  <si>
    <t>2015 год</t>
  </si>
  <si>
    <t>Разработка проектно-сметной документации на проведение комплексного капитального ремонта здания МАОУ СОШ № 16 г. Томска, пер. Сухоозерный, 6 (корпус 3)</t>
  </si>
  <si>
    <t>Разработка проектно-сметной документации на проведение комплексного капитального ремонта здания МАОУ СОШ № 41 г. Томска, ул. Тверская, 74 (пристройка со спортивным залом)</t>
  </si>
  <si>
    <t>Разработка проектно-сметной документа ции на проведение комплексного капитального ремонта здания МАОУ СОШ № 38 г. Томска, ул. Ивана Черных, 123/1</t>
  </si>
  <si>
    <t>Разработка проектно-сметной документации на проведение комплексного капитального ремонта здания МАОУ СОШ № 34 г. Томска, пр. Фрунзе, 135</t>
  </si>
  <si>
    <t>Разработка проектно-сметной документации на проведение комплексного капитального ремонта здания МАОУ СОШ № 30 г. Томска, ул. Интернационалистов, 11</t>
  </si>
  <si>
    <t>Разработка проектно-сметной документации на проведение комплексного капитального ремонта здания МАОУ СОШ № 64 г. Томска, с. Тимирязевское, ул.Школьная,18</t>
  </si>
  <si>
    <t xml:space="preserve">Код бюджетной классификации (КЦСР, КВР)
</t>
  </si>
  <si>
    <t>Разработка проектно-сметной документации на проведение комплексного капитального ремонта здания МБОУ ООШИ № 22 г. Томска, ул. Сибирская, 81г</t>
  </si>
  <si>
    <t>Комплексный капитальный ремонт здания МБОУ ООШИ № 22 г. Томска, ул. Сибирская, 81г</t>
  </si>
  <si>
    <t>Рациональное использование и перепрофилирование помещений в зданиях действующих общеобразовательных учреждений</t>
  </si>
  <si>
    <t>Капитальный ремонт и реконструкция зданий для размещения общеобразовательных учреждений в приспособленных зданиях</t>
  </si>
  <si>
    <t>1.1.2.1</t>
  </si>
  <si>
    <t>1.1.2.2</t>
  </si>
  <si>
    <t>Реконструкция здания по ул. Никитина, 8 для размещения общеобразовательного учреждения</t>
  </si>
  <si>
    <t>Капитальный ремонт здания по пр. Кирова, 49 для размещения общеобразовательного учреждения на 1550 мест</t>
  </si>
  <si>
    <t>Цель подпрограммы: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</si>
  <si>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Основное мероприятие  "Создание новых мест в общеобразовательных организациях"</t>
  </si>
  <si>
    <t>Перепрофилирование объектов дошкольного образования и профессионального образования</t>
  </si>
  <si>
    <t xml:space="preserve"> от 31.03.2017 № 206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</si>
</sst>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#,##0.0"/>
    <numFmt numFmtId="174" formatCode="#,##0.000"/>
    <numFmt numFmtId="175" formatCode="#,##0.0000"/>
    <numFmt numFmtId="176" formatCode="#,##0.00000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 wrapText="1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0" xfId="0" applyFont="1" applyFill="1" applyAlignment="1">
      <alignment horizontal="left" vertical="top" wrapText="1"/>
    </xf>
    <xf numFmtId="49" fontId="5" fillId="24" borderId="0" xfId="0" applyNumberFormat="1" applyFont="1" applyFill="1" applyAlignment="1">
      <alignment horizontal="center" vertical="center"/>
    </xf>
    <xf numFmtId="4" fontId="5" fillId="24" borderId="0" xfId="0" applyNumberFormat="1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10" xfId="0" applyNumberFormat="1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wrapText="1"/>
    </xf>
    <xf numFmtId="0" fontId="25" fillId="24" borderId="10" xfId="0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  <xf numFmtId="4" fontId="3" fillId="24" borderId="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172" fontId="3" fillId="24" borderId="0" xfId="0" applyNumberFormat="1" applyFont="1" applyFill="1" applyAlignment="1">
      <alignment/>
    </xf>
    <xf numFmtId="172" fontId="2" fillId="24" borderId="0" xfId="0" applyNumberFormat="1" applyFont="1" applyFill="1" applyAlignment="1">
      <alignment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left" vertical="top" wrapText="1"/>
    </xf>
    <xf numFmtId="0" fontId="2" fillId="24" borderId="0" xfId="0" applyFont="1" applyFill="1" applyAlignment="1">
      <alignment horizontal="left" vertical="center" wrapText="1"/>
    </xf>
    <xf numFmtId="0" fontId="2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5"/>
  <sheetViews>
    <sheetView tabSelected="1" zoomScale="70" zoomScaleNormal="70" zoomScaleSheetLayoutView="100" zoomScalePageLayoutView="0" workbookViewId="0" topLeftCell="A1">
      <pane ySplit="13" topLeftCell="BM14" activePane="bottomLeft" state="frozen"/>
      <selection pane="topLeft" activeCell="A1" sqref="A1"/>
      <selection pane="bottomLeft" activeCell="L4" sqref="L4:R4"/>
    </sheetView>
  </sheetViews>
  <sheetFormatPr defaultColWidth="9.140625" defaultRowHeight="15"/>
  <cols>
    <col min="1" max="1" width="13.28125" style="16" customWidth="1"/>
    <col min="2" max="2" width="36.140625" style="16" customWidth="1"/>
    <col min="3" max="3" width="15.28125" style="16" customWidth="1"/>
    <col min="4" max="4" width="9.140625" style="16" customWidth="1"/>
    <col min="5" max="5" width="14.7109375" style="16" customWidth="1"/>
    <col min="6" max="6" width="13.28125" style="16" customWidth="1"/>
    <col min="7" max="7" width="13.8515625" style="16" customWidth="1"/>
    <col min="8" max="9" width="13.28125" style="16" customWidth="1"/>
    <col min="10" max="10" width="12.8515625" style="16" customWidth="1"/>
    <col min="11" max="11" width="14.7109375" style="16" customWidth="1"/>
    <col min="12" max="12" width="12.140625" style="16" customWidth="1"/>
    <col min="13" max="16" width="12.8515625" style="16" bestFit="1" customWidth="1"/>
    <col min="17" max="18" width="9.140625" style="16" customWidth="1"/>
    <col min="19" max="19" width="11.7109375" style="16" bestFit="1" customWidth="1"/>
    <col min="20" max="20" width="15.140625" style="16" customWidth="1"/>
    <col min="21" max="21" width="10.7109375" style="16" bestFit="1" customWidth="1"/>
    <col min="22" max="24" width="9.140625" style="16" customWidth="1"/>
    <col min="25" max="25" width="11.7109375" style="16" bestFit="1" customWidth="1"/>
    <col min="26" max="16384" width="9.140625" style="16" customWidth="1"/>
  </cols>
  <sheetData>
    <row r="1" spans="1:25" s="2" customFormat="1" ht="12.75">
      <c r="A1" s="1"/>
      <c r="D1" s="3"/>
      <c r="H1" s="4"/>
      <c r="J1" s="5"/>
      <c r="K1" s="5"/>
      <c r="L1" s="5"/>
      <c r="M1" s="5"/>
      <c r="N1" s="5"/>
      <c r="W1" s="5"/>
      <c r="X1" s="5"/>
      <c r="Y1" s="5"/>
    </row>
    <row r="2" spans="1:25" s="2" customFormat="1" ht="15">
      <c r="A2" s="1"/>
      <c r="D2" s="3"/>
      <c r="H2" s="4"/>
      <c r="I2" s="4"/>
      <c r="J2" s="4"/>
      <c r="K2" s="4"/>
      <c r="L2" s="79" t="s">
        <v>122</v>
      </c>
      <c r="M2" s="78"/>
      <c r="N2" s="78"/>
      <c r="O2" s="78"/>
      <c r="P2" s="78"/>
      <c r="Q2" s="78"/>
      <c r="R2" s="78"/>
      <c r="V2" s="4"/>
      <c r="W2" s="4"/>
      <c r="X2" s="4"/>
      <c r="Y2" s="4"/>
    </row>
    <row r="3" spans="1:25" s="2" customFormat="1" ht="15">
      <c r="A3" s="1"/>
      <c r="D3" s="3"/>
      <c r="H3" s="6"/>
      <c r="J3" s="7"/>
      <c r="K3" s="7"/>
      <c r="L3" s="79" t="s">
        <v>120</v>
      </c>
      <c r="M3" s="78"/>
      <c r="N3" s="78"/>
      <c r="O3" s="78"/>
      <c r="P3" s="78"/>
      <c r="Q3" s="78"/>
      <c r="R3" s="78"/>
      <c r="V3" s="76" t="s">
        <v>121</v>
      </c>
      <c r="W3" s="76"/>
      <c r="X3" s="76"/>
      <c r="Y3" s="76"/>
    </row>
    <row r="4" spans="1:25" s="2" customFormat="1" ht="15">
      <c r="A4" s="9"/>
      <c r="B4" s="9"/>
      <c r="C4" s="9"/>
      <c r="D4" s="9"/>
      <c r="E4" s="9"/>
      <c r="F4" s="10"/>
      <c r="G4" s="9"/>
      <c r="H4" s="9"/>
      <c r="I4" s="9"/>
      <c r="J4" s="9"/>
      <c r="K4" s="9"/>
      <c r="L4" s="79" t="s">
        <v>196</v>
      </c>
      <c r="M4" s="78"/>
      <c r="N4" s="78"/>
      <c r="O4" s="78"/>
      <c r="P4" s="78"/>
      <c r="Q4" s="78"/>
      <c r="R4" s="78"/>
      <c r="V4" s="76"/>
      <c r="W4" s="76"/>
      <c r="X4" s="76"/>
      <c r="Y4" s="76"/>
    </row>
    <row r="5" spans="1:25" s="2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5"/>
      <c r="V5" s="8"/>
      <c r="W5" s="8"/>
      <c r="X5" s="8"/>
      <c r="Y5" s="8"/>
    </row>
    <row r="6" spans="1:18" ht="15">
      <c r="A6" s="12"/>
      <c r="B6" s="13"/>
      <c r="C6" s="13"/>
      <c r="D6" s="13"/>
      <c r="E6" s="13"/>
      <c r="F6" s="13"/>
      <c r="G6" s="14"/>
      <c r="H6" s="14"/>
      <c r="I6" s="14"/>
      <c r="J6" s="14"/>
      <c r="K6" s="14"/>
      <c r="L6" s="77"/>
      <c r="M6" s="78"/>
      <c r="N6" s="78"/>
      <c r="O6" s="78"/>
      <c r="P6" s="78"/>
      <c r="Q6" s="78"/>
      <c r="R6" s="78"/>
    </row>
    <row r="7" spans="1:18" ht="15">
      <c r="A7" s="12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N7" s="17"/>
      <c r="O7" s="15"/>
      <c r="P7" s="15"/>
      <c r="Q7" s="15"/>
      <c r="R7" s="15"/>
    </row>
    <row r="8" spans="1:18" ht="15">
      <c r="A8" s="25" t="s">
        <v>35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33" customHeight="1">
      <c r="A9" s="75" t="s">
        <v>139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.75" customHeight="1">
      <c r="A11" s="67" t="s">
        <v>2</v>
      </c>
      <c r="B11" s="57" t="s">
        <v>3</v>
      </c>
      <c r="C11" s="22" t="s">
        <v>184</v>
      </c>
      <c r="D11" s="57" t="s">
        <v>4</v>
      </c>
      <c r="E11" s="57" t="s">
        <v>5</v>
      </c>
      <c r="F11" s="57"/>
      <c r="G11" s="57" t="s">
        <v>6</v>
      </c>
      <c r="H11" s="57"/>
      <c r="I11" s="57"/>
      <c r="J11" s="57"/>
      <c r="K11" s="57"/>
      <c r="L11" s="57"/>
      <c r="M11" s="57"/>
      <c r="N11" s="57"/>
      <c r="O11" s="26" t="s">
        <v>34</v>
      </c>
      <c r="P11" s="72"/>
      <c r="Q11" s="57" t="s">
        <v>14</v>
      </c>
      <c r="R11" s="57"/>
    </row>
    <row r="12" spans="1:18" ht="42.75" customHeight="1">
      <c r="A12" s="67"/>
      <c r="B12" s="57"/>
      <c r="C12" s="23"/>
      <c r="D12" s="57"/>
      <c r="E12" s="57"/>
      <c r="F12" s="57"/>
      <c r="G12" s="57" t="s">
        <v>7</v>
      </c>
      <c r="H12" s="57"/>
      <c r="I12" s="57" t="s">
        <v>8</v>
      </c>
      <c r="J12" s="57"/>
      <c r="K12" s="57" t="s">
        <v>9</v>
      </c>
      <c r="L12" s="57"/>
      <c r="M12" s="57" t="s">
        <v>10</v>
      </c>
      <c r="N12" s="57"/>
      <c r="O12" s="73"/>
      <c r="P12" s="74"/>
      <c r="Q12" s="57"/>
      <c r="R12" s="57"/>
    </row>
    <row r="13" spans="1:33" ht="15">
      <c r="A13" s="67"/>
      <c r="B13" s="57"/>
      <c r="C13" s="24"/>
      <c r="D13" s="57"/>
      <c r="E13" s="19" t="s">
        <v>11</v>
      </c>
      <c r="F13" s="19" t="s">
        <v>12</v>
      </c>
      <c r="G13" s="19" t="s">
        <v>11</v>
      </c>
      <c r="H13" s="19" t="s">
        <v>12</v>
      </c>
      <c r="I13" s="19" t="s">
        <v>11</v>
      </c>
      <c r="J13" s="19" t="s">
        <v>12</v>
      </c>
      <c r="K13" s="19" t="s">
        <v>11</v>
      </c>
      <c r="L13" s="19" t="s">
        <v>12</v>
      </c>
      <c r="M13" s="19" t="s">
        <v>11</v>
      </c>
      <c r="N13" s="19" t="s">
        <v>12</v>
      </c>
      <c r="O13" s="19" t="s">
        <v>11</v>
      </c>
      <c r="P13" s="19" t="s">
        <v>12</v>
      </c>
      <c r="Q13" s="57"/>
      <c r="R13" s="57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5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N14" s="19">
        <v>14</v>
      </c>
      <c r="O14" s="19">
        <v>15</v>
      </c>
      <c r="P14" s="19">
        <v>16</v>
      </c>
      <c r="Q14" s="57">
        <v>17</v>
      </c>
      <c r="R14" s="57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9" customFormat="1" ht="42" customHeight="1">
      <c r="A15" s="21" t="s">
        <v>18</v>
      </c>
      <c r="B15" s="63" t="s">
        <v>193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68"/>
      <c r="R15" s="6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29" customFormat="1" ht="19.5" customHeight="1">
      <c r="A16" s="21"/>
      <c r="B16" s="63" t="s">
        <v>194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61"/>
      <c r="R16" s="6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18" s="29" customFormat="1" ht="19.5" customHeight="1">
      <c r="A17" s="21" t="s">
        <v>15</v>
      </c>
      <c r="B17" s="63" t="s">
        <v>140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8"/>
      <c r="R17" s="68"/>
    </row>
    <row r="18" spans="1:18" s="29" customFormat="1" ht="15" customHeight="1">
      <c r="A18" s="71" t="s">
        <v>19</v>
      </c>
      <c r="B18" s="39" t="s">
        <v>69</v>
      </c>
      <c r="C18" s="30"/>
      <c r="D18" s="27" t="s">
        <v>13</v>
      </c>
      <c r="E18" s="31">
        <f>SUM(E20:E29)</f>
        <v>18345708.904999997</v>
      </c>
      <c r="F18" s="31">
        <f aca="true" t="shared" si="0" ref="F18:P18">SUM(F20:F29)</f>
        <v>0</v>
      </c>
      <c r="G18" s="31">
        <f t="shared" si="0"/>
        <v>21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18345687.904999997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14025</v>
      </c>
      <c r="P18" s="31">
        <f t="shared" si="0"/>
        <v>0</v>
      </c>
      <c r="Q18" s="68"/>
      <c r="R18" s="68"/>
    </row>
    <row r="19" spans="1:18" s="29" customFormat="1" ht="15" customHeight="1">
      <c r="A19" s="71"/>
      <c r="B19" s="39"/>
      <c r="C19" s="30"/>
      <c r="D19" s="27" t="s">
        <v>177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68"/>
      <c r="R19" s="68"/>
    </row>
    <row r="20" spans="1:18" s="29" customFormat="1" ht="15" customHeight="1">
      <c r="A20" s="71"/>
      <c r="B20" s="39"/>
      <c r="C20" s="30"/>
      <c r="D20" s="27" t="s">
        <v>0</v>
      </c>
      <c r="E20" s="31">
        <f aca="true" t="shared" si="1" ref="E20:F24">G20+I20+K20+M20</f>
        <v>0</v>
      </c>
      <c r="F20" s="31">
        <f t="shared" si="1"/>
        <v>0</v>
      </c>
      <c r="G20" s="31">
        <f aca="true" t="shared" si="2" ref="G20:P20">G34+G46+G58+G70+G119+G131+G143+G155+G167+G179+G191+G203+G215+G227+G239+G251+G263+G82+G94+G106+G275</f>
        <v>0</v>
      </c>
      <c r="H20" s="31">
        <f t="shared" si="2"/>
        <v>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1">
        <f t="shared" si="2"/>
        <v>0</v>
      </c>
      <c r="O20" s="31">
        <f t="shared" si="2"/>
        <v>1.49213974509621E-13</v>
      </c>
      <c r="P20" s="31">
        <f t="shared" si="2"/>
        <v>0</v>
      </c>
      <c r="Q20" s="68"/>
      <c r="R20" s="68"/>
    </row>
    <row r="21" spans="1:18" s="29" customFormat="1" ht="15" customHeight="1">
      <c r="A21" s="71"/>
      <c r="B21" s="39"/>
      <c r="C21" s="30"/>
      <c r="D21" s="27" t="s">
        <v>1</v>
      </c>
      <c r="E21" s="31">
        <f t="shared" si="1"/>
        <v>0</v>
      </c>
      <c r="F21" s="31">
        <f t="shared" si="1"/>
        <v>0</v>
      </c>
      <c r="G21" s="31">
        <f aca="true" t="shared" si="3" ref="G21:P21">G35+G47+G59+G71+G120+G132+G144+G156+G168+G180+G192+G204+G216+G228+G240+G252+G264+G83+G95+G107+G276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1.49213974509621E-13</v>
      </c>
      <c r="P21" s="31">
        <f t="shared" si="3"/>
        <v>0</v>
      </c>
      <c r="Q21" s="68"/>
      <c r="R21" s="68"/>
    </row>
    <row r="22" spans="1:18" s="29" customFormat="1" ht="15" customHeight="1">
      <c r="A22" s="71"/>
      <c r="B22" s="39"/>
      <c r="C22" s="30"/>
      <c r="D22" s="27" t="s">
        <v>31</v>
      </c>
      <c r="E22" s="31">
        <f t="shared" si="1"/>
        <v>1427372.8</v>
      </c>
      <c r="F22" s="31">
        <f t="shared" si="1"/>
        <v>0</v>
      </c>
      <c r="G22" s="31">
        <f aca="true" t="shared" si="4" ref="G22:P22">G36+G48+G60+G72+G121+G133+G145+G157+G169+G181+G193+G205+G217+G229+G241+G253+G265+G84+G96+G108+G277</f>
        <v>5</v>
      </c>
      <c r="H22" s="31">
        <f t="shared" si="4"/>
        <v>0</v>
      </c>
      <c r="I22" s="31">
        <f t="shared" si="4"/>
        <v>0</v>
      </c>
      <c r="J22" s="31">
        <f t="shared" si="4"/>
        <v>0</v>
      </c>
      <c r="K22" s="31">
        <f t="shared" si="4"/>
        <v>1427367.8</v>
      </c>
      <c r="L22" s="31">
        <f t="shared" si="4"/>
        <v>0</v>
      </c>
      <c r="M22" s="31">
        <f t="shared" si="4"/>
        <v>0</v>
      </c>
      <c r="N22" s="31">
        <f t="shared" si="4"/>
        <v>0</v>
      </c>
      <c r="O22" s="31">
        <f t="shared" si="4"/>
        <v>1600</v>
      </c>
      <c r="P22" s="31">
        <f t="shared" si="4"/>
        <v>0</v>
      </c>
      <c r="Q22" s="68"/>
      <c r="R22" s="68"/>
    </row>
    <row r="23" spans="1:18" s="29" customFormat="1" ht="15" customHeight="1">
      <c r="A23" s="71"/>
      <c r="B23" s="39"/>
      <c r="C23" s="30"/>
      <c r="D23" s="27" t="s">
        <v>32</v>
      </c>
      <c r="E23" s="31">
        <f t="shared" si="1"/>
        <v>1129408.32</v>
      </c>
      <c r="F23" s="31">
        <f t="shared" si="1"/>
        <v>0</v>
      </c>
      <c r="G23" s="31">
        <f aca="true" t="shared" si="5" ref="G23:P23">G37+G49+G61+G73+G122+G134+G146+G158+G170+G182+G194+G206+G218+G230+G242+G254+G266+G85+G97+G109+G278</f>
        <v>3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1129405.32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1200</v>
      </c>
      <c r="P23" s="31">
        <f t="shared" si="5"/>
        <v>0</v>
      </c>
      <c r="Q23" s="68"/>
      <c r="R23" s="68"/>
    </row>
    <row r="24" spans="1:18" s="29" customFormat="1" ht="15" customHeight="1">
      <c r="A24" s="71"/>
      <c r="B24" s="39"/>
      <c r="C24" s="30"/>
      <c r="D24" s="27" t="s">
        <v>33</v>
      </c>
      <c r="E24" s="31">
        <f t="shared" si="1"/>
        <v>1191526.08</v>
      </c>
      <c r="F24" s="31">
        <f t="shared" si="1"/>
        <v>0</v>
      </c>
      <c r="G24" s="31">
        <f aca="true" t="shared" si="6" ref="G24:P24">G38+G50+G62+G74+G123+G135+G147+G159+G171+G183+G195+G207+G219+G231+G243+G255+G267+G86+G98+G110+G279</f>
        <v>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1191523.08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1200</v>
      </c>
      <c r="P24" s="31">
        <f t="shared" si="6"/>
        <v>0</v>
      </c>
      <c r="Q24" s="68"/>
      <c r="R24" s="68"/>
    </row>
    <row r="25" spans="1:18" s="29" customFormat="1" ht="28.5">
      <c r="A25" s="71"/>
      <c r="B25" s="39"/>
      <c r="C25" s="30"/>
      <c r="D25" s="27" t="s">
        <v>36</v>
      </c>
      <c r="E25" s="31">
        <f aca="true" t="shared" si="7" ref="E25:F29">G25+I25+K25+M25</f>
        <v>1525494.105</v>
      </c>
      <c r="F25" s="31">
        <f t="shared" si="7"/>
        <v>0</v>
      </c>
      <c r="G25" s="31">
        <f aca="true" t="shared" si="8" ref="G25:P25">G39+G51+G63+G75+G124+G136+G148+G160+G172+G184+G196+G208+G220+G232+G244+G256+G268+G87+G99+G111+G280</f>
        <v>4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1525490.105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1325</v>
      </c>
      <c r="P25" s="31">
        <f t="shared" si="8"/>
        <v>0</v>
      </c>
      <c r="Q25" s="68"/>
      <c r="R25" s="68"/>
    </row>
    <row r="26" spans="1:18" s="29" customFormat="1" ht="28.5">
      <c r="A26" s="71"/>
      <c r="B26" s="39"/>
      <c r="C26" s="30"/>
      <c r="D26" s="27" t="s">
        <v>37</v>
      </c>
      <c r="E26" s="31">
        <f t="shared" si="7"/>
        <v>2486622.6</v>
      </c>
      <c r="F26" s="31">
        <f t="shared" si="7"/>
        <v>0</v>
      </c>
      <c r="G26" s="31">
        <f aca="true" t="shared" si="9" ref="G26:P26">G40+G52+G64+G76+G125+G137+G149+G161+G173+G185+G197+G209+G221+G233+G245+G257+G269+G88+G100+G112+G281</f>
        <v>1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2486621.6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9"/>
        <v>1800</v>
      </c>
      <c r="P26" s="31">
        <f t="shared" si="9"/>
        <v>0</v>
      </c>
      <c r="Q26" s="68"/>
      <c r="R26" s="68"/>
    </row>
    <row r="27" spans="1:18" s="29" customFormat="1" ht="28.5">
      <c r="A27" s="71"/>
      <c r="B27" s="39"/>
      <c r="C27" s="30"/>
      <c r="D27" s="27" t="s">
        <v>38</v>
      </c>
      <c r="E27" s="31">
        <f t="shared" si="7"/>
        <v>3206361.4000000004</v>
      </c>
      <c r="F27" s="31">
        <f t="shared" si="7"/>
        <v>0</v>
      </c>
      <c r="G27" s="31">
        <f aca="true" t="shared" si="10" ref="G27:P27">G41+G53+G65+G77+G126+G138+G150+G162+G174+G186+G198+G210+G222+G234+G246+G258+G270+G89+G101+G113+G282</f>
        <v>2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3206359.4000000004</v>
      </c>
      <c r="L27" s="31">
        <f t="shared" si="10"/>
        <v>0</v>
      </c>
      <c r="M27" s="31">
        <f t="shared" si="10"/>
        <v>0</v>
      </c>
      <c r="N27" s="31">
        <f t="shared" si="10"/>
        <v>0</v>
      </c>
      <c r="O27" s="31">
        <f t="shared" si="10"/>
        <v>2200</v>
      </c>
      <c r="P27" s="31">
        <f t="shared" si="10"/>
        <v>0</v>
      </c>
      <c r="Q27" s="68"/>
      <c r="R27" s="68"/>
    </row>
    <row r="28" spans="1:18" s="29" customFormat="1" ht="28.5">
      <c r="A28" s="71"/>
      <c r="B28" s="39"/>
      <c r="C28" s="30"/>
      <c r="D28" s="27" t="s">
        <v>39</v>
      </c>
      <c r="E28" s="31">
        <f t="shared" si="7"/>
        <v>4459028.399999999</v>
      </c>
      <c r="F28" s="31">
        <f t="shared" si="7"/>
        <v>0</v>
      </c>
      <c r="G28" s="31">
        <f aca="true" t="shared" si="11" ref="G28:P28">G42+G54+G66+G78+G127+G139+G151+G163+G175+G187+G199+G211+G223+G235+G247+G259+G271+G90+G102+G114+G283</f>
        <v>2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1">
        <f t="shared" si="11"/>
        <v>4459026.399999999</v>
      </c>
      <c r="L28" s="31">
        <f t="shared" si="11"/>
        <v>0</v>
      </c>
      <c r="M28" s="31">
        <f t="shared" si="11"/>
        <v>0</v>
      </c>
      <c r="N28" s="31">
        <f t="shared" si="11"/>
        <v>0</v>
      </c>
      <c r="O28" s="31">
        <f t="shared" si="11"/>
        <v>2900</v>
      </c>
      <c r="P28" s="31">
        <f t="shared" si="11"/>
        <v>0</v>
      </c>
      <c r="Q28" s="68"/>
      <c r="R28" s="68"/>
    </row>
    <row r="29" spans="1:18" s="29" customFormat="1" ht="28.5">
      <c r="A29" s="71"/>
      <c r="B29" s="39"/>
      <c r="C29" s="30"/>
      <c r="D29" s="27" t="s">
        <v>40</v>
      </c>
      <c r="E29" s="31">
        <f t="shared" si="7"/>
        <v>2919895.1999999997</v>
      </c>
      <c r="F29" s="31">
        <f t="shared" si="7"/>
        <v>0</v>
      </c>
      <c r="G29" s="31">
        <f aca="true" t="shared" si="12" ref="G29:P29">G43+G55+G67+G79+G128+G140+G152+G164+G176+G188+G200+G212+G224+G236+G248+G260+G272+G91+G103+G115+G284</f>
        <v>1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31">
        <f t="shared" si="12"/>
        <v>2919894.1999999997</v>
      </c>
      <c r="L29" s="31">
        <f t="shared" si="12"/>
        <v>0</v>
      </c>
      <c r="M29" s="31">
        <f t="shared" si="12"/>
        <v>0</v>
      </c>
      <c r="N29" s="31">
        <f t="shared" si="12"/>
        <v>0</v>
      </c>
      <c r="O29" s="31">
        <f t="shared" si="12"/>
        <v>1800</v>
      </c>
      <c r="P29" s="31">
        <f t="shared" si="12"/>
        <v>0</v>
      </c>
      <c r="Q29" s="68"/>
      <c r="R29" s="68"/>
    </row>
    <row r="30" spans="1:18" s="29" customFormat="1" ht="15">
      <c r="A30" s="41" t="s">
        <v>131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</row>
    <row r="31" spans="1:18" ht="15">
      <c r="A31" s="41" t="s">
        <v>130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</row>
    <row r="32" spans="1:18" s="29" customFormat="1" ht="15" customHeight="1">
      <c r="A32" s="67" t="s">
        <v>20</v>
      </c>
      <c r="B32" s="66" t="s">
        <v>125</v>
      </c>
      <c r="C32" s="32"/>
      <c r="D32" s="27" t="s">
        <v>13</v>
      </c>
      <c r="E32" s="31">
        <f aca="true" t="shared" si="13" ref="E32:P32">SUM(E34:E43)</f>
        <v>1800000</v>
      </c>
      <c r="F32" s="31">
        <f t="shared" si="13"/>
        <v>0</v>
      </c>
      <c r="G32" s="31">
        <f t="shared" si="13"/>
        <v>1</v>
      </c>
      <c r="H32" s="31">
        <f t="shared" si="13"/>
        <v>0</v>
      </c>
      <c r="I32" s="31">
        <f t="shared" si="13"/>
        <v>0</v>
      </c>
      <c r="J32" s="31">
        <f t="shared" si="13"/>
        <v>0</v>
      </c>
      <c r="K32" s="31">
        <f t="shared" si="13"/>
        <v>2486621.6</v>
      </c>
      <c r="L32" s="31">
        <f t="shared" si="13"/>
        <v>0</v>
      </c>
      <c r="M32" s="31">
        <f t="shared" si="13"/>
        <v>0</v>
      </c>
      <c r="N32" s="31">
        <f t="shared" si="13"/>
        <v>0</v>
      </c>
      <c r="O32" s="31">
        <f t="shared" si="13"/>
        <v>1800</v>
      </c>
      <c r="P32" s="31">
        <f t="shared" si="13"/>
        <v>0</v>
      </c>
      <c r="Q32" s="57" t="s">
        <v>16</v>
      </c>
      <c r="R32" s="57"/>
    </row>
    <row r="33" spans="1:18" s="29" customFormat="1" ht="15" customHeight="1">
      <c r="A33" s="67"/>
      <c r="B33" s="66"/>
      <c r="C33" s="32"/>
      <c r="D33" s="19" t="s">
        <v>177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57"/>
      <c r="R33" s="57"/>
    </row>
    <row r="34" spans="1:18" ht="15">
      <c r="A34" s="67"/>
      <c r="B34" s="66"/>
      <c r="C34" s="32"/>
      <c r="D34" s="19" t="s">
        <v>0</v>
      </c>
      <c r="E34" s="33">
        <f>G34+I34+K34+M34</f>
        <v>0</v>
      </c>
      <c r="F34" s="33">
        <f>H34+J34+L34+N34</f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57"/>
      <c r="R34" s="57"/>
    </row>
    <row r="35" spans="1:18" ht="15">
      <c r="A35" s="67"/>
      <c r="B35" s="66"/>
      <c r="C35" s="32"/>
      <c r="D35" s="19" t="s">
        <v>1</v>
      </c>
      <c r="E35" s="33">
        <f>G35+I35+K35+M35</f>
        <v>0</v>
      </c>
      <c r="F35" s="33">
        <f>H35+J35+L35+N35</f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57"/>
      <c r="R35" s="57"/>
    </row>
    <row r="36" spans="1:18" ht="15">
      <c r="A36" s="67"/>
      <c r="B36" s="66"/>
      <c r="C36" s="32"/>
      <c r="D36" s="19" t="s">
        <v>31</v>
      </c>
      <c r="E36" s="33">
        <v>0</v>
      </c>
      <c r="F36" s="33">
        <f aca="true" t="shared" si="14" ref="F36:F43">H36+J36+L36+N36</f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57"/>
      <c r="R36" s="57"/>
    </row>
    <row r="37" spans="1:18" ht="15">
      <c r="A37" s="67"/>
      <c r="B37" s="66"/>
      <c r="C37" s="32"/>
      <c r="D37" s="19" t="s">
        <v>32</v>
      </c>
      <c r="E37" s="33">
        <f aca="true" t="shared" si="15" ref="E37:E43">G37+I37+K37+M37</f>
        <v>0</v>
      </c>
      <c r="F37" s="33">
        <f t="shared" si="14"/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57"/>
      <c r="R37" s="57"/>
    </row>
    <row r="38" spans="1:18" ht="15">
      <c r="A38" s="67"/>
      <c r="B38" s="66"/>
      <c r="C38" s="32"/>
      <c r="D38" s="19" t="s">
        <v>33</v>
      </c>
      <c r="E38" s="33">
        <v>0</v>
      </c>
      <c r="F38" s="33">
        <f t="shared" si="14"/>
        <v>0</v>
      </c>
      <c r="G38" s="33">
        <v>0</v>
      </c>
      <c r="H38" s="33">
        <v>0</v>
      </c>
      <c r="I38" s="33">
        <v>0</v>
      </c>
      <c r="J38" s="33">
        <v>0</v>
      </c>
      <c r="K38" s="33">
        <f>E38-G38</f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57"/>
      <c r="R38" s="57"/>
    </row>
    <row r="39" spans="1:18" ht="15">
      <c r="A39" s="67"/>
      <c r="B39" s="66"/>
      <c r="C39" s="32"/>
      <c r="D39" s="19" t="s">
        <v>36</v>
      </c>
      <c r="E39" s="33">
        <v>0</v>
      </c>
      <c r="F39" s="33">
        <f t="shared" si="14"/>
        <v>0</v>
      </c>
      <c r="G39" s="33">
        <v>0</v>
      </c>
      <c r="H39" s="33">
        <v>0</v>
      </c>
      <c r="I39" s="33">
        <v>0</v>
      </c>
      <c r="J39" s="33">
        <v>0</v>
      </c>
      <c r="K39" s="33">
        <f>E39-G39</f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57"/>
      <c r="R39" s="57"/>
    </row>
    <row r="40" spans="1:18" ht="15">
      <c r="A40" s="67"/>
      <c r="B40" s="66"/>
      <c r="C40" s="32"/>
      <c r="D40" s="19" t="s">
        <v>37</v>
      </c>
      <c r="E40" s="33">
        <v>1800000</v>
      </c>
      <c r="F40" s="33">
        <f t="shared" si="14"/>
        <v>0</v>
      </c>
      <c r="G40" s="33">
        <v>1</v>
      </c>
      <c r="H40" s="33">
        <v>0</v>
      </c>
      <c r="I40" s="33">
        <v>0</v>
      </c>
      <c r="J40" s="33">
        <v>0</v>
      </c>
      <c r="K40" s="33">
        <f>(E40*1.381457)-G40</f>
        <v>2486621.6</v>
      </c>
      <c r="L40" s="33">
        <v>0</v>
      </c>
      <c r="M40" s="33">
        <v>0</v>
      </c>
      <c r="N40" s="33">
        <v>0</v>
      </c>
      <c r="O40" s="33">
        <v>1800</v>
      </c>
      <c r="P40" s="33">
        <v>0</v>
      </c>
      <c r="Q40" s="57"/>
      <c r="R40" s="57"/>
    </row>
    <row r="41" spans="1:18" ht="15">
      <c r="A41" s="67"/>
      <c r="B41" s="66"/>
      <c r="C41" s="32"/>
      <c r="D41" s="19" t="s">
        <v>38</v>
      </c>
      <c r="E41" s="33">
        <f t="shared" si="15"/>
        <v>0</v>
      </c>
      <c r="F41" s="33">
        <f t="shared" si="14"/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57"/>
      <c r="R41" s="57"/>
    </row>
    <row r="42" spans="1:18" ht="15">
      <c r="A42" s="67"/>
      <c r="B42" s="66"/>
      <c r="C42" s="32"/>
      <c r="D42" s="19" t="s">
        <v>39</v>
      </c>
      <c r="E42" s="33">
        <f t="shared" si="15"/>
        <v>0</v>
      </c>
      <c r="F42" s="33">
        <f t="shared" si="14"/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57"/>
      <c r="R42" s="57"/>
    </row>
    <row r="43" spans="1:18" ht="15">
      <c r="A43" s="67"/>
      <c r="B43" s="66"/>
      <c r="C43" s="32"/>
      <c r="D43" s="19" t="s">
        <v>40</v>
      </c>
      <c r="E43" s="33">
        <f t="shared" si="15"/>
        <v>0</v>
      </c>
      <c r="F43" s="33">
        <f t="shared" si="14"/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57"/>
      <c r="R43" s="57"/>
    </row>
    <row r="44" spans="1:18" ht="15">
      <c r="A44" s="67" t="s">
        <v>21</v>
      </c>
      <c r="B44" s="66" t="s">
        <v>70</v>
      </c>
      <c r="C44" s="32"/>
      <c r="D44" s="27" t="s">
        <v>13</v>
      </c>
      <c r="E44" s="31">
        <f aca="true" t="shared" si="16" ref="E44:P44">SUM(E46:E55)</f>
        <v>1100000</v>
      </c>
      <c r="F44" s="31">
        <f t="shared" si="16"/>
        <v>0</v>
      </c>
      <c r="G44" s="31">
        <f t="shared" si="16"/>
        <v>1</v>
      </c>
      <c r="H44" s="31">
        <f t="shared" si="16"/>
        <v>0</v>
      </c>
      <c r="I44" s="31">
        <f t="shared" si="16"/>
        <v>0</v>
      </c>
      <c r="J44" s="31">
        <f t="shared" si="16"/>
        <v>0</v>
      </c>
      <c r="K44" s="31">
        <f t="shared" si="16"/>
        <v>1603179.7000000002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>
        <f t="shared" si="16"/>
        <v>1100</v>
      </c>
      <c r="P44" s="31">
        <f t="shared" si="16"/>
        <v>0</v>
      </c>
      <c r="Q44" s="57" t="s">
        <v>16</v>
      </c>
      <c r="R44" s="57"/>
    </row>
    <row r="45" spans="1:18" ht="15">
      <c r="A45" s="67"/>
      <c r="B45" s="66"/>
      <c r="C45" s="32"/>
      <c r="D45" s="19" t="s">
        <v>177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57"/>
      <c r="R45" s="57"/>
    </row>
    <row r="46" spans="1:18" ht="15">
      <c r="A46" s="67"/>
      <c r="B46" s="66"/>
      <c r="C46" s="32"/>
      <c r="D46" s="19" t="s">
        <v>0</v>
      </c>
      <c r="E46" s="33">
        <f>G46+I46+K46+M46</f>
        <v>0</v>
      </c>
      <c r="F46" s="33">
        <f>H46+J46+L46+N46</f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57"/>
      <c r="R46" s="57"/>
    </row>
    <row r="47" spans="1:18" ht="15">
      <c r="A47" s="67"/>
      <c r="B47" s="66"/>
      <c r="C47" s="32"/>
      <c r="D47" s="19" t="s">
        <v>1</v>
      </c>
      <c r="E47" s="33">
        <f>G47+I47+K47+M47</f>
        <v>0</v>
      </c>
      <c r="F47" s="33">
        <f aca="true" t="shared" si="17" ref="F47:F55">H47+J47+L47+N47</f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57"/>
      <c r="R47" s="57"/>
    </row>
    <row r="48" spans="1:18" ht="15">
      <c r="A48" s="67"/>
      <c r="B48" s="66"/>
      <c r="C48" s="32"/>
      <c r="D48" s="19" t="s">
        <v>31</v>
      </c>
      <c r="E48" s="33">
        <f>G48+I48+K48+M48</f>
        <v>0</v>
      </c>
      <c r="F48" s="33">
        <f t="shared" si="17"/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57"/>
      <c r="R48" s="57"/>
    </row>
    <row r="49" spans="1:18" ht="15">
      <c r="A49" s="67"/>
      <c r="B49" s="66"/>
      <c r="C49" s="32"/>
      <c r="D49" s="19" t="s">
        <v>32</v>
      </c>
      <c r="E49" s="33">
        <v>0</v>
      </c>
      <c r="F49" s="33">
        <f t="shared" si="17"/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57"/>
      <c r="R49" s="57"/>
    </row>
    <row r="50" spans="1:18" ht="15">
      <c r="A50" s="67"/>
      <c r="B50" s="66"/>
      <c r="C50" s="32"/>
      <c r="D50" s="19" t="s">
        <v>33</v>
      </c>
      <c r="E50" s="33">
        <f aca="true" t="shared" si="18" ref="E50:E55">G50+I50+K50+M50</f>
        <v>0</v>
      </c>
      <c r="F50" s="33">
        <f t="shared" si="17"/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57"/>
      <c r="R50" s="57"/>
    </row>
    <row r="51" spans="1:18" ht="15">
      <c r="A51" s="67"/>
      <c r="B51" s="66"/>
      <c r="C51" s="32"/>
      <c r="D51" s="19" t="s">
        <v>36</v>
      </c>
      <c r="E51" s="33">
        <v>0</v>
      </c>
      <c r="F51" s="33">
        <f t="shared" si="17"/>
        <v>0</v>
      </c>
      <c r="G51" s="33">
        <v>0</v>
      </c>
      <c r="H51" s="33">
        <v>0</v>
      </c>
      <c r="I51" s="33">
        <v>0</v>
      </c>
      <c r="J51" s="33">
        <v>0</v>
      </c>
      <c r="K51" s="33">
        <f>E51-G51</f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57"/>
      <c r="R51" s="57"/>
    </row>
    <row r="52" spans="1:18" ht="15">
      <c r="A52" s="67"/>
      <c r="B52" s="66"/>
      <c r="C52" s="32"/>
      <c r="D52" s="19" t="s">
        <v>37</v>
      </c>
      <c r="E52" s="33">
        <v>0</v>
      </c>
      <c r="F52" s="33">
        <f t="shared" si="17"/>
        <v>0</v>
      </c>
      <c r="G52" s="33">
        <v>0</v>
      </c>
      <c r="H52" s="33">
        <v>0</v>
      </c>
      <c r="I52" s="33">
        <v>0</v>
      </c>
      <c r="J52" s="33">
        <v>0</v>
      </c>
      <c r="K52" s="33">
        <f>E52-G52</f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57"/>
      <c r="R52" s="57"/>
    </row>
    <row r="53" spans="1:18" ht="15">
      <c r="A53" s="67"/>
      <c r="B53" s="66"/>
      <c r="C53" s="32"/>
      <c r="D53" s="19" t="s">
        <v>38</v>
      </c>
      <c r="E53" s="33">
        <v>1100000</v>
      </c>
      <c r="F53" s="33">
        <f t="shared" si="17"/>
        <v>0</v>
      </c>
      <c r="G53" s="33">
        <v>1</v>
      </c>
      <c r="H53" s="33">
        <v>0</v>
      </c>
      <c r="I53" s="33">
        <v>0</v>
      </c>
      <c r="J53" s="33">
        <v>0</v>
      </c>
      <c r="K53" s="33">
        <f>(E53*1.457437)-G53</f>
        <v>1603179.7000000002</v>
      </c>
      <c r="L53" s="33">
        <v>0</v>
      </c>
      <c r="M53" s="33">
        <v>0</v>
      </c>
      <c r="N53" s="33">
        <v>0</v>
      </c>
      <c r="O53" s="33">
        <v>1100</v>
      </c>
      <c r="P53" s="33">
        <v>0</v>
      </c>
      <c r="Q53" s="57"/>
      <c r="R53" s="57"/>
    </row>
    <row r="54" spans="1:18" ht="15">
      <c r="A54" s="67"/>
      <c r="B54" s="66"/>
      <c r="C54" s="32"/>
      <c r="D54" s="19" t="s">
        <v>39</v>
      </c>
      <c r="E54" s="33">
        <f t="shared" si="18"/>
        <v>0</v>
      </c>
      <c r="F54" s="33">
        <f t="shared" si="17"/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57"/>
      <c r="R54" s="57"/>
    </row>
    <row r="55" spans="1:18" ht="15">
      <c r="A55" s="67"/>
      <c r="B55" s="66"/>
      <c r="C55" s="32"/>
      <c r="D55" s="19" t="s">
        <v>40</v>
      </c>
      <c r="E55" s="33">
        <f t="shared" si="18"/>
        <v>0</v>
      </c>
      <c r="F55" s="33">
        <f t="shared" si="17"/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57"/>
      <c r="R55" s="57"/>
    </row>
    <row r="56" spans="1:18" ht="15">
      <c r="A56" s="67" t="s">
        <v>22</v>
      </c>
      <c r="B56" s="66" t="s">
        <v>71</v>
      </c>
      <c r="C56" s="32"/>
      <c r="D56" s="27" t="s">
        <v>13</v>
      </c>
      <c r="E56" s="31">
        <f aca="true" t="shared" si="19" ref="E56:P56">SUM(E58:E67)</f>
        <v>1100000</v>
      </c>
      <c r="F56" s="31">
        <f t="shared" si="19"/>
        <v>0</v>
      </c>
      <c r="G56" s="31">
        <f t="shared" si="19"/>
        <v>1</v>
      </c>
      <c r="H56" s="31">
        <f t="shared" si="19"/>
        <v>0</v>
      </c>
      <c r="I56" s="31">
        <f t="shared" si="19"/>
        <v>0</v>
      </c>
      <c r="J56" s="31">
        <f t="shared" si="19"/>
        <v>0</v>
      </c>
      <c r="K56" s="31">
        <f t="shared" si="19"/>
        <v>1603179.7000000002</v>
      </c>
      <c r="L56" s="31">
        <f t="shared" si="19"/>
        <v>0</v>
      </c>
      <c r="M56" s="31">
        <f t="shared" si="19"/>
        <v>0</v>
      </c>
      <c r="N56" s="31">
        <f t="shared" si="19"/>
        <v>0</v>
      </c>
      <c r="O56" s="31">
        <f t="shared" si="19"/>
        <v>1100</v>
      </c>
      <c r="P56" s="31">
        <f t="shared" si="19"/>
        <v>0</v>
      </c>
      <c r="Q56" s="57" t="s">
        <v>16</v>
      </c>
      <c r="R56" s="57"/>
    </row>
    <row r="57" spans="1:18" ht="15">
      <c r="A57" s="67"/>
      <c r="B57" s="66"/>
      <c r="C57" s="32"/>
      <c r="D57" s="19" t="s">
        <v>177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57"/>
      <c r="R57" s="57"/>
    </row>
    <row r="58" spans="1:18" ht="15">
      <c r="A58" s="67"/>
      <c r="B58" s="66"/>
      <c r="C58" s="32"/>
      <c r="D58" s="19" t="s">
        <v>0</v>
      </c>
      <c r="E58" s="33">
        <f aca="true" t="shared" si="20" ref="E58:F60">G58+I58+K58+M58</f>
        <v>0</v>
      </c>
      <c r="F58" s="33">
        <f t="shared" si="20"/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1">
        <v>0</v>
      </c>
      <c r="P58" s="31">
        <v>0</v>
      </c>
      <c r="Q58" s="57"/>
      <c r="R58" s="57"/>
    </row>
    <row r="59" spans="1:18" ht="15">
      <c r="A59" s="67"/>
      <c r="B59" s="66"/>
      <c r="C59" s="32"/>
      <c r="D59" s="19" t="s">
        <v>1</v>
      </c>
      <c r="E59" s="33">
        <f t="shared" si="20"/>
        <v>0</v>
      </c>
      <c r="F59" s="33">
        <f t="shared" si="20"/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57"/>
      <c r="R59" s="57"/>
    </row>
    <row r="60" spans="1:18" ht="15">
      <c r="A60" s="67"/>
      <c r="B60" s="66"/>
      <c r="C60" s="32"/>
      <c r="D60" s="19" t="s">
        <v>31</v>
      </c>
      <c r="E60" s="33">
        <f t="shared" si="20"/>
        <v>0</v>
      </c>
      <c r="F60" s="33">
        <f t="shared" si="20"/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57"/>
      <c r="R60" s="57"/>
    </row>
    <row r="61" spans="1:18" ht="15">
      <c r="A61" s="67"/>
      <c r="B61" s="66"/>
      <c r="C61" s="32"/>
      <c r="D61" s="19" t="s">
        <v>32</v>
      </c>
      <c r="E61" s="33">
        <f>G61+I61+K61+M61</f>
        <v>0</v>
      </c>
      <c r="F61" s="33">
        <f aca="true" t="shared" si="21" ref="F61:F67">H61+J61+L61+N61</f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57"/>
      <c r="R61" s="57"/>
    </row>
    <row r="62" spans="1:18" ht="15">
      <c r="A62" s="67"/>
      <c r="B62" s="66"/>
      <c r="C62" s="32"/>
      <c r="D62" s="19" t="s">
        <v>33</v>
      </c>
      <c r="E62" s="33">
        <f>G62+I62+K62+M62</f>
        <v>0</v>
      </c>
      <c r="F62" s="33">
        <f t="shared" si="21"/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57"/>
      <c r="R62" s="57"/>
    </row>
    <row r="63" spans="1:18" ht="15">
      <c r="A63" s="67"/>
      <c r="B63" s="66"/>
      <c r="C63" s="32"/>
      <c r="D63" s="19" t="s">
        <v>36</v>
      </c>
      <c r="E63" s="33">
        <f>G63+I63+K63+M63</f>
        <v>0</v>
      </c>
      <c r="F63" s="33">
        <f t="shared" si="21"/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57"/>
      <c r="R63" s="57"/>
    </row>
    <row r="64" spans="1:18" ht="15">
      <c r="A64" s="67"/>
      <c r="B64" s="66"/>
      <c r="C64" s="32"/>
      <c r="D64" s="19" t="s">
        <v>37</v>
      </c>
      <c r="E64" s="33">
        <f>G64+I64+K64+M64</f>
        <v>0</v>
      </c>
      <c r="F64" s="33">
        <f t="shared" si="21"/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/>
      <c r="R64" s="57"/>
    </row>
    <row r="65" spans="1:18" ht="15">
      <c r="A65" s="67"/>
      <c r="B65" s="66"/>
      <c r="C65" s="32"/>
      <c r="D65" s="19" t="s">
        <v>38</v>
      </c>
      <c r="E65" s="33">
        <v>1100000</v>
      </c>
      <c r="F65" s="33">
        <f t="shared" si="21"/>
        <v>0</v>
      </c>
      <c r="G65" s="33">
        <v>1</v>
      </c>
      <c r="H65" s="33">
        <v>0</v>
      </c>
      <c r="I65" s="33">
        <v>0</v>
      </c>
      <c r="J65" s="33">
        <v>0</v>
      </c>
      <c r="K65" s="33">
        <f>(E65*1.457437)-G65</f>
        <v>1603179.7000000002</v>
      </c>
      <c r="L65" s="33">
        <v>0</v>
      </c>
      <c r="M65" s="33">
        <v>0</v>
      </c>
      <c r="N65" s="33">
        <v>0</v>
      </c>
      <c r="O65" s="33">
        <v>1100</v>
      </c>
      <c r="P65" s="33">
        <v>0</v>
      </c>
      <c r="Q65" s="57"/>
      <c r="R65" s="57"/>
    </row>
    <row r="66" spans="1:18" ht="15">
      <c r="A66" s="67"/>
      <c r="B66" s="66"/>
      <c r="C66" s="32"/>
      <c r="D66" s="19" t="s">
        <v>39</v>
      </c>
      <c r="E66" s="33">
        <v>0</v>
      </c>
      <c r="F66" s="33">
        <f t="shared" si="21"/>
        <v>0</v>
      </c>
      <c r="G66" s="33">
        <v>0</v>
      </c>
      <c r="H66" s="33">
        <v>0</v>
      </c>
      <c r="I66" s="33">
        <v>0</v>
      </c>
      <c r="J66" s="33">
        <v>0</v>
      </c>
      <c r="K66" s="33">
        <f>E66-G66</f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57"/>
      <c r="R66" s="57"/>
    </row>
    <row r="67" spans="1:18" ht="15">
      <c r="A67" s="67"/>
      <c r="B67" s="66"/>
      <c r="C67" s="32"/>
      <c r="D67" s="19" t="s">
        <v>40</v>
      </c>
      <c r="E67" s="33">
        <v>0</v>
      </c>
      <c r="F67" s="33">
        <f t="shared" si="21"/>
        <v>0</v>
      </c>
      <c r="G67" s="33">
        <v>0</v>
      </c>
      <c r="H67" s="33">
        <v>0</v>
      </c>
      <c r="I67" s="33">
        <v>0</v>
      </c>
      <c r="J67" s="33">
        <v>0</v>
      </c>
      <c r="K67" s="33">
        <f>E67-G67</f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57"/>
      <c r="R67" s="57"/>
    </row>
    <row r="68" spans="1:18" ht="15">
      <c r="A68" s="67" t="s">
        <v>23</v>
      </c>
      <c r="B68" s="66" t="s">
        <v>72</v>
      </c>
      <c r="C68" s="32"/>
      <c r="D68" s="27" t="s">
        <v>13</v>
      </c>
      <c r="E68" s="31">
        <f aca="true" t="shared" si="22" ref="E68:P68">SUM(E71:E79)</f>
        <v>525000</v>
      </c>
      <c r="F68" s="31">
        <f t="shared" si="22"/>
        <v>0</v>
      </c>
      <c r="G68" s="31">
        <f t="shared" si="22"/>
        <v>1</v>
      </c>
      <c r="H68" s="31">
        <f t="shared" si="22"/>
        <v>0</v>
      </c>
      <c r="I68" s="31">
        <f t="shared" si="22"/>
        <v>0</v>
      </c>
      <c r="J68" s="31">
        <f t="shared" si="22"/>
        <v>0</v>
      </c>
      <c r="K68" s="31">
        <f t="shared" si="22"/>
        <v>687453.4249999999</v>
      </c>
      <c r="L68" s="31">
        <f t="shared" si="22"/>
        <v>0</v>
      </c>
      <c r="M68" s="31">
        <f t="shared" si="22"/>
        <v>0</v>
      </c>
      <c r="N68" s="31">
        <f t="shared" si="22"/>
        <v>0</v>
      </c>
      <c r="O68" s="31">
        <f t="shared" si="22"/>
        <v>525</v>
      </c>
      <c r="P68" s="31">
        <f t="shared" si="22"/>
        <v>0</v>
      </c>
      <c r="Q68" s="57" t="s">
        <v>16</v>
      </c>
      <c r="R68" s="57"/>
    </row>
    <row r="69" spans="1:18" ht="15">
      <c r="A69" s="67"/>
      <c r="B69" s="66"/>
      <c r="C69" s="32"/>
      <c r="D69" s="19" t="s">
        <v>177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57"/>
      <c r="R69" s="57"/>
    </row>
    <row r="70" spans="1:18" ht="15">
      <c r="A70" s="67"/>
      <c r="B70" s="66"/>
      <c r="C70" s="32"/>
      <c r="D70" s="19" t="s">
        <v>0</v>
      </c>
      <c r="E70" s="33">
        <f>G70+I70+K70+M70</f>
        <v>0</v>
      </c>
      <c r="F70" s="33">
        <f aca="true" t="shared" si="23" ref="F70:F79">H70+J70+L70+N70</f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1">
        <v>0</v>
      </c>
      <c r="P70" s="31">
        <v>0</v>
      </c>
      <c r="Q70" s="57"/>
      <c r="R70" s="57"/>
    </row>
    <row r="71" spans="1:18" ht="15">
      <c r="A71" s="67"/>
      <c r="B71" s="66"/>
      <c r="C71" s="32"/>
      <c r="D71" s="19" t="s">
        <v>1</v>
      </c>
      <c r="E71" s="33">
        <f>G71+I71+K71+M71</f>
        <v>0</v>
      </c>
      <c r="F71" s="33">
        <f t="shared" si="23"/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1">
        <v>0</v>
      </c>
      <c r="P71" s="33">
        <v>0</v>
      </c>
      <c r="Q71" s="57"/>
      <c r="R71" s="57"/>
    </row>
    <row r="72" spans="1:18" ht="15">
      <c r="A72" s="67"/>
      <c r="B72" s="66"/>
      <c r="C72" s="32"/>
      <c r="D72" s="19" t="s">
        <v>31</v>
      </c>
      <c r="E72" s="33">
        <f>G72+I72+K72+M72</f>
        <v>0</v>
      </c>
      <c r="F72" s="33">
        <f t="shared" si="23"/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1">
        <v>0</v>
      </c>
      <c r="P72" s="33">
        <v>0</v>
      </c>
      <c r="Q72" s="57"/>
      <c r="R72" s="57"/>
    </row>
    <row r="73" spans="1:18" ht="15">
      <c r="A73" s="67"/>
      <c r="B73" s="66"/>
      <c r="C73" s="32"/>
      <c r="D73" s="19" t="s">
        <v>32</v>
      </c>
      <c r="E73" s="33">
        <f aca="true" t="shared" si="24" ref="E73:E79">G73+I73+K73+M73</f>
        <v>0</v>
      </c>
      <c r="F73" s="33">
        <f t="shared" si="23"/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1">
        <v>0</v>
      </c>
      <c r="P73" s="33">
        <v>0</v>
      </c>
      <c r="Q73" s="57"/>
      <c r="R73" s="57"/>
    </row>
    <row r="74" spans="1:18" ht="15">
      <c r="A74" s="67"/>
      <c r="B74" s="66"/>
      <c r="C74" s="32"/>
      <c r="D74" s="19" t="s">
        <v>33</v>
      </c>
      <c r="E74" s="33">
        <v>0</v>
      </c>
      <c r="F74" s="33">
        <f t="shared" si="23"/>
        <v>0</v>
      </c>
      <c r="G74" s="33">
        <v>0</v>
      </c>
      <c r="H74" s="33">
        <v>0</v>
      </c>
      <c r="I74" s="33">
        <v>0</v>
      </c>
      <c r="J74" s="33">
        <v>0</v>
      </c>
      <c r="K74" s="33">
        <f>E74-G74</f>
        <v>0</v>
      </c>
      <c r="L74" s="33">
        <v>0</v>
      </c>
      <c r="M74" s="33">
        <v>0</v>
      </c>
      <c r="N74" s="33">
        <v>0</v>
      </c>
      <c r="O74" s="31">
        <v>0</v>
      </c>
      <c r="P74" s="33">
        <v>0</v>
      </c>
      <c r="Q74" s="57"/>
      <c r="R74" s="57"/>
    </row>
    <row r="75" spans="1:18" ht="15">
      <c r="A75" s="67"/>
      <c r="B75" s="66"/>
      <c r="C75" s="32"/>
      <c r="D75" s="19" t="s">
        <v>36</v>
      </c>
      <c r="E75" s="33">
        <v>525000</v>
      </c>
      <c r="F75" s="33">
        <f t="shared" si="23"/>
        <v>0</v>
      </c>
      <c r="G75" s="33">
        <v>1</v>
      </c>
      <c r="H75" s="33">
        <v>0</v>
      </c>
      <c r="I75" s="33">
        <v>0</v>
      </c>
      <c r="J75" s="33">
        <v>0</v>
      </c>
      <c r="K75" s="33">
        <f>(E75*1.309437)-G75</f>
        <v>687453.4249999999</v>
      </c>
      <c r="L75" s="33">
        <v>0</v>
      </c>
      <c r="M75" s="33">
        <v>0</v>
      </c>
      <c r="N75" s="33">
        <v>0</v>
      </c>
      <c r="O75" s="31">
        <v>525</v>
      </c>
      <c r="P75" s="33">
        <v>0</v>
      </c>
      <c r="Q75" s="57"/>
      <c r="R75" s="57"/>
    </row>
    <row r="76" spans="1:18" ht="15">
      <c r="A76" s="67"/>
      <c r="B76" s="66"/>
      <c r="C76" s="32"/>
      <c r="D76" s="19" t="s">
        <v>37</v>
      </c>
      <c r="E76" s="33">
        <f t="shared" si="24"/>
        <v>0</v>
      </c>
      <c r="F76" s="33">
        <f t="shared" si="23"/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1">
        <v>0</v>
      </c>
      <c r="P76" s="33">
        <v>0</v>
      </c>
      <c r="Q76" s="57"/>
      <c r="R76" s="57"/>
    </row>
    <row r="77" spans="1:18" ht="15">
      <c r="A77" s="67"/>
      <c r="B77" s="66"/>
      <c r="C77" s="32"/>
      <c r="D77" s="19" t="s">
        <v>38</v>
      </c>
      <c r="E77" s="33">
        <f t="shared" si="24"/>
        <v>0</v>
      </c>
      <c r="F77" s="33">
        <f t="shared" si="23"/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1">
        <v>0</v>
      </c>
      <c r="P77" s="33">
        <v>0</v>
      </c>
      <c r="Q77" s="57"/>
      <c r="R77" s="57"/>
    </row>
    <row r="78" spans="1:18" ht="15">
      <c r="A78" s="67"/>
      <c r="B78" s="66"/>
      <c r="C78" s="32"/>
      <c r="D78" s="19" t="s">
        <v>39</v>
      </c>
      <c r="E78" s="33">
        <f t="shared" si="24"/>
        <v>0</v>
      </c>
      <c r="F78" s="33">
        <f t="shared" si="23"/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1">
        <v>0</v>
      </c>
      <c r="P78" s="33">
        <v>0</v>
      </c>
      <c r="Q78" s="57"/>
      <c r="R78" s="57"/>
    </row>
    <row r="79" spans="1:18" ht="15">
      <c r="A79" s="67"/>
      <c r="B79" s="66"/>
      <c r="C79" s="32"/>
      <c r="D79" s="19" t="s">
        <v>40</v>
      </c>
      <c r="E79" s="33">
        <f t="shared" si="24"/>
        <v>0</v>
      </c>
      <c r="F79" s="33">
        <f t="shared" si="23"/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1">
        <v>0</v>
      </c>
      <c r="P79" s="33">
        <v>0</v>
      </c>
      <c r="Q79" s="57"/>
      <c r="R79" s="57"/>
    </row>
    <row r="80" spans="1:18" ht="15">
      <c r="A80" s="67" t="s">
        <v>24</v>
      </c>
      <c r="B80" s="66" t="s">
        <v>126</v>
      </c>
      <c r="C80" s="32"/>
      <c r="D80" s="27" t="s">
        <v>13</v>
      </c>
      <c r="E80" s="31">
        <f aca="true" t="shared" si="25" ref="E80:P80">SUM(E82:E91)</f>
        <v>1800000</v>
      </c>
      <c r="F80" s="31">
        <f t="shared" si="25"/>
        <v>0</v>
      </c>
      <c r="G80" s="31">
        <f t="shared" si="25"/>
        <v>1</v>
      </c>
      <c r="H80" s="31">
        <f t="shared" si="25"/>
        <v>0</v>
      </c>
      <c r="I80" s="31">
        <f t="shared" si="25"/>
        <v>0</v>
      </c>
      <c r="J80" s="31">
        <f t="shared" si="25"/>
        <v>0</v>
      </c>
      <c r="K80" s="31">
        <f t="shared" si="25"/>
        <v>2919894.1999999997</v>
      </c>
      <c r="L80" s="31">
        <f t="shared" si="25"/>
        <v>0</v>
      </c>
      <c r="M80" s="31">
        <f t="shared" si="25"/>
        <v>0</v>
      </c>
      <c r="N80" s="31">
        <f t="shared" si="25"/>
        <v>0</v>
      </c>
      <c r="O80" s="31">
        <f t="shared" si="25"/>
        <v>1800.0000000000002</v>
      </c>
      <c r="P80" s="31">
        <f t="shared" si="25"/>
        <v>0</v>
      </c>
      <c r="Q80" s="57" t="s">
        <v>16</v>
      </c>
      <c r="R80" s="57"/>
    </row>
    <row r="81" spans="1:18" ht="15">
      <c r="A81" s="67"/>
      <c r="B81" s="66"/>
      <c r="C81" s="32"/>
      <c r="D81" s="19" t="s">
        <v>177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57"/>
      <c r="R81" s="57"/>
    </row>
    <row r="82" spans="1:18" ht="15">
      <c r="A82" s="67"/>
      <c r="B82" s="66"/>
      <c r="C82" s="32"/>
      <c r="D82" s="19" t="s">
        <v>0</v>
      </c>
      <c r="E82" s="33">
        <f aca="true" t="shared" si="26" ref="E82:E88">G82+I82+K82+M82</f>
        <v>0</v>
      </c>
      <c r="F82" s="33">
        <f aca="true" t="shared" si="27" ref="F82:F91">H82+J82+L82+N82</f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1">
        <v>4.9737991503207E-14</v>
      </c>
      <c r="P82" s="31">
        <v>0</v>
      </c>
      <c r="Q82" s="57"/>
      <c r="R82" s="57"/>
    </row>
    <row r="83" spans="1:18" ht="15">
      <c r="A83" s="67"/>
      <c r="B83" s="66"/>
      <c r="C83" s="32"/>
      <c r="D83" s="19" t="s">
        <v>1</v>
      </c>
      <c r="E83" s="33">
        <f t="shared" si="26"/>
        <v>0</v>
      </c>
      <c r="F83" s="33">
        <f t="shared" si="27"/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1">
        <v>4.9737991503207E-14</v>
      </c>
      <c r="P83" s="33">
        <v>0</v>
      </c>
      <c r="Q83" s="57"/>
      <c r="R83" s="57"/>
    </row>
    <row r="84" spans="1:18" ht="15">
      <c r="A84" s="67"/>
      <c r="B84" s="66"/>
      <c r="C84" s="32"/>
      <c r="D84" s="19" t="s">
        <v>31</v>
      </c>
      <c r="E84" s="33">
        <f t="shared" si="26"/>
        <v>0</v>
      </c>
      <c r="F84" s="33">
        <f t="shared" si="27"/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1">
        <v>4.9737991503207E-14</v>
      </c>
      <c r="P84" s="33">
        <v>0</v>
      </c>
      <c r="Q84" s="57"/>
      <c r="R84" s="57"/>
    </row>
    <row r="85" spans="1:18" ht="15">
      <c r="A85" s="67"/>
      <c r="B85" s="66"/>
      <c r="C85" s="32"/>
      <c r="D85" s="19" t="s">
        <v>32</v>
      </c>
      <c r="E85" s="33">
        <f t="shared" si="26"/>
        <v>0</v>
      </c>
      <c r="F85" s="33">
        <f t="shared" si="27"/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1">
        <v>4.9737991503207E-14</v>
      </c>
      <c r="P85" s="33">
        <v>0</v>
      </c>
      <c r="Q85" s="57"/>
      <c r="R85" s="57"/>
    </row>
    <row r="86" spans="1:18" ht="15">
      <c r="A86" s="67"/>
      <c r="B86" s="66"/>
      <c r="C86" s="32"/>
      <c r="D86" s="19" t="s">
        <v>33</v>
      </c>
      <c r="E86" s="33">
        <f t="shared" si="26"/>
        <v>0</v>
      </c>
      <c r="F86" s="33">
        <f t="shared" si="27"/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1">
        <v>0</v>
      </c>
      <c r="P86" s="33">
        <v>0</v>
      </c>
      <c r="Q86" s="57"/>
      <c r="R86" s="57"/>
    </row>
    <row r="87" spans="1:18" ht="15">
      <c r="A87" s="67"/>
      <c r="B87" s="66"/>
      <c r="C87" s="32"/>
      <c r="D87" s="19" t="s">
        <v>36</v>
      </c>
      <c r="E87" s="33">
        <f t="shared" si="26"/>
        <v>0</v>
      </c>
      <c r="F87" s="33">
        <f t="shared" si="27"/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1">
        <v>0</v>
      </c>
      <c r="P87" s="33">
        <v>0</v>
      </c>
      <c r="Q87" s="57"/>
      <c r="R87" s="57"/>
    </row>
    <row r="88" spans="1:18" ht="15">
      <c r="A88" s="67"/>
      <c r="B88" s="66"/>
      <c r="C88" s="32"/>
      <c r="D88" s="19" t="s">
        <v>37</v>
      </c>
      <c r="E88" s="33">
        <f t="shared" si="26"/>
        <v>0</v>
      </c>
      <c r="F88" s="33">
        <f t="shared" si="27"/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1">
        <v>4.9737991503207E-14</v>
      </c>
      <c r="P88" s="33">
        <v>0</v>
      </c>
      <c r="Q88" s="57"/>
      <c r="R88" s="57"/>
    </row>
    <row r="89" spans="1:18" ht="15">
      <c r="A89" s="67"/>
      <c r="B89" s="66"/>
      <c r="C89" s="32"/>
      <c r="D89" s="19" t="s">
        <v>38</v>
      </c>
      <c r="E89" s="33">
        <v>0</v>
      </c>
      <c r="F89" s="33">
        <f t="shared" si="27"/>
        <v>0</v>
      </c>
      <c r="G89" s="33">
        <v>0</v>
      </c>
      <c r="H89" s="33">
        <v>0</v>
      </c>
      <c r="I89" s="33">
        <v>0</v>
      </c>
      <c r="J89" s="33">
        <v>0</v>
      </c>
      <c r="K89" s="33">
        <f>E89-G89</f>
        <v>0</v>
      </c>
      <c r="L89" s="33">
        <v>0</v>
      </c>
      <c r="M89" s="33">
        <v>0</v>
      </c>
      <c r="N89" s="33">
        <v>0</v>
      </c>
      <c r="O89" s="31">
        <v>0</v>
      </c>
      <c r="P89" s="33">
        <v>0</v>
      </c>
      <c r="Q89" s="57"/>
      <c r="R89" s="57"/>
    </row>
    <row r="90" spans="1:18" ht="15">
      <c r="A90" s="67"/>
      <c r="B90" s="66"/>
      <c r="C90" s="32"/>
      <c r="D90" s="19" t="s">
        <v>39</v>
      </c>
      <c r="E90" s="33">
        <v>0</v>
      </c>
      <c r="F90" s="33">
        <f t="shared" si="27"/>
        <v>0</v>
      </c>
      <c r="G90" s="33">
        <v>0</v>
      </c>
      <c r="H90" s="33">
        <v>0</v>
      </c>
      <c r="I90" s="33">
        <v>0</v>
      </c>
      <c r="J90" s="33">
        <v>0</v>
      </c>
      <c r="K90" s="33">
        <f>E90-G90</f>
        <v>0</v>
      </c>
      <c r="L90" s="33">
        <v>0</v>
      </c>
      <c r="M90" s="33">
        <v>0</v>
      </c>
      <c r="N90" s="33">
        <v>0</v>
      </c>
      <c r="O90" s="31">
        <v>0</v>
      </c>
      <c r="P90" s="33">
        <v>0</v>
      </c>
      <c r="Q90" s="57"/>
      <c r="R90" s="57"/>
    </row>
    <row r="91" spans="1:18" ht="15">
      <c r="A91" s="67"/>
      <c r="B91" s="66"/>
      <c r="C91" s="32"/>
      <c r="D91" s="19" t="s">
        <v>40</v>
      </c>
      <c r="E91" s="33">
        <v>1800000</v>
      </c>
      <c r="F91" s="33">
        <f t="shared" si="27"/>
        <v>0</v>
      </c>
      <c r="G91" s="33">
        <v>1</v>
      </c>
      <c r="H91" s="33">
        <v>0</v>
      </c>
      <c r="I91" s="33">
        <v>0</v>
      </c>
      <c r="J91" s="33">
        <v>0</v>
      </c>
      <c r="K91" s="33">
        <f>(E91*1.622164)-G91</f>
        <v>2919894.1999999997</v>
      </c>
      <c r="L91" s="33">
        <v>0</v>
      </c>
      <c r="M91" s="33">
        <v>0</v>
      </c>
      <c r="N91" s="33">
        <v>0</v>
      </c>
      <c r="O91" s="31">
        <v>1800</v>
      </c>
      <c r="P91" s="33">
        <v>0</v>
      </c>
      <c r="Q91" s="57"/>
      <c r="R91" s="57"/>
    </row>
    <row r="92" spans="1:18" ht="15">
      <c r="A92" s="67" t="s">
        <v>25</v>
      </c>
      <c r="B92" s="66" t="s">
        <v>127</v>
      </c>
      <c r="C92" s="32"/>
      <c r="D92" s="27" t="s">
        <v>13</v>
      </c>
      <c r="E92" s="31">
        <f aca="true" t="shared" si="28" ref="E92:P92">SUM(E94:E103)</f>
        <v>1100000</v>
      </c>
      <c r="F92" s="31">
        <f t="shared" si="28"/>
        <v>0</v>
      </c>
      <c r="G92" s="31">
        <f t="shared" si="28"/>
        <v>1</v>
      </c>
      <c r="H92" s="31">
        <f t="shared" si="28"/>
        <v>0</v>
      </c>
      <c r="I92" s="31">
        <f t="shared" si="28"/>
        <v>0</v>
      </c>
      <c r="J92" s="31">
        <f t="shared" si="28"/>
        <v>0</v>
      </c>
      <c r="K92" s="31">
        <f t="shared" si="28"/>
        <v>1691354.5999999999</v>
      </c>
      <c r="L92" s="31">
        <f t="shared" si="28"/>
        <v>0</v>
      </c>
      <c r="M92" s="31">
        <f t="shared" si="28"/>
        <v>0</v>
      </c>
      <c r="N92" s="31">
        <f t="shared" si="28"/>
        <v>0</v>
      </c>
      <c r="O92" s="31">
        <f t="shared" si="28"/>
        <v>1100.0000000000002</v>
      </c>
      <c r="P92" s="31">
        <f t="shared" si="28"/>
        <v>0</v>
      </c>
      <c r="Q92" s="57" t="s">
        <v>16</v>
      </c>
      <c r="R92" s="57"/>
    </row>
    <row r="93" spans="1:18" ht="15">
      <c r="A93" s="67"/>
      <c r="B93" s="66"/>
      <c r="C93" s="32"/>
      <c r="D93" s="19" t="s">
        <v>177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57"/>
      <c r="R93" s="57"/>
    </row>
    <row r="94" spans="1:18" ht="15">
      <c r="A94" s="67"/>
      <c r="B94" s="66"/>
      <c r="C94" s="32"/>
      <c r="D94" s="19" t="s">
        <v>0</v>
      </c>
      <c r="E94" s="33">
        <f>G94+I94+K94+M94</f>
        <v>0</v>
      </c>
      <c r="F94" s="33">
        <f aca="true" t="shared" si="29" ref="F94:F103">H94+J94+L94+N94</f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1">
        <v>4.9737991503207E-14</v>
      </c>
      <c r="P94" s="31">
        <v>0</v>
      </c>
      <c r="Q94" s="57"/>
      <c r="R94" s="57"/>
    </row>
    <row r="95" spans="1:18" ht="15">
      <c r="A95" s="67"/>
      <c r="B95" s="66"/>
      <c r="C95" s="32"/>
      <c r="D95" s="19" t="s">
        <v>1</v>
      </c>
      <c r="E95" s="33">
        <f>G95+I95+K95+M95</f>
        <v>0</v>
      </c>
      <c r="F95" s="33">
        <f t="shared" si="29"/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1">
        <v>4.9737991503207E-14</v>
      </c>
      <c r="P95" s="33">
        <v>0</v>
      </c>
      <c r="Q95" s="57"/>
      <c r="R95" s="57"/>
    </row>
    <row r="96" spans="1:18" ht="15">
      <c r="A96" s="67"/>
      <c r="B96" s="66"/>
      <c r="C96" s="32"/>
      <c r="D96" s="19" t="s">
        <v>31</v>
      </c>
      <c r="E96" s="33">
        <f>G96+I96+K96+M96</f>
        <v>0</v>
      </c>
      <c r="F96" s="33">
        <f t="shared" si="29"/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1">
        <v>4.9737991503207E-14</v>
      </c>
      <c r="P96" s="33">
        <v>0</v>
      </c>
      <c r="Q96" s="57"/>
      <c r="R96" s="57"/>
    </row>
    <row r="97" spans="1:18" ht="15">
      <c r="A97" s="67"/>
      <c r="B97" s="66"/>
      <c r="C97" s="32"/>
      <c r="D97" s="19" t="s">
        <v>32</v>
      </c>
      <c r="E97" s="33">
        <f aca="true" t="shared" si="30" ref="E97:E103">G97+I97+K97+M97</f>
        <v>0</v>
      </c>
      <c r="F97" s="33">
        <f t="shared" si="29"/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1">
        <v>4.9737991503207E-14</v>
      </c>
      <c r="P97" s="33">
        <v>0</v>
      </c>
      <c r="Q97" s="57"/>
      <c r="R97" s="57"/>
    </row>
    <row r="98" spans="1:18" ht="15">
      <c r="A98" s="67"/>
      <c r="B98" s="66"/>
      <c r="C98" s="32"/>
      <c r="D98" s="19" t="s">
        <v>33</v>
      </c>
      <c r="E98" s="33">
        <f t="shared" si="30"/>
        <v>0</v>
      </c>
      <c r="F98" s="33">
        <f t="shared" si="29"/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1">
        <v>0</v>
      </c>
      <c r="P98" s="33">
        <v>0</v>
      </c>
      <c r="Q98" s="57"/>
      <c r="R98" s="57"/>
    </row>
    <row r="99" spans="1:18" ht="15">
      <c r="A99" s="67"/>
      <c r="B99" s="66"/>
      <c r="C99" s="32"/>
      <c r="D99" s="19" t="s">
        <v>36</v>
      </c>
      <c r="E99" s="33">
        <f t="shared" si="30"/>
        <v>0</v>
      </c>
      <c r="F99" s="33">
        <f t="shared" si="29"/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1">
        <v>0</v>
      </c>
      <c r="P99" s="33">
        <v>0</v>
      </c>
      <c r="Q99" s="57"/>
      <c r="R99" s="57"/>
    </row>
    <row r="100" spans="1:18" ht="15">
      <c r="A100" s="67"/>
      <c r="B100" s="66"/>
      <c r="C100" s="32"/>
      <c r="D100" s="19" t="s">
        <v>37</v>
      </c>
      <c r="E100" s="33">
        <f t="shared" si="30"/>
        <v>0</v>
      </c>
      <c r="F100" s="33">
        <f t="shared" si="29"/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1">
        <v>4.9737991503207E-14</v>
      </c>
      <c r="P100" s="33">
        <v>0</v>
      </c>
      <c r="Q100" s="57"/>
      <c r="R100" s="57"/>
    </row>
    <row r="101" spans="1:18" ht="15">
      <c r="A101" s="67"/>
      <c r="B101" s="66"/>
      <c r="C101" s="32"/>
      <c r="D101" s="19" t="s">
        <v>38</v>
      </c>
      <c r="E101" s="33">
        <v>0</v>
      </c>
      <c r="F101" s="33">
        <f t="shared" si="29"/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f>E101-G101</f>
        <v>0</v>
      </c>
      <c r="L101" s="33">
        <v>0</v>
      </c>
      <c r="M101" s="33">
        <v>0</v>
      </c>
      <c r="N101" s="33">
        <v>0</v>
      </c>
      <c r="O101" s="31">
        <v>0</v>
      </c>
      <c r="P101" s="33">
        <v>0</v>
      </c>
      <c r="Q101" s="57"/>
      <c r="R101" s="57"/>
    </row>
    <row r="102" spans="1:18" ht="15">
      <c r="A102" s="67"/>
      <c r="B102" s="66"/>
      <c r="C102" s="32"/>
      <c r="D102" s="19" t="s">
        <v>39</v>
      </c>
      <c r="E102" s="33">
        <v>1100000</v>
      </c>
      <c r="F102" s="33">
        <f t="shared" si="29"/>
        <v>0</v>
      </c>
      <c r="G102" s="33">
        <v>1</v>
      </c>
      <c r="H102" s="33">
        <v>0</v>
      </c>
      <c r="I102" s="33">
        <v>0</v>
      </c>
      <c r="J102" s="33">
        <v>0</v>
      </c>
      <c r="K102" s="33">
        <f>(E102*1.537596)-G102</f>
        <v>1691354.5999999999</v>
      </c>
      <c r="L102" s="33">
        <v>0</v>
      </c>
      <c r="M102" s="33">
        <v>0</v>
      </c>
      <c r="N102" s="33">
        <v>0</v>
      </c>
      <c r="O102" s="31">
        <v>1100</v>
      </c>
      <c r="P102" s="33">
        <v>0</v>
      </c>
      <c r="Q102" s="57"/>
      <c r="R102" s="57"/>
    </row>
    <row r="103" spans="1:18" ht="15">
      <c r="A103" s="67"/>
      <c r="B103" s="66"/>
      <c r="C103" s="32"/>
      <c r="D103" s="19" t="s">
        <v>40</v>
      </c>
      <c r="E103" s="33">
        <f t="shared" si="30"/>
        <v>0</v>
      </c>
      <c r="F103" s="33">
        <f t="shared" si="29"/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1">
        <v>4.9737991503207E-14</v>
      </c>
      <c r="P103" s="33">
        <v>0</v>
      </c>
      <c r="Q103" s="57"/>
      <c r="R103" s="57"/>
    </row>
    <row r="104" spans="1:18" ht="15">
      <c r="A104" s="67" t="s">
        <v>26</v>
      </c>
      <c r="B104" s="66" t="s">
        <v>128</v>
      </c>
      <c r="C104" s="32"/>
      <c r="D104" s="27" t="s">
        <v>13</v>
      </c>
      <c r="E104" s="31">
        <f aca="true" t="shared" si="31" ref="E104:P104">SUM(E106:E115)</f>
        <v>1800000</v>
      </c>
      <c r="F104" s="31">
        <f t="shared" si="31"/>
        <v>0</v>
      </c>
      <c r="G104" s="31">
        <f t="shared" si="31"/>
        <v>1</v>
      </c>
      <c r="H104" s="31">
        <f t="shared" si="31"/>
        <v>0</v>
      </c>
      <c r="I104" s="31">
        <f t="shared" si="31"/>
        <v>0</v>
      </c>
      <c r="J104" s="31">
        <f t="shared" si="31"/>
        <v>0</v>
      </c>
      <c r="K104" s="31">
        <f t="shared" si="31"/>
        <v>2767671.8</v>
      </c>
      <c r="L104" s="31">
        <f t="shared" si="31"/>
        <v>0</v>
      </c>
      <c r="M104" s="31">
        <f t="shared" si="31"/>
        <v>0</v>
      </c>
      <c r="N104" s="31">
        <f t="shared" si="31"/>
        <v>0</v>
      </c>
      <c r="O104" s="31">
        <f t="shared" si="31"/>
        <v>1800.0000000000002</v>
      </c>
      <c r="P104" s="31">
        <f t="shared" si="31"/>
        <v>0</v>
      </c>
      <c r="Q104" s="57" t="s">
        <v>16</v>
      </c>
      <c r="R104" s="57"/>
    </row>
    <row r="105" spans="1:18" ht="15">
      <c r="A105" s="67"/>
      <c r="B105" s="66"/>
      <c r="C105" s="32"/>
      <c r="D105" s="19" t="s">
        <v>177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57"/>
      <c r="R105" s="57"/>
    </row>
    <row r="106" spans="1:18" ht="15">
      <c r="A106" s="67"/>
      <c r="B106" s="66"/>
      <c r="C106" s="32"/>
      <c r="D106" s="19" t="s">
        <v>0</v>
      </c>
      <c r="E106" s="33">
        <f aca="true" t="shared" si="32" ref="E106:E113">G106+I106+K106+M106</f>
        <v>0</v>
      </c>
      <c r="F106" s="33">
        <f aca="true" t="shared" si="33" ref="F106:F115">H106+J106+L106+N106</f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1">
        <v>4.9737991503207E-14</v>
      </c>
      <c r="P106" s="31">
        <v>0</v>
      </c>
      <c r="Q106" s="57"/>
      <c r="R106" s="57"/>
    </row>
    <row r="107" spans="1:18" ht="15">
      <c r="A107" s="67"/>
      <c r="B107" s="66"/>
      <c r="C107" s="32"/>
      <c r="D107" s="19" t="s">
        <v>1</v>
      </c>
      <c r="E107" s="33">
        <f t="shared" si="32"/>
        <v>0</v>
      </c>
      <c r="F107" s="33">
        <f t="shared" si="33"/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1">
        <v>4.9737991503207E-14</v>
      </c>
      <c r="P107" s="33">
        <v>0</v>
      </c>
      <c r="Q107" s="57"/>
      <c r="R107" s="57"/>
    </row>
    <row r="108" spans="1:18" ht="15">
      <c r="A108" s="67"/>
      <c r="B108" s="66"/>
      <c r="C108" s="32"/>
      <c r="D108" s="19" t="s">
        <v>31</v>
      </c>
      <c r="E108" s="33">
        <f t="shared" si="32"/>
        <v>0</v>
      </c>
      <c r="F108" s="33">
        <f t="shared" si="33"/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1">
        <v>4.9737991503207E-14</v>
      </c>
      <c r="P108" s="33">
        <v>0</v>
      </c>
      <c r="Q108" s="57"/>
      <c r="R108" s="57"/>
    </row>
    <row r="109" spans="1:18" ht="15">
      <c r="A109" s="67"/>
      <c r="B109" s="66"/>
      <c r="C109" s="32"/>
      <c r="D109" s="19" t="s">
        <v>32</v>
      </c>
      <c r="E109" s="33">
        <f t="shared" si="32"/>
        <v>0</v>
      </c>
      <c r="F109" s="33">
        <f t="shared" si="33"/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1">
        <v>4.9737991503207E-14</v>
      </c>
      <c r="P109" s="33">
        <v>0</v>
      </c>
      <c r="Q109" s="57"/>
      <c r="R109" s="57"/>
    </row>
    <row r="110" spans="1:18" ht="15">
      <c r="A110" s="67"/>
      <c r="B110" s="66"/>
      <c r="C110" s="32"/>
      <c r="D110" s="19" t="s">
        <v>33</v>
      </c>
      <c r="E110" s="33">
        <f t="shared" si="32"/>
        <v>0</v>
      </c>
      <c r="F110" s="33">
        <f t="shared" si="33"/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1">
        <v>0</v>
      </c>
      <c r="P110" s="33">
        <v>0</v>
      </c>
      <c r="Q110" s="57"/>
      <c r="R110" s="57"/>
    </row>
    <row r="111" spans="1:18" ht="15">
      <c r="A111" s="67"/>
      <c r="B111" s="66"/>
      <c r="C111" s="32"/>
      <c r="D111" s="19" t="s">
        <v>36</v>
      </c>
      <c r="E111" s="33">
        <f t="shared" si="32"/>
        <v>0</v>
      </c>
      <c r="F111" s="33">
        <f t="shared" si="33"/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1">
        <v>0</v>
      </c>
      <c r="P111" s="33">
        <v>0</v>
      </c>
      <c r="Q111" s="57"/>
      <c r="R111" s="57"/>
    </row>
    <row r="112" spans="1:18" ht="15">
      <c r="A112" s="67"/>
      <c r="B112" s="66"/>
      <c r="C112" s="32"/>
      <c r="D112" s="19" t="s">
        <v>37</v>
      </c>
      <c r="E112" s="33">
        <f t="shared" si="32"/>
        <v>0</v>
      </c>
      <c r="F112" s="33">
        <f t="shared" si="33"/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1">
        <v>4.9737991503207E-14</v>
      </c>
      <c r="P112" s="33">
        <v>0</v>
      </c>
      <c r="Q112" s="57"/>
      <c r="R112" s="57"/>
    </row>
    <row r="113" spans="1:18" ht="15">
      <c r="A113" s="67"/>
      <c r="B113" s="66"/>
      <c r="C113" s="32"/>
      <c r="D113" s="19" t="s">
        <v>38</v>
      </c>
      <c r="E113" s="33">
        <f t="shared" si="32"/>
        <v>0</v>
      </c>
      <c r="F113" s="33">
        <f t="shared" si="33"/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1">
        <v>0</v>
      </c>
      <c r="P113" s="33">
        <v>0</v>
      </c>
      <c r="Q113" s="57"/>
      <c r="R113" s="57"/>
    </row>
    <row r="114" spans="1:18" ht="15">
      <c r="A114" s="67"/>
      <c r="B114" s="66"/>
      <c r="C114" s="32"/>
      <c r="D114" s="19" t="s">
        <v>39</v>
      </c>
      <c r="E114" s="33">
        <v>1800000</v>
      </c>
      <c r="F114" s="33">
        <f t="shared" si="33"/>
        <v>0</v>
      </c>
      <c r="G114" s="33">
        <v>1</v>
      </c>
      <c r="H114" s="33">
        <v>0</v>
      </c>
      <c r="I114" s="33">
        <v>0</v>
      </c>
      <c r="J114" s="33">
        <v>0</v>
      </c>
      <c r="K114" s="33">
        <f>(E114*1.537596)-G114</f>
        <v>2767671.8</v>
      </c>
      <c r="L114" s="33">
        <v>0</v>
      </c>
      <c r="M114" s="33">
        <v>0</v>
      </c>
      <c r="N114" s="33">
        <v>0</v>
      </c>
      <c r="O114" s="31">
        <v>1800</v>
      </c>
      <c r="P114" s="33">
        <v>0</v>
      </c>
      <c r="Q114" s="57"/>
      <c r="R114" s="57"/>
    </row>
    <row r="115" spans="1:18" ht="15">
      <c r="A115" s="67"/>
      <c r="B115" s="66"/>
      <c r="C115" s="32"/>
      <c r="D115" s="19" t="s">
        <v>40</v>
      </c>
      <c r="E115" s="33">
        <v>0</v>
      </c>
      <c r="F115" s="33">
        <f t="shared" si="33"/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f>E115-G115</f>
        <v>0</v>
      </c>
      <c r="L115" s="33">
        <v>0</v>
      </c>
      <c r="M115" s="33">
        <v>0</v>
      </c>
      <c r="N115" s="33">
        <v>0</v>
      </c>
      <c r="O115" s="31">
        <v>0</v>
      </c>
      <c r="P115" s="33">
        <v>0</v>
      </c>
      <c r="Q115" s="57"/>
      <c r="R115" s="57"/>
    </row>
    <row r="116" spans="1:18" ht="15">
      <c r="A116" s="41" t="s">
        <v>132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117" spans="1:18" ht="15">
      <c r="A117" s="67" t="s">
        <v>27</v>
      </c>
      <c r="B117" s="66" t="s">
        <v>76</v>
      </c>
      <c r="C117" s="32"/>
      <c r="D117" s="27" t="s">
        <v>13</v>
      </c>
      <c r="E117" s="31">
        <f aca="true" t="shared" si="34" ref="E117:P117">SUM(E120:E128)</f>
        <v>160000</v>
      </c>
      <c r="F117" s="31">
        <f t="shared" si="34"/>
        <v>0</v>
      </c>
      <c r="G117" s="31">
        <f t="shared" si="34"/>
        <v>1</v>
      </c>
      <c r="H117" s="31">
        <f t="shared" si="34"/>
        <v>0</v>
      </c>
      <c r="I117" s="31">
        <f t="shared" si="34"/>
        <v>0</v>
      </c>
      <c r="J117" s="31">
        <f t="shared" si="34"/>
        <v>0</v>
      </c>
      <c r="K117" s="31">
        <f t="shared" si="34"/>
        <v>209508.91999999998</v>
      </c>
      <c r="L117" s="31">
        <f t="shared" si="34"/>
        <v>0</v>
      </c>
      <c r="M117" s="31">
        <f t="shared" si="34"/>
        <v>0</v>
      </c>
      <c r="N117" s="31">
        <f t="shared" si="34"/>
        <v>0</v>
      </c>
      <c r="O117" s="31">
        <f t="shared" si="34"/>
        <v>200</v>
      </c>
      <c r="P117" s="31">
        <f t="shared" si="34"/>
        <v>0</v>
      </c>
      <c r="Q117" s="57" t="s">
        <v>16</v>
      </c>
      <c r="R117" s="57"/>
    </row>
    <row r="118" spans="1:18" ht="15">
      <c r="A118" s="67"/>
      <c r="B118" s="66"/>
      <c r="C118" s="32"/>
      <c r="D118" s="19" t="s">
        <v>177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57"/>
      <c r="R118" s="57"/>
    </row>
    <row r="119" spans="1:18" ht="15">
      <c r="A119" s="67"/>
      <c r="B119" s="66"/>
      <c r="C119" s="32"/>
      <c r="D119" s="19" t="s">
        <v>0</v>
      </c>
      <c r="E119" s="33">
        <f aca="true" t="shared" si="35" ref="E119:E128">G119+I119+K119+M119</f>
        <v>0</v>
      </c>
      <c r="F119" s="33">
        <f aca="true" t="shared" si="36" ref="F119:F128">H119+J119+L119+N119</f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57"/>
      <c r="R119" s="57"/>
    </row>
    <row r="120" spans="1:18" ht="15">
      <c r="A120" s="67"/>
      <c r="B120" s="66"/>
      <c r="C120" s="32"/>
      <c r="D120" s="19" t="s">
        <v>1</v>
      </c>
      <c r="E120" s="33">
        <f t="shared" si="35"/>
        <v>0</v>
      </c>
      <c r="F120" s="33">
        <f t="shared" si="36"/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57"/>
      <c r="R120" s="57"/>
    </row>
    <row r="121" spans="1:18" ht="15">
      <c r="A121" s="67"/>
      <c r="B121" s="66"/>
      <c r="C121" s="32"/>
      <c r="D121" s="19" t="s">
        <v>31</v>
      </c>
      <c r="E121" s="33">
        <f t="shared" si="35"/>
        <v>0</v>
      </c>
      <c r="F121" s="33">
        <f t="shared" si="36"/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57"/>
      <c r="R121" s="57"/>
    </row>
    <row r="122" spans="1:18" ht="15">
      <c r="A122" s="67"/>
      <c r="B122" s="66"/>
      <c r="C122" s="32"/>
      <c r="D122" s="19" t="s">
        <v>32</v>
      </c>
      <c r="E122" s="33">
        <f t="shared" si="35"/>
        <v>0</v>
      </c>
      <c r="F122" s="33">
        <f t="shared" si="36"/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57"/>
      <c r="R122" s="57"/>
    </row>
    <row r="123" spans="1:18" ht="15">
      <c r="A123" s="67"/>
      <c r="B123" s="66"/>
      <c r="C123" s="32"/>
      <c r="D123" s="19" t="s">
        <v>33</v>
      </c>
      <c r="E123" s="33">
        <v>0</v>
      </c>
      <c r="F123" s="33">
        <f t="shared" si="36"/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f>E123-G123</f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57"/>
      <c r="R123" s="57"/>
    </row>
    <row r="124" spans="1:18" ht="15">
      <c r="A124" s="67"/>
      <c r="B124" s="66"/>
      <c r="C124" s="32"/>
      <c r="D124" s="19" t="s">
        <v>36</v>
      </c>
      <c r="E124" s="33">
        <v>160000</v>
      </c>
      <c r="F124" s="33">
        <f t="shared" si="36"/>
        <v>0</v>
      </c>
      <c r="G124" s="33">
        <v>1</v>
      </c>
      <c r="H124" s="33">
        <v>0</v>
      </c>
      <c r="I124" s="33">
        <v>0</v>
      </c>
      <c r="J124" s="33">
        <v>0</v>
      </c>
      <c r="K124" s="33">
        <f>(E124*1.309437)-G124</f>
        <v>209508.91999999998</v>
      </c>
      <c r="L124" s="33">
        <v>0</v>
      </c>
      <c r="M124" s="33">
        <v>0</v>
      </c>
      <c r="N124" s="33">
        <v>0</v>
      </c>
      <c r="O124" s="33">
        <v>200</v>
      </c>
      <c r="P124" s="33">
        <v>0</v>
      </c>
      <c r="Q124" s="57"/>
      <c r="R124" s="57"/>
    </row>
    <row r="125" spans="1:18" ht="15">
      <c r="A125" s="67"/>
      <c r="B125" s="66"/>
      <c r="C125" s="32"/>
      <c r="D125" s="19" t="s">
        <v>37</v>
      </c>
      <c r="E125" s="33">
        <f t="shared" si="35"/>
        <v>0</v>
      </c>
      <c r="F125" s="33">
        <f t="shared" si="36"/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57"/>
      <c r="R125" s="57"/>
    </row>
    <row r="126" spans="1:18" ht="15">
      <c r="A126" s="67"/>
      <c r="B126" s="66"/>
      <c r="C126" s="32"/>
      <c r="D126" s="19" t="s">
        <v>38</v>
      </c>
      <c r="E126" s="33">
        <f t="shared" si="35"/>
        <v>0</v>
      </c>
      <c r="F126" s="33">
        <f t="shared" si="36"/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57"/>
      <c r="R126" s="57"/>
    </row>
    <row r="127" spans="1:18" ht="15">
      <c r="A127" s="67"/>
      <c r="B127" s="66"/>
      <c r="C127" s="32"/>
      <c r="D127" s="19" t="s">
        <v>39</v>
      </c>
      <c r="E127" s="33">
        <f t="shared" si="35"/>
        <v>0</v>
      </c>
      <c r="F127" s="33">
        <f t="shared" si="36"/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57"/>
      <c r="R127" s="57"/>
    </row>
    <row r="128" spans="1:18" ht="15">
      <c r="A128" s="67"/>
      <c r="B128" s="66"/>
      <c r="C128" s="32"/>
      <c r="D128" s="19" t="s">
        <v>40</v>
      </c>
      <c r="E128" s="33">
        <f t="shared" si="35"/>
        <v>0</v>
      </c>
      <c r="F128" s="33">
        <f t="shared" si="36"/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57"/>
      <c r="R128" s="57"/>
    </row>
    <row r="129" spans="1:18" ht="15">
      <c r="A129" s="67" t="s">
        <v>28</v>
      </c>
      <c r="B129" s="66" t="s">
        <v>77</v>
      </c>
      <c r="C129" s="32"/>
      <c r="D129" s="27" t="s">
        <v>13</v>
      </c>
      <c r="E129" s="31">
        <f aca="true" t="shared" si="37" ref="E129:P129">SUM(E132:E140)</f>
        <v>320000</v>
      </c>
      <c r="F129" s="31">
        <f t="shared" si="37"/>
        <v>0</v>
      </c>
      <c r="G129" s="31">
        <f t="shared" si="37"/>
        <v>1</v>
      </c>
      <c r="H129" s="31">
        <f t="shared" si="37"/>
        <v>0</v>
      </c>
      <c r="I129" s="31">
        <f t="shared" si="37"/>
        <v>0</v>
      </c>
      <c r="J129" s="31">
        <f t="shared" si="37"/>
        <v>0</v>
      </c>
      <c r="K129" s="31">
        <f t="shared" si="37"/>
        <v>397174.36000000004</v>
      </c>
      <c r="L129" s="31">
        <f t="shared" si="37"/>
        <v>0</v>
      </c>
      <c r="M129" s="31">
        <f t="shared" si="37"/>
        <v>0</v>
      </c>
      <c r="N129" s="31">
        <f t="shared" si="37"/>
        <v>0</v>
      </c>
      <c r="O129" s="31">
        <f t="shared" si="37"/>
        <v>400</v>
      </c>
      <c r="P129" s="31">
        <f t="shared" si="37"/>
        <v>0</v>
      </c>
      <c r="Q129" s="57" t="s">
        <v>16</v>
      </c>
      <c r="R129" s="57"/>
    </row>
    <row r="130" spans="1:18" ht="15">
      <c r="A130" s="67"/>
      <c r="B130" s="66"/>
      <c r="C130" s="32"/>
      <c r="D130" s="19" t="s">
        <v>177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/>
      <c r="R130" s="57"/>
    </row>
    <row r="131" spans="1:18" ht="15">
      <c r="A131" s="67"/>
      <c r="B131" s="66"/>
      <c r="C131" s="32"/>
      <c r="D131" s="19" t="s">
        <v>0</v>
      </c>
      <c r="E131" s="33">
        <f aca="true" t="shared" si="38" ref="E131:E140">G131+I131+K131+M131</f>
        <v>0</v>
      </c>
      <c r="F131" s="33">
        <f aca="true" t="shared" si="39" ref="F131:F140">H131+J131+L131+N131</f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57"/>
      <c r="R131" s="57"/>
    </row>
    <row r="132" spans="1:18" ht="15">
      <c r="A132" s="67"/>
      <c r="B132" s="66"/>
      <c r="C132" s="32"/>
      <c r="D132" s="19" t="s">
        <v>1</v>
      </c>
      <c r="E132" s="33">
        <f t="shared" si="38"/>
        <v>0</v>
      </c>
      <c r="F132" s="33">
        <f t="shared" si="39"/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57"/>
      <c r="R132" s="57"/>
    </row>
    <row r="133" spans="1:18" ht="15">
      <c r="A133" s="67"/>
      <c r="B133" s="66"/>
      <c r="C133" s="32"/>
      <c r="D133" s="19" t="s">
        <v>31</v>
      </c>
      <c r="E133" s="33">
        <f t="shared" si="38"/>
        <v>0</v>
      </c>
      <c r="F133" s="33">
        <f t="shared" si="39"/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57"/>
      <c r="R133" s="57"/>
    </row>
    <row r="134" spans="1:18" ht="15">
      <c r="A134" s="67"/>
      <c r="B134" s="66"/>
      <c r="C134" s="32"/>
      <c r="D134" s="19" t="s">
        <v>32</v>
      </c>
      <c r="E134" s="33">
        <v>0</v>
      </c>
      <c r="F134" s="33">
        <f t="shared" si="39"/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f>E134-G134</f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57"/>
      <c r="R134" s="57"/>
    </row>
    <row r="135" spans="1:18" ht="15">
      <c r="A135" s="67"/>
      <c r="B135" s="66"/>
      <c r="C135" s="32"/>
      <c r="D135" s="19" t="s">
        <v>33</v>
      </c>
      <c r="E135" s="33">
        <v>320000</v>
      </c>
      <c r="F135" s="33">
        <f t="shared" si="39"/>
        <v>0</v>
      </c>
      <c r="G135" s="33">
        <v>1</v>
      </c>
      <c r="H135" s="33">
        <v>0</v>
      </c>
      <c r="I135" s="33">
        <v>0</v>
      </c>
      <c r="J135" s="33">
        <v>0</v>
      </c>
      <c r="K135" s="33">
        <f>(E135*1.241173)-G135</f>
        <v>397174.36000000004</v>
      </c>
      <c r="L135" s="33">
        <v>0</v>
      </c>
      <c r="M135" s="33">
        <v>0</v>
      </c>
      <c r="N135" s="33">
        <v>0</v>
      </c>
      <c r="O135" s="33">
        <v>400</v>
      </c>
      <c r="P135" s="33">
        <v>0</v>
      </c>
      <c r="Q135" s="57"/>
      <c r="R135" s="57"/>
    </row>
    <row r="136" spans="1:18" ht="15">
      <c r="A136" s="67"/>
      <c r="B136" s="66"/>
      <c r="C136" s="32"/>
      <c r="D136" s="19" t="s">
        <v>36</v>
      </c>
      <c r="E136" s="33">
        <f t="shared" si="38"/>
        <v>0</v>
      </c>
      <c r="F136" s="33">
        <f t="shared" si="39"/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57"/>
      <c r="R136" s="57"/>
    </row>
    <row r="137" spans="1:18" ht="15">
      <c r="A137" s="67"/>
      <c r="B137" s="66"/>
      <c r="C137" s="32"/>
      <c r="D137" s="19" t="s">
        <v>37</v>
      </c>
      <c r="E137" s="33">
        <f t="shared" si="38"/>
        <v>0</v>
      </c>
      <c r="F137" s="33">
        <f t="shared" si="39"/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57"/>
      <c r="R137" s="57"/>
    </row>
    <row r="138" spans="1:18" ht="15">
      <c r="A138" s="67"/>
      <c r="B138" s="66"/>
      <c r="C138" s="32"/>
      <c r="D138" s="19" t="s">
        <v>38</v>
      </c>
      <c r="E138" s="33">
        <f t="shared" si="38"/>
        <v>0</v>
      </c>
      <c r="F138" s="33">
        <f t="shared" si="39"/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57"/>
      <c r="R138" s="57"/>
    </row>
    <row r="139" spans="1:18" ht="15">
      <c r="A139" s="67"/>
      <c r="B139" s="66"/>
      <c r="C139" s="32"/>
      <c r="D139" s="19" t="s">
        <v>39</v>
      </c>
      <c r="E139" s="33">
        <f t="shared" si="38"/>
        <v>0</v>
      </c>
      <c r="F139" s="33">
        <f t="shared" si="39"/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57"/>
      <c r="R139" s="57"/>
    </row>
    <row r="140" spans="1:18" ht="15">
      <c r="A140" s="67"/>
      <c r="B140" s="66"/>
      <c r="C140" s="32"/>
      <c r="D140" s="19" t="s">
        <v>40</v>
      </c>
      <c r="E140" s="33">
        <f t="shared" si="38"/>
        <v>0</v>
      </c>
      <c r="F140" s="33">
        <f t="shared" si="39"/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57"/>
      <c r="R140" s="57"/>
    </row>
    <row r="141" spans="1:18" ht="15">
      <c r="A141" s="67" t="s">
        <v>29</v>
      </c>
      <c r="B141" s="66" t="s">
        <v>79</v>
      </c>
      <c r="C141" s="32"/>
      <c r="D141" s="27" t="s">
        <v>13</v>
      </c>
      <c r="E141" s="31">
        <f aca="true" t="shared" si="40" ref="E141:P141">SUM(E144:E152)</f>
        <v>320000</v>
      </c>
      <c r="F141" s="31">
        <f t="shared" si="40"/>
        <v>0</v>
      </c>
      <c r="G141" s="31">
        <f t="shared" si="40"/>
        <v>1</v>
      </c>
      <c r="H141" s="31">
        <f t="shared" si="40"/>
        <v>0</v>
      </c>
      <c r="I141" s="31">
        <f t="shared" si="40"/>
        <v>0</v>
      </c>
      <c r="J141" s="31">
        <f t="shared" si="40"/>
        <v>0</v>
      </c>
      <c r="K141" s="31">
        <f t="shared" si="40"/>
        <v>376468.44</v>
      </c>
      <c r="L141" s="31">
        <f t="shared" si="40"/>
        <v>0</v>
      </c>
      <c r="M141" s="31">
        <f t="shared" si="40"/>
        <v>0</v>
      </c>
      <c r="N141" s="31">
        <f t="shared" si="40"/>
        <v>0</v>
      </c>
      <c r="O141" s="31">
        <f t="shared" si="40"/>
        <v>400</v>
      </c>
      <c r="P141" s="31">
        <f t="shared" si="40"/>
        <v>0</v>
      </c>
      <c r="Q141" s="57" t="s">
        <v>16</v>
      </c>
      <c r="R141" s="57"/>
    </row>
    <row r="142" spans="1:18" ht="15">
      <c r="A142" s="67"/>
      <c r="B142" s="66"/>
      <c r="C142" s="32"/>
      <c r="D142" s="19" t="s">
        <v>177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57"/>
      <c r="R142" s="57"/>
    </row>
    <row r="143" spans="1:18" ht="15">
      <c r="A143" s="67"/>
      <c r="B143" s="66"/>
      <c r="C143" s="32"/>
      <c r="D143" s="19" t="s">
        <v>0</v>
      </c>
      <c r="E143" s="33">
        <f aca="true" t="shared" si="41" ref="E143:E152">G143+I143+K143+M143</f>
        <v>0</v>
      </c>
      <c r="F143" s="33">
        <f aca="true" t="shared" si="42" ref="F143:F152">H143+J143+L143+N143</f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57"/>
      <c r="R143" s="57"/>
    </row>
    <row r="144" spans="1:18" ht="15">
      <c r="A144" s="67"/>
      <c r="B144" s="66"/>
      <c r="C144" s="32"/>
      <c r="D144" s="19" t="s">
        <v>1</v>
      </c>
      <c r="E144" s="33">
        <f t="shared" si="41"/>
        <v>0</v>
      </c>
      <c r="F144" s="33">
        <f t="shared" si="42"/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/>
      <c r="R144" s="57"/>
    </row>
    <row r="145" spans="1:18" ht="15">
      <c r="A145" s="67"/>
      <c r="B145" s="66"/>
      <c r="C145" s="32"/>
      <c r="D145" s="19" t="s">
        <v>31</v>
      </c>
      <c r="E145" s="33">
        <v>0</v>
      </c>
      <c r="F145" s="33">
        <f t="shared" si="42"/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f>E145-G145</f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57"/>
      <c r="R145" s="57"/>
    </row>
    <row r="146" spans="1:18" ht="15">
      <c r="A146" s="67"/>
      <c r="B146" s="66"/>
      <c r="C146" s="32"/>
      <c r="D146" s="19" t="s">
        <v>32</v>
      </c>
      <c r="E146" s="33">
        <v>320000</v>
      </c>
      <c r="F146" s="33">
        <f t="shared" si="42"/>
        <v>0</v>
      </c>
      <c r="G146" s="33">
        <v>1</v>
      </c>
      <c r="H146" s="33">
        <v>0</v>
      </c>
      <c r="I146" s="33">
        <v>0</v>
      </c>
      <c r="J146" s="33">
        <v>0</v>
      </c>
      <c r="K146" s="33">
        <f>(E146*1.176467)-G146</f>
        <v>376468.44</v>
      </c>
      <c r="L146" s="33">
        <v>0</v>
      </c>
      <c r="M146" s="33">
        <v>0</v>
      </c>
      <c r="N146" s="33">
        <v>0</v>
      </c>
      <c r="O146" s="33">
        <v>400</v>
      </c>
      <c r="P146" s="33">
        <v>0</v>
      </c>
      <c r="Q146" s="57"/>
      <c r="R146" s="57"/>
    </row>
    <row r="147" spans="1:18" ht="15">
      <c r="A147" s="67"/>
      <c r="B147" s="66"/>
      <c r="C147" s="32"/>
      <c r="D147" s="19" t="s">
        <v>33</v>
      </c>
      <c r="E147" s="33">
        <f t="shared" si="41"/>
        <v>0</v>
      </c>
      <c r="F147" s="33">
        <f t="shared" si="42"/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57"/>
      <c r="R147" s="57"/>
    </row>
    <row r="148" spans="1:18" ht="15">
      <c r="A148" s="67"/>
      <c r="B148" s="66"/>
      <c r="C148" s="32"/>
      <c r="D148" s="19" t="s">
        <v>36</v>
      </c>
      <c r="E148" s="33">
        <f t="shared" si="41"/>
        <v>0</v>
      </c>
      <c r="F148" s="33">
        <f t="shared" si="42"/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57"/>
      <c r="R148" s="57"/>
    </row>
    <row r="149" spans="1:18" ht="15">
      <c r="A149" s="67"/>
      <c r="B149" s="66"/>
      <c r="C149" s="32"/>
      <c r="D149" s="19" t="s">
        <v>37</v>
      </c>
      <c r="E149" s="33">
        <f t="shared" si="41"/>
        <v>0</v>
      </c>
      <c r="F149" s="33">
        <f t="shared" si="42"/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57"/>
      <c r="R149" s="57"/>
    </row>
    <row r="150" spans="1:18" ht="15">
      <c r="A150" s="67"/>
      <c r="B150" s="66"/>
      <c r="C150" s="32"/>
      <c r="D150" s="19" t="s">
        <v>38</v>
      </c>
      <c r="E150" s="33">
        <f t="shared" si="41"/>
        <v>0</v>
      </c>
      <c r="F150" s="33">
        <f t="shared" si="42"/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57"/>
      <c r="R150" s="57"/>
    </row>
    <row r="151" spans="1:18" ht="15">
      <c r="A151" s="67"/>
      <c r="B151" s="66"/>
      <c r="C151" s="32"/>
      <c r="D151" s="19" t="s">
        <v>39</v>
      </c>
      <c r="E151" s="33">
        <f t="shared" si="41"/>
        <v>0</v>
      </c>
      <c r="F151" s="33">
        <f t="shared" si="42"/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57"/>
      <c r="R151" s="57"/>
    </row>
    <row r="152" spans="1:18" ht="15">
      <c r="A152" s="67"/>
      <c r="B152" s="66"/>
      <c r="C152" s="32"/>
      <c r="D152" s="19" t="s">
        <v>40</v>
      </c>
      <c r="E152" s="33">
        <f t="shared" si="41"/>
        <v>0</v>
      </c>
      <c r="F152" s="33">
        <f t="shared" si="42"/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57"/>
      <c r="R152" s="57"/>
    </row>
    <row r="153" spans="1:18" ht="15">
      <c r="A153" s="67" t="s">
        <v>30</v>
      </c>
      <c r="B153" s="66" t="s">
        <v>81</v>
      </c>
      <c r="C153" s="32"/>
      <c r="D153" s="27" t="s">
        <v>13</v>
      </c>
      <c r="E153" s="31">
        <f aca="true" t="shared" si="43" ref="E153:P153">SUM(E156:E164)</f>
        <v>160000</v>
      </c>
      <c r="F153" s="31">
        <f t="shared" si="43"/>
        <v>0</v>
      </c>
      <c r="G153" s="31">
        <f t="shared" si="43"/>
        <v>1</v>
      </c>
      <c r="H153" s="31">
        <f t="shared" si="43"/>
        <v>0</v>
      </c>
      <c r="I153" s="31">
        <f t="shared" si="43"/>
        <v>0</v>
      </c>
      <c r="J153" s="31">
        <f t="shared" si="43"/>
        <v>0</v>
      </c>
      <c r="K153" s="31">
        <f t="shared" si="43"/>
        <v>209508.91999999998</v>
      </c>
      <c r="L153" s="31">
        <f t="shared" si="43"/>
        <v>0</v>
      </c>
      <c r="M153" s="31">
        <f t="shared" si="43"/>
        <v>0</v>
      </c>
      <c r="N153" s="31">
        <f t="shared" si="43"/>
        <v>0</v>
      </c>
      <c r="O153" s="31">
        <f t="shared" si="43"/>
        <v>200</v>
      </c>
      <c r="P153" s="31">
        <f t="shared" si="43"/>
        <v>0</v>
      </c>
      <c r="Q153" s="57" t="s">
        <v>16</v>
      </c>
      <c r="R153" s="57"/>
    </row>
    <row r="154" spans="1:18" ht="15">
      <c r="A154" s="67"/>
      <c r="B154" s="66"/>
      <c r="C154" s="32"/>
      <c r="D154" s="19" t="s">
        <v>177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57"/>
      <c r="R154" s="57"/>
    </row>
    <row r="155" spans="1:18" ht="15">
      <c r="A155" s="67"/>
      <c r="B155" s="66"/>
      <c r="C155" s="32"/>
      <c r="D155" s="19" t="s">
        <v>0</v>
      </c>
      <c r="E155" s="33">
        <f aca="true" t="shared" si="44" ref="E155:E164">G155+I155+K155+M155</f>
        <v>0</v>
      </c>
      <c r="F155" s="33">
        <f aca="true" t="shared" si="45" ref="F155:F164">H155+J155+L155+N155</f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57"/>
      <c r="R155" s="57"/>
    </row>
    <row r="156" spans="1:18" ht="15">
      <c r="A156" s="67"/>
      <c r="B156" s="66"/>
      <c r="C156" s="32"/>
      <c r="D156" s="19" t="s">
        <v>1</v>
      </c>
      <c r="E156" s="33">
        <f t="shared" si="44"/>
        <v>0</v>
      </c>
      <c r="F156" s="33">
        <f t="shared" si="45"/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57"/>
      <c r="R156" s="57"/>
    </row>
    <row r="157" spans="1:18" ht="15">
      <c r="A157" s="67"/>
      <c r="B157" s="66"/>
      <c r="C157" s="32"/>
      <c r="D157" s="19" t="s">
        <v>31</v>
      </c>
      <c r="E157" s="33">
        <f t="shared" si="44"/>
        <v>0</v>
      </c>
      <c r="F157" s="33">
        <f t="shared" si="45"/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/>
      <c r="R157" s="57"/>
    </row>
    <row r="158" spans="1:18" ht="15">
      <c r="A158" s="67"/>
      <c r="B158" s="66"/>
      <c r="C158" s="32"/>
      <c r="D158" s="19" t="s">
        <v>32</v>
      </c>
      <c r="E158" s="33">
        <f t="shared" si="44"/>
        <v>0</v>
      </c>
      <c r="F158" s="33">
        <f t="shared" si="45"/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/>
      <c r="R158" s="57"/>
    </row>
    <row r="159" spans="1:18" ht="15">
      <c r="A159" s="67"/>
      <c r="B159" s="66"/>
      <c r="C159" s="32"/>
      <c r="D159" s="19" t="s">
        <v>33</v>
      </c>
      <c r="E159" s="33">
        <v>0</v>
      </c>
      <c r="F159" s="33">
        <f t="shared" si="45"/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f>E159-G159</f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57"/>
      <c r="R159" s="57"/>
    </row>
    <row r="160" spans="1:18" ht="15">
      <c r="A160" s="67"/>
      <c r="B160" s="66"/>
      <c r="C160" s="32"/>
      <c r="D160" s="19" t="s">
        <v>36</v>
      </c>
      <c r="E160" s="33">
        <v>160000</v>
      </c>
      <c r="F160" s="33">
        <f t="shared" si="45"/>
        <v>0</v>
      </c>
      <c r="G160" s="33">
        <v>1</v>
      </c>
      <c r="H160" s="33">
        <v>0</v>
      </c>
      <c r="I160" s="33">
        <v>0</v>
      </c>
      <c r="J160" s="33">
        <v>0</v>
      </c>
      <c r="K160" s="33">
        <f>(E160*1.309437)-G160</f>
        <v>209508.91999999998</v>
      </c>
      <c r="L160" s="33">
        <v>0</v>
      </c>
      <c r="M160" s="33">
        <v>0</v>
      </c>
      <c r="N160" s="33">
        <v>0</v>
      </c>
      <c r="O160" s="33">
        <v>200</v>
      </c>
      <c r="P160" s="33">
        <v>0</v>
      </c>
      <c r="Q160" s="57"/>
      <c r="R160" s="57"/>
    </row>
    <row r="161" spans="1:18" ht="15">
      <c r="A161" s="67"/>
      <c r="B161" s="66"/>
      <c r="C161" s="32"/>
      <c r="D161" s="19" t="s">
        <v>37</v>
      </c>
      <c r="E161" s="33">
        <f t="shared" si="44"/>
        <v>0</v>
      </c>
      <c r="F161" s="33">
        <f t="shared" si="45"/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57"/>
      <c r="R161" s="57"/>
    </row>
    <row r="162" spans="1:18" ht="15">
      <c r="A162" s="67"/>
      <c r="B162" s="66"/>
      <c r="C162" s="32"/>
      <c r="D162" s="19" t="s">
        <v>38</v>
      </c>
      <c r="E162" s="33">
        <f t="shared" si="44"/>
        <v>0</v>
      </c>
      <c r="F162" s="33">
        <f t="shared" si="45"/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57"/>
      <c r="R162" s="57"/>
    </row>
    <row r="163" spans="1:18" ht="15">
      <c r="A163" s="67"/>
      <c r="B163" s="66"/>
      <c r="C163" s="32"/>
      <c r="D163" s="19" t="s">
        <v>39</v>
      </c>
      <c r="E163" s="33">
        <f t="shared" si="44"/>
        <v>0</v>
      </c>
      <c r="F163" s="33">
        <f t="shared" si="45"/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57"/>
      <c r="R163" s="57"/>
    </row>
    <row r="164" spans="1:18" ht="15">
      <c r="A164" s="67"/>
      <c r="B164" s="66"/>
      <c r="C164" s="32"/>
      <c r="D164" s="19" t="s">
        <v>40</v>
      </c>
      <c r="E164" s="33">
        <f t="shared" si="44"/>
        <v>0</v>
      </c>
      <c r="F164" s="33">
        <f t="shared" si="45"/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57"/>
      <c r="R164" s="57"/>
    </row>
    <row r="165" spans="1:18" ht="15">
      <c r="A165" s="67" t="s">
        <v>73</v>
      </c>
      <c r="B165" s="66" t="s">
        <v>83</v>
      </c>
      <c r="C165" s="32"/>
      <c r="D165" s="27" t="s">
        <v>13</v>
      </c>
      <c r="E165" s="31">
        <f aca="true" t="shared" si="46" ref="E165:P165">SUM(E168:E176)</f>
        <v>160000</v>
      </c>
      <c r="F165" s="31">
        <f t="shared" si="46"/>
        <v>0</v>
      </c>
      <c r="G165" s="31">
        <f t="shared" si="46"/>
        <v>1</v>
      </c>
      <c r="H165" s="31">
        <f t="shared" si="46"/>
        <v>0</v>
      </c>
      <c r="I165" s="31">
        <f t="shared" si="46"/>
        <v>0</v>
      </c>
      <c r="J165" s="31">
        <f t="shared" si="46"/>
        <v>0</v>
      </c>
      <c r="K165" s="31">
        <f t="shared" si="46"/>
        <v>178420.6</v>
      </c>
      <c r="L165" s="31">
        <f t="shared" si="46"/>
        <v>0</v>
      </c>
      <c r="M165" s="31">
        <f t="shared" si="46"/>
        <v>0</v>
      </c>
      <c r="N165" s="31">
        <f t="shared" si="46"/>
        <v>0</v>
      </c>
      <c r="O165" s="31">
        <f t="shared" si="46"/>
        <v>200</v>
      </c>
      <c r="P165" s="31">
        <f t="shared" si="46"/>
        <v>0</v>
      </c>
      <c r="Q165" s="57" t="s">
        <v>16</v>
      </c>
      <c r="R165" s="57"/>
    </row>
    <row r="166" spans="1:18" ht="15">
      <c r="A166" s="67"/>
      <c r="B166" s="66"/>
      <c r="C166" s="32"/>
      <c r="D166" s="19" t="s">
        <v>177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57"/>
      <c r="R166" s="57"/>
    </row>
    <row r="167" spans="1:18" ht="15">
      <c r="A167" s="67"/>
      <c r="B167" s="66"/>
      <c r="C167" s="32"/>
      <c r="D167" s="19" t="s">
        <v>0</v>
      </c>
      <c r="E167" s="33">
        <f aca="true" t="shared" si="47" ref="E167:E176">G167+I167+K167+M167</f>
        <v>0</v>
      </c>
      <c r="F167" s="33">
        <f aca="true" t="shared" si="48" ref="F167:F176">H167+J167+L167+N167</f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57"/>
      <c r="R167" s="57"/>
    </row>
    <row r="168" spans="1:18" ht="15">
      <c r="A168" s="67"/>
      <c r="B168" s="66"/>
      <c r="C168" s="32"/>
      <c r="D168" s="19" t="s">
        <v>1</v>
      </c>
      <c r="E168" s="33">
        <v>0</v>
      </c>
      <c r="F168" s="33">
        <f t="shared" si="48"/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f>E168-G168</f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57"/>
      <c r="R168" s="57"/>
    </row>
    <row r="169" spans="1:18" ht="15">
      <c r="A169" s="67"/>
      <c r="B169" s="66"/>
      <c r="C169" s="32"/>
      <c r="D169" s="19" t="s">
        <v>31</v>
      </c>
      <c r="E169" s="33">
        <v>160000</v>
      </c>
      <c r="F169" s="33">
        <f t="shared" si="48"/>
        <v>0</v>
      </c>
      <c r="G169" s="33">
        <v>1</v>
      </c>
      <c r="H169" s="33">
        <v>0</v>
      </c>
      <c r="I169" s="33">
        <v>0</v>
      </c>
      <c r="J169" s="33">
        <v>0</v>
      </c>
      <c r="K169" s="33">
        <f>(E169*1.115135)-G169</f>
        <v>178420.6</v>
      </c>
      <c r="L169" s="33">
        <v>0</v>
      </c>
      <c r="M169" s="33">
        <v>0</v>
      </c>
      <c r="N169" s="33">
        <v>0</v>
      </c>
      <c r="O169" s="33">
        <v>200</v>
      </c>
      <c r="P169" s="33">
        <v>0</v>
      </c>
      <c r="Q169" s="57"/>
      <c r="R169" s="57"/>
    </row>
    <row r="170" spans="1:18" ht="15">
      <c r="A170" s="67"/>
      <c r="B170" s="66"/>
      <c r="C170" s="32"/>
      <c r="D170" s="19" t="s">
        <v>32</v>
      </c>
      <c r="E170" s="33">
        <f t="shared" si="47"/>
        <v>0</v>
      </c>
      <c r="F170" s="33">
        <f t="shared" si="48"/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57"/>
      <c r="R170" s="57"/>
    </row>
    <row r="171" spans="1:18" ht="15">
      <c r="A171" s="67"/>
      <c r="B171" s="66"/>
      <c r="C171" s="32"/>
      <c r="D171" s="19" t="s">
        <v>33</v>
      </c>
      <c r="E171" s="33">
        <f t="shared" si="47"/>
        <v>0</v>
      </c>
      <c r="F171" s="33">
        <f t="shared" si="48"/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/>
      <c r="R171" s="57"/>
    </row>
    <row r="172" spans="1:18" ht="15">
      <c r="A172" s="67"/>
      <c r="B172" s="66"/>
      <c r="C172" s="32"/>
      <c r="D172" s="19" t="s">
        <v>36</v>
      </c>
      <c r="E172" s="33">
        <f t="shared" si="47"/>
        <v>0</v>
      </c>
      <c r="F172" s="33">
        <f t="shared" si="48"/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7"/>
      <c r="R172" s="57"/>
    </row>
    <row r="173" spans="1:18" ht="15">
      <c r="A173" s="67"/>
      <c r="B173" s="66"/>
      <c r="C173" s="32"/>
      <c r="D173" s="19" t="s">
        <v>37</v>
      </c>
      <c r="E173" s="33">
        <f t="shared" si="47"/>
        <v>0</v>
      </c>
      <c r="F173" s="33">
        <f t="shared" si="48"/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57"/>
      <c r="R173" s="57"/>
    </row>
    <row r="174" spans="1:18" ht="15">
      <c r="A174" s="67"/>
      <c r="B174" s="66"/>
      <c r="C174" s="32"/>
      <c r="D174" s="19" t="s">
        <v>38</v>
      </c>
      <c r="E174" s="33">
        <f t="shared" si="47"/>
        <v>0</v>
      </c>
      <c r="F174" s="33">
        <f t="shared" si="48"/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57"/>
      <c r="R174" s="57"/>
    </row>
    <row r="175" spans="1:18" ht="15">
      <c r="A175" s="67"/>
      <c r="B175" s="66"/>
      <c r="C175" s="32"/>
      <c r="D175" s="19" t="s">
        <v>39</v>
      </c>
      <c r="E175" s="33">
        <f t="shared" si="47"/>
        <v>0</v>
      </c>
      <c r="F175" s="33">
        <f t="shared" si="48"/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57"/>
      <c r="R175" s="57"/>
    </row>
    <row r="176" spans="1:18" ht="15">
      <c r="A176" s="67"/>
      <c r="B176" s="66"/>
      <c r="C176" s="32"/>
      <c r="D176" s="19" t="s">
        <v>40</v>
      </c>
      <c r="E176" s="33">
        <f t="shared" si="47"/>
        <v>0</v>
      </c>
      <c r="F176" s="33">
        <f t="shared" si="48"/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57"/>
      <c r="R176" s="57"/>
    </row>
    <row r="177" spans="1:18" ht="15">
      <c r="A177" s="67" t="s">
        <v>74</v>
      </c>
      <c r="B177" s="66" t="s">
        <v>84</v>
      </c>
      <c r="C177" s="32"/>
      <c r="D177" s="27" t="s">
        <v>13</v>
      </c>
      <c r="E177" s="31">
        <f aca="true" t="shared" si="49" ref="E177:P177">SUM(E180:E188)</f>
        <v>320000</v>
      </c>
      <c r="F177" s="31">
        <f t="shared" si="49"/>
        <v>0</v>
      </c>
      <c r="G177" s="31">
        <f t="shared" si="49"/>
        <v>1</v>
      </c>
      <c r="H177" s="31">
        <f t="shared" si="49"/>
        <v>0</v>
      </c>
      <c r="I177" s="31">
        <f t="shared" si="49"/>
        <v>0</v>
      </c>
      <c r="J177" s="31">
        <f t="shared" si="49"/>
        <v>0</v>
      </c>
      <c r="K177" s="31">
        <f t="shared" si="49"/>
        <v>356842.2</v>
      </c>
      <c r="L177" s="31">
        <f t="shared" si="49"/>
        <v>0</v>
      </c>
      <c r="M177" s="31">
        <f t="shared" si="49"/>
        <v>0</v>
      </c>
      <c r="N177" s="31">
        <f t="shared" si="49"/>
        <v>0</v>
      </c>
      <c r="O177" s="31">
        <f t="shared" si="49"/>
        <v>400</v>
      </c>
      <c r="P177" s="31">
        <f t="shared" si="49"/>
        <v>0</v>
      </c>
      <c r="Q177" s="57" t="s">
        <v>16</v>
      </c>
      <c r="R177" s="57"/>
    </row>
    <row r="178" spans="1:18" ht="15">
      <c r="A178" s="67"/>
      <c r="B178" s="66"/>
      <c r="C178" s="32"/>
      <c r="D178" s="19" t="s">
        <v>177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57"/>
      <c r="R178" s="57"/>
    </row>
    <row r="179" spans="1:18" ht="15">
      <c r="A179" s="67"/>
      <c r="B179" s="66"/>
      <c r="C179" s="32"/>
      <c r="D179" s="19" t="s">
        <v>0</v>
      </c>
      <c r="E179" s="33">
        <f aca="true" t="shared" si="50" ref="E179:E188">G179+I179+K179+M179</f>
        <v>0</v>
      </c>
      <c r="F179" s="33">
        <f aca="true" t="shared" si="51" ref="F179:F188">H179+J179+L179+N179</f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57"/>
      <c r="R179" s="57"/>
    </row>
    <row r="180" spans="1:18" ht="15">
      <c r="A180" s="67"/>
      <c r="B180" s="66"/>
      <c r="C180" s="32"/>
      <c r="D180" s="19" t="s">
        <v>1</v>
      </c>
      <c r="E180" s="33">
        <v>0</v>
      </c>
      <c r="F180" s="33">
        <f t="shared" si="51"/>
        <v>0</v>
      </c>
      <c r="G180" s="34">
        <v>0</v>
      </c>
      <c r="H180" s="33">
        <v>0</v>
      </c>
      <c r="I180" s="33">
        <v>0</v>
      </c>
      <c r="J180" s="33">
        <v>0</v>
      </c>
      <c r="K180" s="33">
        <f>E180-G180</f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57"/>
      <c r="R180" s="57"/>
    </row>
    <row r="181" spans="1:18" ht="15">
      <c r="A181" s="67"/>
      <c r="B181" s="66"/>
      <c r="C181" s="32"/>
      <c r="D181" s="19" t="s">
        <v>31</v>
      </c>
      <c r="E181" s="33">
        <v>320000</v>
      </c>
      <c r="F181" s="33">
        <f t="shared" si="51"/>
        <v>0</v>
      </c>
      <c r="G181" s="34">
        <v>1</v>
      </c>
      <c r="H181" s="33">
        <v>0</v>
      </c>
      <c r="I181" s="33">
        <v>0</v>
      </c>
      <c r="J181" s="33">
        <v>0</v>
      </c>
      <c r="K181" s="33">
        <f>(E181*1.115135)-G181</f>
        <v>356842.2</v>
      </c>
      <c r="L181" s="33">
        <v>0</v>
      </c>
      <c r="M181" s="33">
        <v>0</v>
      </c>
      <c r="N181" s="33">
        <v>0</v>
      </c>
      <c r="O181" s="33">
        <v>400</v>
      </c>
      <c r="P181" s="33">
        <v>0</v>
      </c>
      <c r="Q181" s="57"/>
      <c r="R181" s="57"/>
    </row>
    <row r="182" spans="1:18" ht="15">
      <c r="A182" s="67"/>
      <c r="B182" s="66"/>
      <c r="C182" s="32"/>
      <c r="D182" s="19" t="s">
        <v>32</v>
      </c>
      <c r="E182" s="33">
        <f t="shared" si="50"/>
        <v>0</v>
      </c>
      <c r="F182" s="33">
        <f t="shared" si="51"/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57"/>
      <c r="R182" s="57"/>
    </row>
    <row r="183" spans="1:18" ht="15">
      <c r="A183" s="67"/>
      <c r="B183" s="66"/>
      <c r="C183" s="32"/>
      <c r="D183" s="19" t="s">
        <v>33</v>
      </c>
      <c r="E183" s="33">
        <f t="shared" si="50"/>
        <v>0</v>
      </c>
      <c r="F183" s="33">
        <f t="shared" si="51"/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57"/>
      <c r="R183" s="57"/>
    </row>
    <row r="184" spans="1:18" ht="15">
      <c r="A184" s="67"/>
      <c r="B184" s="66"/>
      <c r="C184" s="32"/>
      <c r="D184" s="19" t="s">
        <v>36</v>
      </c>
      <c r="E184" s="33">
        <f t="shared" si="50"/>
        <v>0</v>
      </c>
      <c r="F184" s="33">
        <f t="shared" si="51"/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57"/>
      <c r="R184" s="57"/>
    </row>
    <row r="185" spans="1:18" ht="15">
      <c r="A185" s="67"/>
      <c r="B185" s="66"/>
      <c r="C185" s="32"/>
      <c r="D185" s="19" t="s">
        <v>37</v>
      </c>
      <c r="E185" s="33">
        <f t="shared" si="50"/>
        <v>0</v>
      </c>
      <c r="F185" s="33">
        <f t="shared" si="51"/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57"/>
      <c r="R185" s="57"/>
    </row>
    <row r="186" spans="1:18" ht="15">
      <c r="A186" s="67"/>
      <c r="B186" s="66"/>
      <c r="C186" s="32"/>
      <c r="D186" s="19" t="s">
        <v>38</v>
      </c>
      <c r="E186" s="33">
        <f t="shared" si="50"/>
        <v>0</v>
      </c>
      <c r="F186" s="33">
        <f t="shared" si="51"/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57"/>
      <c r="R186" s="57"/>
    </row>
    <row r="187" spans="1:18" ht="15">
      <c r="A187" s="67"/>
      <c r="B187" s="66"/>
      <c r="C187" s="32"/>
      <c r="D187" s="19" t="s">
        <v>39</v>
      </c>
      <c r="E187" s="33">
        <f t="shared" si="50"/>
        <v>0</v>
      </c>
      <c r="F187" s="33">
        <f t="shared" si="51"/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57"/>
      <c r="R187" s="57"/>
    </row>
    <row r="188" spans="1:18" ht="15">
      <c r="A188" s="67"/>
      <c r="B188" s="66"/>
      <c r="C188" s="32"/>
      <c r="D188" s="19" t="s">
        <v>40</v>
      </c>
      <c r="E188" s="33">
        <f t="shared" si="50"/>
        <v>0</v>
      </c>
      <c r="F188" s="33">
        <f t="shared" si="51"/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57"/>
      <c r="R188" s="57"/>
    </row>
    <row r="189" spans="1:18" ht="15">
      <c r="A189" s="67" t="s">
        <v>75</v>
      </c>
      <c r="B189" s="66" t="s">
        <v>88</v>
      </c>
      <c r="C189" s="32"/>
      <c r="D189" s="27" t="s">
        <v>13</v>
      </c>
      <c r="E189" s="31">
        <f>SUM(E192:E200)</f>
        <v>320000</v>
      </c>
      <c r="F189" s="31">
        <f aca="true" t="shared" si="52" ref="F189:P189">SUM(F192:F200)</f>
        <v>0</v>
      </c>
      <c r="G189" s="31">
        <f t="shared" si="52"/>
        <v>1</v>
      </c>
      <c r="H189" s="31">
        <f t="shared" si="52"/>
        <v>0</v>
      </c>
      <c r="I189" s="31">
        <f t="shared" si="52"/>
        <v>0</v>
      </c>
      <c r="J189" s="31">
        <f t="shared" si="52"/>
        <v>0</v>
      </c>
      <c r="K189" s="31">
        <f t="shared" si="52"/>
        <v>376468.44</v>
      </c>
      <c r="L189" s="31">
        <f t="shared" si="52"/>
        <v>0</v>
      </c>
      <c r="M189" s="31">
        <f t="shared" si="52"/>
        <v>0</v>
      </c>
      <c r="N189" s="31">
        <f t="shared" si="52"/>
        <v>0</v>
      </c>
      <c r="O189" s="31">
        <f t="shared" si="52"/>
        <v>400</v>
      </c>
      <c r="P189" s="31">
        <f t="shared" si="52"/>
        <v>0</v>
      </c>
      <c r="Q189" s="57" t="s">
        <v>16</v>
      </c>
      <c r="R189" s="57"/>
    </row>
    <row r="190" spans="1:18" ht="15">
      <c r="A190" s="67"/>
      <c r="B190" s="66"/>
      <c r="C190" s="32"/>
      <c r="D190" s="19" t="s">
        <v>177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57"/>
      <c r="R190" s="57"/>
    </row>
    <row r="191" spans="1:18" ht="15">
      <c r="A191" s="67"/>
      <c r="B191" s="66"/>
      <c r="C191" s="32"/>
      <c r="D191" s="19" t="s">
        <v>0</v>
      </c>
      <c r="E191" s="33">
        <f aca="true" t="shared" si="53" ref="E191:E200">G191+I191+K191+M191</f>
        <v>0</v>
      </c>
      <c r="F191" s="33">
        <f aca="true" t="shared" si="54" ref="F191:F200">H191+J191+L191+N191</f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57"/>
      <c r="R191" s="57"/>
    </row>
    <row r="192" spans="1:18" ht="15">
      <c r="A192" s="67"/>
      <c r="B192" s="66"/>
      <c r="C192" s="32"/>
      <c r="D192" s="19" t="s">
        <v>1</v>
      </c>
      <c r="E192" s="33">
        <f t="shared" si="53"/>
        <v>0</v>
      </c>
      <c r="F192" s="33">
        <f t="shared" si="54"/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57"/>
      <c r="R192" s="57"/>
    </row>
    <row r="193" spans="1:18" ht="15">
      <c r="A193" s="67"/>
      <c r="B193" s="66"/>
      <c r="C193" s="32"/>
      <c r="D193" s="19" t="s">
        <v>31</v>
      </c>
      <c r="E193" s="33">
        <v>0</v>
      </c>
      <c r="F193" s="33">
        <f t="shared" si="54"/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f>E193-G193</f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57"/>
      <c r="R193" s="57"/>
    </row>
    <row r="194" spans="1:18" ht="15">
      <c r="A194" s="67"/>
      <c r="B194" s="66"/>
      <c r="C194" s="32"/>
      <c r="D194" s="19" t="s">
        <v>32</v>
      </c>
      <c r="E194" s="33">
        <v>320000</v>
      </c>
      <c r="F194" s="33">
        <f t="shared" si="54"/>
        <v>0</v>
      </c>
      <c r="G194" s="33">
        <v>1</v>
      </c>
      <c r="H194" s="33">
        <v>0</v>
      </c>
      <c r="I194" s="33">
        <v>0</v>
      </c>
      <c r="J194" s="33">
        <v>0</v>
      </c>
      <c r="K194" s="33">
        <f>(E194*1.176467)-G194</f>
        <v>376468.44</v>
      </c>
      <c r="L194" s="33">
        <v>0</v>
      </c>
      <c r="M194" s="33">
        <v>0</v>
      </c>
      <c r="N194" s="33">
        <v>0</v>
      </c>
      <c r="O194" s="33">
        <v>400</v>
      </c>
      <c r="P194" s="33">
        <v>0</v>
      </c>
      <c r="Q194" s="57"/>
      <c r="R194" s="57"/>
    </row>
    <row r="195" spans="1:18" ht="15">
      <c r="A195" s="67"/>
      <c r="B195" s="66"/>
      <c r="C195" s="32"/>
      <c r="D195" s="19" t="s">
        <v>33</v>
      </c>
      <c r="E195" s="33">
        <f t="shared" si="53"/>
        <v>0</v>
      </c>
      <c r="F195" s="33">
        <f t="shared" si="54"/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57"/>
      <c r="R195" s="57"/>
    </row>
    <row r="196" spans="1:18" ht="15">
      <c r="A196" s="67"/>
      <c r="B196" s="66"/>
      <c r="C196" s="32"/>
      <c r="D196" s="19" t="s">
        <v>36</v>
      </c>
      <c r="E196" s="33">
        <f t="shared" si="53"/>
        <v>0</v>
      </c>
      <c r="F196" s="33">
        <f t="shared" si="54"/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57"/>
      <c r="R196" s="57"/>
    </row>
    <row r="197" spans="1:18" ht="15">
      <c r="A197" s="67"/>
      <c r="B197" s="66"/>
      <c r="C197" s="32"/>
      <c r="D197" s="19" t="s">
        <v>37</v>
      </c>
      <c r="E197" s="33">
        <f t="shared" si="53"/>
        <v>0</v>
      </c>
      <c r="F197" s="33">
        <f t="shared" si="54"/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57"/>
      <c r="R197" s="57"/>
    </row>
    <row r="198" spans="1:18" ht="15">
      <c r="A198" s="67"/>
      <c r="B198" s="66"/>
      <c r="C198" s="32"/>
      <c r="D198" s="19" t="s">
        <v>38</v>
      </c>
      <c r="E198" s="33">
        <f t="shared" si="53"/>
        <v>0</v>
      </c>
      <c r="F198" s="33">
        <f t="shared" si="54"/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57"/>
      <c r="R198" s="57"/>
    </row>
    <row r="199" spans="1:18" ht="15">
      <c r="A199" s="67"/>
      <c r="B199" s="66"/>
      <c r="C199" s="32"/>
      <c r="D199" s="19" t="s">
        <v>39</v>
      </c>
      <c r="E199" s="33">
        <f t="shared" si="53"/>
        <v>0</v>
      </c>
      <c r="F199" s="33">
        <f t="shared" si="54"/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/>
      <c r="R199" s="57"/>
    </row>
    <row r="200" spans="1:18" ht="15">
      <c r="A200" s="67"/>
      <c r="B200" s="66"/>
      <c r="C200" s="32"/>
      <c r="D200" s="19" t="s">
        <v>40</v>
      </c>
      <c r="E200" s="33">
        <f t="shared" si="53"/>
        <v>0</v>
      </c>
      <c r="F200" s="33">
        <f t="shared" si="54"/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/>
      <c r="R200" s="57"/>
    </row>
    <row r="201" spans="1:18" ht="15">
      <c r="A201" s="67" t="s">
        <v>78</v>
      </c>
      <c r="B201" s="66" t="s">
        <v>89</v>
      </c>
      <c r="C201" s="32"/>
      <c r="D201" s="27" t="s">
        <v>13</v>
      </c>
      <c r="E201" s="31">
        <f>SUM(E204:E212)</f>
        <v>320000</v>
      </c>
      <c r="F201" s="31">
        <f aca="true" t="shared" si="55" ref="F201:P201">SUM(F204:F212)</f>
        <v>0</v>
      </c>
      <c r="G201" s="31">
        <f t="shared" si="55"/>
        <v>1</v>
      </c>
      <c r="H201" s="31">
        <f t="shared" si="55"/>
        <v>0</v>
      </c>
      <c r="I201" s="31">
        <f t="shared" si="55"/>
        <v>0</v>
      </c>
      <c r="J201" s="31">
        <f t="shared" si="55"/>
        <v>0</v>
      </c>
      <c r="K201" s="31">
        <f t="shared" si="55"/>
        <v>397174.36000000004</v>
      </c>
      <c r="L201" s="31">
        <f t="shared" si="55"/>
        <v>0</v>
      </c>
      <c r="M201" s="31">
        <f t="shared" si="55"/>
        <v>0</v>
      </c>
      <c r="N201" s="31">
        <f t="shared" si="55"/>
        <v>0</v>
      </c>
      <c r="O201" s="31">
        <f t="shared" si="55"/>
        <v>400</v>
      </c>
      <c r="P201" s="31">
        <f t="shared" si="55"/>
        <v>0</v>
      </c>
      <c r="Q201" s="57" t="s">
        <v>16</v>
      </c>
      <c r="R201" s="57"/>
    </row>
    <row r="202" spans="1:18" ht="15">
      <c r="A202" s="67"/>
      <c r="B202" s="66"/>
      <c r="C202" s="32"/>
      <c r="D202" s="19" t="s">
        <v>177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7"/>
      <c r="R202" s="57"/>
    </row>
    <row r="203" spans="1:18" ht="15">
      <c r="A203" s="67"/>
      <c r="B203" s="66"/>
      <c r="C203" s="32"/>
      <c r="D203" s="19" t="s">
        <v>0</v>
      </c>
      <c r="E203" s="33">
        <f aca="true" t="shared" si="56" ref="E203:E212">G203+I203+K203+M203</f>
        <v>0</v>
      </c>
      <c r="F203" s="33">
        <f aca="true" t="shared" si="57" ref="F203:F212">H203+J203+L203+N203</f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57"/>
      <c r="R203" s="57"/>
    </row>
    <row r="204" spans="1:18" ht="15">
      <c r="A204" s="67"/>
      <c r="B204" s="66"/>
      <c r="C204" s="32"/>
      <c r="D204" s="19" t="s">
        <v>1</v>
      </c>
      <c r="E204" s="33">
        <f t="shared" si="56"/>
        <v>0</v>
      </c>
      <c r="F204" s="33">
        <f t="shared" si="57"/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57"/>
      <c r="R204" s="57"/>
    </row>
    <row r="205" spans="1:18" ht="15">
      <c r="A205" s="67"/>
      <c r="B205" s="66"/>
      <c r="C205" s="32"/>
      <c r="D205" s="19" t="s">
        <v>31</v>
      </c>
      <c r="E205" s="33">
        <f t="shared" si="56"/>
        <v>0</v>
      </c>
      <c r="F205" s="33">
        <f t="shared" si="57"/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57"/>
      <c r="R205" s="57"/>
    </row>
    <row r="206" spans="1:18" ht="15">
      <c r="A206" s="67"/>
      <c r="B206" s="66"/>
      <c r="C206" s="32"/>
      <c r="D206" s="19" t="s">
        <v>32</v>
      </c>
      <c r="E206" s="33">
        <v>0</v>
      </c>
      <c r="F206" s="33">
        <f t="shared" si="57"/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f>E206-G206</f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57"/>
      <c r="R206" s="57"/>
    </row>
    <row r="207" spans="1:18" ht="15">
      <c r="A207" s="67"/>
      <c r="B207" s="66"/>
      <c r="C207" s="32"/>
      <c r="D207" s="19" t="s">
        <v>33</v>
      </c>
      <c r="E207" s="33">
        <v>320000</v>
      </c>
      <c r="F207" s="33">
        <f t="shared" si="57"/>
        <v>0</v>
      </c>
      <c r="G207" s="33">
        <v>1</v>
      </c>
      <c r="H207" s="33">
        <v>0</v>
      </c>
      <c r="I207" s="33">
        <v>0</v>
      </c>
      <c r="J207" s="33">
        <v>0</v>
      </c>
      <c r="K207" s="33">
        <f>(E207*1.241173)-G207</f>
        <v>397174.36000000004</v>
      </c>
      <c r="L207" s="33">
        <v>0</v>
      </c>
      <c r="M207" s="33">
        <v>0</v>
      </c>
      <c r="N207" s="33">
        <v>0</v>
      </c>
      <c r="O207" s="33">
        <v>400</v>
      </c>
      <c r="P207" s="33">
        <v>0</v>
      </c>
      <c r="Q207" s="57"/>
      <c r="R207" s="57"/>
    </row>
    <row r="208" spans="1:18" ht="15">
      <c r="A208" s="67"/>
      <c r="B208" s="66"/>
      <c r="C208" s="32"/>
      <c r="D208" s="19" t="s">
        <v>36</v>
      </c>
      <c r="E208" s="33">
        <f t="shared" si="56"/>
        <v>0</v>
      </c>
      <c r="F208" s="33">
        <f t="shared" si="57"/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57"/>
      <c r="R208" s="57"/>
    </row>
    <row r="209" spans="1:18" ht="15">
      <c r="A209" s="67"/>
      <c r="B209" s="66"/>
      <c r="C209" s="32"/>
      <c r="D209" s="19" t="s">
        <v>37</v>
      </c>
      <c r="E209" s="33">
        <f t="shared" si="56"/>
        <v>0</v>
      </c>
      <c r="F209" s="33">
        <f t="shared" si="57"/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57"/>
      <c r="R209" s="57"/>
    </row>
    <row r="210" spans="1:18" ht="15">
      <c r="A210" s="67"/>
      <c r="B210" s="66"/>
      <c r="C210" s="32"/>
      <c r="D210" s="19" t="s">
        <v>38</v>
      </c>
      <c r="E210" s="33">
        <f t="shared" si="56"/>
        <v>0</v>
      </c>
      <c r="F210" s="33">
        <f t="shared" si="57"/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57"/>
      <c r="R210" s="57"/>
    </row>
    <row r="211" spans="1:18" ht="15">
      <c r="A211" s="67"/>
      <c r="B211" s="66"/>
      <c r="C211" s="32"/>
      <c r="D211" s="19" t="s">
        <v>39</v>
      </c>
      <c r="E211" s="33">
        <f t="shared" si="56"/>
        <v>0</v>
      </c>
      <c r="F211" s="33">
        <f t="shared" si="57"/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57"/>
      <c r="R211" s="57"/>
    </row>
    <row r="212" spans="1:18" ht="15">
      <c r="A212" s="67"/>
      <c r="B212" s="66"/>
      <c r="C212" s="32"/>
      <c r="D212" s="19" t="s">
        <v>40</v>
      </c>
      <c r="E212" s="33">
        <f t="shared" si="56"/>
        <v>0</v>
      </c>
      <c r="F212" s="33">
        <f t="shared" si="57"/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57"/>
      <c r="R212" s="57"/>
    </row>
    <row r="213" spans="1:18" ht="15">
      <c r="A213" s="67" t="s">
        <v>80</v>
      </c>
      <c r="B213" s="66" t="s">
        <v>90</v>
      </c>
      <c r="C213" s="32"/>
      <c r="D213" s="27" t="s">
        <v>13</v>
      </c>
      <c r="E213" s="31">
        <f>SUM(E216:E224)</f>
        <v>320000</v>
      </c>
      <c r="F213" s="31">
        <f aca="true" t="shared" si="58" ref="F213:P213">SUM(F216:F224)</f>
        <v>0</v>
      </c>
      <c r="G213" s="31">
        <f t="shared" si="58"/>
        <v>1</v>
      </c>
      <c r="H213" s="31">
        <f t="shared" si="58"/>
        <v>0</v>
      </c>
      <c r="I213" s="31">
        <f t="shared" si="58"/>
        <v>0</v>
      </c>
      <c r="J213" s="31">
        <f t="shared" si="58"/>
        <v>0</v>
      </c>
      <c r="K213" s="31">
        <f t="shared" si="58"/>
        <v>397174.36000000004</v>
      </c>
      <c r="L213" s="31">
        <f t="shared" si="58"/>
        <v>0</v>
      </c>
      <c r="M213" s="31">
        <f t="shared" si="58"/>
        <v>0</v>
      </c>
      <c r="N213" s="31">
        <f t="shared" si="58"/>
        <v>0</v>
      </c>
      <c r="O213" s="31">
        <f t="shared" si="58"/>
        <v>400</v>
      </c>
      <c r="P213" s="31">
        <f t="shared" si="58"/>
        <v>0</v>
      </c>
      <c r="Q213" s="57" t="s">
        <v>16</v>
      </c>
      <c r="R213" s="57"/>
    </row>
    <row r="214" spans="1:18" ht="15">
      <c r="A214" s="67"/>
      <c r="B214" s="66"/>
      <c r="C214" s="32"/>
      <c r="D214" s="19" t="s">
        <v>177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57"/>
      <c r="R214" s="57"/>
    </row>
    <row r="215" spans="1:18" ht="15">
      <c r="A215" s="67"/>
      <c r="B215" s="66"/>
      <c r="C215" s="32"/>
      <c r="D215" s="19" t="s">
        <v>0</v>
      </c>
      <c r="E215" s="33">
        <f aca="true" t="shared" si="59" ref="E215:E224">G215+I215+K215+M215</f>
        <v>0</v>
      </c>
      <c r="F215" s="33">
        <f aca="true" t="shared" si="60" ref="F215:F224">H215+J215+L215+N215</f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57"/>
      <c r="R215" s="57"/>
    </row>
    <row r="216" spans="1:18" ht="15">
      <c r="A216" s="67"/>
      <c r="B216" s="66"/>
      <c r="C216" s="32"/>
      <c r="D216" s="19" t="s">
        <v>1</v>
      </c>
      <c r="E216" s="33">
        <f t="shared" si="59"/>
        <v>0</v>
      </c>
      <c r="F216" s="33">
        <f t="shared" si="60"/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57"/>
      <c r="R216" s="57"/>
    </row>
    <row r="217" spans="1:18" ht="15">
      <c r="A217" s="67"/>
      <c r="B217" s="66"/>
      <c r="C217" s="32"/>
      <c r="D217" s="19" t="s">
        <v>31</v>
      </c>
      <c r="E217" s="33">
        <f t="shared" si="59"/>
        <v>0</v>
      </c>
      <c r="F217" s="33">
        <f t="shared" si="60"/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57"/>
      <c r="R217" s="57"/>
    </row>
    <row r="218" spans="1:18" ht="15">
      <c r="A218" s="67"/>
      <c r="B218" s="66"/>
      <c r="C218" s="32"/>
      <c r="D218" s="19" t="s">
        <v>32</v>
      </c>
      <c r="E218" s="33">
        <v>0</v>
      </c>
      <c r="F218" s="33">
        <f t="shared" si="60"/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f>E218-G218</f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57"/>
      <c r="R218" s="57"/>
    </row>
    <row r="219" spans="1:18" ht="15">
      <c r="A219" s="67"/>
      <c r="B219" s="66"/>
      <c r="C219" s="32"/>
      <c r="D219" s="19" t="s">
        <v>33</v>
      </c>
      <c r="E219" s="33">
        <v>320000</v>
      </c>
      <c r="F219" s="33">
        <f t="shared" si="60"/>
        <v>0</v>
      </c>
      <c r="G219" s="33">
        <v>1</v>
      </c>
      <c r="H219" s="33">
        <v>0</v>
      </c>
      <c r="I219" s="33">
        <v>0</v>
      </c>
      <c r="J219" s="33">
        <v>0</v>
      </c>
      <c r="K219" s="33">
        <f>(E219*1.241173)-G219</f>
        <v>397174.36000000004</v>
      </c>
      <c r="L219" s="33">
        <v>0</v>
      </c>
      <c r="M219" s="33">
        <v>0</v>
      </c>
      <c r="N219" s="33">
        <v>0</v>
      </c>
      <c r="O219" s="33">
        <v>400</v>
      </c>
      <c r="P219" s="33">
        <v>0</v>
      </c>
      <c r="Q219" s="57"/>
      <c r="R219" s="57"/>
    </row>
    <row r="220" spans="1:18" ht="15">
      <c r="A220" s="67"/>
      <c r="B220" s="66"/>
      <c r="C220" s="32"/>
      <c r="D220" s="19" t="s">
        <v>36</v>
      </c>
      <c r="E220" s="33">
        <f t="shared" si="59"/>
        <v>0</v>
      </c>
      <c r="F220" s="33">
        <f t="shared" si="60"/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57"/>
      <c r="R220" s="57"/>
    </row>
    <row r="221" spans="1:18" ht="15">
      <c r="A221" s="67"/>
      <c r="B221" s="66"/>
      <c r="C221" s="32"/>
      <c r="D221" s="19" t="s">
        <v>37</v>
      </c>
      <c r="E221" s="33">
        <f t="shared" si="59"/>
        <v>0</v>
      </c>
      <c r="F221" s="33">
        <f t="shared" si="60"/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57"/>
      <c r="R221" s="57"/>
    </row>
    <row r="222" spans="1:18" ht="15">
      <c r="A222" s="67"/>
      <c r="B222" s="66"/>
      <c r="C222" s="32"/>
      <c r="D222" s="19" t="s">
        <v>38</v>
      </c>
      <c r="E222" s="33">
        <f t="shared" si="59"/>
        <v>0</v>
      </c>
      <c r="F222" s="33">
        <f t="shared" si="60"/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57"/>
      <c r="R222" s="57"/>
    </row>
    <row r="223" spans="1:18" ht="15">
      <c r="A223" s="67"/>
      <c r="B223" s="66"/>
      <c r="C223" s="32"/>
      <c r="D223" s="19" t="s">
        <v>39</v>
      </c>
      <c r="E223" s="33">
        <f t="shared" si="59"/>
        <v>0</v>
      </c>
      <c r="F223" s="33">
        <f t="shared" si="60"/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57"/>
      <c r="R223" s="57"/>
    </row>
    <row r="224" spans="1:18" ht="15">
      <c r="A224" s="67"/>
      <c r="B224" s="66"/>
      <c r="C224" s="32"/>
      <c r="D224" s="19" t="s">
        <v>40</v>
      </c>
      <c r="E224" s="33">
        <f t="shared" si="59"/>
        <v>0</v>
      </c>
      <c r="F224" s="33">
        <f t="shared" si="60"/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57"/>
      <c r="R224" s="57"/>
    </row>
    <row r="225" spans="1:18" ht="15">
      <c r="A225" s="67" t="s">
        <v>82</v>
      </c>
      <c r="B225" s="66" t="s">
        <v>92</v>
      </c>
      <c r="C225" s="32"/>
      <c r="D225" s="27" t="s">
        <v>13</v>
      </c>
      <c r="E225" s="31">
        <f>SUM(E227:E236)</f>
        <v>320000</v>
      </c>
      <c r="F225" s="31">
        <f aca="true" t="shared" si="61" ref="F225:P225">SUM(F227:F236)</f>
        <v>0</v>
      </c>
      <c r="G225" s="31">
        <f t="shared" si="61"/>
        <v>1</v>
      </c>
      <c r="H225" s="31">
        <f t="shared" si="61"/>
        <v>0</v>
      </c>
      <c r="I225" s="31">
        <f t="shared" si="61"/>
        <v>0</v>
      </c>
      <c r="J225" s="31">
        <f t="shared" si="61"/>
        <v>0</v>
      </c>
      <c r="K225" s="31">
        <f t="shared" si="61"/>
        <v>356842.2</v>
      </c>
      <c r="L225" s="31">
        <f t="shared" si="61"/>
        <v>0</v>
      </c>
      <c r="M225" s="31">
        <f t="shared" si="61"/>
        <v>0</v>
      </c>
      <c r="N225" s="31">
        <f t="shared" si="61"/>
        <v>0</v>
      </c>
      <c r="O225" s="31">
        <f t="shared" si="61"/>
        <v>400</v>
      </c>
      <c r="P225" s="31">
        <f t="shared" si="61"/>
        <v>0</v>
      </c>
      <c r="Q225" s="57" t="s">
        <v>16</v>
      </c>
      <c r="R225" s="57"/>
    </row>
    <row r="226" spans="1:18" ht="15">
      <c r="A226" s="67"/>
      <c r="B226" s="66"/>
      <c r="C226" s="32"/>
      <c r="D226" s="19" t="s">
        <v>177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57"/>
      <c r="R226" s="57"/>
    </row>
    <row r="227" spans="1:18" ht="15">
      <c r="A227" s="67"/>
      <c r="B227" s="66"/>
      <c r="C227" s="32"/>
      <c r="D227" s="19" t="s">
        <v>0</v>
      </c>
      <c r="E227" s="33">
        <f aca="true" t="shared" si="62" ref="E227:E236">G227+I227+K227+M227</f>
        <v>0</v>
      </c>
      <c r="F227" s="33">
        <f aca="true" t="shared" si="63" ref="F227:F236">H227+J227+L227+N227</f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57"/>
      <c r="R227" s="57"/>
    </row>
    <row r="228" spans="1:18" ht="15">
      <c r="A228" s="67"/>
      <c r="B228" s="66"/>
      <c r="C228" s="32"/>
      <c r="D228" s="19" t="s">
        <v>1</v>
      </c>
      <c r="E228" s="33">
        <v>0</v>
      </c>
      <c r="F228" s="33">
        <f t="shared" si="63"/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f>E228-G228</f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57"/>
      <c r="R228" s="57"/>
    </row>
    <row r="229" spans="1:18" ht="15">
      <c r="A229" s="67"/>
      <c r="B229" s="66"/>
      <c r="C229" s="32"/>
      <c r="D229" s="19" t="s">
        <v>31</v>
      </c>
      <c r="E229" s="33">
        <v>320000</v>
      </c>
      <c r="F229" s="33">
        <f t="shared" si="63"/>
        <v>0</v>
      </c>
      <c r="G229" s="33">
        <v>1</v>
      </c>
      <c r="H229" s="33">
        <v>0</v>
      </c>
      <c r="I229" s="33">
        <v>0</v>
      </c>
      <c r="J229" s="33">
        <v>0</v>
      </c>
      <c r="K229" s="33">
        <f>(E229*1.115135)-G229</f>
        <v>356842.2</v>
      </c>
      <c r="L229" s="33">
        <v>0</v>
      </c>
      <c r="M229" s="33">
        <v>0</v>
      </c>
      <c r="N229" s="33">
        <v>0</v>
      </c>
      <c r="O229" s="33">
        <v>400</v>
      </c>
      <c r="P229" s="33">
        <v>0</v>
      </c>
      <c r="Q229" s="57"/>
      <c r="R229" s="57"/>
    </row>
    <row r="230" spans="1:18" ht="15">
      <c r="A230" s="67"/>
      <c r="B230" s="66"/>
      <c r="C230" s="32"/>
      <c r="D230" s="19" t="s">
        <v>32</v>
      </c>
      <c r="E230" s="33">
        <f t="shared" si="62"/>
        <v>0</v>
      </c>
      <c r="F230" s="33">
        <f t="shared" si="63"/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57"/>
      <c r="R230" s="57"/>
    </row>
    <row r="231" spans="1:18" ht="15">
      <c r="A231" s="67"/>
      <c r="B231" s="66"/>
      <c r="C231" s="32"/>
      <c r="D231" s="19" t="s">
        <v>33</v>
      </c>
      <c r="E231" s="33">
        <f t="shared" si="62"/>
        <v>0</v>
      </c>
      <c r="F231" s="33">
        <f t="shared" si="63"/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57"/>
      <c r="R231" s="57"/>
    </row>
    <row r="232" spans="1:18" ht="15">
      <c r="A232" s="67"/>
      <c r="B232" s="66"/>
      <c r="C232" s="32"/>
      <c r="D232" s="19" t="s">
        <v>36</v>
      </c>
      <c r="E232" s="33">
        <f t="shared" si="62"/>
        <v>0</v>
      </c>
      <c r="F232" s="33">
        <f t="shared" si="63"/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57"/>
      <c r="R232" s="57"/>
    </row>
    <row r="233" spans="1:18" ht="15">
      <c r="A233" s="67"/>
      <c r="B233" s="66"/>
      <c r="C233" s="32"/>
      <c r="D233" s="19" t="s">
        <v>37</v>
      </c>
      <c r="E233" s="33">
        <f t="shared" si="62"/>
        <v>0</v>
      </c>
      <c r="F233" s="33">
        <f t="shared" si="63"/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57"/>
      <c r="R233" s="57"/>
    </row>
    <row r="234" spans="1:18" ht="15">
      <c r="A234" s="67"/>
      <c r="B234" s="66"/>
      <c r="C234" s="32"/>
      <c r="D234" s="19" t="s">
        <v>38</v>
      </c>
      <c r="E234" s="33">
        <f t="shared" si="62"/>
        <v>0</v>
      </c>
      <c r="F234" s="33">
        <f t="shared" si="63"/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57"/>
      <c r="R234" s="57"/>
    </row>
    <row r="235" spans="1:18" ht="15">
      <c r="A235" s="67"/>
      <c r="B235" s="66"/>
      <c r="C235" s="32"/>
      <c r="D235" s="19" t="s">
        <v>39</v>
      </c>
      <c r="E235" s="33">
        <f t="shared" si="62"/>
        <v>0</v>
      </c>
      <c r="F235" s="33">
        <f t="shared" si="63"/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57"/>
      <c r="R235" s="57"/>
    </row>
    <row r="236" spans="1:18" ht="15">
      <c r="A236" s="67"/>
      <c r="B236" s="66"/>
      <c r="C236" s="32"/>
      <c r="D236" s="19" t="s">
        <v>40</v>
      </c>
      <c r="E236" s="33">
        <f t="shared" si="62"/>
        <v>0</v>
      </c>
      <c r="F236" s="33">
        <f t="shared" si="63"/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57"/>
      <c r="R236" s="57"/>
    </row>
    <row r="237" spans="1:18" ht="15">
      <c r="A237" s="67" t="s">
        <v>85</v>
      </c>
      <c r="B237" s="66" t="s">
        <v>93</v>
      </c>
      <c r="C237" s="32"/>
      <c r="D237" s="27" t="s">
        <v>13</v>
      </c>
      <c r="E237" s="31">
        <f>SUM(E239:E248)</f>
        <v>320000</v>
      </c>
      <c r="F237" s="31">
        <f aca="true" t="shared" si="64" ref="F237:P237">SUM(F239:F248)</f>
        <v>0</v>
      </c>
      <c r="G237" s="31">
        <f t="shared" si="64"/>
        <v>1</v>
      </c>
      <c r="H237" s="31">
        <f t="shared" si="64"/>
        <v>0</v>
      </c>
      <c r="I237" s="31">
        <f t="shared" si="64"/>
        <v>0</v>
      </c>
      <c r="J237" s="31">
        <f t="shared" si="64"/>
        <v>0</v>
      </c>
      <c r="K237" s="31">
        <f t="shared" si="64"/>
        <v>376468.44</v>
      </c>
      <c r="L237" s="31">
        <f t="shared" si="64"/>
        <v>0</v>
      </c>
      <c r="M237" s="31">
        <f t="shared" si="64"/>
        <v>0</v>
      </c>
      <c r="N237" s="31">
        <f t="shared" si="64"/>
        <v>0</v>
      </c>
      <c r="O237" s="31">
        <f t="shared" si="64"/>
        <v>400</v>
      </c>
      <c r="P237" s="31">
        <f t="shared" si="64"/>
        <v>0</v>
      </c>
      <c r="Q237" s="57" t="s">
        <v>16</v>
      </c>
      <c r="R237" s="57"/>
    </row>
    <row r="238" spans="1:18" ht="15">
      <c r="A238" s="67"/>
      <c r="B238" s="66"/>
      <c r="C238" s="32"/>
      <c r="D238" s="19" t="s">
        <v>177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57"/>
      <c r="R238" s="57"/>
    </row>
    <row r="239" spans="1:18" ht="15">
      <c r="A239" s="67"/>
      <c r="B239" s="66"/>
      <c r="C239" s="32"/>
      <c r="D239" s="19" t="s">
        <v>0</v>
      </c>
      <c r="E239" s="33">
        <f aca="true" t="shared" si="65" ref="E239:E248">G239+I239+K239+M239</f>
        <v>0</v>
      </c>
      <c r="F239" s="33">
        <f aca="true" t="shared" si="66" ref="F239:F248">H239+J239+L239+N239</f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57"/>
      <c r="R239" s="57"/>
    </row>
    <row r="240" spans="1:18" ht="15">
      <c r="A240" s="67"/>
      <c r="B240" s="66"/>
      <c r="C240" s="32"/>
      <c r="D240" s="19" t="s">
        <v>1</v>
      </c>
      <c r="E240" s="33">
        <f t="shared" si="65"/>
        <v>0</v>
      </c>
      <c r="F240" s="33">
        <f t="shared" si="66"/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57"/>
      <c r="R240" s="57"/>
    </row>
    <row r="241" spans="1:18" ht="15">
      <c r="A241" s="67"/>
      <c r="B241" s="66"/>
      <c r="C241" s="32"/>
      <c r="D241" s="19" t="s">
        <v>31</v>
      </c>
      <c r="E241" s="33">
        <v>0</v>
      </c>
      <c r="F241" s="33">
        <f t="shared" si="66"/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f>E241-G241</f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57"/>
      <c r="R241" s="57"/>
    </row>
    <row r="242" spans="1:18" ht="15">
      <c r="A242" s="67"/>
      <c r="B242" s="66"/>
      <c r="C242" s="32"/>
      <c r="D242" s="19" t="s">
        <v>32</v>
      </c>
      <c r="E242" s="33">
        <v>320000</v>
      </c>
      <c r="F242" s="33">
        <f t="shared" si="66"/>
        <v>0</v>
      </c>
      <c r="G242" s="33">
        <v>1</v>
      </c>
      <c r="H242" s="33">
        <v>0</v>
      </c>
      <c r="I242" s="33">
        <v>0</v>
      </c>
      <c r="J242" s="33">
        <v>0</v>
      </c>
      <c r="K242" s="33">
        <f>(E242*1.176467)-G242</f>
        <v>376468.44</v>
      </c>
      <c r="L242" s="33">
        <v>0</v>
      </c>
      <c r="M242" s="33">
        <v>0</v>
      </c>
      <c r="N242" s="33">
        <v>0</v>
      </c>
      <c r="O242" s="33">
        <v>400</v>
      </c>
      <c r="P242" s="33">
        <v>0</v>
      </c>
      <c r="Q242" s="57"/>
      <c r="R242" s="57"/>
    </row>
    <row r="243" spans="1:18" ht="15">
      <c r="A243" s="67"/>
      <c r="B243" s="66"/>
      <c r="C243" s="32"/>
      <c r="D243" s="19" t="s">
        <v>33</v>
      </c>
      <c r="E243" s="33">
        <f t="shared" si="65"/>
        <v>0</v>
      </c>
      <c r="F243" s="33">
        <f t="shared" si="66"/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57"/>
      <c r="R243" s="57"/>
    </row>
    <row r="244" spans="1:18" ht="15">
      <c r="A244" s="67"/>
      <c r="B244" s="66"/>
      <c r="C244" s="32"/>
      <c r="D244" s="19" t="s">
        <v>36</v>
      </c>
      <c r="E244" s="33">
        <f t="shared" si="65"/>
        <v>0</v>
      </c>
      <c r="F244" s="33">
        <f t="shared" si="66"/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57"/>
      <c r="R244" s="57"/>
    </row>
    <row r="245" spans="1:18" ht="15">
      <c r="A245" s="67"/>
      <c r="B245" s="66"/>
      <c r="C245" s="32"/>
      <c r="D245" s="19" t="s">
        <v>37</v>
      </c>
      <c r="E245" s="33">
        <f t="shared" si="65"/>
        <v>0</v>
      </c>
      <c r="F245" s="33">
        <f t="shared" si="66"/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57"/>
      <c r="R245" s="57"/>
    </row>
    <row r="246" spans="1:18" ht="15">
      <c r="A246" s="67"/>
      <c r="B246" s="66"/>
      <c r="C246" s="32"/>
      <c r="D246" s="19" t="s">
        <v>38</v>
      </c>
      <c r="E246" s="33">
        <f t="shared" si="65"/>
        <v>0</v>
      </c>
      <c r="F246" s="33">
        <f t="shared" si="66"/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57"/>
      <c r="R246" s="57"/>
    </row>
    <row r="247" spans="1:18" ht="15">
      <c r="A247" s="67"/>
      <c r="B247" s="66"/>
      <c r="C247" s="32"/>
      <c r="D247" s="19" t="s">
        <v>39</v>
      </c>
      <c r="E247" s="33">
        <f t="shared" si="65"/>
        <v>0</v>
      </c>
      <c r="F247" s="33">
        <f t="shared" si="66"/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57"/>
      <c r="R247" s="57"/>
    </row>
    <row r="248" spans="1:18" ht="15">
      <c r="A248" s="67"/>
      <c r="B248" s="66"/>
      <c r="C248" s="32"/>
      <c r="D248" s="19" t="s">
        <v>40</v>
      </c>
      <c r="E248" s="33">
        <f t="shared" si="65"/>
        <v>0</v>
      </c>
      <c r="F248" s="33">
        <f t="shared" si="66"/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57"/>
      <c r="R248" s="57"/>
    </row>
    <row r="249" spans="1:18" ht="15">
      <c r="A249" s="67" t="s">
        <v>86</v>
      </c>
      <c r="B249" s="66" t="s">
        <v>94</v>
      </c>
      <c r="C249" s="32"/>
      <c r="D249" s="27" t="s">
        <v>13</v>
      </c>
      <c r="E249" s="31">
        <f>SUM(E251:E260)</f>
        <v>320000</v>
      </c>
      <c r="F249" s="31">
        <f aca="true" t="shared" si="67" ref="F249:P249">SUM(F251:F260)</f>
        <v>0</v>
      </c>
      <c r="G249" s="31">
        <f t="shared" si="67"/>
        <v>1</v>
      </c>
      <c r="H249" s="31">
        <f t="shared" si="67"/>
        <v>0</v>
      </c>
      <c r="I249" s="31">
        <f t="shared" si="67"/>
        <v>0</v>
      </c>
      <c r="J249" s="31">
        <f t="shared" si="67"/>
        <v>0</v>
      </c>
      <c r="K249" s="31">
        <f t="shared" si="67"/>
        <v>419018.83999999997</v>
      </c>
      <c r="L249" s="31">
        <f t="shared" si="67"/>
        <v>0</v>
      </c>
      <c r="M249" s="31">
        <f t="shared" si="67"/>
        <v>0</v>
      </c>
      <c r="N249" s="31">
        <f t="shared" si="67"/>
        <v>0</v>
      </c>
      <c r="O249" s="31">
        <f t="shared" si="67"/>
        <v>400</v>
      </c>
      <c r="P249" s="31">
        <f t="shared" si="67"/>
        <v>0</v>
      </c>
      <c r="Q249" s="57" t="s">
        <v>16</v>
      </c>
      <c r="R249" s="57"/>
    </row>
    <row r="250" spans="1:18" ht="15">
      <c r="A250" s="67"/>
      <c r="B250" s="66"/>
      <c r="C250" s="32"/>
      <c r="D250" s="19" t="s">
        <v>177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57"/>
      <c r="R250" s="57"/>
    </row>
    <row r="251" spans="1:18" ht="15">
      <c r="A251" s="67"/>
      <c r="B251" s="66"/>
      <c r="C251" s="32"/>
      <c r="D251" s="19" t="s">
        <v>0</v>
      </c>
      <c r="E251" s="33">
        <f aca="true" t="shared" si="68" ref="E251:E260">G251+I251+K251+M251</f>
        <v>0</v>
      </c>
      <c r="F251" s="33">
        <f aca="true" t="shared" si="69" ref="F251:F260">H251+J251+L251+N251</f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57"/>
      <c r="R251" s="57"/>
    </row>
    <row r="252" spans="1:18" ht="15">
      <c r="A252" s="67"/>
      <c r="B252" s="66"/>
      <c r="C252" s="32"/>
      <c r="D252" s="19" t="s">
        <v>1</v>
      </c>
      <c r="E252" s="33">
        <f t="shared" si="68"/>
        <v>0</v>
      </c>
      <c r="F252" s="33">
        <f t="shared" si="69"/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57"/>
      <c r="R252" s="57"/>
    </row>
    <row r="253" spans="1:18" ht="15">
      <c r="A253" s="67"/>
      <c r="B253" s="66"/>
      <c r="C253" s="32"/>
      <c r="D253" s="19" t="s">
        <v>31</v>
      </c>
      <c r="E253" s="33">
        <f t="shared" si="68"/>
        <v>0</v>
      </c>
      <c r="F253" s="33">
        <f t="shared" si="69"/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57"/>
      <c r="R253" s="57"/>
    </row>
    <row r="254" spans="1:18" ht="15">
      <c r="A254" s="67"/>
      <c r="B254" s="66"/>
      <c r="C254" s="32"/>
      <c r="D254" s="19" t="s">
        <v>32</v>
      </c>
      <c r="E254" s="33">
        <f t="shared" si="68"/>
        <v>0</v>
      </c>
      <c r="F254" s="33">
        <f t="shared" si="69"/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57"/>
      <c r="R254" s="57"/>
    </row>
    <row r="255" spans="1:18" ht="15">
      <c r="A255" s="67"/>
      <c r="B255" s="66"/>
      <c r="C255" s="32"/>
      <c r="D255" s="19" t="s">
        <v>33</v>
      </c>
      <c r="E255" s="33">
        <v>0</v>
      </c>
      <c r="F255" s="33">
        <f t="shared" si="69"/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f>E255-G255</f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57"/>
      <c r="R255" s="57"/>
    </row>
    <row r="256" spans="1:18" ht="15">
      <c r="A256" s="67"/>
      <c r="B256" s="66"/>
      <c r="C256" s="32"/>
      <c r="D256" s="19" t="s">
        <v>36</v>
      </c>
      <c r="E256" s="33">
        <v>320000</v>
      </c>
      <c r="F256" s="33">
        <f t="shared" si="69"/>
        <v>0</v>
      </c>
      <c r="G256" s="33">
        <v>1</v>
      </c>
      <c r="H256" s="33">
        <v>0</v>
      </c>
      <c r="I256" s="33">
        <v>0</v>
      </c>
      <c r="J256" s="33">
        <v>0</v>
      </c>
      <c r="K256" s="33">
        <f>(E256*1.309437)-G256</f>
        <v>419018.83999999997</v>
      </c>
      <c r="L256" s="33">
        <v>0</v>
      </c>
      <c r="M256" s="33">
        <v>0</v>
      </c>
      <c r="N256" s="33">
        <v>0</v>
      </c>
      <c r="O256" s="33">
        <v>400</v>
      </c>
      <c r="P256" s="33">
        <v>0</v>
      </c>
      <c r="Q256" s="57"/>
      <c r="R256" s="57"/>
    </row>
    <row r="257" spans="1:18" ht="15">
      <c r="A257" s="67"/>
      <c r="B257" s="66"/>
      <c r="C257" s="32"/>
      <c r="D257" s="19" t="s">
        <v>37</v>
      </c>
      <c r="E257" s="33">
        <f t="shared" si="68"/>
        <v>0</v>
      </c>
      <c r="F257" s="33">
        <f t="shared" si="69"/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57"/>
      <c r="R257" s="57"/>
    </row>
    <row r="258" spans="1:18" ht="15">
      <c r="A258" s="67"/>
      <c r="B258" s="66"/>
      <c r="C258" s="32"/>
      <c r="D258" s="19" t="s">
        <v>38</v>
      </c>
      <c r="E258" s="33">
        <f t="shared" si="68"/>
        <v>0</v>
      </c>
      <c r="F258" s="33">
        <f t="shared" si="69"/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57"/>
      <c r="R258" s="57"/>
    </row>
    <row r="259" spans="1:18" ht="15">
      <c r="A259" s="67"/>
      <c r="B259" s="66"/>
      <c r="C259" s="32"/>
      <c r="D259" s="19" t="s">
        <v>39</v>
      </c>
      <c r="E259" s="33">
        <f t="shared" si="68"/>
        <v>0</v>
      </c>
      <c r="F259" s="33">
        <f t="shared" si="69"/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57"/>
      <c r="R259" s="57"/>
    </row>
    <row r="260" spans="1:18" ht="15">
      <c r="A260" s="67"/>
      <c r="B260" s="66"/>
      <c r="C260" s="32"/>
      <c r="D260" s="19" t="s">
        <v>40</v>
      </c>
      <c r="E260" s="33">
        <f t="shared" si="68"/>
        <v>0</v>
      </c>
      <c r="F260" s="33">
        <f t="shared" si="69"/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57"/>
      <c r="R260" s="57"/>
    </row>
    <row r="261" spans="1:18" ht="15">
      <c r="A261" s="67" t="s">
        <v>87</v>
      </c>
      <c r="B261" s="66" t="s">
        <v>95</v>
      </c>
      <c r="C261" s="32"/>
      <c r="D261" s="27" t="s">
        <v>13</v>
      </c>
      <c r="E261" s="31">
        <f>SUM(E263:E272)</f>
        <v>320000</v>
      </c>
      <c r="F261" s="31">
        <f aca="true" t="shared" si="70" ref="F261:P261">SUM(F263:F272)</f>
        <v>0</v>
      </c>
      <c r="G261" s="31">
        <f t="shared" si="70"/>
        <v>1</v>
      </c>
      <c r="H261" s="31">
        <f t="shared" si="70"/>
        <v>0</v>
      </c>
      <c r="I261" s="31">
        <f t="shared" si="70"/>
        <v>0</v>
      </c>
      <c r="J261" s="31">
        <f t="shared" si="70"/>
        <v>0</v>
      </c>
      <c r="K261" s="31">
        <f t="shared" si="70"/>
        <v>356842.2</v>
      </c>
      <c r="L261" s="31">
        <f t="shared" si="70"/>
        <v>0</v>
      </c>
      <c r="M261" s="31">
        <f t="shared" si="70"/>
        <v>0</v>
      </c>
      <c r="N261" s="31">
        <f t="shared" si="70"/>
        <v>0</v>
      </c>
      <c r="O261" s="31">
        <f t="shared" si="70"/>
        <v>400</v>
      </c>
      <c r="P261" s="31">
        <f t="shared" si="70"/>
        <v>0</v>
      </c>
      <c r="Q261" s="57" t="s">
        <v>16</v>
      </c>
      <c r="R261" s="57"/>
    </row>
    <row r="262" spans="1:18" ht="15">
      <c r="A262" s="67"/>
      <c r="B262" s="66"/>
      <c r="C262" s="32"/>
      <c r="D262" s="19" t="s">
        <v>177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57"/>
      <c r="R262" s="57"/>
    </row>
    <row r="263" spans="1:18" ht="15">
      <c r="A263" s="67"/>
      <c r="B263" s="66"/>
      <c r="C263" s="32"/>
      <c r="D263" s="19" t="s">
        <v>0</v>
      </c>
      <c r="E263" s="33">
        <f aca="true" t="shared" si="71" ref="E263:E272">G263+I263+K263+M263</f>
        <v>0</v>
      </c>
      <c r="F263" s="33">
        <f aca="true" t="shared" si="72" ref="F263:F272">H263+J263+L263+N263</f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57"/>
      <c r="R263" s="57"/>
    </row>
    <row r="264" spans="1:18" ht="15">
      <c r="A264" s="67"/>
      <c r="B264" s="66"/>
      <c r="C264" s="32"/>
      <c r="D264" s="19" t="s">
        <v>1</v>
      </c>
      <c r="E264" s="33">
        <v>0</v>
      </c>
      <c r="F264" s="33">
        <f t="shared" si="72"/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f>E264-G264</f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57"/>
      <c r="R264" s="57"/>
    </row>
    <row r="265" spans="1:18" ht="15">
      <c r="A265" s="67"/>
      <c r="B265" s="66"/>
      <c r="C265" s="32"/>
      <c r="D265" s="19" t="s">
        <v>31</v>
      </c>
      <c r="E265" s="33">
        <v>320000</v>
      </c>
      <c r="F265" s="33">
        <f t="shared" si="72"/>
        <v>0</v>
      </c>
      <c r="G265" s="33">
        <v>1</v>
      </c>
      <c r="H265" s="33">
        <v>0</v>
      </c>
      <c r="I265" s="33">
        <v>0</v>
      </c>
      <c r="J265" s="33">
        <v>0</v>
      </c>
      <c r="K265" s="33">
        <f>(E265*1.115135)-G265</f>
        <v>356842.2</v>
      </c>
      <c r="L265" s="33">
        <v>0</v>
      </c>
      <c r="M265" s="33">
        <v>0</v>
      </c>
      <c r="N265" s="33">
        <v>0</v>
      </c>
      <c r="O265" s="33">
        <v>400</v>
      </c>
      <c r="P265" s="33">
        <v>0</v>
      </c>
      <c r="Q265" s="57"/>
      <c r="R265" s="57"/>
    </row>
    <row r="266" spans="1:18" ht="15">
      <c r="A266" s="67"/>
      <c r="B266" s="66"/>
      <c r="C266" s="32"/>
      <c r="D266" s="19" t="s">
        <v>32</v>
      </c>
      <c r="E266" s="33">
        <f t="shared" si="71"/>
        <v>0</v>
      </c>
      <c r="F266" s="33">
        <f t="shared" si="72"/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57"/>
      <c r="R266" s="57"/>
    </row>
    <row r="267" spans="1:18" ht="15">
      <c r="A267" s="67"/>
      <c r="B267" s="66"/>
      <c r="C267" s="32"/>
      <c r="D267" s="19" t="s">
        <v>33</v>
      </c>
      <c r="E267" s="33">
        <f t="shared" si="71"/>
        <v>0</v>
      </c>
      <c r="F267" s="33">
        <f t="shared" si="72"/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57"/>
      <c r="R267" s="57"/>
    </row>
    <row r="268" spans="1:18" ht="15">
      <c r="A268" s="67"/>
      <c r="B268" s="66"/>
      <c r="C268" s="32"/>
      <c r="D268" s="19" t="s">
        <v>36</v>
      </c>
      <c r="E268" s="33">
        <f t="shared" si="71"/>
        <v>0</v>
      </c>
      <c r="F268" s="33">
        <f t="shared" si="72"/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57"/>
      <c r="R268" s="57"/>
    </row>
    <row r="269" spans="1:18" ht="15">
      <c r="A269" s="67"/>
      <c r="B269" s="66"/>
      <c r="C269" s="32"/>
      <c r="D269" s="19" t="s">
        <v>37</v>
      </c>
      <c r="E269" s="33">
        <f t="shared" si="71"/>
        <v>0</v>
      </c>
      <c r="F269" s="33">
        <f t="shared" si="72"/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57"/>
      <c r="R269" s="57"/>
    </row>
    <row r="270" spans="1:18" ht="15">
      <c r="A270" s="67"/>
      <c r="B270" s="66"/>
      <c r="C270" s="32"/>
      <c r="D270" s="19" t="s">
        <v>38</v>
      </c>
      <c r="E270" s="33">
        <f t="shared" si="71"/>
        <v>0</v>
      </c>
      <c r="F270" s="33">
        <f t="shared" si="72"/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57"/>
      <c r="R270" s="57"/>
    </row>
    <row r="271" spans="1:18" ht="15">
      <c r="A271" s="67"/>
      <c r="B271" s="66"/>
      <c r="C271" s="32"/>
      <c r="D271" s="19" t="s">
        <v>39</v>
      </c>
      <c r="E271" s="33">
        <f t="shared" si="71"/>
        <v>0</v>
      </c>
      <c r="F271" s="33">
        <f t="shared" si="72"/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57"/>
      <c r="R271" s="57"/>
    </row>
    <row r="272" spans="1:18" ht="15">
      <c r="A272" s="67"/>
      <c r="B272" s="66"/>
      <c r="C272" s="32"/>
      <c r="D272" s="19" t="s">
        <v>40</v>
      </c>
      <c r="E272" s="33">
        <f t="shared" si="71"/>
        <v>0</v>
      </c>
      <c r="F272" s="33">
        <f t="shared" si="72"/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57"/>
      <c r="R272" s="57"/>
    </row>
    <row r="273" spans="1:18" ht="15">
      <c r="A273" s="67" t="s">
        <v>91</v>
      </c>
      <c r="B273" s="66" t="s">
        <v>138</v>
      </c>
      <c r="C273" s="32"/>
      <c r="D273" s="27" t="s">
        <v>13</v>
      </c>
      <c r="E273" s="31">
        <f>SUM(E275:E284)</f>
        <v>160000</v>
      </c>
      <c r="F273" s="31">
        <f aca="true" t="shared" si="73" ref="F273:P273">SUM(F275:F284)</f>
        <v>0</v>
      </c>
      <c r="G273" s="31">
        <f t="shared" si="73"/>
        <v>1</v>
      </c>
      <c r="H273" s="31">
        <f t="shared" si="73"/>
        <v>0</v>
      </c>
      <c r="I273" s="31">
        <f t="shared" si="73"/>
        <v>0</v>
      </c>
      <c r="J273" s="31">
        <f t="shared" si="73"/>
        <v>0</v>
      </c>
      <c r="K273" s="31">
        <f t="shared" si="73"/>
        <v>178420.6</v>
      </c>
      <c r="L273" s="31">
        <f t="shared" si="73"/>
        <v>0</v>
      </c>
      <c r="M273" s="31">
        <f t="shared" si="73"/>
        <v>0</v>
      </c>
      <c r="N273" s="31">
        <f t="shared" si="73"/>
        <v>0</v>
      </c>
      <c r="O273" s="31">
        <f t="shared" si="73"/>
        <v>200</v>
      </c>
      <c r="P273" s="31">
        <f t="shared" si="73"/>
        <v>0</v>
      </c>
      <c r="Q273" s="57" t="s">
        <v>16</v>
      </c>
      <c r="R273" s="57"/>
    </row>
    <row r="274" spans="1:18" ht="15">
      <c r="A274" s="67"/>
      <c r="B274" s="66"/>
      <c r="C274" s="32"/>
      <c r="D274" s="19" t="s">
        <v>177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57"/>
      <c r="R274" s="57"/>
    </row>
    <row r="275" spans="1:18" ht="15">
      <c r="A275" s="67"/>
      <c r="B275" s="66"/>
      <c r="C275" s="32"/>
      <c r="D275" s="19" t="s">
        <v>0</v>
      </c>
      <c r="E275" s="33">
        <f aca="true" t="shared" si="74" ref="E275:E284">G275+I275+K275+M275</f>
        <v>0</v>
      </c>
      <c r="F275" s="33">
        <f aca="true" t="shared" si="75" ref="F275:F284">H275+J275+L275+N275</f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57"/>
      <c r="R275" s="57"/>
    </row>
    <row r="276" spans="1:18" ht="15">
      <c r="A276" s="67"/>
      <c r="B276" s="66"/>
      <c r="C276" s="32"/>
      <c r="D276" s="19" t="s">
        <v>1</v>
      </c>
      <c r="E276" s="33">
        <v>0</v>
      </c>
      <c r="F276" s="33">
        <f t="shared" si="75"/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f>E276-G276</f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57"/>
      <c r="R276" s="57"/>
    </row>
    <row r="277" spans="1:18" ht="15">
      <c r="A277" s="67"/>
      <c r="B277" s="66"/>
      <c r="C277" s="32"/>
      <c r="D277" s="19" t="s">
        <v>31</v>
      </c>
      <c r="E277" s="33">
        <v>160000</v>
      </c>
      <c r="F277" s="33">
        <f t="shared" si="75"/>
        <v>0</v>
      </c>
      <c r="G277" s="33">
        <v>1</v>
      </c>
      <c r="H277" s="33">
        <v>0</v>
      </c>
      <c r="I277" s="33">
        <v>0</v>
      </c>
      <c r="J277" s="33">
        <v>0</v>
      </c>
      <c r="K277" s="33">
        <f>(E277*1.115135)-G277</f>
        <v>178420.6</v>
      </c>
      <c r="L277" s="33">
        <v>0</v>
      </c>
      <c r="M277" s="33">
        <v>0</v>
      </c>
      <c r="N277" s="33">
        <v>0</v>
      </c>
      <c r="O277" s="33">
        <v>200</v>
      </c>
      <c r="P277" s="33">
        <v>0</v>
      </c>
      <c r="Q277" s="57"/>
      <c r="R277" s="57"/>
    </row>
    <row r="278" spans="1:18" ht="15">
      <c r="A278" s="67"/>
      <c r="B278" s="66"/>
      <c r="C278" s="32"/>
      <c r="D278" s="19" t="s">
        <v>32</v>
      </c>
      <c r="E278" s="33">
        <f t="shared" si="74"/>
        <v>0</v>
      </c>
      <c r="F278" s="33">
        <f t="shared" si="75"/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57"/>
      <c r="R278" s="57"/>
    </row>
    <row r="279" spans="1:18" ht="15">
      <c r="A279" s="67"/>
      <c r="B279" s="66"/>
      <c r="C279" s="32"/>
      <c r="D279" s="19" t="s">
        <v>33</v>
      </c>
      <c r="E279" s="33">
        <f t="shared" si="74"/>
        <v>0</v>
      </c>
      <c r="F279" s="33">
        <f t="shared" si="75"/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57"/>
      <c r="R279" s="57"/>
    </row>
    <row r="280" spans="1:18" ht="15">
      <c r="A280" s="67"/>
      <c r="B280" s="66"/>
      <c r="C280" s="32"/>
      <c r="D280" s="19" t="s">
        <v>36</v>
      </c>
      <c r="E280" s="33">
        <f t="shared" si="74"/>
        <v>0</v>
      </c>
      <c r="F280" s="33">
        <f t="shared" si="75"/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57"/>
      <c r="R280" s="57"/>
    </row>
    <row r="281" spans="1:18" ht="15">
      <c r="A281" s="67"/>
      <c r="B281" s="66"/>
      <c r="C281" s="32"/>
      <c r="D281" s="19" t="s">
        <v>37</v>
      </c>
      <c r="E281" s="33">
        <f t="shared" si="74"/>
        <v>0</v>
      </c>
      <c r="F281" s="33">
        <f t="shared" si="75"/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57"/>
      <c r="R281" s="57"/>
    </row>
    <row r="282" spans="1:18" ht="15">
      <c r="A282" s="67"/>
      <c r="B282" s="66"/>
      <c r="C282" s="32"/>
      <c r="D282" s="19" t="s">
        <v>38</v>
      </c>
      <c r="E282" s="33">
        <f t="shared" si="74"/>
        <v>0</v>
      </c>
      <c r="F282" s="33">
        <f t="shared" si="75"/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57"/>
      <c r="R282" s="57"/>
    </row>
    <row r="283" spans="1:18" ht="15">
      <c r="A283" s="67"/>
      <c r="B283" s="66"/>
      <c r="C283" s="32"/>
      <c r="D283" s="19" t="s">
        <v>39</v>
      </c>
      <c r="E283" s="33">
        <f t="shared" si="74"/>
        <v>0</v>
      </c>
      <c r="F283" s="33">
        <f t="shared" si="75"/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57"/>
      <c r="R283" s="57"/>
    </row>
    <row r="284" spans="1:18" ht="15">
      <c r="A284" s="67"/>
      <c r="B284" s="66"/>
      <c r="C284" s="32"/>
      <c r="D284" s="19" t="s">
        <v>40</v>
      </c>
      <c r="E284" s="33">
        <f t="shared" si="74"/>
        <v>0</v>
      </c>
      <c r="F284" s="33">
        <f t="shared" si="75"/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57"/>
      <c r="R284" s="57"/>
    </row>
    <row r="285" spans="1:18" ht="15">
      <c r="A285" s="41" t="s">
        <v>142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3"/>
    </row>
    <row r="286" spans="1:18" s="29" customFormat="1" ht="14.25">
      <c r="A286" s="71" t="s">
        <v>44</v>
      </c>
      <c r="B286" s="39" t="s">
        <v>188</v>
      </c>
      <c r="C286" s="30"/>
      <c r="D286" s="27" t="s">
        <v>13</v>
      </c>
      <c r="E286" s="31">
        <f>SUM(E288:E297)</f>
        <v>619999</v>
      </c>
      <c r="F286" s="31">
        <f>SUM(F288:F297)</f>
        <v>0</v>
      </c>
      <c r="G286" s="31">
        <f>SUM(G287:G297)</f>
        <v>0</v>
      </c>
      <c r="H286" s="31">
        <f aca="true" t="shared" si="76" ref="H286:P286">SUM(H287:H297)</f>
        <v>0</v>
      </c>
      <c r="I286" s="31">
        <f t="shared" si="76"/>
        <v>0</v>
      </c>
      <c r="J286" s="31">
        <f t="shared" si="76"/>
        <v>0</v>
      </c>
      <c r="K286" s="31">
        <f t="shared" si="76"/>
        <v>619999</v>
      </c>
      <c r="L286" s="31">
        <f t="shared" si="76"/>
        <v>0</v>
      </c>
      <c r="M286" s="31">
        <f t="shared" si="76"/>
        <v>0</v>
      </c>
      <c r="N286" s="31">
        <f t="shared" si="76"/>
        <v>0</v>
      </c>
      <c r="O286" s="31">
        <f t="shared" si="76"/>
        <v>2650</v>
      </c>
      <c r="P286" s="31">
        <f t="shared" si="76"/>
        <v>0</v>
      </c>
      <c r="Q286" s="57" t="s">
        <v>16</v>
      </c>
      <c r="R286" s="57"/>
    </row>
    <row r="287" spans="1:18" s="29" customFormat="1" ht="28.5">
      <c r="A287" s="71"/>
      <c r="B287" s="39"/>
      <c r="C287" s="30"/>
      <c r="D287" s="27" t="s">
        <v>177</v>
      </c>
      <c r="E287" s="31">
        <v>0</v>
      </c>
      <c r="F287" s="31">
        <v>0</v>
      </c>
      <c r="G287" s="31">
        <f>G299+G311</f>
        <v>0</v>
      </c>
      <c r="H287" s="31">
        <f aca="true" t="shared" si="77" ref="H287:P287">H299+H311</f>
        <v>0</v>
      </c>
      <c r="I287" s="31">
        <f t="shared" si="77"/>
        <v>0</v>
      </c>
      <c r="J287" s="31">
        <f t="shared" si="77"/>
        <v>0</v>
      </c>
      <c r="K287" s="31">
        <f t="shared" si="77"/>
        <v>0</v>
      </c>
      <c r="L287" s="31">
        <f t="shared" si="77"/>
        <v>0</v>
      </c>
      <c r="M287" s="31">
        <f t="shared" si="77"/>
        <v>0</v>
      </c>
      <c r="N287" s="31">
        <f t="shared" si="77"/>
        <v>0</v>
      </c>
      <c r="O287" s="31">
        <f t="shared" si="77"/>
        <v>0</v>
      </c>
      <c r="P287" s="31">
        <f t="shared" si="77"/>
        <v>0</v>
      </c>
      <c r="Q287" s="57"/>
      <c r="R287" s="57"/>
    </row>
    <row r="288" spans="1:18" s="29" customFormat="1" ht="28.5">
      <c r="A288" s="71"/>
      <c r="B288" s="39"/>
      <c r="C288" s="30"/>
      <c r="D288" s="27" t="s">
        <v>0</v>
      </c>
      <c r="E288" s="31">
        <f aca="true" t="shared" si="78" ref="E288:F292">G288+I288+K288+M288</f>
        <v>0</v>
      </c>
      <c r="F288" s="31">
        <f t="shared" si="78"/>
        <v>0</v>
      </c>
      <c r="G288" s="31">
        <f aca="true" t="shared" si="79" ref="G288:P297">G300+G312</f>
        <v>0</v>
      </c>
      <c r="H288" s="31">
        <f t="shared" si="79"/>
        <v>0</v>
      </c>
      <c r="I288" s="31">
        <f t="shared" si="79"/>
        <v>0</v>
      </c>
      <c r="J288" s="31">
        <f t="shared" si="79"/>
        <v>0</v>
      </c>
      <c r="K288" s="31">
        <f t="shared" si="79"/>
        <v>0</v>
      </c>
      <c r="L288" s="31">
        <f t="shared" si="79"/>
        <v>0</v>
      </c>
      <c r="M288" s="31">
        <f t="shared" si="79"/>
        <v>0</v>
      </c>
      <c r="N288" s="31">
        <f t="shared" si="79"/>
        <v>0</v>
      </c>
      <c r="O288" s="31">
        <f t="shared" si="79"/>
        <v>0</v>
      </c>
      <c r="P288" s="31">
        <f t="shared" si="79"/>
        <v>0</v>
      </c>
      <c r="Q288" s="57"/>
      <c r="R288" s="57"/>
    </row>
    <row r="289" spans="1:18" s="29" customFormat="1" ht="28.5">
      <c r="A289" s="71"/>
      <c r="B289" s="39"/>
      <c r="C289" s="30"/>
      <c r="D289" s="27" t="s">
        <v>1</v>
      </c>
      <c r="E289" s="31">
        <f t="shared" si="78"/>
        <v>309999</v>
      </c>
      <c r="F289" s="31">
        <f t="shared" si="78"/>
        <v>0</v>
      </c>
      <c r="G289" s="31">
        <f t="shared" si="79"/>
        <v>0</v>
      </c>
      <c r="H289" s="31">
        <f t="shared" si="79"/>
        <v>0</v>
      </c>
      <c r="I289" s="31">
        <f t="shared" si="79"/>
        <v>0</v>
      </c>
      <c r="J289" s="31">
        <f t="shared" si="79"/>
        <v>0</v>
      </c>
      <c r="K289" s="31">
        <f t="shared" si="79"/>
        <v>309999</v>
      </c>
      <c r="L289" s="31">
        <f t="shared" si="79"/>
        <v>0</v>
      </c>
      <c r="M289" s="31">
        <f t="shared" si="79"/>
        <v>0</v>
      </c>
      <c r="N289" s="31">
        <f t="shared" si="79"/>
        <v>0</v>
      </c>
      <c r="O289" s="31">
        <f t="shared" si="79"/>
        <v>1550</v>
      </c>
      <c r="P289" s="31">
        <f t="shared" si="79"/>
        <v>0</v>
      </c>
      <c r="Q289" s="57"/>
      <c r="R289" s="57"/>
    </row>
    <row r="290" spans="1:18" s="29" customFormat="1" ht="28.5">
      <c r="A290" s="71"/>
      <c r="B290" s="39"/>
      <c r="C290" s="30"/>
      <c r="D290" s="27" t="s">
        <v>31</v>
      </c>
      <c r="E290" s="31">
        <f t="shared" si="78"/>
        <v>310000</v>
      </c>
      <c r="F290" s="31">
        <f t="shared" si="78"/>
        <v>0</v>
      </c>
      <c r="G290" s="31">
        <f t="shared" si="79"/>
        <v>0</v>
      </c>
      <c r="H290" s="31">
        <f t="shared" si="79"/>
        <v>0</v>
      </c>
      <c r="I290" s="31">
        <f t="shared" si="79"/>
        <v>0</v>
      </c>
      <c r="J290" s="31">
        <f t="shared" si="79"/>
        <v>0</v>
      </c>
      <c r="K290" s="31">
        <f t="shared" si="79"/>
        <v>310000</v>
      </c>
      <c r="L290" s="31">
        <f t="shared" si="79"/>
        <v>0</v>
      </c>
      <c r="M290" s="31">
        <f t="shared" si="79"/>
        <v>0</v>
      </c>
      <c r="N290" s="31">
        <f t="shared" si="79"/>
        <v>0</v>
      </c>
      <c r="O290" s="31">
        <f t="shared" si="79"/>
        <v>1100</v>
      </c>
      <c r="P290" s="31">
        <f t="shared" si="79"/>
        <v>0</v>
      </c>
      <c r="Q290" s="57"/>
      <c r="R290" s="57"/>
    </row>
    <row r="291" spans="1:18" s="29" customFormat="1" ht="28.5">
      <c r="A291" s="71"/>
      <c r="B291" s="39"/>
      <c r="C291" s="30"/>
      <c r="D291" s="27" t="s">
        <v>32</v>
      </c>
      <c r="E291" s="31">
        <f t="shared" si="78"/>
        <v>0</v>
      </c>
      <c r="F291" s="31">
        <f t="shared" si="78"/>
        <v>0</v>
      </c>
      <c r="G291" s="31">
        <f t="shared" si="79"/>
        <v>0</v>
      </c>
      <c r="H291" s="31">
        <f t="shared" si="79"/>
        <v>0</v>
      </c>
      <c r="I291" s="31">
        <f t="shared" si="79"/>
        <v>0</v>
      </c>
      <c r="J291" s="31">
        <f t="shared" si="79"/>
        <v>0</v>
      </c>
      <c r="K291" s="31">
        <f t="shared" si="79"/>
        <v>0</v>
      </c>
      <c r="L291" s="31">
        <f t="shared" si="79"/>
        <v>0</v>
      </c>
      <c r="M291" s="31">
        <f t="shared" si="79"/>
        <v>0</v>
      </c>
      <c r="N291" s="31">
        <f t="shared" si="79"/>
        <v>0</v>
      </c>
      <c r="O291" s="31">
        <f t="shared" si="79"/>
        <v>0</v>
      </c>
      <c r="P291" s="31">
        <f t="shared" si="79"/>
        <v>0</v>
      </c>
      <c r="Q291" s="57"/>
      <c r="R291" s="57"/>
    </row>
    <row r="292" spans="1:18" s="29" customFormat="1" ht="28.5">
      <c r="A292" s="71"/>
      <c r="B292" s="39"/>
      <c r="C292" s="30"/>
      <c r="D292" s="27" t="s">
        <v>33</v>
      </c>
      <c r="E292" s="31">
        <f t="shared" si="78"/>
        <v>0</v>
      </c>
      <c r="F292" s="31">
        <f t="shared" si="78"/>
        <v>0</v>
      </c>
      <c r="G292" s="31">
        <f t="shared" si="79"/>
        <v>0</v>
      </c>
      <c r="H292" s="31">
        <f t="shared" si="79"/>
        <v>0</v>
      </c>
      <c r="I292" s="31">
        <f t="shared" si="79"/>
        <v>0</v>
      </c>
      <c r="J292" s="31">
        <f t="shared" si="79"/>
        <v>0</v>
      </c>
      <c r="K292" s="31">
        <f t="shared" si="79"/>
        <v>0</v>
      </c>
      <c r="L292" s="31">
        <f t="shared" si="79"/>
        <v>0</v>
      </c>
      <c r="M292" s="31">
        <f t="shared" si="79"/>
        <v>0</v>
      </c>
      <c r="N292" s="31">
        <f t="shared" si="79"/>
        <v>0</v>
      </c>
      <c r="O292" s="31">
        <f t="shared" si="79"/>
        <v>0</v>
      </c>
      <c r="P292" s="31">
        <f t="shared" si="79"/>
        <v>0</v>
      </c>
      <c r="Q292" s="57"/>
      <c r="R292" s="57"/>
    </row>
    <row r="293" spans="1:18" s="29" customFormat="1" ht="28.5">
      <c r="A293" s="71"/>
      <c r="B293" s="39"/>
      <c r="C293" s="30"/>
      <c r="D293" s="27" t="s">
        <v>36</v>
      </c>
      <c r="E293" s="31">
        <f aca="true" t="shared" si="80" ref="E293:F297">G293+I293+K293+M293</f>
        <v>0</v>
      </c>
      <c r="F293" s="31">
        <f t="shared" si="80"/>
        <v>0</v>
      </c>
      <c r="G293" s="31">
        <f t="shared" si="79"/>
        <v>0</v>
      </c>
      <c r="H293" s="31">
        <f t="shared" si="79"/>
        <v>0</v>
      </c>
      <c r="I293" s="31">
        <f t="shared" si="79"/>
        <v>0</v>
      </c>
      <c r="J293" s="31">
        <f t="shared" si="79"/>
        <v>0</v>
      </c>
      <c r="K293" s="31">
        <f t="shared" si="79"/>
        <v>0</v>
      </c>
      <c r="L293" s="31">
        <f t="shared" si="79"/>
        <v>0</v>
      </c>
      <c r="M293" s="31">
        <f t="shared" si="79"/>
        <v>0</v>
      </c>
      <c r="N293" s="31">
        <f t="shared" si="79"/>
        <v>0</v>
      </c>
      <c r="O293" s="31">
        <f t="shared" si="79"/>
        <v>0</v>
      </c>
      <c r="P293" s="31">
        <f t="shared" si="79"/>
        <v>0</v>
      </c>
      <c r="Q293" s="57"/>
      <c r="R293" s="57"/>
    </row>
    <row r="294" spans="1:18" s="29" customFormat="1" ht="28.5">
      <c r="A294" s="71"/>
      <c r="B294" s="39"/>
      <c r="C294" s="30"/>
      <c r="D294" s="27" t="s">
        <v>37</v>
      </c>
      <c r="E294" s="31">
        <f t="shared" si="80"/>
        <v>0</v>
      </c>
      <c r="F294" s="31">
        <f t="shared" si="80"/>
        <v>0</v>
      </c>
      <c r="G294" s="31">
        <f t="shared" si="79"/>
        <v>0</v>
      </c>
      <c r="H294" s="31">
        <f t="shared" si="79"/>
        <v>0</v>
      </c>
      <c r="I294" s="31">
        <f t="shared" si="79"/>
        <v>0</v>
      </c>
      <c r="J294" s="31">
        <f t="shared" si="79"/>
        <v>0</v>
      </c>
      <c r="K294" s="31">
        <f t="shared" si="79"/>
        <v>0</v>
      </c>
      <c r="L294" s="31">
        <f t="shared" si="79"/>
        <v>0</v>
      </c>
      <c r="M294" s="31">
        <f t="shared" si="79"/>
        <v>0</v>
      </c>
      <c r="N294" s="31">
        <f t="shared" si="79"/>
        <v>0</v>
      </c>
      <c r="O294" s="31">
        <f t="shared" si="79"/>
        <v>0</v>
      </c>
      <c r="P294" s="31">
        <f t="shared" si="79"/>
        <v>0</v>
      </c>
      <c r="Q294" s="57"/>
      <c r="R294" s="57"/>
    </row>
    <row r="295" spans="1:18" s="29" customFormat="1" ht="28.5">
      <c r="A295" s="71"/>
      <c r="B295" s="39"/>
      <c r="C295" s="30"/>
      <c r="D295" s="27" t="s">
        <v>38</v>
      </c>
      <c r="E295" s="31">
        <f t="shared" si="80"/>
        <v>0</v>
      </c>
      <c r="F295" s="31">
        <f t="shared" si="80"/>
        <v>0</v>
      </c>
      <c r="G295" s="31">
        <f t="shared" si="79"/>
        <v>0</v>
      </c>
      <c r="H295" s="31">
        <f t="shared" si="79"/>
        <v>0</v>
      </c>
      <c r="I295" s="31">
        <f t="shared" si="79"/>
        <v>0</v>
      </c>
      <c r="J295" s="31">
        <f t="shared" si="79"/>
        <v>0</v>
      </c>
      <c r="K295" s="31">
        <f t="shared" si="79"/>
        <v>0</v>
      </c>
      <c r="L295" s="31">
        <f t="shared" si="79"/>
        <v>0</v>
      </c>
      <c r="M295" s="31">
        <f t="shared" si="79"/>
        <v>0</v>
      </c>
      <c r="N295" s="31">
        <f t="shared" si="79"/>
        <v>0</v>
      </c>
      <c r="O295" s="31">
        <f t="shared" si="79"/>
        <v>0</v>
      </c>
      <c r="P295" s="31">
        <f t="shared" si="79"/>
        <v>0</v>
      </c>
      <c r="Q295" s="57"/>
      <c r="R295" s="57"/>
    </row>
    <row r="296" spans="1:18" s="29" customFormat="1" ht="28.5">
      <c r="A296" s="71"/>
      <c r="B296" s="39"/>
      <c r="C296" s="30"/>
      <c r="D296" s="27" t="s">
        <v>39</v>
      </c>
      <c r="E296" s="31">
        <f t="shared" si="80"/>
        <v>0</v>
      </c>
      <c r="F296" s="31">
        <f t="shared" si="80"/>
        <v>0</v>
      </c>
      <c r="G296" s="31">
        <f t="shared" si="79"/>
        <v>0</v>
      </c>
      <c r="H296" s="31">
        <f t="shared" si="79"/>
        <v>0</v>
      </c>
      <c r="I296" s="31">
        <f t="shared" si="79"/>
        <v>0</v>
      </c>
      <c r="J296" s="31">
        <f t="shared" si="79"/>
        <v>0</v>
      </c>
      <c r="K296" s="31">
        <f t="shared" si="79"/>
        <v>0</v>
      </c>
      <c r="L296" s="31">
        <f t="shared" si="79"/>
        <v>0</v>
      </c>
      <c r="M296" s="31">
        <f t="shared" si="79"/>
        <v>0</v>
      </c>
      <c r="N296" s="31">
        <f t="shared" si="79"/>
        <v>0</v>
      </c>
      <c r="O296" s="31">
        <f t="shared" si="79"/>
        <v>0</v>
      </c>
      <c r="P296" s="31">
        <f t="shared" si="79"/>
        <v>0</v>
      </c>
      <c r="Q296" s="57"/>
      <c r="R296" s="57"/>
    </row>
    <row r="297" spans="1:18" s="29" customFormat="1" ht="28.5">
      <c r="A297" s="71"/>
      <c r="B297" s="39"/>
      <c r="C297" s="30"/>
      <c r="D297" s="27" t="s">
        <v>40</v>
      </c>
      <c r="E297" s="31">
        <f t="shared" si="80"/>
        <v>0</v>
      </c>
      <c r="F297" s="31">
        <f t="shared" si="80"/>
        <v>0</v>
      </c>
      <c r="G297" s="31">
        <f t="shared" si="79"/>
        <v>0</v>
      </c>
      <c r="H297" s="31">
        <f t="shared" si="79"/>
        <v>0</v>
      </c>
      <c r="I297" s="31">
        <f t="shared" si="79"/>
        <v>0</v>
      </c>
      <c r="J297" s="31">
        <f t="shared" si="79"/>
        <v>0</v>
      </c>
      <c r="K297" s="31">
        <f t="shared" si="79"/>
        <v>0</v>
      </c>
      <c r="L297" s="31">
        <f t="shared" si="79"/>
        <v>0</v>
      </c>
      <c r="M297" s="31">
        <f t="shared" si="79"/>
        <v>0</v>
      </c>
      <c r="N297" s="31">
        <f t="shared" si="79"/>
        <v>0</v>
      </c>
      <c r="O297" s="31">
        <f t="shared" si="79"/>
        <v>0</v>
      </c>
      <c r="P297" s="31">
        <f t="shared" si="79"/>
        <v>0</v>
      </c>
      <c r="Q297" s="57"/>
      <c r="R297" s="57"/>
    </row>
    <row r="298" spans="1:18" s="29" customFormat="1" ht="15">
      <c r="A298" s="67" t="s">
        <v>189</v>
      </c>
      <c r="B298" s="58" t="s">
        <v>192</v>
      </c>
      <c r="C298" s="30"/>
      <c r="D298" s="19" t="s">
        <v>13</v>
      </c>
      <c r="E298" s="31">
        <f>SUM(E299:E309)</f>
        <v>619999</v>
      </c>
      <c r="F298" s="31">
        <f>SUM(F299:F309)</f>
        <v>0</v>
      </c>
      <c r="G298" s="31">
        <f>SUM(G299:G309)</f>
        <v>0</v>
      </c>
      <c r="H298" s="31">
        <f aca="true" t="shared" si="81" ref="H298:P298">SUM(H299:H309)</f>
        <v>0</v>
      </c>
      <c r="I298" s="31">
        <f t="shared" si="81"/>
        <v>0</v>
      </c>
      <c r="J298" s="31">
        <f t="shared" si="81"/>
        <v>0</v>
      </c>
      <c r="K298" s="31">
        <f t="shared" si="81"/>
        <v>619999</v>
      </c>
      <c r="L298" s="31">
        <f t="shared" si="81"/>
        <v>0</v>
      </c>
      <c r="M298" s="31">
        <f t="shared" si="81"/>
        <v>0</v>
      </c>
      <c r="N298" s="31">
        <f t="shared" si="81"/>
        <v>0</v>
      </c>
      <c r="O298" s="31">
        <f t="shared" si="81"/>
        <v>1550</v>
      </c>
      <c r="P298" s="31">
        <f t="shared" si="81"/>
        <v>0</v>
      </c>
      <c r="Q298" s="57" t="s">
        <v>16</v>
      </c>
      <c r="R298" s="57"/>
    </row>
    <row r="299" spans="1:18" s="29" customFormat="1" ht="15">
      <c r="A299" s="67"/>
      <c r="B299" s="59"/>
      <c r="C299" s="30"/>
      <c r="D299" s="19" t="s">
        <v>177</v>
      </c>
      <c r="E299" s="33">
        <f>G299+I299+K299+M299</f>
        <v>0</v>
      </c>
      <c r="F299" s="33">
        <f>H299+J299+L299+N299</f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57"/>
      <c r="R299" s="57"/>
    </row>
    <row r="300" spans="1:18" s="29" customFormat="1" ht="15">
      <c r="A300" s="67"/>
      <c r="B300" s="59"/>
      <c r="C300" s="30"/>
      <c r="D300" s="19" t="s">
        <v>0</v>
      </c>
      <c r="E300" s="33">
        <f aca="true" t="shared" si="82" ref="E300:E309">G300+I300+K300+M300</f>
        <v>0</v>
      </c>
      <c r="F300" s="33">
        <f aca="true" t="shared" si="83" ref="F300:F309">H300+J300+L300+N300</f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57"/>
      <c r="R300" s="57"/>
    </row>
    <row r="301" spans="1:18" s="29" customFormat="1" ht="15">
      <c r="A301" s="67"/>
      <c r="B301" s="59"/>
      <c r="C301" s="30"/>
      <c r="D301" s="19" t="s">
        <v>1</v>
      </c>
      <c r="E301" s="33">
        <f t="shared" si="82"/>
        <v>309999</v>
      </c>
      <c r="F301" s="33">
        <f t="shared" si="83"/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309999</v>
      </c>
      <c r="L301" s="33">
        <v>0</v>
      </c>
      <c r="M301" s="33">
        <v>0</v>
      </c>
      <c r="N301" s="33">
        <v>0</v>
      </c>
      <c r="O301" s="33">
        <v>1550</v>
      </c>
      <c r="P301" s="33">
        <v>0</v>
      </c>
      <c r="Q301" s="57"/>
      <c r="R301" s="57"/>
    </row>
    <row r="302" spans="1:18" s="29" customFormat="1" ht="15">
      <c r="A302" s="67"/>
      <c r="B302" s="59"/>
      <c r="C302" s="30"/>
      <c r="D302" s="19" t="s">
        <v>31</v>
      </c>
      <c r="E302" s="33">
        <f t="shared" si="82"/>
        <v>310000</v>
      </c>
      <c r="F302" s="33">
        <f t="shared" si="83"/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310000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57"/>
      <c r="R302" s="57"/>
    </row>
    <row r="303" spans="1:18" s="29" customFormat="1" ht="15">
      <c r="A303" s="67"/>
      <c r="B303" s="59"/>
      <c r="C303" s="30"/>
      <c r="D303" s="19" t="s">
        <v>32</v>
      </c>
      <c r="E303" s="33">
        <f t="shared" si="82"/>
        <v>0</v>
      </c>
      <c r="F303" s="33">
        <f t="shared" si="83"/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57"/>
      <c r="R303" s="57"/>
    </row>
    <row r="304" spans="1:18" s="29" customFormat="1" ht="15">
      <c r="A304" s="67"/>
      <c r="B304" s="59"/>
      <c r="C304" s="30"/>
      <c r="D304" s="19" t="s">
        <v>33</v>
      </c>
      <c r="E304" s="33">
        <f t="shared" si="82"/>
        <v>0</v>
      </c>
      <c r="F304" s="33">
        <f t="shared" si="83"/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57"/>
      <c r="R304" s="57"/>
    </row>
    <row r="305" spans="1:18" s="29" customFormat="1" ht="15">
      <c r="A305" s="67"/>
      <c r="B305" s="59"/>
      <c r="C305" s="30"/>
      <c r="D305" s="19" t="s">
        <v>36</v>
      </c>
      <c r="E305" s="33">
        <f t="shared" si="82"/>
        <v>0</v>
      </c>
      <c r="F305" s="33">
        <f t="shared" si="83"/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57"/>
      <c r="R305" s="57"/>
    </row>
    <row r="306" spans="1:18" s="29" customFormat="1" ht="15">
      <c r="A306" s="67"/>
      <c r="B306" s="59"/>
      <c r="C306" s="30"/>
      <c r="D306" s="19" t="s">
        <v>37</v>
      </c>
      <c r="E306" s="33">
        <f t="shared" si="82"/>
        <v>0</v>
      </c>
      <c r="F306" s="33">
        <f t="shared" si="83"/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57"/>
      <c r="R306" s="57"/>
    </row>
    <row r="307" spans="1:18" s="29" customFormat="1" ht="15">
      <c r="A307" s="67"/>
      <c r="B307" s="59"/>
      <c r="C307" s="30"/>
      <c r="D307" s="19" t="s">
        <v>38</v>
      </c>
      <c r="E307" s="33">
        <f t="shared" si="82"/>
        <v>0</v>
      </c>
      <c r="F307" s="33">
        <f t="shared" si="83"/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57"/>
      <c r="R307" s="57"/>
    </row>
    <row r="308" spans="1:18" s="29" customFormat="1" ht="15">
      <c r="A308" s="67"/>
      <c r="B308" s="59"/>
      <c r="C308" s="30"/>
      <c r="D308" s="19" t="s">
        <v>39</v>
      </c>
      <c r="E308" s="33">
        <f t="shared" si="82"/>
        <v>0</v>
      </c>
      <c r="F308" s="33">
        <f t="shared" si="83"/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57"/>
      <c r="R308" s="57"/>
    </row>
    <row r="309" spans="1:18" s="29" customFormat="1" ht="15">
      <c r="A309" s="67"/>
      <c r="B309" s="60"/>
      <c r="C309" s="30"/>
      <c r="D309" s="19" t="s">
        <v>40</v>
      </c>
      <c r="E309" s="33">
        <f t="shared" si="82"/>
        <v>0</v>
      </c>
      <c r="F309" s="33">
        <f t="shared" si="83"/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57"/>
      <c r="R309" s="57"/>
    </row>
    <row r="310" spans="1:18" s="29" customFormat="1" ht="15">
      <c r="A310" s="67" t="s">
        <v>190</v>
      </c>
      <c r="B310" s="58" t="s">
        <v>191</v>
      </c>
      <c r="C310" s="30"/>
      <c r="D310" s="19" t="s">
        <v>13</v>
      </c>
      <c r="E310" s="31">
        <f>SUM(E311:E321)</f>
        <v>0</v>
      </c>
      <c r="F310" s="31">
        <f>SUM(F311:F321)</f>
        <v>0</v>
      </c>
      <c r="G310" s="31">
        <f aca="true" t="shared" si="84" ref="G310:P310">SUM(G311:G321)</f>
        <v>0</v>
      </c>
      <c r="H310" s="31">
        <f t="shared" si="84"/>
        <v>0</v>
      </c>
      <c r="I310" s="31">
        <f t="shared" si="84"/>
        <v>0</v>
      </c>
      <c r="J310" s="31">
        <f t="shared" si="84"/>
        <v>0</v>
      </c>
      <c r="K310" s="31">
        <f t="shared" si="84"/>
        <v>0</v>
      </c>
      <c r="L310" s="31">
        <f t="shared" si="84"/>
        <v>0</v>
      </c>
      <c r="M310" s="31">
        <f t="shared" si="84"/>
        <v>0</v>
      </c>
      <c r="N310" s="31">
        <f t="shared" si="84"/>
        <v>0</v>
      </c>
      <c r="O310" s="31">
        <f t="shared" si="84"/>
        <v>1100</v>
      </c>
      <c r="P310" s="31">
        <f t="shared" si="84"/>
        <v>0</v>
      </c>
      <c r="Q310" s="57" t="s">
        <v>16</v>
      </c>
      <c r="R310" s="57"/>
    </row>
    <row r="311" spans="1:18" s="29" customFormat="1" ht="15">
      <c r="A311" s="67"/>
      <c r="B311" s="59"/>
      <c r="C311" s="30"/>
      <c r="D311" s="19" t="s">
        <v>177</v>
      </c>
      <c r="E311" s="31">
        <f>G311+I311+K311+M311</f>
        <v>0</v>
      </c>
      <c r="F311" s="31">
        <f>H311+J311+L311+N311</f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57"/>
      <c r="R311" s="57"/>
    </row>
    <row r="312" spans="1:18" s="29" customFormat="1" ht="15">
      <c r="A312" s="67"/>
      <c r="B312" s="59"/>
      <c r="C312" s="30"/>
      <c r="D312" s="19" t="s">
        <v>0</v>
      </c>
      <c r="E312" s="31">
        <f aca="true" t="shared" si="85" ref="E312:F321">G312+I312+K312+M312</f>
        <v>0</v>
      </c>
      <c r="F312" s="31">
        <f t="shared" si="85"/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57"/>
      <c r="R312" s="57"/>
    </row>
    <row r="313" spans="1:18" s="29" customFormat="1" ht="15">
      <c r="A313" s="67"/>
      <c r="B313" s="59"/>
      <c r="C313" s="30"/>
      <c r="D313" s="19" t="s">
        <v>1</v>
      </c>
      <c r="E313" s="31">
        <f t="shared" si="85"/>
        <v>0</v>
      </c>
      <c r="F313" s="31">
        <f t="shared" si="85"/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57"/>
      <c r="R313" s="57"/>
    </row>
    <row r="314" spans="1:18" s="29" customFormat="1" ht="15">
      <c r="A314" s="67"/>
      <c r="B314" s="59"/>
      <c r="C314" s="30"/>
      <c r="D314" s="19" t="s">
        <v>31</v>
      </c>
      <c r="E314" s="31">
        <f t="shared" si="85"/>
        <v>0</v>
      </c>
      <c r="F314" s="31">
        <f t="shared" si="85"/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1100</v>
      </c>
      <c r="P314" s="33">
        <v>0</v>
      </c>
      <c r="Q314" s="57"/>
      <c r="R314" s="57"/>
    </row>
    <row r="315" spans="1:18" s="29" customFormat="1" ht="15">
      <c r="A315" s="67"/>
      <c r="B315" s="59"/>
      <c r="C315" s="30"/>
      <c r="D315" s="19" t="s">
        <v>32</v>
      </c>
      <c r="E315" s="31">
        <f t="shared" si="85"/>
        <v>0</v>
      </c>
      <c r="F315" s="31">
        <f t="shared" si="85"/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57"/>
      <c r="R315" s="57"/>
    </row>
    <row r="316" spans="1:18" s="29" customFormat="1" ht="15">
      <c r="A316" s="67"/>
      <c r="B316" s="59"/>
      <c r="C316" s="30"/>
      <c r="D316" s="19" t="s">
        <v>33</v>
      </c>
      <c r="E316" s="31">
        <f t="shared" si="85"/>
        <v>0</v>
      </c>
      <c r="F316" s="31">
        <f t="shared" si="85"/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57"/>
      <c r="R316" s="57"/>
    </row>
    <row r="317" spans="1:18" s="29" customFormat="1" ht="15">
      <c r="A317" s="67"/>
      <c r="B317" s="59"/>
      <c r="C317" s="30"/>
      <c r="D317" s="19" t="s">
        <v>36</v>
      </c>
      <c r="E317" s="31">
        <f t="shared" si="85"/>
        <v>0</v>
      </c>
      <c r="F317" s="31">
        <f t="shared" si="85"/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57"/>
      <c r="R317" s="57"/>
    </row>
    <row r="318" spans="1:18" s="29" customFormat="1" ht="15">
      <c r="A318" s="67"/>
      <c r="B318" s="59"/>
      <c r="C318" s="30"/>
      <c r="D318" s="19" t="s">
        <v>37</v>
      </c>
      <c r="E318" s="31">
        <f t="shared" si="85"/>
        <v>0</v>
      </c>
      <c r="F318" s="31">
        <f t="shared" si="85"/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57"/>
      <c r="R318" s="57"/>
    </row>
    <row r="319" spans="1:18" s="29" customFormat="1" ht="15">
      <c r="A319" s="67"/>
      <c r="B319" s="59"/>
      <c r="C319" s="30"/>
      <c r="D319" s="19" t="s">
        <v>38</v>
      </c>
      <c r="E319" s="31">
        <f t="shared" si="85"/>
        <v>0</v>
      </c>
      <c r="F319" s="31">
        <f t="shared" si="85"/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57"/>
      <c r="R319" s="57"/>
    </row>
    <row r="320" spans="1:18" s="29" customFormat="1" ht="15">
      <c r="A320" s="67"/>
      <c r="B320" s="59"/>
      <c r="C320" s="30"/>
      <c r="D320" s="19" t="s">
        <v>39</v>
      </c>
      <c r="E320" s="31">
        <f t="shared" si="85"/>
        <v>0</v>
      </c>
      <c r="F320" s="31">
        <f t="shared" si="85"/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57"/>
      <c r="R320" s="57"/>
    </row>
    <row r="321" spans="1:18" s="29" customFormat="1" ht="15">
      <c r="A321" s="67"/>
      <c r="B321" s="60"/>
      <c r="C321" s="30"/>
      <c r="D321" s="19" t="s">
        <v>40</v>
      </c>
      <c r="E321" s="31">
        <f t="shared" si="85"/>
        <v>0</v>
      </c>
      <c r="F321" s="31">
        <f t="shared" si="85"/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57"/>
      <c r="R321" s="57"/>
    </row>
    <row r="322" spans="1:18" ht="15">
      <c r="A322" s="71" t="s">
        <v>45</v>
      </c>
      <c r="B322" s="39" t="s">
        <v>96</v>
      </c>
      <c r="C322" s="30"/>
      <c r="D322" s="27" t="s">
        <v>13</v>
      </c>
      <c r="E322" s="31">
        <f aca="true" t="shared" si="86" ref="E322:P322">SUM(E324:E333)</f>
        <v>856311.66</v>
      </c>
      <c r="F322" s="31">
        <f t="shared" si="86"/>
        <v>0</v>
      </c>
      <c r="G322" s="31">
        <f t="shared" si="86"/>
        <v>856311.66</v>
      </c>
      <c r="H322" s="31">
        <f t="shared" si="86"/>
        <v>0</v>
      </c>
      <c r="I322" s="31">
        <f t="shared" si="86"/>
        <v>0</v>
      </c>
      <c r="J322" s="31">
        <f t="shared" si="86"/>
        <v>0</v>
      </c>
      <c r="K322" s="31">
        <f t="shared" si="86"/>
        <v>0</v>
      </c>
      <c r="L322" s="31">
        <f t="shared" si="86"/>
        <v>0</v>
      </c>
      <c r="M322" s="31">
        <f t="shared" si="86"/>
        <v>0</v>
      </c>
      <c r="N322" s="31">
        <f t="shared" si="86"/>
        <v>0</v>
      </c>
      <c r="O322" s="31">
        <f t="shared" si="86"/>
        <v>1550</v>
      </c>
      <c r="P322" s="31">
        <f t="shared" si="86"/>
        <v>0</v>
      </c>
      <c r="Q322" s="57" t="s">
        <v>16</v>
      </c>
      <c r="R322" s="57"/>
    </row>
    <row r="323" spans="1:18" ht="28.5">
      <c r="A323" s="71"/>
      <c r="B323" s="39"/>
      <c r="C323" s="30"/>
      <c r="D323" s="27" t="s">
        <v>177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57"/>
      <c r="R323" s="57"/>
    </row>
    <row r="324" spans="1:18" ht="28.5">
      <c r="A324" s="71"/>
      <c r="B324" s="39"/>
      <c r="C324" s="30"/>
      <c r="D324" s="27" t="s">
        <v>0</v>
      </c>
      <c r="E324" s="31">
        <f>G324+I324+K324+M324</f>
        <v>0</v>
      </c>
      <c r="F324" s="31">
        <f>H324+J324+L324+N324</f>
        <v>0</v>
      </c>
      <c r="G324" s="31">
        <f aca="true" t="shared" si="87" ref="G324:P324">+G336+G348+G360+G372+G396+G384</f>
        <v>0</v>
      </c>
      <c r="H324" s="31">
        <f t="shared" si="87"/>
        <v>0</v>
      </c>
      <c r="I324" s="31">
        <f t="shared" si="87"/>
        <v>0</v>
      </c>
      <c r="J324" s="31">
        <f t="shared" si="87"/>
        <v>0</v>
      </c>
      <c r="K324" s="31">
        <f t="shared" si="87"/>
        <v>0</v>
      </c>
      <c r="L324" s="31">
        <f t="shared" si="87"/>
        <v>0</v>
      </c>
      <c r="M324" s="31">
        <f t="shared" si="87"/>
        <v>0</v>
      </c>
      <c r="N324" s="31">
        <f t="shared" si="87"/>
        <v>0</v>
      </c>
      <c r="O324" s="31">
        <f t="shared" si="87"/>
        <v>0</v>
      </c>
      <c r="P324" s="31">
        <f t="shared" si="87"/>
        <v>0</v>
      </c>
      <c r="Q324" s="57"/>
      <c r="R324" s="57"/>
    </row>
    <row r="325" spans="1:18" ht="28.5">
      <c r="A325" s="71"/>
      <c r="B325" s="39"/>
      <c r="C325" s="30"/>
      <c r="D325" s="27" t="s">
        <v>1</v>
      </c>
      <c r="E325" s="31">
        <f aca="true" t="shared" si="88" ref="E325:F333">G325+I325+K325+M325</f>
        <v>0</v>
      </c>
      <c r="F325" s="31">
        <f t="shared" si="88"/>
        <v>0</v>
      </c>
      <c r="G325" s="31">
        <f aca="true" t="shared" si="89" ref="G325:P325">+G337+G349+G361+G373+G397+G385</f>
        <v>0</v>
      </c>
      <c r="H325" s="31">
        <f t="shared" si="89"/>
        <v>0</v>
      </c>
      <c r="I325" s="31">
        <f t="shared" si="89"/>
        <v>0</v>
      </c>
      <c r="J325" s="31">
        <f t="shared" si="89"/>
        <v>0</v>
      </c>
      <c r="K325" s="31">
        <f t="shared" si="89"/>
        <v>0</v>
      </c>
      <c r="L325" s="31">
        <f t="shared" si="89"/>
        <v>0</v>
      </c>
      <c r="M325" s="31">
        <f t="shared" si="89"/>
        <v>0</v>
      </c>
      <c r="N325" s="31">
        <f t="shared" si="89"/>
        <v>0</v>
      </c>
      <c r="O325" s="31">
        <f t="shared" si="89"/>
        <v>0</v>
      </c>
      <c r="P325" s="31">
        <f t="shared" si="89"/>
        <v>0</v>
      </c>
      <c r="Q325" s="57"/>
      <c r="R325" s="57"/>
    </row>
    <row r="326" spans="1:18" ht="28.5">
      <c r="A326" s="71"/>
      <c r="B326" s="39"/>
      <c r="C326" s="30"/>
      <c r="D326" s="27" t="s">
        <v>31</v>
      </c>
      <c r="E326" s="31">
        <f t="shared" si="88"/>
        <v>66908.1</v>
      </c>
      <c r="F326" s="31">
        <f t="shared" si="88"/>
        <v>0</v>
      </c>
      <c r="G326" s="31">
        <f aca="true" t="shared" si="90" ref="G326:P326">+G338+G350+G362+G374+G398+G386</f>
        <v>66908.1</v>
      </c>
      <c r="H326" s="31">
        <f t="shared" si="90"/>
        <v>0</v>
      </c>
      <c r="I326" s="31">
        <f t="shared" si="90"/>
        <v>0</v>
      </c>
      <c r="J326" s="31">
        <f t="shared" si="90"/>
        <v>0</v>
      </c>
      <c r="K326" s="31">
        <f t="shared" si="90"/>
        <v>0</v>
      </c>
      <c r="L326" s="31">
        <f t="shared" si="90"/>
        <v>0</v>
      </c>
      <c r="M326" s="31">
        <f t="shared" si="90"/>
        <v>0</v>
      </c>
      <c r="N326" s="31">
        <f t="shared" si="90"/>
        <v>0</v>
      </c>
      <c r="O326" s="31">
        <f t="shared" si="90"/>
        <v>150</v>
      </c>
      <c r="P326" s="31">
        <f t="shared" si="90"/>
        <v>0</v>
      </c>
      <c r="Q326" s="57"/>
      <c r="R326" s="57"/>
    </row>
    <row r="327" spans="1:18" ht="28.5">
      <c r="A327" s="71"/>
      <c r="B327" s="39"/>
      <c r="C327" s="30"/>
      <c r="D327" s="27" t="s">
        <v>32</v>
      </c>
      <c r="E327" s="31">
        <f t="shared" si="88"/>
        <v>70588.01999999999</v>
      </c>
      <c r="F327" s="31">
        <f t="shared" si="88"/>
        <v>0</v>
      </c>
      <c r="G327" s="31">
        <f aca="true" t="shared" si="91" ref="G327:P327">+G339+G351+G363+G375+G399+G387</f>
        <v>70588.01999999999</v>
      </c>
      <c r="H327" s="31">
        <f t="shared" si="91"/>
        <v>0</v>
      </c>
      <c r="I327" s="31">
        <f t="shared" si="91"/>
        <v>0</v>
      </c>
      <c r="J327" s="31">
        <f t="shared" si="91"/>
        <v>0</v>
      </c>
      <c r="K327" s="31">
        <f t="shared" si="91"/>
        <v>0</v>
      </c>
      <c r="L327" s="31">
        <f t="shared" si="91"/>
        <v>0</v>
      </c>
      <c r="M327" s="31">
        <f t="shared" si="91"/>
        <v>0</v>
      </c>
      <c r="N327" s="31">
        <f t="shared" si="91"/>
        <v>0</v>
      </c>
      <c r="O327" s="31">
        <f t="shared" si="91"/>
        <v>150</v>
      </c>
      <c r="P327" s="31">
        <f t="shared" si="91"/>
        <v>0</v>
      </c>
      <c r="Q327" s="57"/>
      <c r="R327" s="57"/>
    </row>
    <row r="328" spans="1:18" ht="28.5">
      <c r="A328" s="71"/>
      <c r="B328" s="39"/>
      <c r="C328" s="30"/>
      <c r="D328" s="27" t="s">
        <v>33</v>
      </c>
      <c r="E328" s="31">
        <f t="shared" si="88"/>
        <v>99293.84000000001</v>
      </c>
      <c r="F328" s="31">
        <f t="shared" si="88"/>
        <v>0</v>
      </c>
      <c r="G328" s="31">
        <f aca="true" t="shared" si="92" ref="G328:P328">+G340+G352+G364+G376+G400+G388</f>
        <v>99293.84000000001</v>
      </c>
      <c r="H328" s="31">
        <f t="shared" si="92"/>
        <v>0</v>
      </c>
      <c r="I328" s="31">
        <f t="shared" si="92"/>
        <v>0</v>
      </c>
      <c r="J328" s="31">
        <f t="shared" si="92"/>
        <v>0</v>
      </c>
      <c r="K328" s="31">
        <f t="shared" si="92"/>
        <v>0</v>
      </c>
      <c r="L328" s="31">
        <f t="shared" si="92"/>
        <v>0</v>
      </c>
      <c r="M328" s="31">
        <f t="shared" si="92"/>
        <v>0</v>
      </c>
      <c r="N328" s="31">
        <f t="shared" si="92"/>
        <v>0</v>
      </c>
      <c r="O328" s="31">
        <f t="shared" si="92"/>
        <v>200</v>
      </c>
      <c r="P328" s="31">
        <f t="shared" si="92"/>
        <v>0</v>
      </c>
      <c r="Q328" s="57"/>
      <c r="R328" s="57"/>
    </row>
    <row r="329" spans="1:18" ht="28.5">
      <c r="A329" s="71"/>
      <c r="B329" s="39"/>
      <c r="C329" s="30"/>
      <c r="D329" s="27" t="s">
        <v>36</v>
      </c>
      <c r="E329" s="31">
        <f t="shared" si="88"/>
        <v>104754.95999999999</v>
      </c>
      <c r="F329" s="31">
        <f t="shared" si="88"/>
        <v>0</v>
      </c>
      <c r="G329" s="31">
        <f aca="true" t="shared" si="93" ref="G329:P329">+G341+G353+G365+G377+G401+G389</f>
        <v>104754.95999999999</v>
      </c>
      <c r="H329" s="31">
        <f t="shared" si="93"/>
        <v>0</v>
      </c>
      <c r="I329" s="31">
        <f t="shared" si="93"/>
        <v>0</v>
      </c>
      <c r="J329" s="31">
        <f t="shared" si="93"/>
        <v>0</v>
      </c>
      <c r="K329" s="31">
        <f t="shared" si="93"/>
        <v>0</v>
      </c>
      <c r="L329" s="31">
        <f t="shared" si="93"/>
        <v>0</v>
      </c>
      <c r="M329" s="31">
        <f t="shared" si="93"/>
        <v>0</v>
      </c>
      <c r="N329" s="31">
        <f t="shared" si="93"/>
        <v>0</v>
      </c>
      <c r="O329" s="31">
        <f t="shared" si="93"/>
        <v>200</v>
      </c>
      <c r="P329" s="31">
        <f t="shared" si="93"/>
        <v>0</v>
      </c>
      <c r="Q329" s="57"/>
      <c r="R329" s="57"/>
    </row>
    <row r="330" spans="1:18" ht="28.5">
      <c r="A330" s="71"/>
      <c r="B330" s="39"/>
      <c r="C330" s="30"/>
      <c r="D330" s="27" t="s">
        <v>37</v>
      </c>
      <c r="E330" s="31">
        <f t="shared" si="88"/>
        <v>0</v>
      </c>
      <c r="F330" s="31">
        <f t="shared" si="88"/>
        <v>0</v>
      </c>
      <c r="G330" s="31">
        <f aca="true" t="shared" si="94" ref="G330:P330">+G342+G354+G366+G378+G402+G390</f>
        <v>0</v>
      </c>
      <c r="H330" s="31">
        <f t="shared" si="94"/>
        <v>0</v>
      </c>
      <c r="I330" s="31">
        <f t="shared" si="94"/>
        <v>0</v>
      </c>
      <c r="J330" s="31">
        <f t="shared" si="94"/>
        <v>0</v>
      </c>
      <c r="K330" s="31">
        <f t="shared" si="94"/>
        <v>0</v>
      </c>
      <c r="L330" s="31">
        <f t="shared" si="94"/>
        <v>0</v>
      </c>
      <c r="M330" s="31">
        <f t="shared" si="94"/>
        <v>0</v>
      </c>
      <c r="N330" s="31">
        <f t="shared" si="94"/>
        <v>0</v>
      </c>
      <c r="O330" s="31">
        <f t="shared" si="94"/>
        <v>0</v>
      </c>
      <c r="P330" s="31">
        <f t="shared" si="94"/>
        <v>0</v>
      </c>
      <c r="Q330" s="57"/>
      <c r="R330" s="57"/>
    </row>
    <row r="331" spans="1:18" ht="28.5">
      <c r="A331" s="71"/>
      <c r="B331" s="39"/>
      <c r="C331" s="30"/>
      <c r="D331" s="27" t="s">
        <v>38</v>
      </c>
      <c r="E331" s="31">
        <f t="shared" si="88"/>
        <v>145743.7</v>
      </c>
      <c r="F331" s="31">
        <f t="shared" si="88"/>
        <v>0</v>
      </c>
      <c r="G331" s="31">
        <f aca="true" t="shared" si="95" ref="G331:P331">+G343+G355+G367+G379+G403+G391</f>
        <v>145743.7</v>
      </c>
      <c r="H331" s="31">
        <f t="shared" si="95"/>
        <v>0</v>
      </c>
      <c r="I331" s="31">
        <f t="shared" si="95"/>
        <v>0</v>
      </c>
      <c r="J331" s="31">
        <f t="shared" si="95"/>
        <v>0</v>
      </c>
      <c r="K331" s="31">
        <f t="shared" si="95"/>
        <v>0</v>
      </c>
      <c r="L331" s="31">
        <f t="shared" si="95"/>
        <v>0</v>
      </c>
      <c r="M331" s="31">
        <f t="shared" si="95"/>
        <v>0</v>
      </c>
      <c r="N331" s="31">
        <f t="shared" si="95"/>
        <v>0</v>
      </c>
      <c r="O331" s="31">
        <f t="shared" si="95"/>
        <v>250</v>
      </c>
      <c r="P331" s="31">
        <f t="shared" si="95"/>
        <v>0</v>
      </c>
      <c r="Q331" s="57"/>
      <c r="R331" s="57"/>
    </row>
    <row r="332" spans="1:18" ht="28.5">
      <c r="A332" s="71"/>
      <c r="B332" s="39"/>
      <c r="C332" s="30"/>
      <c r="D332" s="27" t="s">
        <v>39</v>
      </c>
      <c r="E332" s="31">
        <f t="shared" si="88"/>
        <v>184511.52</v>
      </c>
      <c r="F332" s="31">
        <f t="shared" si="88"/>
        <v>0</v>
      </c>
      <c r="G332" s="31">
        <f aca="true" t="shared" si="96" ref="G332:P332">+G344+G356+G368+G380+G404+G392</f>
        <v>184511.52</v>
      </c>
      <c r="H332" s="31">
        <f t="shared" si="96"/>
        <v>0</v>
      </c>
      <c r="I332" s="31">
        <f t="shared" si="96"/>
        <v>0</v>
      </c>
      <c r="J332" s="31">
        <f t="shared" si="96"/>
        <v>0</v>
      </c>
      <c r="K332" s="31">
        <f t="shared" si="96"/>
        <v>0</v>
      </c>
      <c r="L332" s="31">
        <f t="shared" si="96"/>
        <v>0</v>
      </c>
      <c r="M332" s="31">
        <f t="shared" si="96"/>
        <v>0</v>
      </c>
      <c r="N332" s="31">
        <f t="shared" si="96"/>
        <v>0</v>
      </c>
      <c r="O332" s="31">
        <f t="shared" si="96"/>
        <v>600</v>
      </c>
      <c r="P332" s="31">
        <f t="shared" si="96"/>
        <v>0</v>
      </c>
      <c r="Q332" s="57"/>
      <c r="R332" s="57"/>
    </row>
    <row r="333" spans="1:18" ht="28.5">
      <c r="A333" s="71"/>
      <c r="B333" s="39"/>
      <c r="C333" s="30"/>
      <c r="D333" s="27" t="s">
        <v>40</v>
      </c>
      <c r="E333" s="31">
        <f t="shared" si="88"/>
        <v>184511.52</v>
      </c>
      <c r="F333" s="31">
        <f t="shared" si="88"/>
        <v>0</v>
      </c>
      <c r="G333" s="31">
        <f aca="true" t="shared" si="97" ref="G333:P333">+G345+G357+G369+G381+G405+G393</f>
        <v>184511.52</v>
      </c>
      <c r="H333" s="31">
        <f t="shared" si="97"/>
        <v>0</v>
      </c>
      <c r="I333" s="31">
        <f t="shared" si="97"/>
        <v>0</v>
      </c>
      <c r="J333" s="31">
        <f t="shared" si="97"/>
        <v>0</v>
      </c>
      <c r="K333" s="31">
        <f t="shared" si="97"/>
        <v>0</v>
      </c>
      <c r="L333" s="31">
        <f t="shared" si="97"/>
        <v>0</v>
      </c>
      <c r="M333" s="31">
        <f t="shared" si="97"/>
        <v>0</v>
      </c>
      <c r="N333" s="31">
        <f t="shared" si="97"/>
        <v>0</v>
      </c>
      <c r="O333" s="31">
        <f t="shared" si="97"/>
        <v>0</v>
      </c>
      <c r="P333" s="31">
        <f t="shared" si="97"/>
        <v>0</v>
      </c>
      <c r="Q333" s="57"/>
      <c r="R333" s="57"/>
    </row>
    <row r="334" spans="1:18" ht="15">
      <c r="A334" s="67" t="s">
        <v>46</v>
      </c>
      <c r="B334" s="69" t="s">
        <v>97</v>
      </c>
      <c r="C334" s="35"/>
      <c r="D334" s="19" t="s">
        <v>13</v>
      </c>
      <c r="E334" s="33">
        <f aca="true" t="shared" si="98" ref="E334:P334">SUM(E336:E345)</f>
        <v>66908.1</v>
      </c>
      <c r="F334" s="33">
        <f t="shared" si="98"/>
        <v>0</v>
      </c>
      <c r="G334" s="33">
        <f t="shared" si="98"/>
        <v>66908.1</v>
      </c>
      <c r="H334" s="33">
        <f t="shared" si="98"/>
        <v>0</v>
      </c>
      <c r="I334" s="33">
        <f t="shared" si="98"/>
        <v>0</v>
      </c>
      <c r="J334" s="33">
        <f t="shared" si="98"/>
        <v>0</v>
      </c>
      <c r="K334" s="33">
        <f t="shared" si="98"/>
        <v>0</v>
      </c>
      <c r="L334" s="33">
        <f t="shared" si="98"/>
        <v>0</v>
      </c>
      <c r="M334" s="33">
        <f t="shared" si="98"/>
        <v>0</v>
      </c>
      <c r="N334" s="33">
        <f t="shared" si="98"/>
        <v>0</v>
      </c>
      <c r="O334" s="33">
        <f t="shared" si="98"/>
        <v>150</v>
      </c>
      <c r="P334" s="33">
        <f t="shared" si="98"/>
        <v>0</v>
      </c>
      <c r="Q334" s="57" t="s">
        <v>16</v>
      </c>
      <c r="R334" s="57"/>
    </row>
    <row r="335" spans="1:18" ht="15">
      <c r="A335" s="67"/>
      <c r="B335" s="69"/>
      <c r="C335" s="35"/>
      <c r="D335" s="19" t="s">
        <v>177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57"/>
      <c r="R335" s="57"/>
    </row>
    <row r="336" spans="1:18" ht="15">
      <c r="A336" s="67"/>
      <c r="B336" s="69"/>
      <c r="C336" s="35"/>
      <c r="D336" s="19" t="s">
        <v>0</v>
      </c>
      <c r="E336" s="33">
        <f>G336+I336+K336+M336</f>
        <v>0</v>
      </c>
      <c r="F336" s="33">
        <f>H336+J336+L336+N336</f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57"/>
      <c r="R336" s="57"/>
    </row>
    <row r="337" spans="1:18" ht="15">
      <c r="A337" s="67"/>
      <c r="B337" s="69"/>
      <c r="C337" s="35"/>
      <c r="D337" s="19" t="s">
        <v>1</v>
      </c>
      <c r="E337" s="33">
        <f aca="true" t="shared" si="99" ref="E337:E345">G337+I337+K337+M337</f>
        <v>0</v>
      </c>
      <c r="F337" s="33">
        <f aca="true" t="shared" si="100" ref="F337:F345">H337+J337+L337+N337</f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57"/>
      <c r="R337" s="57"/>
    </row>
    <row r="338" spans="1:18" ht="15">
      <c r="A338" s="67"/>
      <c r="B338" s="69"/>
      <c r="C338" s="35"/>
      <c r="D338" s="19" t="s">
        <v>31</v>
      </c>
      <c r="E338" s="33">
        <f t="shared" si="99"/>
        <v>66908.1</v>
      </c>
      <c r="F338" s="33">
        <f t="shared" si="100"/>
        <v>0</v>
      </c>
      <c r="G338" s="33">
        <f>60000*1.115135</f>
        <v>66908.1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150</v>
      </c>
      <c r="P338" s="33">
        <v>0</v>
      </c>
      <c r="Q338" s="57"/>
      <c r="R338" s="57"/>
    </row>
    <row r="339" spans="1:18" ht="15">
      <c r="A339" s="67"/>
      <c r="B339" s="69"/>
      <c r="C339" s="35"/>
      <c r="D339" s="19" t="s">
        <v>32</v>
      </c>
      <c r="E339" s="33">
        <f t="shared" si="99"/>
        <v>0</v>
      </c>
      <c r="F339" s="33">
        <f t="shared" si="100"/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57"/>
      <c r="R339" s="57"/>
    </row>
    <row r="340" spans="1:18" ht="15">
      <c r="A340" s="67"/>
      <c r="B340" s="69"/>
      <c r="C340" s="35"/>
      <c r="D340" s="19" t="s">
        <v>33</v>
      </c>
      <c r="E340" s="33">
        <f t="shared" si="99"/>
        <v>0</v>
      </c>
      <c r="F340" s="33">
        <f t="shared" si="100"/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57"/>
      <c r="R340" s="57"/>
    </row>
    <row r="341" spans="1:18" ht="15">
      <c r="A341" s="67"/>
      <c r="B341" s="69"/>
      <c r="C341" s="35"/>
      <c r="D341" s="19" t="s">
        <v>36</v>
      </c>
      <c r="E341" s="33">
        <f t="shared" si="99"/>
        <v>0</v>
      </c>
      <c r="F341" s="33">
        <f t="shared" si="100"/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57"/>
      <c r="R341" s="57"/>
    </row>
    <row r="342" spans="1:18" ht="15">
      <c r="A342" s="67"/>
      <c r="B342" s="69"/>
      <c r="C342" s="35"/>
      <c r="D342" s="19" t="s">
        <v>37</v>
      </c>
      <c r="E342" s="33">
        <f t="shared" si="99"/>
        <v>0</v>
      </c>
      <c r="F342" s="33">
        <f t="shared" si="100"/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57"/>
      <c r="R342" s="57"/>
    </row>
    <row r="343" spans="1:18" ht="15">
      <c r="A343" s="67"/>
      <c r="B343" s="69"/>
      <c r="C343" s="35"/>
      <c r="D343" s="19" t="s">
        <v>38</v>
      </c>
      <c r="E343" s="33">
        <f t="shared" si="99"/>
        <v>0</v>
      </c>
      <c r="F343" s="33">
        <f t="shared" si="100"/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57"/>
      <c r="R343" s="57"/>
    </row>
    <row r="344" spans="1:18" ht="15">
      <c r="A344" s="67"/>
      <c r="B344" s="69"/>
      <c r="C344" s="35"/>
      <c r="D344" s="19" t="s">
        <v>39</v>
      </c>
      <c r="E344" s="33">
        <f t="shared" si="99"/>
        <v>0</v>
      </c>
      <c r="F344" s="33">
        <f t="shared" si="100"/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57"/>
      <c r="R344" s="57"/>
    </row>
    <row r="345" spans="1:18" ht="15">
      <c r="A345" s="67"/>
      <c r="B345" s="69"/>
      <c r="C345" s="35"/>
      <c r="D345" s="19" t="s">
        <v>40</v>
      </c>
      <c r="E345" s="33">
        <f t="shared" si="99"/>
        <v>0</v>
      </c>
      <c r="F345" s="33">
        <f t="shared" si="100"/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57"/>
      <c r="R345" s="57"/>
    </row>
    <row r="346" spans="1:18" ht="15">
      <c r="A346" s="67" t="s">
        <v>47</v>
      </c>
      <c r="B346" s="69" t="s">
        <v>124</v>
      </c>
      <c r="C346" s="35"/>
      <c r="D346" s="19" t="s">
        <v>13</v>
      </c>
      <c r="E346" s="33">
        <f aca="true" t="shared" si="101" ref="E346:P346">SUM(E348:E357)</f>
        <v>99293.84000000001</v>
      </c>
      <c r="F346" s="33">
        <f t="shared" si="101"/>
        <v>0</v>
      </c>
      <c r="G346" s="33">
        <f t="shared" si="101"/>
        <v>99293.84000000001</v>
      </c>
      <c r="H346" s="33">
        <f t="shared" si="101"/>
        <v>0</v>
      </c>
      <c r="I346" s="33">
        <f t="shared" si="101"/>
        <v>0</v>
      </c>
      <c r="J346" s="33">
        <f t="shared" si="101"/>
        <v>0</v>
      </c>
      <c r="K346" s="33">
        <f t="shared" si="101"/>
        <v>0</v>
      </c>
      <c r="L346" s="33">
        <f t="shared" si="101"/>
        <v>0</v>
      </c>
      <c r="M346" s="33">
        <f t="shared" si="101"/>
        <v>0</v>
      </c>
      <c r="N346" s="33">
        <f t="shared" si="101"/>
        <v>0</v>
      </c>
      <c r="O346" s="33">
        <f t="shared" si="101"/>
        <v>200</v>
      </c>
      <c r="P346" s="33">
        <f t="shared" si="101"/>
        <v>0</v>
      </c>
      <c r="Q346" s="57" t="s">
        <v>16</v>
      </c>
      <c r="R346" s="57"/>
    </row>
    <row r="347" spans="1:18" ht="15">
      <c r="A347" s="67"/>
      <c r="B347" s="69"/>
      <c r="C347" s="35"/>
      <c r="D347" s="19" t="s">
        <v>177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57"/>
      <c r="R347" s="57"/>
    </row>
    <row r="348" spans="1:18" ht="15">
      <c r="A348" s="67"/>
      <c r="B348" s="69"/>
      <c r="C348" s="35"/>
      <c r="D348" s="19" t="s">
        <v>0</v>
      </c>
      <c r="E348" s="33">
        <f>G348+I348+K348+M348</f>
        <v>0</v>
      </c>
      <c r="F348" s="33">
        <f>H348+J348+L348+N348</f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57"/>
      <c r="R348" s="57"/>
    </row>
    <row r="349" spans="1:18" ht="15">
      <c r="A349" s="67"/>
      <c r="B349" s="69"/>
      <c r="C349" s="35"/>
      <c r="D349" s="19" t="s">
        <v>1</v>
      </c>
      <c r="E349" s="33">
        <f aca="true" t="shared" si="102" ref="E349:E357">G349+I349+K349+M349</f>
        <v>0</v>
      </c>
      <c r="F349" s="33">
        <f aca="true" t="shared" si="103" ref="F349:F357">H349+J349+L349+N349</f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57"/>
      <c r="R349" s="57"/>
    </row>
    <row r="350" spans="1:18" ht="15">
      <c r="A350" s="67"/>
      <c r="B350" s="69"/>
      <c r="C350" s="35"/>
      <c r="D350" s="19" t="s">
        <v>31</v>
      </c>
      <c r="E350" s="33">
        <f t="shared" si="102"/>
        <v>0</v>
      </c>
      <c r="F350" s="33">
        <f t="shared" si="103"/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57"/>
      <c r="R350" s="57"/>
    </row>
    <row r="351" spans="1:18" ht="15">
      <c r="A351" s="67"/>
      <c r="B351" s="69"/>
      <c r="C351" s="35"/>
      <c r="D351" s="19" t="s">
        <v>32</v>
      </c>
      <c r="E351" s="33">
        <f t="shared" si="102"/>
        <v>0</v>
      </c>
      <c r="F351" s="33">
        <f t="shared" si="103"/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57"/>
      <c r="R351" s="57"/>
    </row>
    <row r="352" spans="1:18" ht="15">
      <c r="A352" s="67"/>
      <c r="B352" s="69"/>
      <c r="C352" s="35"/>
      <c r="D352" s="19" t="s">
        <v>33</v>
      </c>
      <c r="E352" s="33">
        <f t="shared" si="102"/>
        <v>99293.84000000001</v>
      </c>
      <c r="F352" s="33">
        <f t="shared" si="103"/>
        <v>0</v>
      </c>
      <c r="G352" s="33">
        <f>80000*1.241173</f>
        <v>99293.84000000001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200</v>
      </c>
      <c r="P352" s="33">
        <v>0</v>
      </c>
      <c r="Q352" s="57"/>
      <c r="R352" s="57"/>
    </row>
    <row r="353" spans="1:18" ht="15">
      <c r="A353" s="67"/>
      <c r="B353" s="69"/>
      <c r="C353" s="35"/>
      <c r="D353" s="19" t="s">
        <v>36</v>
      </c>
      <c r="E353" s="33">
        <f t="shared" si="102"/>
        <v>0</v>
      </c>
      <c r="F353" s="33">
        <f t="shared" si="103"/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57"/>
      <c r="R353" s="57"/>
    </row>
    <row r="354" spans="1:18" ht="15">
      <c r="A354" s="67"/>
      <c r="B354" s="69"/>
      <c r="C354" s="35"/>
      <c r="D354" s="19" t="s">
        <v>37</v>
      </c>
      <c r="E354" s="33">
        <f t="shared" si="102"/>
        <v>0</v>
      </c>
      <c r="F354" s="33">
        <f t="shared" si="103"/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57"/>
      <c r="R354" s="57"/>
    </row>
    <row r="355" spans="1:18" ht="15">
      <c r="A355" s="67"/>
      <c r="B355" s="69"/>
      <c r="C355" s="35"/>
      <c r="D355" s="19" t="s">
        <v>38</v>
      </c>
      <c r="E355" s="33">
        <f t="shared" si="102"/>
        <v>0</v>
      </c>
      <c r="F355" s="33">
        <f t="shared" si="103"/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57"/>
      <c r="R355" s="57"/>
    </row>
    <row r="356" spans="1:18" ht="15">
      <c r="A356" s="67"/>
      <c r="B356" s="69"/>
      <c r="C356" s="35"/>
      <c r="D356" s="19" t="s">
        <v>39</v>
      </c>
      <c r="E356" s="33">
        <f t="shared" si="102"/>
        <v>0</v>
      </c>
      <c r="F356" s="33">
        <f t="shared" si="103"/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57"/>
      <c r="R356" s="57"/>
    </row>
    <row r="357" spans="1:18" ht="15">
      <c r="A357" s="67"/>
      <c r="B357" s="69"/>
      <c r="C357" s="35"/>
      <c r="D357" s="19" t="s">
        <v>40</v>
      </c>
      <c r="E357" s="33">
        <f t="shared" si="102"/>
        <v>0</v>
      </c>
      <c r="F357" s="33">
        <f t="shared" si="103"/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57"/>
      <c r="R357" s="57"/>
    </row>
    <row r="358" spans="1:18" ht="15">
      <c r="A358" s="67" t="s">
        <v>48</v>
      </c>
      <c r="B358" s="69" t="s">
        <v>98</v>
      </c>
      <c r="C358" s="35"/>
      <c r="D358" s="19" t="s">
        <v>13</v>
      </c>
      <c r="E358" s="33">
        <f aca="true" t="shared" si="104" ref="E358:P358">SUM(E360:E369)</f>
        <v>70588.01999999999</v>
      </c>
      <c r="F358" s="33">
        <f t="shared" si="104"/>
        <v>0</v>
      </c>
      <c r="G358" s="33">
        <f t="shared" si="104"/>
        <v>70588.01999999999</v>
      </c>
      <c r="H358" s="33">
        <f t="shared" si="104"/>
        <v>0</v>
      </c>
      <c r="I358" s="33">
        <f t="shared" si="104"/>
        <v>0</v>
      </c>
      <c r="J358" s="33">
        <f t="shared" si="104"/>
        <v>0</v>
      </c>
      <c r="K358" s="33">
        <f t="shared" si="104"/>
        <v>0</v>
      </c>
      <c r="L358" s="33">
        <f t="shared" si="104"/>
        <v>0</v>
      </c>
      <c r="M358" s="33">
        <f t="shared" si="104"/>
        <v>0</v>
      </c>
      <c r="N358" s="33">
        <f t="shared" si="104"/>
        <v>0</v>
      </c>
      <c r="O358" s="33">
        <f t="shared" si="104"/>
        <v>150</v>
      </c>
      <c r="P358" s="33">
        <f t="shared" si="104"/>
        <v>0</v>
      </c>
      <c r="Q358" s="57" t="s">
        <v>16</v>
      </c>
      <c r="R358" s="57"/>
    </row>
    <row r="359" spans="1:18" ht="15">
      <c r="A359" s="67"/>
      <c r="B359" s="69"/>
      <c r="C359" s="35"/>
      <c r="D359" s="19" t="s">
        <v>177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57"/>
      <c r="R359" s="57"/>
    </row>
    <row r="360" spans="1:18" ht="15">
      <c r="A360" s="67"/>
      <c r="B360" s="69"/>
      <c r="C360" s="35"/>
      <c r="D360" s="19" t="s">
        <v>0</v>
      </c>
      <c r="E360" s="33">
        <f>G360+I360+K360+M360</f>
        <v>0</v>
      </c>
      <c r="F360" s="33">
        <f>H360+J360+L360+N360</f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57"/>
      <c r="R360" s="57"/>
    </row>
    <row r="361" spans="1:18" ht="15">
      <c r="A361" s="67"/>
      <c r="B361" s="69"/>
      <c r="C361" s="35"/>
      <c r="D361" s="19" t="s">
        <v>1</v>
      </c>
      <c r="E361" s="33">
        <f aca="true" t="shared" si="105" ref="E361:E369">G361+I361+K361+M361</f>
        <v>0</v>
      </c>
      <c r="F361" s="33">
        <f aca="true" t="shared" si="106" ref="F361:F369">H361+J361+L361+N361</f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57"/>
      <c r="R361" s="57"/>
    </row>
    <row r="362" spans="1:18" ht="15">
      <c r="A362" s="67"/>
      <c r="B362" s="69"/>
      <c r="C362" s="35"/>
      <c r="D362" s="19" t="s">
        <v>31</v>
      </c>
      <c r="E362" s="33">
        <v>0</v>
      </c>
      <c r="F362" s="33">
        <f t="shared" si="106"/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57"/>
      <c r="R362" s="57"/>
    </row>
    <row r="363" spans="1:18" ht="15">
      <c r="A363" s="67"/>
      <c r="B363" s="69"/>
      <c r="C363" s="35"/>
      <c r="D363" s="19" t="s">
        <v>32</v>
      </c>
      <c r="E363" s="33">
        <f t="shared" si="105"/>
        <v>70588.01999999999</v>
      </c>
      <c r="F363" s="33">
        <f t="shared" si="106"/>
        <v>0</v>
      </c>
      <c r="G363" s="33">
        <f>60000*1.176467</f>
        <v>70588.01999999999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150</v>
      </c>
      <c r="P363" s="33">
        <v>0</v>
      </c>
      <c r="Q363" s="57"/>
      <c r="R363" s="57"/>
    </row>
    <row r="364" spans="1:18" ht="15">
      <c r="A364" s="67"/>
      <c r="B364" s="69"/>
      <c r="C364" s="35"/>
      <c r="D364" s="19" t="s">
        <v>33</v>
      </c>
      <c r="E364" s="33">
        <f t="shared" si="105"/>
        <v>0</v>
      </c>
      <c r="F364" s="33">
        <f t="shared" si="106"/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57"/>
      <c r="R364" s="57"/>
    </row>
    <row r="365" spans="1:18" ht="15">
      <c r="A365" s="67"/>
      <c r="B365" s="69"/>
      <c r="C365" s="35"/>
      <c r="D365" s="19" t="s">
        <v>36</v>
      </c>
      <c r="E365" s="33">
        <f t="shared" si="105"/>
        <v>0</v>
      </c>
      <c r="F365" s="33">
        <f t="shared" si="106"/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57"/>
      <c r="R365" s="57"/>
    </row>
    <row r="366" spans="1:18" ht="15">
      <c r="A366" s="67"/>
      <c r="B366" s="69"/>
      <c r="C366" s="35"/>
      <c r="D366" s="19" t="s">
        <v>37</v>
      </c>
      <c r="E366" s="33">
        <f t="shared" si="105"/>
        <v>0</v>
      </c>
      <c r="F366" s="33">
        <f t="shared" si="106"/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57"/>
      <c r="R366" s="57"/>
    </row>
    <row r="367" spans="1:18" ht="15">
      <c r="A367" s="67"/>
      <c r="B367" s="69"/>
      <c r="C367" s="35"/>
      <c r="D367" s="19" t="s">
        <v>38</v>
      </c>
      <c r="E367" s="33">
        <f t="shared" si="105"/>
        <v>0</v>
      </c>
      <c r="F367" s="33">
        <f t="shared" si="106"/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57"/>
      <c r="R367" s="57"/>
    </row>
    <row r="368" spans="1:18" ht="15">
      <c r="A368" s="67"/>
      <c r="B368" s="69"/>
      <c r="C368" s="35"/>
      <c r="D368" s="19" t="s">
        <v>39</v>
      </c>
      <c r="E368" s="33">
        <f t="shared" si="105"/>
        <v>0</v>
      </c>
      <c r="F368" s="33">
        <f t="shared" si="106"/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57"/>
      <c r="R368" s="57"/>
    </row>
    <row r="369" spans="1:18" ht="15">
      <c r="A369" s="67"/>
      <c r="B369" s="69"/>
      <c r="C369" s="35"/>
      <c r="D369" s="19" t="s">
        <v>40</v>
      </c>
      <c r="E369" s="33">
        <f t="shared" si="105"/>
        <v>0</v>
      </c>
      <c r="F369" s="33">
        <f t="shared" si="106"/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57"/>
      <c r="R369" s="57"/>
    </row>
    <row r="370" spans="1:18" ht="15" customHeight="1">
      <c r="A370" s="67" t="s">
        <v>49</v>
      </c>
      <c r="B370" s="69" t="s">
        <v>99</v>
      </c>
      <c r="C370" s="35"/>
      <c r="D370" s="19" t="s">
        <v>13</v>
      </c>
      <c r="E370" s="33">
        <f aca="true" t="shared" si="107" ref="E370:P370">SUM(E372:E381)</f>
        <v>104754.95999999999</v>
      </c>
      <c r="F370" s="33">
        <f t="shared" si="107"/>
        <v>0</v>
      </c>
      <c r="G370" s="33">
        <f t="shared" si="107"/>
        <v>104754.95999999999</v>
      </c>
      <c r="H370" s="33">
        <f t="shared" si="107"/>
        <v>0</v>
      </c>
      <c r="I370" s="33">
        <f t="shared" si="107"/>
        <v>0</v>
      </c>
      <c r="J370" s="33">
        <f t="shared" si="107"/>
        <v>0</v>
      </c>
      <c r="K370" s="33">
        <f t="shared" si="107"/>
        <v>0</v>
      </c>
      <c r="L370" s="33">
        <f t="shared" si="107"/>
        <v>0</v>
      </c>
      <c r="M370" s="33">
        <f t="shared" si="107"/>
        <v>0</v>
      </c>
      <c r="N370" s="33">
        <f t="shared" si="107"/>
        <v>0</v>
      </c>
      <c r="O370" s="33">
        <f t="shared" si="107"/>
        <v>200</v>
      </c>
      <c r="P370" s="33">
        <f t="shared" si="107"/>
        <v>0</v>
      </c>
      <c r="Q370" s="57" t="s">
        <v>16</v>
      </c>
      <c r="R370" s="57"/>
    </row>
    <row r="371" spans="1:18" ht="15" customHeight="1">
      <c r="A371" s="67"/>
      <c r="B371" s="69"/>
      <c r="C371" s="35"/>
      <c r="D371" s="19" t="s">
        <v>177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57"/>
      <c r="R371" s="57"/>
    </row>
    <row r="372" spans="1:18" ht="15">
      <c r="A372" s="67"/>
      <c r="B372" s="69"/>
      <c r="C372" s="35"/>
      <c r="D372" s="19" t="s">
        <v>0</v>
      </c>
      <c r="E372" s="33">
        <f>G372+I372+K372+M372</f>
        <v>0</v>
      </c>
      <c r="F372" s="33">
        <f>H372+J372+L372+N372</f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57"/>
      <c r="R372" s="57"/>
    </row>
    <row r="373" spans="1:18" ht="15">
      <c r="A373" s="67"/>
      <c r="B373" s="69"/>
      <c r="C373" s="35"/>
      <c r="D373" s="19" t="s">
        <v>1</v>
      </c>
      <c r="E373" s="33">
        <f aca="true" t="shared" si="108" ref="E373:E381">G373+I373+K373+M373</f>
        <v>0</v>
      </c>
      <c r="F373" s="33">
        <f aca="true" t="shared" si="109" ref="F373:F381">H373+J373+L373+N373</f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57"/>
      <c r="R373" s="57"/>
    </row>
    <row r="374" spans="1:18" ht="15">
      <c r="A374" s="67"/>
      <c r="B374" s="69"/>
      <c r="C374" s="35"/>
      <c r="D374" s="19" t="s">
        <v>31</v>
      </c>
      <c r="E374" s="33">
        <f t="shared" si="108"/>
        <v>0</v>
      </c>
      <c r="F374" s="33">
        <f t="shared" si="109"/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57"/>
      <c r="R374" s="57"/>
    </row>
    <row r="375" spans="1:18" ht="15">
      <c r="A375" s="67"/>
      <c r="B375" s="69"/>
      <c r="C375" s="35"/>
      <c r="D375" s="19" t="s">
        <v>32</v>
      </c>
      <c r="E375" s="33">
        <v>0</v>
      </c>
      <c r="F375" s="33">
        <f t="shared" si="109"/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57"/>
      <c r="R375" s="57"/>
    </row>
    <row r="376" spans="1:18" ht="15">
      <c r="A376" s="67"/>
      <c r="B376" s="69"/>
      <c r="C376" s="35"/>
      <c r="D376" s="19" t="s">
        <v>33</v>
      </c>
      <c r="E376" s="33">
        <f t="shared" si="108"/>
        <v>0</v>
      </c>
      <c r="F376" s="33">
        <f t="shared" si="109"/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57"/>
      <c r="R376" s="57"/>
    </row>
    <row r="377" spans="1:18" ht="15">
      <c r="A377" s="67"/>
      <c r="B377" s="69"/>
      <c r="C377" s="35"/>
      <c r="D377" s="19" t="s">
        <v>36</v>
      </c>
      <c r="E377" s="33">
        <f t="shared" si="108"/>
        <v>104754.95999999999</v>
      </c>
      <c r="F377" s="33">
        <f t="shared" si="109"/>
        <v>0</v>
      </c>
      <c r="G377" s="33">
        <f>80000*1.309437</f>
        <v>104754.95999999999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200</v>
      </c>
      <c r="P377" s="33">
        <v>0</v>
      </c>
      <c r="Q377" s="57"/>
      <c r="R377" s="57"/>
    </row>
    <row r="378" spans="1:18" ht="15">
      <c r="A378" s="67"/>
      <c r="B378" s="69"/>
      <c r="C378" s="35"/>
      <c r="D378" s="19" t="s">
        <v>37</v>
      </c>
      <c r="E378" s="33">
        <f t="shared" si="108"/>
        <v>0</v>
      </c>
      <c r="F378" s="33">
        <f t="shared" si="109"/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57"/>
      <c r="R378" s="57"/>
    </row>
    <row r="379" spans="1:18" ht="15">
      <c r="A379" s="67"/>
      <c r="B379" s="69"/>
      <c r="C379" s="35"/>
      <c r="D379" s="19" t="s">
        <v>38</v>
      </c>
      <c r="E379" s="33">
        <f t="shared" si="108"/>
        <v>0</v>
      </c>
      <c r="F379" s="33">
        <f t="shared" si="109"/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57"/>
      <c r="R379" s="57"/>
    </row>
    <row r="380" spans="1:18" ht="15">
      <c r="A380" s="67"/>
      <c r="B380" s="69"/>
      <c r="C380" s="35"/>
      <c r="D380" s="19" t="s">
        <v>39</v>
      </c>
      <c r="E380" s="33">
        <f t="shared" si="108"/>
        <v>0</v>
      </c>
      <c r="F380" s="33">
        <f t="shared" si="109"/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57"/>
      <c r="R380" s="57"/>
    </row>
    <row r="381" spans="1:18" ht="15">
      <c r="A381" s="67"/>
      <c r="B381" s="69"/>
      <c r="C381" s="35"/>
      <c r="D381" s="19" t="s">
        <v>40</v>
      </c>
      <c r="E381" s="33">
        <f t="shared" si="108"/>
        <v>0</v>
      </c>
      <c r="F381" s="33">
        <f t="shared" si="109"/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57"/>
      <c r="R381" s="57"/>
    </row>
    <row r="382" spans="1:18" ht="15" customHeight="1">
      <c r="A382" s="67" t="s">
        <v>50</v>
      </c>
      <c r="B382" s="69" t="s">
        <v>141</v>
      </c>
      <c r="C382" s="35"/>
      <c r="D382" s="19" t="s">
        <v>13</v>
      </c>
      <c r="E382" s="33">
        <f aca="true" t="shared" si="110" ref="E382:P382">SUM(E384:E393)</f>
        <v>145743.7</v>
      </c>
      <c r="F382" s="33">
        <f t="shared" si="110"/>
        <v>0</v>
      </c>
      <c r="G382" s="33">
        <f t="shared" si="110"/>
        <v>145743.7</v>
      </c>
      <c r="H382" s="33">
        <f t="shared" si="110"/>
        <v>0</v>
      </c>
      <c r="I382" s="33">
        <f t="shared" si="110"/>
        <v>0</v>
      </c>
      <c r="J382" s="33">
        <f t="shared" si="110"/>
        <v>0</v>
      </c>
      <c r="K382" s="33">
        <f t="shared" si="110"/>
        <v>0</v>
      </c>
      <c r="L382" s="33">
        <f t="shared" si="110"/>
        <v>0</v>
      </c>
      <c r="M382" s="33">
        <f t="shared" si="110"/>
        <v>0</v>
      </c>
      <c r="N382" s="33">
        <f t="shared" si="110"/>
        <v>0</v>
      </c>
      <c r="O382" s="33">
        <f t="shared" si="110"/>
        <v>250</v>
      </c>
      <c r="P382" s="33">
        <f t="shared" si="110"/>
        <v>0</v>
      </c>
      <c r="Q382" s="57" t="s">
        <v>16</v>
      </c>
      <c r="R382" s="57"/>
    </row>
    <row r="383" spans="1:18" ht="15" customHeight="1">
      <c r="A383" s="67"/>
      <c r="B383" s="69"/>
      <c r="C383" s="35"/>
      <c r="D383" s="19" t="s">
        <v>177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57"/>
      <c r="R383" s="57"/>
    </row>
    <row r="384" spans="1:18" ht="15">
      <c r="A384" s="67"/>
      <c r="B384" s="69"/>
      <c r="C384" s="35"/>
      <c r="D384" s="19" t="s">
        <v>0</v>
      </c>
      <c r="E384" s="33">
        <f>G384+I384+K384+M384</f>
        <v>0</v>
      </c>
      <c r="F384" s="33">
        <f>H384+J384+L384+N384</f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57"/>
      <c r="R384" s="57"/>
    </row>
    <row r="385" spans="1:18" ht="15">
      <c r="A385" s="67"/>
      <c r="B385" s="69"/>
      <c r="C385" s="35"/>
      <c r="D385" s="19" t="s">
        <v>1</v>
      </c>
      <c r="E385" s="33">
        <f aca="true" t="shared" si="111" ref="E385:E393">G385+I385+K385+M385</f>
        <v>0</v>
      </c>
      <c r="F385" s="33">
        <f aca="true" t="shared" si="112" ref="F385:F393">H385+J385+L385+N385</f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57"/>
      <c r="R385" s="57"/>
    </row>
    <row r="386" spans="1:18" ht="15">
      <c r="A386" s="67"/>
      <c r="B386" s="69"/>
      <c r="C386" s="35"/>
      <c r="D386" s="19" t="s">
        <v>31</v>
      </c>
      <c r="E386" s="33">
        <f t="shared" si="111"/>
        <v>0</v>
      </c>
      <c r="F386" s="33">
        <f t="shared" si="112"/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57"/>
      <c r="R386" s="57"/>
    </row>
    <row r="387" spans="1:18" ht="15">
      <c r="A387" s="67"/>
      <c r="B387" s="69"/>
      <c r="C387" s="35"/>
      <c r="D387" s="19" t="s">
        <v>32</v>
      </c>
      <c r="E387" s="33">
        <f t="shared" si="111"/>
        <v>0</v>
      </c>
      <c r="F387" s="33">
        <f t="shared" si="112"/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57"/>
      <c r="R387" s="57"/>
    </row>
    <row r="388" spans="1:18" ht="15">
      <c r="A388" s="67"/>
      <c r="B388" s="69"/>
      <c r="C388" s="35"/>
      <c r="D388" s="19" t="s">
        <v>33</v>
      </c>
      <c r="E388" s="33">
        <f t="shared" si="111"/>
        <v>0</v>
      </c>
      <c r="F388" s="33">
        <f t="shared" si="112"/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57"/>
      <c r="R388" s="57"/>
    </row>
    <row r="389" spans="1:18" ht="15">
      <c r="A389" s="67"/>
      <c r="B389" s="69"/>
      <c r="C389" s="35"/>
      <c r="D389" s="19" t="s">
        <v>36</v>
      </c>
      <c r="E389" s="33">
        <f t="shared" si="111"/>
        <v>0</v>
      </c>
      <c r="F389" s="33">
        <f t="shared" si="112"/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57"/>
      <c r="R389" s="57"/>
    </row>
    <row r="390" spans="1:18" ht="15">
      <c r="A390" s="67"/>
      <c r="B390" s="69"/>
      <c r="C390" s="35"/>
      <c r="D390" s="19" t="s">
        <v>37</v>
      </c>
      <c r="E390" s="33">
        <f t="shared" si="111"/>
        <v>0</v>
      </c>
      <c r="F390" s="33">
        <f t="shared" si="112"/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57"/>
      <c r="R390" s="57"/>
    </row>
    <row r="391" spans="1:18" ht="15">
      <c r="A391" s="67"/>
      <c r="B391" s="69"/>
      <c r="C391" s="35"/>
      <c r="D391" s="19" t="s">
        <v>38</v>
      </c>
      <c r="E391" s="33">
        <f t="shared" si="111"/>
        <v>145743.7</v>
      </c>
      <c r="F391" s="33">
        <f t="shared" si="112"/>
        <v>0</v>
      </c>
      <c r="G391" s="33">
        <f>100000*1.457437</f>
        <v>145743.7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250</v>
      </c>
      <c r="P391" s="33">
        <v>0</v>
      </c>
      <c r="Q391" s="57"/>
      <c r="R391" s="57"/>
    </row>
    <row r="392" spans="1:18" ht="15">
      <c r="A392" s="67"/>
      <c r="B392" s="69"/>
      <c r="C392" s="35"/>
      <c r="D392" s="19" t="s">
        <v>39</v>
      </c>
      <c r="E392" s="33">
        <f t="shared" si="111"/>
        <v>0</v>
      </c>
      <c r="F392" s="33">
        <f t="shared" si="112"/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57"/>
      <c r="R392" s="57"/>
    </row>
    <row r="393" spans="1:18" ht="15">
      <c r="A393" s="67"/>
      <c r="B393" s="69"/>
      <c r="C393" s="35"/>
      <c r="D393" s="19" t="s">
        <v>40</v>
      </c>
      <c r="E393" s="33">
        <f t="shared" si="111"/>
        <v>0</v>
      </c>
      <c r="F393" s="33">
        <f t="shared" si="112"/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57"/>
      <c r="R393" s="57"/>
    </row>
    <row r="394" spans="1:18" ht="15">
      <c r="A394" s="67" t="s">
        <v>51</v>
      </c>
      <c r="B394" s="69" t="s">
        <v>100</v>
      </c>
      <c r="C394" s="35"/>
      <c r="D394" s="19" t="s">
        <v>13</v>
      </c>
      <c r="E394" s="33">
        <f aca="true" t="shared" si="113" ref="E394:P394">SUM(E396:E405)</f>
        <v>369023.04</v>
      </c>
      <c r="F394" s="33">
        <f t="shared" si="113"/>
        <v>0</v>
      </c>
      <c r="G394" s="33">
        <f t="shared" si="113"/>
        <v>369023.04</v>
      </c>
      <c r="H394" s="33">
        <f t="shared" si="113"/>
        <v>0</v>
      </c>
      <c r="I394" s="33">
        <f t="shared" si="113"/>
        <v>0</v>
      </c>
      <c r="J394" s="33">
        <f t="shared" si="113"/>
        <v>0</v>
      </c>
      <c r="K394" s="33">
        <f t="shared" si="113"/>
        <v>0</v>
      </c>
      <c r="L394" s="33">
        <f t="shared" si="113"/>
        <v>0</v>
      </c>
      <c r="M394" s="33">
        <f t="shared" si="113"/>
        <v>0</v>
      </c>
      <c r="N394" s="33">
        <f t="shared" si="113"/>
        <v>0</v>
      </c>
      <c r="O394" s="33">
        <f t="shared" si="113"/>
        <v>600</v>
      </c>
      <c r="P394" s="33">
        <f t="shared" si="113"/>
        <v>0</v>
      </c>
      <c r="Q394" s="57" t="s">
        <v>16</v>
      </c>
      <c r="R394" s="57"/>
    </row>
    <row r="395" spans="1:18" ht="15">
      <c r="A395" s="67"/>
      <c r="B395" s="69"/>
      <c r="C395" s="35"/>
      <c r="D395" s="19" t="s">
        <v>177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57"/>
      <c r="R395" s="57"/>
    </row>
    <row r="396" spans="1:18" ht="15">
      <c r="A396" s="67"/>
      <c r="B396" s="69"/>
      <c r="C396" s="35"/>
      <c r="D396" s="19" t="s">
        <v>0</v>
      </c>
      <c r="E396" s="33">
        <f>G396+I396+K396+M396</f>
        <v>0</v>
      </c>
      <c r="F396" s="33">
        <f>H396+J396+L396+N396</f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57"/>
      <c r="R396" s="57"/>
    </row>
    <row r="397" spans="1:18" ht="15">
      <c r="A397" s="67"/>
      <c r="B397" s="69"/>
      <c r="C397" s="35"/>
      <c r="D397" s="19" t="s">
        <v>1</v>
      </c>
      <c r="E397" s="33">
        <f aca="true" t="shared" si="114" ref="E397:E405">G397+I397+K397+M397</f>
        <v>0</v>
      </c>
      <c r="F397" s="33">
        <f aca="true" t="shared" si="115" ref="F397:F405">H397+J397+L397+N397</f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57"/>
      <c r="R397" s="57"/>
    </row>
    <row r="398" spans="1:18" ht="15">
      <c r="A398" s="67"/>
      <c r="B398" s="69"/>
      <c r="C398" s="35"/>
      <c r="D398" s="19" t="s">
        <v>31</v>
      </c>
      <c r="E398" s="33">
        <f t="shared" si="114"/>
        <v>0</v>
      </c>
      <c r="F398" s="33">
        <f t="shared" si="115"/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57"/>
      <c r="R398" s="57"/>
    </row>
    <row r="399" spans="1:18" ht="15">
      <c r="A399" s="67"/>
      <c r="B399" s="69"/>
      <c r="C399" s="35"/>
      <c r="D399" s="19" t="s">
        <v>32</v>
      </c>
      <c r="E399" s="33">
        <f t="shared" si="114"/>
        <v>0</v>
      </c>
      <c r="F399" s="33">
        <f t="shared" si="115"/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57"/>
      <c r="R399" s="57"/>
    </row>
    <row r="400" spans="1:18" ht="15">
      <c r="A400" s="67"/>
      <c r="B400" s="69"/>
      <c r="C400" s="35"/>
      <c r="D400" s="19" t="s">
        <v>33</v>
      </c>
      <c r="E400" s="33">
        <f t="shared" si="114"/>
        <v>0</v>
      </c>
      <c r="F400" s="33">
        <f t="shared" si="115"/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57"/>
      <c r="R400" s="57"/>
    </row>
    <row r="401" spans="1:18" ht="15">
      <c r="A401" s="67"/>
      <c r="B401" s="69"/>
      <c r="C401" s="35"/>
      <c r="D401" s="19" t="s">
        <v>36</v>
      </c>
      <c r="E401" s="33">
        <f t="shared" si="114"/>
        <v>0</v>
      </c>
      <c r="F401" s="33">
        <f t="shared" si="115"/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57"/>
      <c r="R401" s="57"/>
    </row>
    <row r="402" spans="1:18" ht="15">
      <c r="A402" s="67"/>
      <c r="B402" s="69"/>
      <c r="C402" s="35"/>
      <c r="D402" s="19" t="s">
        <v>37</v>
      </c>
      <c r="E402" s="33">
        <f t="shared" si="114"/>
        <v>0</v>
      </c>
      <c r="F402" s="33">
        <f t="shared" si="115"/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57"/>
      <c r="R402" s="57"/>
    </row>
    <row r="403" spans="1:18" ht="15">
      <c r="A403" s="67"/>
      <c r="B403" s="69"/>
      <c r="C403" s="35"/>
      <c r="D403" s="19" t="s">
        <v>38</v>
      </c>
      <c r="E403" s="33">
        <f t="shared" si="114"/>
        <v>0</v>
      </c>
      <c r="F403" s="33">
        <f t="shared" si="115"/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57"/>
      <c r="R403" s="57"/>
    </row>
    <row r="404" spans="1:18" ht="15">
      <c r="A404" s="67"/>
      <c r="B404" s="69"/>
      <c r="C404" s="35"/>
      <c r="D404" s="19" t="s">
        <v>39</v>
      </c>
      <c r="E404" s="33">
        <f t="shared" si="114"/>
        <v>184511.52</v>
      </c>
      <c r="F404" s="33">
        <f t="shared" si="115"/>
        <v>0</v>
      </c>
      <c r="G404" s="33">
        <f>120000*1.537596</f>
        <v>184511.52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600</v>
      </c>
      <c r="P404" s="33">
        <v>0</v>
      </c>
      <c r="Q404" s="57"/>
      <c r="R404" s="57"/>
    </row>
    <row r="405" spans="1:18" ht="15">
      <c r="A405" s="67"/>
      <c r="B405" s="69"/>
      <c r="C405" s="35"/>
      <c r="D405" s="19" t="s">
        <v>40</v>
      </c>
      <c r="E405" s="33">
        <f t="shared" si="114"/>
        <v>184511.52</v>
      </c>
      <c r="F405" s="33">
        <f t="shared" si="115"/>
        <v>0</v>
      </c>
      <c r="G405" s="33">
        <f>120000*1.537596</f>
        <v>184511.52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57"/>
      <c r="R405" s="57"/>
    </row>
    <row r="406" spans="1:18" s="29" customFormat="1" ht="14.25">
      <c r="A406" s="71" t="s">
        <v>52</v>
      </c>
      <c r="B406" s="39" t="s">
        <v>187</v>
      </c>
      <c r="C406" s="30"/>
      <c r="D406" s="27" t="s">
        <v>13</v>
      </c>
      <c r="E406" s="31">
        <f aca="true" t="shared" si="116" ref="E406:P406">SUM(E408:E417)</f>
        <v>35000</v>
      </c>
      <c r="F406" s="31">
        <f t="shared" si="116"/>
        <v>8047.5</v>
      </c>
      <c r="G406" s="31">
        <f t="shared" si="116"/>
        <v>35000</v>
      </c>
      <c r="H406" s="31">
        <f t="shared" si="116"/>
        <v>8047.5</v>
      </c>
      <c r="I406" s="31">
        <f t="shared" si="116"/>
        <v>0</v>
      </c>
      <c r="J406" s="31">
        <f t="shared" si="116"/>
        <v>0</v>
      </c>
      <c r="K406" s="31">
        <f t="shared" si="116"/>
        <v>0</v>
      </c>
      <c r="L406" s="31">
        <f t="shared" si="116"/>
        <v>0</v>
      </c>
      <c r="M406" s="31">
        <f t="shared" si="116"/>
        <v>0</v>
      </c>
      <c r="N406" s="31">
        <f t="shared" si="116"/>
        <v>0</v>
      </c>
      <c r="O406" s="31">
        <f t="shared" si="116"/>
        <v>1000</v>
      </c>
      <c r="P406" s="31">
        <f t="shared" si="116"/>
        <v>250</v>
      </c>
      <c r="Q406" s="68" t="s">
        <v>16</v>
      </c>
      <c r="R406" s="68"/>
    </row>
    <row r="407" spans="1:18" s="29" customFormat="1" ht="28.5">
      <c r="A407" s="71"/>
      <c r="B407" s="39"/>
      <c r="C407" s="30"/>
      <c r="D407" s="27" t="s">
        <v>177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68"/>
      <c r="R407" s="68"/>
    </row>
    <row r="408" spans="1:18" s="29" customFormat="1" ht="28.5">
      <c r="A408" s="71"/>
      <c r="B408" s="39"/>
      <c r="C408" s="30"/>
      <c r="D408" s="27" t="s">
        <v>0</v>
      </c>
      <c r="E408" s="31">
        <f>G408+I408+K408+M408</f>
        <v>1750</v>
      </c>
      <c r="F408" s="31">
        <f>H408+J408+L408+N408</f>
        <v>0</v>
      </c>
      <c r="G408" s="31">
        <f aca="true" t="shared" si="117" ref="G408:G417">G420</f>
        <v>1750</v>
      </c>
      <c r="H408" s="31">
        <f aca="true" t="shared" si="118" ref="H408:P408">H420</f>
        <v>0</v>
      </c>
      <c r="I408" s="31">
        <f t="shared" si="118"/>
        <v>0</v>
      </c>
      <c r="J408" s="31">
        <f t="shared" si="118"/>
        <v>0</v>
      </c>
      <c r="K408" s="31">
        <v>0</v>
      </c>
      <c r="L408" s="31">
        <f t="shared" si="118"/>
        <v>0</v>
      </c>
      <c r="M408" s="31">
        <f t="shared" si="118"/>
        <v>0</v>
      </c>
      <c r="N408" s="31">
        <f t="shared" si="118"/>
        <v>0</v>
      </c>
      <c r="O408" s="31">
        <f t="shared" si="118"/>
        <v>50</v>
      </c>
      <c r="P408" s="31">
        <f t="shared" si="118"/>
        <v>0</v>
      </c>
      <c r="Q408" s="68"/>
      <c r="R408" s="68"/>
    </row>
    <row r="409" spans="1:18" s="29" customFormat="1" ht="28.5">
      <c r="A409" s="71"/>
      <c r="B409" s="39"/>
      <c r="C409" s="30"/>
      <c r="D409" s="27" t="s">
        <v>1</v>
      </c>
      <c r="E409" s="31">
        <f aca="true" t="shared" si="119" ref="E409:E417">G409+I409+K409+M409</f>
        <v>8750</v>
      </c>
      <c r="F409" s="31">
        <f aca="true" t="shared" si="120" ref="F409:F417">H409+J409+L409+N409</f>
        <v>8047.5</v>
      </c>
      <c r="G409" s="31">
        <f t="shared" si="117"/>
        <v>8750</v>
      </c>
      <c r="H409" s="31">
        <f aca="true" t="shared" si="121" ref="H409:P409">H421</f>
        <v>8047.5</v>
      </c>
      <c r="I409" s="31">
        <f t="shared" si="121"/>
        <v>0</v>
      </c>
      <c r="J409" s="31">
        <f t="shared" si="121"/>
        <v>0</v>
      </c>
      <c r="K409" s="31">
        <v>0</v>
      </c>
      <c r="L409" s="31">
        <f t="shared" si="121"/>
        <v>0</v>
      </c>
      <c r="M409" s="31">
        <f t="shared" si="121"/>
        <v>0</v>
      </c>
      <c r="N409" s="31">
        <f t="shared" si="121"/>
        <v>0</v>
      </c>
      <c r="O409" s="31">
        <f t="shared" si="121"/>
        <v>250</v>
      </c>
      <c r="P409" s="31">
        <f t="shared" si="121"/>
        <v>250</v>
      </c>
      <c r="Q409" s="68"/>
      <c r="R409" s="68"/>
    </row>
    <row r="410" spans="1:18" s="29" customFormat="1" ht="28.5">
      <c r="A410" s="71"/>
      <c r="B410" s="39"/>
      <c r="C410" s="30"/>
      <c r="D410" s="27" t="s">
        <v>31</v>
      </c>
      <c r="E410" s="31">
        <f t="shared" si="119"/>
        <v>8750</v>
      </c>
      <c r="F410" s="31">
        <f t="shared" si="120"/>
        <v>0</v>
      </c>
      <c r="G410" s="31">
        <f t="shared" si="117"/>
        <v>8750</v>
      </c>
      <c r="H410" s="31">
        <f aca="true" t="shared" si="122" ref="H410:P410">H422</f>
        <v>0</v>
      </c>
      <c r="I410" s="31">
        <f t="shared" si="122"/>
        <v>0</v>
      </c>
      <c r="J410" s="31">
        <f t="shared" si="122"/>
        <v>0</v>
      </c>
      <c r="K410" s="31">
        <v>0</v>
      </c>
      <c r="L410" s="31">
        <f t="shared" si="122"/>
        <v>0</v>
      </c>
      <c r="M410" s="31">
        <f t="shared" si="122"/>
        <v>0</v>
      </c>
      <c r="N410" s="31">
        <f t="shared" si="122"/>
        <v>0</v>
      </c>
      <c r="O410" s="31">
        <f t="shared" si="122"/>
        <v>250</v>
      </c>
      <c r="P410" s="31">
        <f t="shared" si="122"/>
        <v>0</v>
      </c>
      <c r="Q410" s="68"/>
      <c r="R410" s="68"/>
    </row>
    <row r="411" spans="1:18" s="29" customFormat="1" ht="29.25" customHeight="1">
      <c r="A411" s="71"/>
      <c r="B411" s="39"/>
      <c r="C411" s="30"/>
      <c r="D411" s="27" t="s">
        <v>32</v>
      </c>
      <c r="E411" s="31">
        <f t="shared" si="119"/>
        <v>8750</v>
      </c>
      <c r="F411" s="31">
        <f t="shared" si="120"/>
        <v>0</v>
      </c>
      <c r="G411" s="31">
        <f t="shared" si="117"/>
        <v>8750</v>
      </c>
      <c r="H411" s="31">
        <f aca="true" t="shared" si="123" ref="H411:P411">H423</f>
        <v>0</v>
      </c>
      <c r="I411" s="31">
        <f t="shared" si="123"/>
        <v>0</v>
      </c>
      <c r="J411" s="31">
        <f t="shared" si="123"/>
        <v>0</v>
      </c>
      <c r="K411" s="31">
        <f t="shared" si="123"/>
        <v>0</v>
      </c>
      <c r="L411" s="31">
        <f t="shared" si="123"/>
        <v>0</v>
      </c>
      <c r="M411" s="31">
        <f t="shared" si="123"/>
        <v>0</v>
      </c>
      <c r="N411" s="31">
        <f t="shared" si="123"/>
        <v>0</v>
      </c>
      <c r="O411" s="31">
        <f t="shared" si="123"/>
        <v>250</v>
      </c>
      <c r="P411" s="31">
        <f t="shared" si="123"/>
        <v>0</v>
      </c>
      <c r="Q411" s="68"/>
      <c r="R411" s="68"/>
    </row>
    <row r="412" spans="1:18" s="29" customFormat="1" ht="28.5">
      <c r="A412" s="71"/>
      <c r="B412" s="39"/>
      <c r="C412" s="30"/>
      <c r="D412" s="27" t="s">
        <v>33</v>
      </c>
      <c r="E412" s="31">
        <f t="shared" si="119"/>
        <v>7000</v>
      </c>
      <c r="F412" s="31">
        <f t="shared" si="120"/>
        <v>0</v>
      </c>
      <c r="G412" s="31">
        <f t="shared" si="117"/>
        <v>7000</v>
      </c>
      <c r="H412" s="31">
        <f aca="true" t="shared" si="124" ref="H412:P412">H424</f>
        <v>0</v>
      </c>
      <c r="I412" s="31">
        <f t="shared" si="124"/>
        <v>0</v>
      </c>
      <c r="J412" s="31">
        <f t="shared" si="124"/>
        <v>0</v>
      </c>
      <c r="K412" s="31">
        <f t="shared" si="124"/>
        <v>0</v>
      </c>
      <c r="L412" s="31">
        <f t="shared" si="124"/>
        <v>0</v>
      </c>
      <c r="M412" s="31">
        <f t="shared" si="124"/>
        <v>0</v>
      </c>
      <c r="N412" s="31">
        <f t="shared" si="124"/>
        <v>0</v>
      </c>
      <c r="O412" s="31">
        <f t="shared" si="124"/>
        <v>200</v>
      </c>
      <c r="P412" s="31">
        <f t="shared" si="124"/>
        <v>0</v>
      </c>
      <c r="Q412" s="68"/>
      <c r="R412" s="68"/>
    </row>
    <row r="413" spans="1:18" s="29" customFormat="1" ht="28.5">
      <c r="A413" s="71"/>
      <c r="B413" s="39"/>
      <c r="C413" s="30"/>
      <c r="D413" s="27" t="s">
        <v>36</v>
      </c>
      <c r="E413" s="31">
        <f t="shared" si="119"/>
        <v>0</v>
      </c>
      <c r="F413" s="31">
        <f t="shared" si="120"/>
        <v>0</v>
      </c>
      <c r="G413" s="31">
        <f t="shared" si="117"/>
        <v>0</v>
      </c>
      <c r="H413" s="31">
        <f aca="true" t="shared" si="125" ref="H413:P413">H425</f>
        <v>0</v>
      </c>
      <c r="I413" s="31">
        <f t="shared" si="125"/>
        <v>0</v>
      </c>
      <c r="J413" s="31">
        <f t="shared" si="125"/>
        <v>0</v>
      </c>
      <c r="K413" s="31">
        <f t="shared" si="125"/>
        <v>0</v>
      </c>
      <c r="L413" s="31">
        <f t="shared" si="125"/>
        <v>0</v>
      </c>
      <c r="M413" s="31">
        <f t="shared" si="125"/>
        <v>0</v>
      </c>
      <c r="N413" s="31">
        <f t="shared" si="125"/>
        <v>0</v>
      </c>
      <c r="O413" s="31">
        <f t="shared" si="125"/>
        <v>0</v>
      </c>
      <c r="P413" s="31">
        <f t="shared" si="125"/>
        <v>0</v>
      </c>
      <c r="Q413" s="68"/>
      <c r="R413" s="68"/>
    </row>
    <row r="414" spans="1:18" s="29" customFormat="1" ht="28.5">
      <c r="A414" s="71"/>
      <c r="B414" s="39"/>
      <c r="C414" s="30"/>
      <c r="D414" s="27" t="s">
        <v>37</v>
      </c>
      <c r="E414" s="31">
        <f t="shared" si="119"/>
        <v>0</v>
      </c>
      <c r="F414" s="31">
        <f t="shared" si="120"/>
        <v>0</v>
      </c>
      <c r="G414" s="31">
        <f t="shared" si="117"/>
        <v>0</v>
      </c>
      <c r="H414" s="31">
        <f aca="true" t="shared" si="126" ref="H414:P414">H426</f>
        <v>0</v>
      </c>
      <c r="I414" s="31">
        <f t="shared" si="126"/>
        <v>0</v>
      </c>
      <c r="J414" s="31">
        <f t="shared" si="126"/>
        <v>0</v>
      </c>
      <c r="K414" s="31">
        <f t="shared" si="126"/>
        <v>0</v>
      </c>
      <c r="L414" s="31">
        <f t="shared" si="126"/>
        <v>0</v>
      </c>
      <c r="M414" s="31">
        <f t="shared" si="126"/>
        <v>0</v>
      </c>
      <c r="N414" s="31">
        <f t="shared" si="126"/>
        <v>0</v>
      </c>
      <c r="O414" s="31">
        <f t="shared" si="126"/>
        <v>0</v>
      </c>
      <c r="P414" s="31">
        <f t="shared" si="126"/>
        <v>0</v>
      </c>
      <c r="Q414" s="68"/>
      <c r="R414" s="68"/>
    </row>
    <row r="415" spans="1:18" s="29" customFormat="1" ht="28.5">
      <c r="A415" s="71"/>
      <c r="B415" s="39"/>
      <c r="C415" s="30"/>
      <c r="D415" s="27" t="s">
        <v>38</v>
      </c>
      <c r="E415" s="31">
        <f t="shared" si="119"/>
        <v>0</v>
      </c>
      <c r="F415" s="31">
        <f t="shared" si="120"/>
        <v>0</v>
      </c>
      <c r="G415" s="31">
        <f t="shared" si="117"/>
        <v>0</v>
      </c>
      <c r="H415" s="31">
        <f aca="true" t="shared" si="127" ref="H415:P415">H427</f>
        <v>0</v>
      </c>
      <c r="I415" s="31">
        <f t="shared" si="127"/>
        <v>0</v>
      </c>
      <c r="J415" s="31">
        <f t="shared" si="127"/>
        <v>0</v>
      </c>
      <c r="K415" s="31">
        <f t="shared" si="127"/>
        <v>0</v>
      </c>
      <c r="L415" s="31">
        <f t="shared" si="127"/>
        <v>0</v>
      </c>
      <c r="M415" s="31">
        <f t="shared" si="127"/>
        <v>0</v>
      </c>
      <c r="N415" s="31">
        <f t="shared" si="127"/>
        <v>0</v>
      </c>
      <c r="O415" s="31">
        <f t="shared" si="127"/>
        <v>0</v>
      </c>
      <c r="P415" s="31">
        <f t="shared" si="127"/>
        <v>0</v>
      </c>
      <c r="Q415" s="68"/>
      <c r="R415" s="68"/>
    </row>
    <row r="416" spans="1:18" s="29" customFormat="1" ht="28.5">
      <c r="A416" s="71"/>
      <c r="B416" s="39"/>
      <c r="C416" s="30"/>
      <c r="D416" s="27" t="s">
        <v>39</v>
      </c>
      <c r="E416" s="31">
        <f t="shared" si="119"/>
        <v>0</v>
      </c>
      <c r="F416" s="31">
        <f t="shared" si="120"/>
        <v>0</v>
      </c>
      <c r="G416" s="31">
        <f t="shared" si="117"/>
        <v>0</v>
      </c>
      <c r="H416" s="31">
        <f aca="true" t="shared" si="128" ref="H416:P416">H428</f>
        <v>0</v>
      </c>
      <c r="I416" s="31">
        <f t="shared" si="128"/>
        <v>0</v>
      </c>
      <c r="J416" s="31">
        <f t="shared" si="128"/>
        <v>0</v>
      </c>
      <c r="K416" s="31">
        <f t="shared" si="128"/>
        <v>0</v>
      </c>
      <c r="L416" s="31">
        <f t="shared" si="128"/>
        <v>0</v>
      </c>
      <c r="M416" s="31">
        <f t="shared" si="128"/>
        <v>0</v>
      </c>
      <c r="N416" s="31">
        <f t="shared" si="128"/>
        <v>0</v>
      </c>
      <c r="O416" s="31">
        <f t="shared" si="128"/>
        <v>0</v>
      </c>
      <c r="P416" s="31">
        <f t="shared" si="128"/>
        <v>0</v>
      </c>
      <c r="Q416" s="68"/>
      <c r="R416" s="68"/>
    </row>
    <row r="417" spans="1:18" s="29" customFormat="1" ht="28.5">
      <c r="A417" s="71"/>
      <c r="B417" s="39"/>
      <c r="C417" s="30"/>
      <c r="D417" s="27" t="s">
        <v>40</v>
      </c>
      <c r="E417" s="31">
        <f t="shared" si="119"/>
        <v>0</v>
      </c>
      <c r="F417" s="31">
        <f t="shared" si="120"/>
        <v>0</v>
      </c>
      <c r="G417" s="31">
        <f t="shared" si="117"/>
        <v>0</v>
      </c>
      <c r="H417" s="31">
        <f aca="true" t="shared" si="129" ref="H417:P417">H429</f>
        <v>0</v>
      </c>
      <c r="I417" s="31">
        <f t="shared" si="129"/>
        <v>0</v>
      </c>
      <c r="J417" s="31">
        <f t="shared" si="129"/>
        <v>0</v>
      </c>
      <c r="K417" s="31">
        <f t="shared" si="129"/>
        <v>0</v>
      </c>
      <c r="L417" s="31">
        <f t="shared" si="129"/>
        <v>0</v>
      </c>
      <c r="M417" s="31">
        <f t="shared" si="129"/>
        <v>0</v>
      </c>
      <c r="N417" s="31">
        <f t="shared" si="129"/>
        <v>0</v>
      </c>
      <c r="O417" s="31">
        <f t="shared" si="129"/>
        <v>0</v>
      </c>
      <c r="P417" s="31">
        <f t="shared" si="129"/>
        <v>0</v>
      </c>
      <c r="Q417" s="68"/>
      <c r="R417" s="68"/>
    </row>
    <row r="418" spans="1:18" ht="15">
      <c r="A418" s="67" t="s">
        <v>54</v>
      </c>
      <c r="B418" s="69" t="s">
        <v>123</v>
      </c>
      <c r="C418" s="35"/>
      <c r="D418" s="19" t="s">
        <v>13</v>
      </c>
      <c r="E418" s="33">
        <f aca="true" t="shared" si="130" ref="E418:P418">SUM(E420:E429)</f>
        <v>35000</v>
      </c>
      <c r="F418" s="33">
        <f t="shared" si="130"/>
        <v>8047.5</v>
      </c>
      <c r="G418" s="33">
        <f t="shared" si="130"/>
        <v>35000</v>
      </c>
      <c r="H418" s="33">
        <f t="shared" si="130"/>
        <v>8047.5</v>
      </c>
      <c r="I418" s="33">
        <f t="shared" si="130"/>
        <v>0</v>
      </c>
      <c r="J418" s="33">
        <f t="shared" si="130"/>
        <v>0</v>
      </c>
      <c r="K418" s="33">
        <f t="shared" si="130"/>
        <v>0</v>
      </c>
      <c r="L418" s="33">
        <f t="shared" si="130"/>
        <v>0</v>
      </c>
      <c r="M418" s="33">
        <f t="shared" si="130"/>
        <v>0</v>
      </c>
      <c r="N418" s="33">
        <f t="shared" si="130"/>
        <v>0</v>
      </c>
      <c r="O418" s="33">
        <f t="shared" si="130"/>
        <v>1000</v>
      </c>
      <c r="P418" s="33">
        <f t="shared" si="130"/>
        <v>250</v>
      </c>
      <c r="Q418" s="57" t="s">
        <v>58</v>
      </c>
      <c r="R418" s="57"/>
    </row>
    <row r="419" spans="1:18" ht="15">
      <c r="A419" s="67"/>
      <c r="B419" s="69"/>
      <c r="C419" s="35"/>
      <c r="D419" s="19" t="s">
        <v>177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57"/>
      <c r="R419" s="57"/>
    </row>
    <row r="420" spans="1:18" ht="15">
      <c r="A420" s="67"/>
      <c r="B420" s="70"/>
      <c r="C420" s="36"/>
      <c r="D420" s="19" t="s">
        <v>0</v>
      </c>
      <c r="E420" s="33">
        <f>G420+I420+K420+M420</f>
        <v>1750</v>
      </c>
      <c r="F420" s="33">
        <f>H420+J420+L420+N420</f>
        <v>0</v>
      </c>
      <c r="G420" s="33">
        <f>O420*35</f>
        <v>1750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50</v>
      </c>
      <c r="P420" s="33">
        <v>0</v>
      </c>
      <c r="Q420" s="57"/>
      <c r="R420" s="57"/>
    </row>
    <row r="421" spans="1:18" ht="15">
      <c r="A421" s="67"/>
      <c r="B421" s="70"/>
      <c r="C421" s="36"/>
      <c r="D421" s="19" t="s">
        <v>1</v>
      </c>
      <c r="E421" s="33">
        <f aca="true" t="shared" si="131" ref="E421:E429">G421+I421+K421+M421</f>
        <v>8750</v>
      </c>
      <c r="F421" s="33">
        <f aca="true" t="shared" si="132" ref="F421:F429">H421+J421+L421+N421</f>
        <v>8047.5</v>
      </c>
      <c r="G421" s="33">
        <f>O421*35</f>
        <v>8750</v>
      </c>
      <c r="H421" s="33">
        <f>8047.5</f>
        <v>8047.5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250</v>
      </c>
      <c r="P421" s="33">
        <v>250</v>
      </c>
      <c r="Q421" s="57"/>
      <c r="R421" s="57"/>
    </row>
    <row r="422" spans="1:18" ht="15">
      <c r="A422" s="67"/>
      <c r="B422" s="70"/>
      <c r="C422" s="36"/>
      <c r="D422" s="19" t="s">
        <v>31</v>
      </c>
      <c r="E422" s="33">
        <f t="shared" si="131"/>
        <v>8750</v>
      </c>
      <c r="F422" s="33">
        <f t="shared" si="132"/>
        <v>0</v>
      </c>
      <c r="G422" s="33">
        <f>O422*35</f>
        <v>8750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250</v>
      </c>
      <c r="P422" s="33">
        <v>0</v>
      </c>
      <c r="Q422" s="57"/>
      <c r="R422" s="57"/>
    </row>
    <row r="423" spans="1:18" ht="15">
      <c r="A423" s="67"/>
      <c r="B423" s="70"/>
      <c r="C423" s="36"/>
      <c r="D423" s="19" t="s">
        <v>32</v>
      </c>
      <c r="E423" s="33">
        <f t="shared" si="131"/>
        <v>8750</v>
      </c>
      <c r="F423" s="33">
        <f t="shared" si="132"/>
        <v>0</v>
      </c>
      <c r="G423" s="33">
        <f>O423*35</f>
        <v>8750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250</v>
      </c>
      <c r="P423" s="33">
        <v>0</v>
      </c>
      <c r="Q423" s="57"/>
      <c r="R423" s="57"/>
    </row>
    <row r="424" spans="1:18" ht="15">
      <c r="A424" s="67"/>
      <c r="B424" s="70"/>
      <c r="C424" s="36"/>
      <c r="D424" s="19" t="s">
        <v>33</v>
      </c>
      <c r="E424" s="33">
        <f t="shared" si="131"/>
        <v>7000</v>
      </c>
      <c r="F424" s="33">
        <f t="shared" si="132"/>
        <v>0</v>
      </c>
      <c r="G424" s="33">
        <f>O424*35</f>
        <v>7000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200</v>
      </c>
      <c r="P424" s="33">
        <v>0</v>
      </c>
      <c r="Q424" s="57"/>
      <c r="R424" s="57"/>
    </row>
    <row r="425" spans="1:18" ht="15">
      <c r="A425" s="67"/>
      <c r="B425" s="70"/>
      <c r="C425" s="36"/>
      <c r="D425" s="19" t="s">
        <v>36</v>
      </c>
      <c r="E425" s="33">
        <f t="shared" si="131"/>
        <v>0</v>
      </c>
      <c r="F425" s="33">
        <f t="shared" si="132"/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57"/>
      <c r="R425" s="57"/>
    </row>
    <row r="426" spans="1:20" ht="15">
      <c r="A426" s="67"/>
      <c r="B426" s="70"/>
      <c r="C426" s="36"/>
      <c r="D426" s="19" t="s">
        <v>37</v>
      </c>
      <c r="E426" s="33">
        <f t="shared" si="131"/>
        <v>0</v>
      </c>
      <c r="F426" s="33">
        <f t="shared" si="132"/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57"/>
      <c r="R426" s="57"/>
      <c r="T426" s="37"/>
    </row>
    <row r="427" spans="1:18" ht="15">
      <c r="A427" s="67"/>
      <c r="B427" s="70"/>
      <c r="C427" s="36"/>
      <c r="D427" s="19" t="s">
        <v>38</v>
      </c>
      <c r="E427" s="33">
        <f t="shared" si="131"/>
        <v>0</v>
      </c>
      <c r="F427" s="33">
        <f t="shared" si="132"/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57"/>
      <c r="R427" s="57"/>
    </row>
    <row r="428" spans="1:18" ht="15">
      <c r="A428" s="67"/>
      <c r="B428" s="70"/>
      <c r="C428" s="36"/>
      <c r="D428" s="19" t="s">
        <v>39</v>
      </c>
      <c r="E428" s="33">
        <f t="shared" si="131"/>
        <v>0</v>
      </c>
      <c r="F428" s="33">
        <f t="shared" si="132"/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57"/>
      <c r="R428" s="57"/>
    </row>
    <row r="429" spans="1:18" ht="15">
      <c r="A429" s="67"/>
      <c r="B429" s="70"/>
      <c r="C429" s="36"/>
      <c r="D429" s="19" t="s">
        <v>40</v>
      </c>
      <c r="E429" s="33">
        <f t="shared" si="131"/>
        <v>0</v>
      </c>
      <c r="F429" s="33">
        <f t="shared" si="132"/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57"/>
      <c r="R429" s="57"/>
    </row>
    <row r="430" spans="1:18" s="29" customFormat="1" ht="14.25">
      <c r="A430" s="71" t="s">
        <v>53</v>
      </c>
      <c r="B430" s="39" t="s">
        <v>195</v>
      </c>
      <c r="C430" s="30"/>
      <c r="D430" s="27" t="s">
        <v>13</v>
      </c>
      <c r="E430" s="31">
        <f aca="true" t="shared" si="133" ref="E430:P430">SUM(E432:E441)</f>
        <v>33600</v>
      </c>
      <c r="F430" s="31">
        <f t="shared" si="133"/>
        <v>0</v>
      </c>
      <c r="G430" s="31">
        <f t="shared" si="133"/>
        <v>33600</v>
      </c>
      <c r="H430" s="31">
        <f t="shared" si="133"/>
        <v>0</v>
      </c>
      <c r="I430" s="31">
        <f t="shared" si="133"/>
        <v>0</v>
      </c>
      <c r="J430" s="31">
        <f t="shared" si="133"/>
        <v>0</v>
      </c>
      <c r="K430" s="31">
        <f t="shared" si="133"/>
        <v>0</v>
      </c>
      <c r="L430" s="31">
        <f t="shared" si="133"/>
        <v>0</v>
      </c>
      <c r="M430" s="31">
        <f t="shared" si="133"/>
        <v>0</v>
      </c>
      <c r="N430" s="31">
        <f t="shared" si="133"/>
        <v>0</v>
      </c>
      <c r="O430" s="31">
        <f t="shared" si="133"/>
        <v>960</v>
      </c>
      <c r="P430" s="31">
        <f t="shared" si="133"/>
        <v>0</v>
      </c>
      <c r="Q430" s="68" t="s">
        <v>58</v>
      </c>
      <c r="R430" s="68"/>
    </row>
    <row r="431" spans="1:18" s="29" customFormat="1" ht="28.5">
      <c r="A431" s="71"/>
      <c r="B431" s="39"/>
      <c r="C431" s="30"/>
      <c r="D431" s="27" t="s">
        <v>177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68"/>
      <c r="R431" s="68"/>
    </row>
    <row r="432" spans="1:18" s="29" customFormat="1" ht="28.5">
      <c r="A432" s="71"/>
      <c r="B432" s="40"/>
      <c r="C432" s="38"/>
      <c r="D432" s="27" t="s">
        <v>0</v>
      </c>
      <c r="E432" s="31">
        <f>G432+I432+K432+M432</f>
        <v>0</v>
      </c>
      <c r="F432" s="31">
        <f>H432+J432+L432+N432</f>
        <v>0</v>
      </c>
      <c r="G432" s="31">
        <f>G444+G455+G468+G479+G492+G504</f>
        <v>0</v>
      </c>
      <c r="H432" s="31">
        <f aca="true" t="shared" si="134" ref="H432:P432">H444+H455+H468+H479+H492+H504</f>
        <v>0</v>
      </c>
      <c r="I432" s="31">
        <f t="shared" si="134"/>
        <v>0</v>
      </c>
      <c r="J432" s="31">
        <f t="shared" si="134"/>
        <v>0</v>
      </c>
      <c r="K432" s="31">
        <f t="shared" si="134"/>
        <v>0</v>
      </c>
      <c r="L432" s="31">
        <f t="shared" si="134"/>
        <v>0</v>
      </c>
      <c r="M432" s="31">
        <f t="shared" si="134"/>
        <v>0</v>
      </c>
      <c r="N432" s="31">
        <f t="shared" si="134"/>
        <v>0</v>
      </c>
      <c r="O432" s="31">
        <f t="shared" si="134"/>
        <v>0</v>
      </c>
      <c r="P432" s="31">
        <f t="shared" si="134"/>
        <v>0</v>
      </c>
      <c r="Q432" s="68"/>
      <c r="R432" s="68"/>
    </row>
    <row r="433" spans="1:18" s="29" customFormat="1" ht="28.5">
      <c r="A433" s="71"/>
      <c r="B433" s="40"/>
      <c r="C433" s="38"/>
      <c r="D433" s="27" t="s">
        <v>1</v>
      </c>
      <c r="E433" s="31">
        <f aca="true" t="shared" si="135" ref="E433:E441">G433+I433+K433+M433</f>
        <v>0</v>
      </c>
      <c r="F433" s="31">
        <f aca="true" t="shared" si="136" ref="F433:F441">H433+J433+L433+N433</f>
        <v>0</v>
      </c>
      <c r="G433" s="31">
        <f aca="true" t="shared" si="137" ref="G433:P433">G445+G457+G469+G481+G493+G505</f>
        <v>0</v>
      </c>
      <c r="H433" s="31">
        <f t="shared" si="137"/>
        <v>0</v>
      </c>
      <c r="I433" s="31">
        <f t="shared" si="137"/>
        <v>0</v>
      </c>
      <c r="J433" s="31">
        <f t="shared" si="137"/>
        <v>0</v>
      </c>
      <c r="K433" s="31">
        <f t="shared" si="137"/>
        <v>0</v>
      </c>
      <c r="L433" s="31">
        <f t="shared" si="137"/>
        <v>0</v>
      </c>
      <c r="M433" s="31">
        <f t="shared" si="137"/>
        <v>0</v>
      </c>
      <c r="N433" s="31">
        <f t="shared" si="137"/>
        <v>0</v>
      </c>
      <c r="O433" s="31">
        <f t="shared" si="137"/>
        <v>0</v>
      </c>
      <c r="P433" s="31">
        <f t="shared" si="137"/>
        <v>0</v>
      </c>
      <c r="Q433" s="68"/>
      <c r="R433" s="68"/>
    </row>
    <row r="434" spans="1:18" s="29" customFormat="1" ht="28.5">
      <c r="A434" s="71"/>
      <c r="B434" s="40"/>
      <c r="C434" s="38"/>
      <c r="D434" s="27" t="s">
        <v>31</v>
      </c>
      <c r="E434" s="31">
        <f t="shared" si="135"/>
        <v>0</v>
      </c>
      <c r="F434" s="31">
        <f t="shared" si="136"/>
        <v>0</v>
      </c>
      <c r="G434" s="31">
        <f aca="true" t="shared" si="138" ref="G434:P434">G446+G458+G470+G482+G494+G506</f>
        <v>0</v>
      </c>
      <c r="H434" s="31">
        <f t="shared" si="138"/>
        <v>0</v>
      </c>
      <c r="I434" s="31">
        <f t="shared" si="138"/>
        <v>0</v>
      </c>
      <c r="J434" s="31">
        <f t="shared" si="138"/>
        <v>0</v>
      </c>
      <c r="K434" s="31">
        <f t="shared" si="138"/>
        <v>0</v>
      </c>
      <c r="L434" s="31">
        <f t="shared" si="138"/>
        <v>0</v>
      </c>
      <c r="M434" s="31">
        <f t="shared" si="138"/>
        <v>0</v>
      </c>
      <c r="N434" s="31">
        <f t="shared" si="138"/>
        <v>0</v>
      </c>
      <c r="O434" s="31">
        <f t="shared" si="138"/>
        <v>0</v>
      </c>
      <c r="P434" s="31">
        <f t="shared" si="138"/>
        <v>0</v>
      </c>
      <c r="Q434" s="68"/>
      <c r="R434" s="68"/>
    </row>
    <row r="435" spans="1:18" s="29" customFormat="1" ht="28.5">
      <c r="A435" s="71"/>
      <c r="B435" s="40"/>
      <c r="C435" s="38"/>
      <c r="D435" s="27" t="s">
        <v>32</v>
      </c>
      <c r="E435" s="31">
        <f t="shared" si="135"/>
        <v>22400</v>
      </c>
      <c r="F435" s="31">
        <f t="shared" si="136"/>
        <v>0</v>
      </c>
      <c r="G435" s="31">
        <f aca="true" t="shared" si="139" ref="G435:P435">G447+G459+G471+G483+G495+G507</f>
        <v>22400</v>
      </c>
      <c r="H435" s="31">
        <f t="shared" si="139"/>
        <v>0</v>
      </c>
      <c r="I435" s="31">
        <f t="shared" si="139"/>
        <v>0</v>
      </c>
      <c r="J435" s="31">
        <f t="shared" si="139"/>
        <v>0</v>
      </c>
      <c r="K435" s="31">
        <f t="shared" si="139"/>
        <v>0</v>
      </c>
      <c r="L435" s="31">
        <f t="shared" si="139"/>
        <v>0</v>
      </c>
      <c r="M435" s="31">
        <f t="shared" si="139"/>
        <v>0</v>
      </c>
      <c r="N435" s="31">
        <f t="shared" si="139"/>
        <v>0</v>
      </c>
      <c r="O435" s="31">
        <f t="shared" si="139"/>
        <v>640</v>
      </c>
      <c r="P435" s="31">
        <f t="shared" si="139"/>
        <v>0</v>
      </c>
      <c r="Q435" s="68"/>
      <c r="R435" s="68"/>
    </row>
    <row r="436" spans="1:18" s="29" customFormat="1" ht="28.5">
      <c r="A436" s="71"/>
      <c r="B436" s="40"/>
      <c r="C436" s="38"/>
      <c r="D436" s="27" t="s">
        <v>33</v>
      </c>
      <c r="E436" s="31">
        <f t="shared" si="135"/>
        <v>11200</v>
      </c>
      <c r="F436" s="31">
        <f t="shared" si="136"/>
        <v>0</v>
      </c>
      <c r="G436" s="31">
        <f aca="true" t="shared" si="140" ref="G436:P436">G448+G460+G472+G484+G496+G508</f>
        <v>11200</v>
      </c>
      <c r="H436" s="31">
        <f t="shared" si="140"/>
        <v>0</v>
      </c>
      <c r="I436" s="31">
        <f t="shared" si="140"/>
        <v>0</v>
      </c>
      <c r="J436" s="31">
        <f t="shared" si="140"/>
        <v>0</v>
      </c>
      <c r="K436" s="31">
        <f t="shared" si="140"/>
        <v>0</v>
      </c>
      <c r="L436" s="31">
        <f t="shared" si="140"/>
        <v>0</v>
      </c>
      <c r="M436" s="31">
        <f t="shared" si="140"/>
        <v>0</v>
      </c>
      <c r="N436" s="31">
        <f t="shared" si="140"/>
        <v>0</v>
      </c>
      <c r="O436" s="31">
        <f t="shared" si="140"/>
        <v>320</v>
      </c>
      <c r="P436" s="31">
        <f t="shared" si="140"/>
        <v>0</v>
      </c>
      <c r="Q436" s="68"/>
      <c r="R436" s="68"/>
    </row>
    <row r="437" spans="1:18" s="29" customFormat="1" ht="28.5">
      <c r="A437" s="71"/>
      <c r="B437" s="40"/>
      <c r="C437" s="38"/>
      <c r="D437" s="27" t="s">
        <v>36</v>
      </c>
      <c r="E437" s="31">
        <f t="shared" si="135"/>
        <v>0</v>
      </c>
      <c r="F437" s="31">
        <f t="shared" si="136"/>
        <v>0</v>
      </c>
      <c r="G437" s="31">
        <f aca="true" t="shared" si="141" ref="G437:P437">G449+G461+G473+G485+G497+G509</f>
        <v>0</v>
      </c>
      <c r="H437" s="31">
        <f t="shared" si="141"/>
        <v>0</v>
      </c>
      <c r="I437" s="31">
        <f t="shared" si="141"/>
        <v>0</v>
      </c>
      <c r="J437" s="31">
        <f t="shared" si="141"/>
        <v>0</v>
      </c>
      <c r="K437" s="31">
        <f t="shared" si="141"/>
        <v>0</v>
      </c>
      <c r="L437" s="31">
        <f t="shared" si="141"/>
        <v>0</v>
      </c>
      <c r="M437" s="31">
        <f t="shared" si="141"/>
        <v>0</v>
      </c>
      <c r="N437" s="31">
        <f t="shared" si="141"/>
        <v>0</v>
      </c>
      <c r="O437" s="31">
        <f t="shared" si="141"/>
        <v>0</v>
      </c>
      <c r="P437" s="31">
        <f t="shared" si="141"/>
        <v>0</v>
      </c>
      <c r="Q437" s="68"/>
      <c r="R437" s="68"/>
    </row>
    <row r="438" spans="1:18" s="29" customFormat="1" ht="28.5">
      <c r="A438" s="71"/>
      <c r="B438" s="40"/>
      <c r="C438" s="38"/>
      <c r="D438" s="27" t="s">
        <v>37</v>
      </c>
      <c r="E438" s="31">
        <f t="shared" si="135"/>
        <v>0</v>
      </c>
      <c r="F438" s="31">
        <f t="shared" si="136"/>
        <v>0</v>
      </c>
      <c r="G438" s="31">
        <f aca="true" t="shared" si="142" ref="G438:P438">G450+G462+G474+G486+G498+G510</f>
        <v>0</v>
      </c>
      <c r="H438" s="31">
        <f t="shared" si="142"/>
        <v>0</v>
      </c>
      <c r="I438" s="31">
        <f t="shared" si="142"/>
        <v>0</v>
      </c>
      <c r="J438" s="31">
        <f t="shared" si="142"/>
        <v>0</v>
      </c>
      <c r="K438" s="31">
        <f t="shared" si="142"/>
        <v>0</v>
      </c>
      <c r="L438" s="31">
        <f t="shared" si="142"/>
        <v>0</v>
      </c>
      <c r="M438" s="31">
        <f t="shared" si="142"/>
        <v>0</v>
      </c>
      <c r="N438" s="31">
        <f t="shared" si="142"/>
        <v>0</v>
      </c>
      <c r="O438" s="31">
        <f t="shared" si="142"/>
        <v>0</v>
      </c>
      <c r="P438" s="31">
        <f t="shared" si="142"/>
        <v>0</v>
      </c>
      <c r="Q438" s="68"/>
      <c r="R438" s="68"/>
    </row>
    <row r="439" spans="1:18" s="29" customFormat="1" ht="28.5">
      <c r="A439" s="71"/>
      <c r="B439" s="40"/>
      <c r="C439" s="38"/>
      <c r="D439" s="27" t="s">
        <v>38</v>
      </c>
      <c r="E439" s="31">
        <f t="shared" si="135"/>
        <v>0</v>
      </c>
      <c r="F439" s="31">
        <f t="shared" si="136"/>
        <v>0</v>
      </c>
      <c r="G439" s="31">
        <f aca="true" t="shared" si="143" ref="G439:P439">G451+G463+G475+G487+G499+G511</f>
        <v>0</v>
      </c>
      <c r="H439" s="31">
        <f t="shared" si="143"/>
        <v>0</v>
      </c>
      <c r="I439" s="31">
        <f t="shared" si="143"/>
        <v>0</v>
      </c>
      <c r="J439" s="31">
        <f t="shared" si="143"/>
        <v>0</v>
      </c>
      <c r="K439" s="31">
        <f t="shared" si="143"/>
        <v>0</v>
      </c>
      <c r="L439" s="31">
        <f t="shared" si="143"/>
        <v>0</v>
      </c>
      <c r="M439" s="31">
        <f t="shared" si="143"/>
        <v>0</v>
      </c>
      <c r="N439" s="31">
        <f t="shared" si="143"/>
        <v>0</v>
      </c>
      <c r="O439" s="31">
        <f t="shared" si="143"/>
        <v>0</v>
      </c>
      <c r="P439" s="31">
        <f t="shared" si="143"/>
        <v>0</v>
      </c>
      <c r="Q439" s="68"/>
      <c r="R439" s="68"/>
    </row>
    <row r="440" spans="1:18" s="29" customFormat="1" ht="28.5">
      <c r="A440" s="71"/>
      <c r="B440" s="40"/>
      <c r="C440" s="38"/>
      <c r="D440" s="27" t="s">
        <v>39</v>
      </c>
      <c r="E440" s="31">
        <f t="shared" si="135"/>
        <v>0</v>
      </c>
      <c r="F440" s="31">
        <f t="shared" si="136"/>
        <v>0</v>
      </c>
      <c r="G440" s="31">
        <f aca="true" t="shared" si="144" ref="G440:P440">G452+G464+G476+G488+G500+G512</f>
        <v>0</v>
      </c>
      <c r="H440" s="31">
        <f t="shared" si="144"/>
        <v>0</v>
      </c>
      <c r="I440" s="31">
        <f t="shared" si="144"/>
        <v>0</v>
      </c>
      <c r="J440" s="31">
        <f t="shared" si="144"/>
        <v>0</v>
      </c>
      <c r="K440" s="31">
        <f t="shared" si="144"/>
        <v>0</v>
      </c>
      <c r="L440" s="31">
        <f t="shared" si="144"/>
        <v>0</v>
      </c>
      <c r="M440" s="31">
        <f t="shared" si="144"/>
        <v>0</v>
      </c>
      <c r="N440" s="31">
        <f t="shared" si="144"/>
        <v>0</v>
      </c>
      <c r="O440" s="31">
        <f t="shared" si="144"/>
        <v>0</v>
      </c>
      <c r="P440" s="31">
        <f t="shared" si="144"/>
        <v>0</v>
      </c>
      <c r="Q440" s="68"/>
      <c r="R440" s="68"/>
    </row>
    <row r="441" spans="1:18" s="29" customFormat="1" ht="28.5">
      <c r="A441" s="71"/>
      <c r="B441" s="40"/>
      <c r="C441" s="38"/>
      <c r="D441" s="27" t="s">
        <v>40</v>
      </c>
      <c r="E441" s="31">
        <f t="shared" si="135"/>
        <v>0</v>
      </c>
      <c r="F441" s="31">
        <f t="shared" si="136"/>
        <v>0</v>
      </c>
      <c r="G441" s="31">
        <f aca="true" t="shared" si="145" ref="G441:P441">G453+G465+G477+G489+G501+G513</f>
        <v>0</v>
      </c>
      <c r="H441" s="31">
        <f t="shared" si="145"/>
        <v>0</v>
      </c>
      <c r="I441" s="31">
        <f t="shared" si="145"/>
        <v>0</v>
      </c>
      <c r="J441" s="31">
        <f t="shared" si="145"/>
        <v>0</v>
      </c>
      <c r="K441" s="31">
        <f t="shared" si="145"/>
        <v>0</v>
      </c>
      <c r="L441" s="31">
        <f t="shared" si="145"/>
        <v>0</v>
      </c>
      <c r="M441" s="31">
        <f t="shared" si="145"/>
        <v>0</v>
      </c>
      <c r="N441" s="31">
        <f t="shared" si="145"/>
        <v>0</v>
      </c>
      <c r="O441" s="31">
        <f t="shared" si="145"/>
        <v>0</v>
      </c>
      <c r="P441" s="31">
        <f t="shared" si="145"/>
        <v>0</v>
      </c>
      <c r="Q441" s="68"/>
      <c r="R441" s="68"/>
    </row>
    <row r="442" spans="1:18" ht="15">
      <c r="A442" s="67" t="s">
        <v>55</v>
      </c>
      <c r="B442" s="69" t="s">
        <v>102</v>
      </c>
      <c r="C442" s="35"/>
      <c r="D442" s="19" t="s">
        <v>13</v>
      </c>
      <c r="E442" s="33">
        <f aca="true" t="shared" si="146" ref="E442:P442">SUM(E444:E453)</f>
        <v>5600</v>
      </c>
      <c r="F442" s="33">
        <f t="shared" si="146"/>
        <v>0</v>
      </c>
      <c r="G442" s="33">
        <f t="shared" si="146"/>
        <v>5600</v>
      </c>
      <c r="H442" s="33">
        <f t="shared" si="146"/>
        <v>0</v>
      </c>
      <c r="I442" s="33">
        <f t="shared" si="146"/>
        <v>0</v>
      </c>
      <c r="J442" s="33">
        <f t="shared" si="146"/>
        <v>0</v>
      </c>
      <c r="K442" s="33">
        <f t="shared" si="146"/>
        <v>0</v>
      </c>
      <c r="L442" s="33">
        <f t="shared" si="146"/>
        <v>0</v>
      </c>
      <c r="M442" s="33">
        <f t="shared" si="146"/>
        <v>0</v>
      </c>
      <c r="N442" s="33">
        <f t="shared" si="146"/>
        <v>0</v>
      </c>
      <c r="O442" s="33">
        <f t="shared" si="146"/>
        <v>160</v>
      </c>
      <c r="P442" s="33">
        <f t="shared" si="146"/>
        <v>0</v>
      </c>
      <c r="Q442" s="57" t="s">
        <v>58</v>
      </c>
      <c r="R442" s="57"/>
    </row>
    <row r="443" spans="1:18" ht="15">
      <c r="A443" s="67"/>
      <c r="B443" s="69"/>
      <c r="C443" s="35"/>
      <c r="D443" s="19" t="s">
        <v>177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57"/>
      <c r="R443" s="57"/>
    </row>
    <row r="444" spans="1:18" ht="15">
      <c r="A444" s="67"/>
      <c r="B444" s="70"/>
      <c r="C444" s="36"/>
      <c r="D444" s="19" t="s">
        <v>0</v>
      </c>
      <c r="E444" s="33">
        <f>G444+I444+K444+M444</f>
        <v>0</v>
      </c>
      <c r="F444" s="33">
        <f>H444+J444+L444+N444</f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57"/>
      <c r="R444" s="57"/>
    </row>
    <row r="445" spans="1:18" ht="15">
      <c r="A445" s="67"/>
      <c r="B445" s="70"/>
      <c r="C445" s="36"/>
      <c r="D445" s="19" t="s">
        <v>1</v>
      </c>
      <c r="E445" s="33">
        <f aca="true" t="shared" si="147" ref="E445:E453">G445+I445+K445+M445</f>
        <v>0</v>
      </c>
      <c r="F445" s="33">
        <f aca="true" t="shared" si="148" ref="F445:F453">H445+J445+L445+N445</f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57"/>
      <c r="R445" s="57"/>
    </row>
    <row r="446" spans="1:18" ht="15">
      <c r="A446" s="67"/>
      <c r="B446" s="70"/>
      <c r="C446" s="36"/>
      <c r="D446" s="19" t="s">
        <v>31</v>
      </c>
      <c r="E446" s="33">
        <f t="shared" si="147"/>
        <v>0</v>
      </c>
      <c r="F446" s="33">
        <f t="shared" si="148"/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57"/>
      <c r="R446" s="57"/>
    </row>
    <row r="447" spans="1:18" ht="15">
      <c r="A447" s="67"/>
      <c r="B447" s="70"/>
      <c r="C447" s="36"/>
      <c r="D447" s="19" t="s">
        <v>32</v>
      </c>
      <c r="E447" s="33">
        <f t="shared" si="147"/>
        <v>5600</v>
      </c>
      <c r="F447" s="33">
        <f t="shared" si="148"/>
        <v>0</v>
      </c>
      <c r="G447" s="33">
        <v>5600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160</v>
      </c>
      <c r="P447" s="33">
        <v>0</v>
      </c>
      <c r="Q447" s="57"/>
      <c r="R447" s="57"/>
    </row>
    <row r="448" spans="1:18" ht="15">
      <c r="A448" s="67"/>
      <c r="B448" s="70"/>
      <c r="C448" s="36"/>
      <c r="D448" s="19" t="s">
        <v>33</v>
      </c>
      <c r="E448" s="33">
        <f t="shared" si="147"/>
        <v>0</v>
      </c>
      <c r="F448" s="33">
        <f t="shared" si="148"/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57"/>
      <c r="R448" s="57"/>
    </row>
    <row r="449" spans="1:18" ht="15">
      <c r="A449" s="67"/>
      <c r="B449" s="70"/>
      <c r="C449" s="36"/>
      <c r="D449" s="19" t="s">
        <v>36</v>
      </c>
      <c r="E449" s="33">
        <f t="shared" si="147"/>
        <v>0</v>
      </c>
      <c r="F449" s="33">
        <f t="shared" si="148"/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57"/>
      <c r="R449" s="57"/>
    </row>
    <row r="450" spans="1:18" ht="15">
      <c r="A450" s="67"/>
      <c r="B450" s="70"/>
      <c r="C450" s="36"/>
      <c r="D450" s="19" t="s">
        <v>37</v>
      </c>
      <c r="E450" s="33">
        <f t="shared" si="147"/>
        <v>0</v>
      </c>
      <c r="F450" s="33">
        <f t="shared" si="148"/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57"/>
      <c r="R450" s="57"/>
    </row>
    <row r="451" spans="1:18" ht="15">
      <c r="A451" s="67"/>
      <c r="B451" s="70"/>
      <c r="C451" s="36"/>
      <c r="D451" s="19" t="s">
        <v>38</v>
      </c>
      <c r="E451" s="33">
        <f t="shared" si="147"/>
        <v>0</v>
      </c>
      <c r="F451" s="33">
        <f t="shared" si="148"/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57"/>
      <c r="R451" s="57"/>
    </row>
    <row r="452" spans="1:18" ht="15">
      <c r="A452" s="67"/>
      <c r="B452" s="70"/>
      <c r="C452" s="36"/>
      <c r="D452" s="19" t="s">
        <v>39</v>
      </c>
      <c r="E452" s="33">
        <f t="shared" si="147"/>
        <v>0</v>
      </c>
      <c r="F452" s="33">
        <f t="shared" si="148"/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57"/>
      <c r="R452" s="57"/>
    </row>
    <row r="453" spans="1:18" ht="15">
      <c r="A453" s="67"/>
      <c r="B453" s="70"/>
      <c r="C453" s="36"/>
      <c r="D453" s="19" t="s">
        <v>40</v>
      </c>
      <c r="E453" s="33">
        <f t="shared" si="147"/>
        <v>0</v>
      </c>
      <c r="F453" s="33">
        <f t="shared" si="148"/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57"/>
      <c r="R453" s="57"/>
    </row>
    <row r="454" spans="1:18" ht="15">
      <c r="A454" s="67" t="s">
        <v>56</v>
      </c>
      <c r="B454" s="69" t="s">
        <v>103</v>
      </c>
      <c r="C454" s="35"/>
      <c r="D454" s="19" t="s">
        <v>13</v>
      </c>
      <c r="E454" s="33">
        <f aca="true" t="shared" si="149" ref="E454:P454">SUM(E455:E465)</f>
        <v>5600</v>
      </c>
      <c r="F454" s="33">
        <f t="shared" si="149"/>
        <v>0</v>
      </c>
      <c r="G454" s="33">
        <f t="shared" si="149"/>
        <v>5600</v>
      </c>
      <c r="H454" s="33">
        <f t="shared" si="149"/>
        <v>0</v>
      </c>
      <c r="I454" s="33">
        <f t="shared" si="149"/>
        <v>0</v>
      </c>
      <c r="J454" s="33">
        <f t="shared" si="149"/>
        <v>0</v>
      </c>
      <c r="K454" s="33">
        <f t="shared" si="149"/>
        <v>0</v>
      </c>
      <c r="L454" s="33">
        <f t="shared" si="149"/>
        <v>0</v>
      </c>
      <c r="M454" s="33">
        <f t="shared" si="149"/>
        <v>0</v>
      </c>
      <c r="N454" s="33">
        <f t="shared" si="149"/>
        <v>0</v>
      </c>
      <c r="O454" s="33">
        <f t="shared" si="149"/>
        <v>160</v>
      </c>
      <c r="P454" s="33">
        <f t="shared" si="149"/>
        <v>0</v>
      </c>
      <c r="Q454" s="57" t="s">
        <v>58</v>
      </c>
      <c r="R454" s="57"/>
    </row>
    <row r="455" spans="1:18" ht="15">
      <c r="A455" s="67"/>
      <c r="B455" s="70"/>
      <c r="C455" s="36"/>
      <c r="D455" s="19" t="s">
        <v>177</v>
      </c>
      <c r="E455" s="33">
        <f>G455+I455+K455+M455</f>
        <v>0</v>
      </c>
      <c r="F455" s="33">
        <f>H455+J455+L455+N455</f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57"/>
      <c r="R455" s="57"/>
    </row>
    <row r="456" spans="1:18" ht="15">
      <c r="A456" s="67"/>
      <c r="B456" s="70"/>
      <c r="C456" s="36"/>
      <c r="D456" s="19" t="s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57"/>
      <c r="R456" s="57"/>
    </row>
    <row r="457" spans="1:18" ht="15">
      <c r="A457" s="67"/>
      <c r="B457" s="70"/>
      <c r="C457" s="36"/>
      <c r="D457" s="19" t="s">
        <v>1</v>
      </c>
      <c r="E457" s="33">
        <f aca="true" t="shared" si="150" ref="E457:E465">G457+I457+K457+M457</f>
        <v>0</v>
      </c>
      <c r="F457" s="33">
        <f aca="true" t="shared" si="151" ref="F457:F465">H457+J457+L457+N457</f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57"/>
      <c r="R457" s="57"/>
    </row>
    <row r="458" spans="1:18" ht="15">
      <c r="A458" s="67"/>
      <c r="B458" s="70"/>
      <c r="C458" s="36"/>
      <c r="D458" s="19" t="s">
        <v>31</v>
      </c>
      <c r="E458" s="33">
        <f t="shared" si="150"/>
        <v>0</v>
      </c>
      <c r="F458" s="33">
        <f t="shared" si="151"/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57"/>
      <c r="R458" s="57"/>
    </row>
    <row r="459" spans="1:18" ht="15">
      <c r="A459" s="67"/>
      <c r="B459" s="70"/>
      <c r="C459" s="36"/>
      <c r="D459" s="19" t="s">
        <v>32</v>
      </c>
      <c r="E459" s="33">
        <f t="shared" si="150"/>
        <v>5600</v>
      </c>
      <c r="F459" s="33">
        <f t="shared" si="151"/>
        <v>0</v>
      </c>
      <c r="G459" s="33">
        <v>5600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160</v>
      </c>
      <c r="P459" s="33">
        <v>0</v>
      </c>
      <c r="Q459" s="57"/>
      <c r="R459" s="57"/>
    </row>
    <row r="460" spans="1:18" ht="15">
      <c r="A460" s="67"/>
      <c r="B460" s="70"/>
      <c r="C460" s="36"/>
      <c r="D460" s="19" t="s">
        <v>33</v>
      </c>
      <c r="E460" s="33">
        <f t="shared" si="150"/>
        <v>0</v>
      </c>
      <c r="F460" s="33">
        <f t="shared" si="151"/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57"/>
      <c r="R460" s="57"/>
    </row>
    <row r="461" spans="1:18" ht="15">
      <c r="A461" s="67"/>
      <c r="B461" s="70"/>
      <c r="C461" s="36"/>
      <c r="D461" s="19" t="s">
        <v>36</v>
      </c>
      <c r="E461" s="33">
        <f t="shared" si="150"/>
        <v>0</v>
      </c>
      <c r="F461" s="33">
        <f t="shared" si="151"/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57"/>
      <c r="R461" s="57"/>
    </row>
    <row r="462" spans="1:18" ht="15">
      <c r="A462" s="67"/>
      <c r="B462" s="70"/>
      <c r="C462" s="36"/>
      <c r="D462" s="19" t="s">
        <v>37</v>
      </c>
      <c r="E462" s="33">
        <f t="shared" si="150"/>
        <v>0</v>
      </c>
      <c r="F462" s="33">
        <f t="shared" si="151"/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57"/>
      <c r="R462" s="57"/>
    </row>
    <row r="463" spans="1:18" ht="15">
      <c r="A463" s="67"/>
      <c r="B463" s="70"/>
      <c r="C463" s="36"/>
      <c r="D463" s="19" t="s">
        <v>38</v>
      </c>
      <c r="E463" s="33">
        <f t="shared" si="150"/>
        <v>0</v>
      </c>
      <c r="F463" s="33">
        <f t="shared" si="151"/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57"/>
      <c r="R463" s="57"/>
    </row>
    <row r="464" spans="1:18" ht="15">
      <c r="A464" s="67"/>
      <c r="B464" s="70"/>
      <c r="C464" s="36"/>
      <c r="D464" s="19" t="s">
        <v>39</v>
      </c>
      <c r="E464" s="33">
        <f t="shared" si="150"/>
        <v>0</v>
      </c>
      <c r="F464" s="33">
        <f t="shared" si="151"/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57"/>
      <c r="R464" s="57"/>
    </row>
    <row r="465" spans="1:18" ht="15">
      <c r="A465" s="67"/>
      <c r="B465" s="70"/>
      <c r="C465" s="36"/>
      <c r="D465" s="19" t="s">
        <v>40</v>
      </c>
      <c r="E465" s="33">
        <f t="shared" si="150"/>
        <v>0</v>
      </c>
      <c r="F465" s="33">
        <f t="shared" si="151"/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57"/>
      <c r="R465" s="57"/>
    </row>
    <row r="466" spans="1:18" ht="15">
      <c r="A466" s="67" t="s">
        <v>59</v>
      </c>
      <c r="B466" s="69" t="s">
        <v>104</v>
      </c>
      <c r="C466" s="35"/>
      <c r="D466" s="19" t="s">
        <v>13</v>
      </c>
      <c r="E466" s="33">
        <f aca="true" t="shared" si="152" ref="E466:P466">SUM(E468:E477)</f>
        <v>5600</v>
      </c>
      <c r="F466" s="33">
        <f t="shared" si="152"/>
        <v>0</v>
      </c>
      <c r="G466" s="33">
        <f t="shared" si="152"/>
        <v>5600</v>
      </c>
      <c r="H466" s="33">
        <f t="shared" si="152"/>
        <v>0</v>
      </c>
      <c r="I466" s="33">
        <f t="shared" si="152"/>
        <v>0</v>
      </c>
      <c r="J466" s="33">
        <f t="shared" si="152"/>
        <v>0</v>
      </c>
      <c r="K466" s="33">
        <f t="shared" si="152"/>
        <v>0</v>
      </c>
      <c r="L466" s="33">
        <f t="shared" si="152"/>
        <v>0</v>
      </c>
      <c r="M466" s="33">
        <f t="shared" si="152"/>
        <v>0</v>
      </c>
      <c r="N466" s="33">
        <f t="shared" si="152"/>
        <v>0</v>
      </c>
      <c r="O466" s="33">
        <f t="shared" si="152"/>
        <v>160</v>
      </c>
      <c r="P466" s="33">
        <f t="shared" si="152"/>
        <v>0</v>
      </c>
      <c r="Q466" s="57" t="s">
        <v>58</v>
      </c>
      <c r="R466" s="57"/>
    </row>
    <row r="467" spans="1:18" ht="15">
      <c r="A467" s="67"/>
      <c r="B467" s="69"/>
      <c r="C467" s="35"/>
      <c r="D467" s="19" t="s">
        <v>177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57"/>
      <c r="R467" s="57"/>
    </row>
    <row r="468" spans="1:18" ht="15">
      <c r="A468" s="67"/>
      <c r="B468" s="70"/>
      <c r="C468" s="36"/>
      <c r="D468" s="19" t="s">
        <v>0</v>
      </c>
      <c r="E468" s="33">
        <f>G468+I468+K468+M468</f>
        <v>0</v>
      </c>
      <c r="F468" s="33">
        <f>H468+J468+L468+N468</f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57"/>
      <c r="R468" s="57"/>
    </row>
    <row r="469" spans="1:18" ht="15">
      <c r="A469" s="67"/>
      <c r="B469" s="70"/>
      <c r="C469" s="36"/>
      <c r="D469" s="19" t="s">
        <v>1</v>
      </c>
      <c r="E469" s="33">
        <f aca="true" t="shared" si="153" ref="E469:E477">G469+I469+K469+M469</f>
        <v>0</v>
      </c>
      <c r="F469" s="33">
        <f aca="true" t="shared" si="154" ref="F469:F477">H469+J469+L469+N469</f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57"/>
      <c r="R469" s="57"/>
    </row>
    <row r="470" spans="1:18" ht="15">
      <c r="A470" s="67"/>
      <c r="B470" s="70"/>
      <c r="C470" s="36"/>
      <c r="D470" s="19" t="s">
        <v>31</v>
      </c>
      <c r="E470" s="33">
        <f t="shared" si="153"/>
        <v>0</v>
      </c>
      <c r="F470" s="33">
        <f t="shared" si="154"/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57"/>
      <c r="R470" s="57"/>
    </row>
    <row r="471" spans="1:18" ht="15">
      <c r="A471" s="67"/>
      <c r="B471" s="70"/>
      <c r="C471" s="36"/>
      <c r="D471" s="19" t="s">
        <v>32</v>
      </c>
      <c r="E471" s="33">
        <f t="shared" si="153"/>
        <v>5600</v>
      </c>
      <c r="F471" s="33">
        <f t="shared" si="154"/>
        <v>0</v>
      </c>
      <c r="G471" s="33">
        <v>5600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160</v>
      </c>
      <c r="P471" s="33">
        <v>0</v>
      </c>
      <c r="Q471" s="57"/>
      <c r="R471" s="57"/>
    </row>
    <row r="472" spans="1:18" ht="15">
      <c r="A472" s="67"/>
      <c r="B472" s="70"/>
      <c r="C472" s="36"/>
      <c r="D472" s="19" t="s">
        <v>33</v>
      </c>
      <c r="E472" s="33">
        <f t="shared" si="153"/>
        <v>0</v>
      </c>
      <c r="F472" s="33">
        <f t="shared" si="154"/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57"/>
      <c r="R472" s="57"/>
    </row>
    <row r="473" spans="1:18" ht="15">
      <c r="A473" s="67"/>
      <c r="B473" s="70"/>
      <c r="C473" s="36"/>
      <c r="D473" s="19" t="s">
        <v>36</v>
      </c>
      <c r="E473" s="33">
        <f t="shared" si="153"/>
        <v>0</v>
      </c>
      <c r="F473" s="33">
        <f t="shared" si="154"/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57"/>
      <c r="R473" s="57"/>
    </row>
    <row r="474" spans="1:18" ht="15">
      <c r="A474" s="67"/>
      <c r="B474" s="70"/>
      <c r="C474" s="36"/>
      <c r="D474" s="19" t="s">
        <v>37</v>
      </c>
      <c r="E474" s="33">
        <f t="shared" si="153"/>
        <v>0</v>
      </c>
      <c r="F474" s="33">
        <f t="shared" si="154"/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57"/>
      <c r="R474" s="57"/>
    </row>
    <row r="475" spans="1:18" ht="15">
      <c r="A475" s="67"/>
      <c r="B475" s="70"/>
      <c r="C475" s="36"/>
      <c r="D475" s="19" t="s">
        <v>38</v>
      </c>
      <c r="E475" s="33">
        <f t="shared" si="153"/>
        <v>0</v>
      </c>
      <c r="F475" s="33">
        <f t="shared" si="154"/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57"/>
      <c r="R475" s="57"/>
    </row>
    <row r="476" spans="1:18" ht="15">
      <c r="A476" s="67"/>
      <c r="B476" s="70"/>
      <c r="C476" s="36"/>
      <c r="D476" s="19" t="s">
        <v>39</v>
      </c>
      <c r="E476" s="33">
        <f t="shared" si="153"/>
        <v>0</v>
      </c>
      <c r="F476" s="33">
        <f t="shared" si="154"/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57"/>
      <c r="R476" s="57"/>
    </row>
    <row r="477" spans="1:18" ht="15">
      <c r="A477" s="67"/>
      <c r="B477" s="70"/>
      <c r="C477" s="36"/>
      <c r="D477" s="19" t="s">
        <v>40</v>
      </c>
      <c r="E477" s="33">
        <f t="shared" si="153"/>
        <v>0</v>
      </c>
      <c r="F477" s="33">
        <f t="shared" si="154"/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57"/>
      <c r="R477" s="57"/>
    </row>
    <row r="478" spans="1:18" ht="15">
      <c r="A478" s="67" t="s">
        <v>60</v>
      </c>
      <c r="B478" s="69" t="s">
        <v>105</v>
      </c>
      <c r="C478" s="35"/>
      <c r="D478" s="19" t="s">
        <v>13</v>
      </c>
      <c r="E478" s="33">
        <f aca="true" t="shared" si="155" ref="E478:P478">SUM(E479:E489)</f>
        <v>5600</v>
      </c>
      <c r="F478" s="33">
        <f t="shared" si="155"/>
        <v>0</v>
      </c>
      <c r="G478" s="33">
        <f t="shared" si="155"/>
        <v>5600</v>
      </c>
      <c r="H478" s="33">
        <f t="shared" si="155"/>
        <v>0</v>
      </c>
      <c r="I478" s="33">
        <f t="shared" si="155"/>
        <v>0</v>
      </c>
      <c r="J478" s="33">
        <f t="shared" si="155"/>
        <v>0</v>
      </c>
      <c r="K478" s="33">
        <f t="shared" si="155"/>
        <v>0</v>
      </c>
      <c r="L478" s="33">
        <f t="shared" si="155"/>
        <v>0</v>
      </c>
      <c r="M478" s="33">
        <f t="shared" si="155"/>
        <v>0</v>
      </c>
      <c r="N478" s="33">
        <f t="shared" si="155"/>
        <v>0</v>
      </c>
      <c r="O478" s="33">
        <f t="shared" si="155"/>
        <v>160</v>
      </c>
      <c r="P478" s="33">
        <f t="shared" si="155"/>
        <v>0</v>
      </c>
      <c r="Q478" s="57" t="s">
        <v>58</v>
      </c>
      <c r="R478" s="57"/>
    </row>
    <row r="479" spans="1:18" ht="15">
      <c r="A479" s="67"/>
      <c r="B479" s="70"/>
      <c r="C479" s="36"/>
      <c r="D479" s="19" t="s">
        <v>177</v>
      </c>
      <c r="E479" s="33">
        <f>G479+I479+K479+M479</f>
        <v>0</v>
      </c>
      <c r="F479" s="33">
        <f>H479+J479+L479+N479</f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57"/>
      <c r="R479" s="57"/>
    </row>
    <row r="480" spans="1:18" ht="15">
      <c r="A480" s="67"/>
      <c r="B480" s="70"/>
      <c r="C480" s="36"/>
      <c r="D480" s="19" t="s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57"/>
      <c r="R480" s="57"/>
    </row>
    <row r="481" spans="1:18" ht="15.75" customHeight="1">
      <c r="A481" s="67"/>
      <c r="B481" s="70"/>
      <c r="C481" s="36"/>
      <c r="D481" s="19" t="s">
        <v>1</v>
      </c>
      <c r="E481" s="33">
        <f aca="true" t="shared" si="156" ref="E481:E489">G481+I481+K481+M481</f>
        <v>0</v>
      </c>
      <c r="F481" s="33">
        <f aca="true" t="shared" si="157" ref="F481:F489">H481+J481+L481+N481</f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57"/>
      <c r="R481" s="57"/>
    </row>
    <row r="482" spans="1:18" ht="15">
      <c r="A482" s="67"/>
      <c r="B482" s="70"/>
      <c r="C482" s="36"/>
      <c r="D482" s="19" t="s">
        <v>31</v>
      </c>
      <c r="E482" s="33">
        <f t="shared" si="156"/>
        <v>0</v>
      </c>
      <c r="F482" s="33">
        <f t="shared" si="157"/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57"/>
      <c r="R482" s="57"/>
    </row>
    <row r="483" spans="1:18" ht="15">
      <c r="A483" s="67"/>
      <c r="B483" s="70"/>
      <c r="C483" s="36"/>
      <c r="D483" s="19" t="s">
        <v>32</v>
      </c>
      <c r="E483" s="33">
        <f t="shared" si="156"/>
        <v>5600</v>
      </c>
      <c r="F483" s="33">
        <f t="shared" si="157"/>
        <v>0</v>
      </c>
      <c r="G483" s="33">
        <v>5600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160</v>
      </c>
      <c r="P483" s="33">
        <v>0</v>
      </c>
      <c r="Q483" s="57"/>
      <c r="R483" s="57"/>
    </row>
    <row r="484" spans="1:18" ht="15">
      <c r="A484" s="67"/>
      <c r="B484" s="70"/>
      <c r="C484" s="36"/>
      <c r="D484" s="19" t="s">
        <v>33</v>
      </c>
      <c r="E484" s="33">
        <f t="shared" si="156"/>
        <v>0</v>
      </c>
      <c r="F484" s="33">
        <f t="shared" si="157"/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57"/>
      <c r="R484" s="57"/>
    </row>
    <row r="485" spans="1:18" ht="15">
      <c r="A485" s="67"/>
      <c r="B485" s="70"/>
      <c r="C485" s="36"/>
      <c r="D485" s="19" t="s">
        <v>36</v>
      </c>
      <c r="E485" s="33">
        <f t="shared" si="156"/>
        <v>0</v>
      </c>
      <c r="F485" s="33">
        <f t="shared" si="157"/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57"/>
      <c r="R485" s="57"/>
    </row>
    <row r="486" spans="1:18" ht="15">
      <c r="A486" s="67"/>
      <c r="B486" s="70"/>
      <c r="C486" s="36"/>
      <c r="D486" s="19" t="s">
        <v>37</v>
      </c>
      <c r="E486" s="33">
        <f t="shared" si="156"/>
        <v>0</v>
      </c>
      <c r="F486" s="33">
        <f t="shared" si="157"/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57"/>
      <c r="R486" s="57"/>
    </row>
    <row r="487" spans="1:18" ht="15">
      <c r="A487" s="67"/>
      <c r="B487" s="70"/>
      <c r="C487" s="36"/>
      <c r="D487" s="19" t="s">
        <v>38</v>
      </c>
      <c r="E487" s="33">
        <f t="shared" si="156"/>
        <v>0</v>
      </c>
      <c r="F487" s="33">
        <f t="shared" si="157"/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57"/>
      <c r="R487" s="57"/>
    </row>
    <row r="488" spans="1:18" ht="15">
      <c r="A488" s="67"/>
      <c r="B488" s="70"/>
      <c r="C488" s="36"/>
      <c r="D488" s="19" t="s">
        <v>39</v>
      </c>
      <c r="E488" s="33">
        <f t="shared" si="156"/>
        <v>0</v>
      </c>
      <c r="F488" s="33">
        <f t="shared" si="157"/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57"/>
      <c r="R488" s="57"/>
    </row>
    <row r="489" spans="1:18" ht="15">
      <c r="A489" s="67"/>
      <c r="B489" s="70"/>
      <c r="C489" s="36"/>
      <c r="D489" s="19" t="s">
        <v>40</v>
      </c>
      <c r="E489" s="33">
        <f t="shared" si="156"/>
        <v>0</v>
      </c>
      <c r="F489" s="33">
        <f t="shared" si="157"/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57"/>
      <c r="R489" s="57"/>
    </row>
    <row r="490" spans="1:18" ht="15">
      <c r="A490" s="67" t="s">
        <v>61</v>
      </c>
      <c r="B490" s="69" t="s">
        <v>106</v>
      </c>
      <c r="C490" s="35"/>
      <c r="D490" s="19" t="s">
        <v>13</v>
      </c>
      <c r="E490" s="33">
        <f aca="true" t="shared" si="158" ref="E490:P490">SUM(E492:E501)</f>
        <v>5600</v>
      </c>
      <c r="F490" s="33">
        <f t="shared" si="158"/>
        <v>0</v>
      </c>
      <c r="G490" s="33">
        <f t="shared" si="158"/>
        <v>5600</v>
      </c>
      <c r="H490" s="33">
        <f t="shared" si="158"/>
        <v>0</v>
      </c>
      <c r="I490" s="33">
        <f t="shared" si="158"/>
        <v>0</v>
      </c>
      <c r="J490" s="33">
        <f t="shared" si="158"/>
        <v>0</v>
      </c>
      <c r="K490" s="33">
        <f t="shared" si="158"/>
        <v>0</v>
      </c>
      <c r="L490" s="33">
        <f t="shared" si="158"/>
        <v>0</v>
      </c>
      <c r="M490" s="33">
        <f t="shared" si="158"/>
        <v>0</v>
      </c>
      <c r="N490" s="33">
        <f t="shared" si="158"/>
        <v>0</v>
      </c>
      <c r="O490" s="33">
        <f t="shared" si="158"/>
        <v>160</v>
      </c>
      <c r="P490" s="33">
        <f t="shared" si="158"/>
        <v>0</v>
      </c>
      <c r="Q490" s="57" t="s">
        <v>58</v>
      </c>
      <c r="R490" s="57"/>
    </row>
    <row r="491" spans="1:18" ht="15">
      <c r="A491" s="67"/>
      <c r="B491" s="69"/>
      <c r="C491" s="35"/>
      <c r="D491" s="19" t="s">
        <v>177</v>
      </c>
      <c r="E491" s="33">
        <f>G491+I491+K491+M491</f>
        <v>0</v>
      </c>
      <c r="F491" s="33">
        <f>H491+J491+L491+N491</f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57"/>
      <c r="R491" s="57"/>
    </row>
    <row r="492" spans="1:18" ht="15">
      <c r="A492" s="67"/>
      <c r="B492" s="70"/>
      <c r="C492" s="36"/>
      <c r="D492" s="19" t="s">
        <v>0</v>
      </c>
      <c r="E492" s="33">
        <f>G492+I492+K492+M492</f>
        <v>0</v>
      </c>
      <c r="F492" s="33">
        <f>H492+J492+L492+N492</f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57"/>
      <c r="R492" s="57"/>
    </row>
    <row r="493" spans="1:18" ht="15">
      <c r="A493" s="67"/>
      <c r="B493" s="70"/>
      <c r="C493" s="36"/>
      <c r="D493" s="19" t="s">
        <v>1</v>
      </c>
      <c r="E493" s="33">
        <f aca="true" t="shared" si="159" ref="E493:E501">G493+I493+K493+M493</f>
        <v>0</v>
      </c>
      <c r="F493" s="33">
        <f aca="true" t="shared" si="160" ref="F493:F501">H493+J493+L493+N493</f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57"/>
      <c r="R493" s="57"/>
    </row>
    <row r="494" spans="1:18" ht="15">
      <c r="A494" s="67"/>
      <c r="B494" s="70"/>
      <c r="C494" s="36"/>
      <c r="D494" s="19" t="s">
        <v>31</v>
      </c>
      <c r="E494" s="33">
        <f t="shared" si="159"/>
        <v>0</v>
      </c>
      <c r="F494" s="33">
        <f t="shared" si="160"/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57"/>
      <c r="R494" s="57"/>
    </row>
    <row r="495" spans="1:18" ht="15">
      <c r="A495" s="67"/>
      <c r="B495" s="70"/>
      <c r="C495" s="36"/>
      <c r="D495" s="19" t="s">
        <v>32</v>
      </c>
      <c r="E495" s="33">
        <f t="shared" si="159"/>
        <v>0</v>
      </c>
      <c r="F495" s="33">
        <f t="shared" si="160"/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57"/>
      <c r="R495" s="57"/>
    </row>
    <row r="496" spans="1:18" ht="15">
      <c r="A496" s="67"/>
      <c r="B496" s="70"/>
      <c r="C496" s="36"/>
      <c r="D496" s="19" t="s">
        <v>33</v>
      </c>
      <c r="E496" s="33">
        <f t="shared" si="159"/>
        <v>5600</v>
      </c>
      <c r="F496" s="33">
        <f t="shared" si="160"/>
        <v>0</v>
      </c>
      <c r="G496" s="33">
        <v>5600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160</v>
      </c>
      <c r="P496" s="33">
        <v>0</v>
      </c>
      <c r="Q496" s="57"/>
      <c r="R496" s="57"/>
    </row>
    <row r="497" spans="1:18" ht="15">
      <c r="A497" s="67"/>
      <c r="B497" s="70"/>
      <c r="C497" s="36"/>
      <c r="D497" s="19" t="s">
        <v>36</v>
      </c>
      <c r="E497" s="33">
        <f t="shared" si="159"/>
        <v>0</v>
      </c>
      <c r="F497" s="33">
        <f t="shared" si="160"/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57"/>
      <c r="R497" s="57"/>
    </row>
    <row r="498" spans="1:18" ht="15">
      <c r="A498" s="67"/>
      <c r="B498" s="70"/>
      <c r="C498" s="36"/>
      <c r="D498" s="19" t="s">
        <v>37</v>
      </c>
      <c r="E498" s="33">
        <f t="shared" si="159"/>
        <v>0</v>
      </c>
      <c r="F498" s="33">
        <f t="shared" si="160"/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57"/>
      <c r="R498" s="57"/>
    </row>
    <row r="499" spans="1:18" ht="15">
      <c r="A499" s="67"/>
      <c r="B499" s="70"/>
      <c r="C499" s="36"/>
      <c r="D499" s="19" t="s">
        <v>38</v>
      </c>
      <c r="E499" s="33">
        <f t="shared" si="159"/>
        <v>0</v>
      </c>
      <c r="F499" s="33">
        <f t="shared" si="160"/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57"/>
      <c r="R499" s="57"/>
    </row>
    <row r="500" spans="1:18" ht="15">
      <c r="A500" s="67"/>
      <c r="B500" s="70"/>
      <c r="C500" s="36"/>
      <c r="D500" s="19" t="s">
        <v>39</v>
      </c>
      <c r="E500" s="33">
        <f t="shared" si="159"/>
        <v>0</v>
      </c>
      <c r="F500" s="33">
        <f t="shared" si="160"/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57"/>
      <c r="R500" s="57"/>
    </row>
    <row r="501" spans="1:18" ht="15">
      <c r="A501" s="67"/>
      <c r="B501" s="70"/>
      <c r="C501" s="36"/>
      <c r="D501" s="19" t="s">
        <v>40</v>
      </c>
      <c r="E501" s="33">
        <f t="shared" si="159"/>
        <v>0</v>
      </c>
      <c r="F501" s="33">
        <f t="shared" si="160"/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57"/>
      <c r="R501" s="57"/>
    </row>
    <row r="502" spans="1:18" ht="15">
      <c r="A502" s="67" t="s">
        <v>101</v>
      </c>
      <c r="B502" s="69" t="s">
        <v>107</v>
      </c>
      <c r="C502" s="35"/>
      <c r="D502" s="19" t="s">
        <v>13</v>
      </c>
      <c r="E502" s="33">
        <f aca="true" t="shared" si="161" ref="E502:P502">SUM(E504:E513)</f>
        <v>5600</v>
      </c>
      <c r="F502" s="33">
        <f t="shared" si="161"/>
        <v>0</v>
      </c>
      <c r="G502" s="33">
        <f t="shared" si="161"/>
        <v>5600</v>
      </c>
      <c r="H502" s="33">
        <f t="shared" si="161"/>
        <v>0</v>
      </c>
      <c r="I502" s="33">
        <f t="shared" si="161"/>
        <v>0</v>
      </c>
      <c r="J502" s="33">
        <f t="shared" si="161"/>
        <v>0</v>
      </c>
      <c r="K502" s="33">
        <f t="shared" si="161"/>
        <v>0</v>
      </c>
      <c r="L502" s="33">
        <f t="shared" si="161"/>
        <v>0</v>
      </c>
      <c r="M502" s="33">
        <f t="shared" si="161"/>
        <v>0</v>
      </c>
      <c r="N502" s="33">
        <f t="shared" si="161"/>
        <v>0</v>
      </c>
      <c r="O502" s="33">
        <f t="shared" si="161"/>
        <v>160</v>
      </c>
      <c r="P502" s="33">
        <f t="shared" si="161"/>
        <v>0</v>
      </c>
      <c r="Q502" s="57" t="s">
        <v>58</v>
      </c>
      <c r="R502" s="57"/>
    </row>
    <row r="503" spans="1:18" ht="15">
      <c r="A503" s="67"/>
      <c r="B503" s="69"/>
      <c r="C503" s="35"/>
      <c r="D503" s="19" t="s">
        <v>177</v>
      </c>
      <c r="E503" s="33">
        <f>G503+I503+K503+M503</f>
        <v>0</v>
      </c>
      <c r="F503" s="33">
        <f>H503+J503+L503+N503</f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57"/>
      <c r="R503" s="57"/>
    </row>
    <row r="504" spans="1:18" ht="15">
      <c r="A504" s="67"/>
      <c r="B504" s="70"/>
      <c r="C504" s="36"/>
      <c r="D504" s="19" t="s">
        <v>0</v>
      </c>
      <c r="E504" s="33">
        <f>G504+I504+K504+M504</f>
        <v>0</v>
      </c>
      <c r="F504" s="33">
        <f>H504+J504+L504+N504</f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57"/>
      <c r="R504" s="57"/>
    </row>
    <row r="505" spans="1:18" ht="15">
      <c r="A505" s="67"/>
      <c r="B505" s="70"/>
      <c r="C505" s="36"/>
      <c r="D505" s="19" t="s">
        <v>1</v>
      </c>
      <c r="E505" s="33">
        <f aca="true" t="shared" si="162" ref="E505:E513">G505+I505+K505+M505</f>
        <v>0</v>
      </c>
      <c r="F505" s="33">
        <f aca="true" t="shared" si="163" ref="F505:F513">H505+J505+L505+N505</f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57"/>
      <c r="R505" s="57"/>
    </row>
    <row r="506" spans="1:18" ht="15">
      <c r="A506" s="67"/>
      <c r="B506" s="70"/>
      <c r="C506" s="36"/>
      <c r="D506" s="19" t="s">
        <v>31</v>
      </c>
      <c r="E506" s="33">
        <f t="shared" si="162"/>
        <v>0</v>
      </c>
      <c r="F506" s="33">
        <f t="shared" si="163"/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57"/>
      <c r="R506" s="57"/>
    </row>
    <row r="507" spans="1:18" ht="15">
      <c r="A507" s="67"/>
      <c r="B507" s="70"/>
      <c r="C507" s="36"/>
      <c r="D507" s="19" t="s">
        <v>32</v>
      </c>
      <c r="E507" s="33">
        <f t="shared" si="162"/>
        <v>0</v>
      </c>
      <c r="F507" s="33">
        <f t="shared" si="163"/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57"/>
      <c r="R507" s="57"/>
    </row>
    <row r="508" spans="1:18" ht="15">
      <c r="A508" s="67"/>
      <c r="B508" s="70"/>
      <c r="C508" s="36"/>
      <c r="D508" s="19" t="s">
        <v>33</v>
      </c>
      <c r="E508" s="33">
        <f t="shared" si="162"/>
        <v>5600</v>
      </c>
      <c r="F508" s="33">
        <f t="shared" si="163"/>
        <v>0</v>
      </c>
      <c r="G508" s="33">
        <v>5600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160</v>
      </c>
      <c r="P508" s="33">
        <v>0</v>
      </c>
      <c r="Q508" s="57"/>
      <c r="R508" s="57"/>
    </row>
    <row r="509" spans="1:18" ht="15">
      <c r="A509" s="67"/>
      <c r="B509" s="70"/>
      <c r="C509" s="36"/>
      <c r="D509" s="19" t="s">
        <v>36</v>
      </c>
      <c r="E509" s="33">
        <f t="shared" si="162"/>
        <v>0</v>
      </c>
      <c r="F509" s="33">
        <f t="shared" si="163"/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57"/>
      <c r="R509" s="57"/>
    </row>
    <row r="510" spans="1:18" ht="15">
      <c r="A510" s="67"/>
      <c r="B510" s="70"/>
      <c r="C510" s="36"/>
      <c r="D510" s="19" t="s">
        <v>37</v>
      </c>
      <c r="E510" s="33">
        <f t="shared" si="162"/>
        <v>0</v>
      </c>
      <c r="F510" s="33">
        <f t="shared" si="163"/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57"/>
      <c r="R510" s="57"/>
    </row>
    <row r="511" spans="1:18" ht="15">
      <c r="A511" s="67"/>
      <c r="B511" s="70"/>
      <c r="C511" s="36"/>
      <c r="D511" s="19" t="s">
        <v>38</v>
      </c>
      <c r="E511" s="33">
        <f t="shared" si="162"/>
        <v>0</v>
      </c>
      <c r="F511" s="33">
        <f t="shared" si="163"/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57"/>
      <c r="R511" s="57"/>
    </row>
    <row r="512" spans="1:18" ht="15">
      <c r="A512" s="67"/>
      <c r="B512" s="70"/>
      <c r="C512" s="36"/>
      <c r="D512" s="19" t="s">
        <v>39</v>
      </c>
      <c r="E512" s="33">
        <f t="shared" si="162"/>
        <v>0</v>
      </c>
      <c r="F512" s="33">
        <f t="shared" si="163"/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57"/>
      <c r="R512" s="57"/>
    </row>
    <row r="513" spans="1:18" ht="15">
      <c r="A513" s="67"/>
      <c r="B513" s="70"/>
      <c r="C513" s="36"/>
      <c r="D513" s="19" t="s">
        <v>40</v>
      </c>
      <c r="E513" s="33">
        <f t="shared" si="162"/>
        <v>0</v>
      </c>
      <c r="F513" s="33">
        <f t="shared" si="163"/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57"/>
      <c r="R513" s="57"/>
    </row>
    <row r="514" spans="1:18" s="29" customFormat="1" ht="14.25">
      <c r="A514" s="71" t="s">
        <v>57</v>
      </c>
      <c r="B514" s="39" t="s">
        <v>108</v>
      </c>
      <c r="C514" s="30"/>
      <c r="D514" s="27" t="s">
        <v>13</v>
      </c>
      <c r="E514" s="31">
        <f aca="true" t="shared" si="164" ref="E514:P514">SUM(E516:E525)</f>
        <v>14000</v>
      </c>
      <c r="F514" s="31">
        <f t="shared" si="164"/>
        <v>0</v>
      </c>
      <c r="G514" s="31">
        <f t="shared" si="164"/>
        <v>14000</v>
      </c>
      <c r="H514" s="31">
        <f t="shared" si="164"/>
        <v>0</v>
      </c>
      <c r="I514" s="31">
        <f t="shared" si="164"/>
        <v>0</v>
      </c>
      <c r="J514" s="31">
        <f t="shared" si="164"/>
        <v>0</v>
      </c>
      <c r="K514" s="31">
        <f t="shared" si="164"/>
        <v>0</v>
      </c>
      <c r="L514" s="31">
        <f t="shared" si="164"/>
        <v>0</v>
      </c>
      <c r="M514" s="31">
        <f t="shared" si="164"/>
        <v>0</v>
      </c>
      <c r="N514" s="31">
        <f t="shared" si="164"/>
        <v>0</v>
      </c>
      <c r="O514" s="31">
        <f t="shared" si="164"/>
        <v>400</v>
      </c>
      <c r="P514" s="31">
        <f t="shared" si="164"/>
        <v>0</v>
      </c>
      <c r="Q514" s="68" t="s">
        <v>58</v>
      </c>
      <c r="R514" s="68"/>
    </row>
    <row r="515" spans="1:18" s="29" customFormat="1" ht="28.5">
      <c r="A515" s="71"/>
      <c r="B515" s="39"/>
      <c r="C515" s="30"/>
      <c r="D515" s="27" t="s">
        <v>177</v>
      </c>
      <c r="E515" s="31">
        <f>G515+I515+K515+M515</f>
        <v>0</v>
      </c>
      <c r="F515" s="31">
        <f>H515+J515+L515+N515</f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68"/>
      <c r="R515" s="68"/>
    </row>
    <row r="516" spans="1:18" s="29" customFormat="1" ht="28.5">
      <c r="A516" s="71"/>
      <c r="B516" s="40"/>
      <c r="C516" s="38"/>
      <c r="D516" s="27" t="s">
        <v>0</v>
      </c>
      <c r="E516" s="31">
        <f>G516+I516+K516+M516</f>
        <v>0</v>
      </c>
      <c r="F516" s="31">
        <f>H516+J516+L516+N516</f>
        <v>0</v>
      </c>
      <c r="G516" s="31">
        <f>G527</f>
        <v>0</v>
      </c>
      <c r="H516" s="31">
        <f aca="true" t="shared" si="165" ref="H516:P516">H527</f>
        <v>0</v>
      </c>
      <c r="I516" s="31">
        <f t="shared" si="165"/>
        <v>0</v>
      </c>
      <c r="J516" s="31">
        <f t="shared" si="165"/>
        <v>0</v>
      </c>
      <c r="K516" s="31">
        <f t="shared" si="165"/>
        <v>0</v>
      </c>
      <c r="L516" s="31">
        <f t="shared" si="165"/>
        <v>0</v>
      </c>
      <c r="M516" s="31">
        <f t="shared" si="165"/>
        <v>0</v>
      </c>
      <c r="N516" s="31">
        <f t="shared" si="165"/>
        <v>0</v>
      </c>
      <c r="O516" s="31">
        <f t="shared" si="165"/>
        <v>0</v>
      </c>
      <c r="P516" s="31">
        <f t="shared" si="165"/>
        <v>0</v>
      </c>
      <c r="Q516" s="68"/>
      <c r="R516" s="68"/>
    </row>
    <row r="517" spans="1:18" s="29" customFormat="1" ht="28.5">
      <c r="A517" s="71"/>
      <c r="B517" s="40"/>
      <c r="C517" s="38"/>
      <c r="D517" s="27" t="s">
        <v>1</v>
      </c>
      <c r="E517" s="31">
        <f aca="true" t="shared" si="166" ref="E517:E525">G517+I517+K517+M517</f>
        <v>0</v>
      </c>
      <c r="F517" s="31">
        <f aca="true" t="shared" si="167" ref="F517:F525">H517+J517+L517+N517</f>
        <v>0</v>
      </c>
      <c r="G517" s="31">
        <f aca="true" t="shared" si="168" ref="G517:P517">G528</f>
        <v>0</v>
      </c>
      <c r="H517" s="31">
        <f t="shared" si="168"/>
        <v>0</v>
      </c>
      <c r="I517" s="31">
        <f t="shared" si="168"/>
        <v>0</v>
      </c>
      <c r="J517" s="31">
        <f t="shared" si="168"/>
        <v>0</v>
      </c>
      <c r="K517" s="31">
        <v>0</v>
      </c>
      <c r="L517" s="31">
        <f t="shared" si="168"/>
        <v>0</v>
      </c>
      <c r="M517" s="31">
        <f t="shared" si="168"/>
        <v>0</v>
      </c>
      <c r="N517" s="31">
        <f t="shared" si="168"/>
        <v>0</v>
      </c>
      <c r="O517" s="31">
        <v>0</v>
      </c>
      <c r="P517" s="31">
        <f t="shared" si="168"/>
        <v>0</v>
      </c>
      <c r="Q517" s="68"/>
      <c r="R517" s="68"/>
    </row>
    <row r="518" spans="1:18" s="29" customFormat="1" ht="28.5">
      <c r="A518" s="71"/>
      <c r="B518" s="40"/>
      <c r="C518" s="38"/>
      <c r="D518" s="27" t="s">
        <v>31</v>
      </c>
      <c r="E518" s="31">
        <f t="shared" si="166"/>
        <v>0</v>
      </c>
      <c r="F518" s="31">
        <f t="shared" si="167"/>
        <v>0</v>
      </c>
      <c r="G518" s="31">
        <v>0</v>
      </c>
      <c r="H518" s="31">
        <f aca="true" t="shared" si="169" ref="H518:P518">H529</f>
        <v>0</v>
      </c>
      <c r="I518" s="31">
        <f t="shared" si="169"/>
        <v>0</v>
      </c>
      <c r="J518" s="31">
        <f t="shared" si="169"/>
        <v>0</v>
      </c>
      <c r="K518" s="31">
        <v>0</v>
      </c>
      <c r="L518" s="31">
        <f t="shared" si="169"/>
        <v>0</v>
      </c>
      <c r="M518" s="31">
        <f t="shared" si="169"/>
        <v>0</v>
      </c>
      <c r="N518" s="31">
        <f t="shared" si="169"/>
        <v>0</v>
      </c>
      <c r="O518" s="31">
        <v>0</v>
      </c>
      <c r="P518" s="31">
        <f t="shared" si="169"/>
        <v>0</v>
      </c>
      <c r="Q518" s="68"/>
      <c r="R518" s="68"/>
    </row>
    <row r="519" spans="1:18" s="29" customFormat="1" ht="28.5">
      <c r="A519" s="71"/>
      <c r="B519" s="40"/>
      <c r="C519" s="38"/>
      <c r="D519" s="27" t="s">
        <v>32</v>
      </c>
      <c r="E519" s="31">
        <f t="shared" si="166"/>
        <v>9100</v>
      </c>
      <c r="F519" s="31">
        <f t="shared" si="167"/>
        <v>0</v>
      </c>
      <c r="G519" s="31">
        <v>9100</v>
      </c>
      <c r="H519" s="31">
        <f aca="true" t="shared" si="170" ref="H519:P519">H530</f>
        <v>0</v>
      </c>
      <c r="I519" s="31">
        <f t="shared" si="170"/>
        <v>0</v>
      </c>
      <c r="J519" s="31">
        <f t="shared" si="170"/>
        <v>0</v>
      </c>
      <c r="K519" s="31">
        <v>0</v>
      </c>
      <c r="L519" s="31">
        <f t="shared" si="170"/>
        <v>0</v>
      </c>
      <c r="M519" s="31">
        <f t="shared" si="170"/>
        <v>0</v>
      </c>
      <c r="N519" s="31">
        <f t="shared" si="170"/>
        <v>0</v>
      </c>
      <c r="O519" s="31">
        <v>260</v>
      </c>
      <c r="P519" s="31">
        <f t="shared" si="170"/>
        <v>0</v>
      </c>
      <c r="Q519" s="68"/>
      <c r="R519" s="68"/>
    </row>
    <row r="520" spans="1:18" s="29" customFormat="1" ht="28.5">
      <c r="A520" s="71"/>
      <c r="B520" s="40"/>
      <c r="C520" s="38"/>
      <c r="D520" s="27" t="s">
        <v>33</v>
      </c>
      <c r="E520" s="31">
        <f t="shared" si="166"/>
        <v>4900</v>
      </c>
      <c r="F520" s="31">
        <f t="shared" si="167"/>
        <v>0</v>
      </c>
      <c r="G520" s="31">
        <v>4900</v>
      </c>
      <c r="H520" s="31">
        <f aca="true" t="shared" si="171" ref="H520:P520">H531</f>
        <v>0</v>
      </c>
      <c r="I520" s="31">
        <f t="shared" si="171"/>
        <v>0</v>
      </c>
      <c r="J520" s="31">
        <f t="shared" si="171"/>
        <v>0</v>
      </c>
      <c r="K520" s="31">
        <v>0</v>
      </c>
      <c r="L520" s="31">
        <f t="shared" si="171"/>
        <v>0</v>
      </c>
      <c r="M520" s="31">
        <f t="shared" si="171"/>
        <v>0</v>
      </c>
      <c r="N520" s="31">
        <f t="shared" si="171"/>
        <v>0</v>
      </c>
      <c r="O520" s="31">
        <v>140</v>
      </c>
      <c r="P520" s="31">
        <f t="shared" si="171"/>
        <v>0</v>
      </c>
      <c r="Q520" s="68"/>
      <c r="R520" s="68"/>
    </row>
    <row r="521" spans="1:18" s="29" customFormat="1" ht="28.5">
      <c r="A521" s="71"/>
      <c r="B521" s="40"/>
      <c r="C521" s="38"/>
      <c r="D521" s="27" t="s">
        <v>36</v>
      </c>
      <c r="E521" s="31">
        <f t="shared" si="166"/>
        <v>0</v>
      </c>
      <c r="F521" s="31">
        <f t="shared" si="167"/>
        <v>0</v>
      </c>
      <c r="G521" s="31">
        <f aca="true" t="shared" si="172" ref="G521:P521">G532</f>
        <v>0</v>
      </c>
      <c r="H521" s="31">
        <f t="shared" si="172"/>
        <v>0</v>
      </c>
      <c r="I521" s="31">
        <f t="shared" si="172"/>
        <v>0</v>
      </c>
      <c r="J521" s="31">
        <f t="shared" si="172"/>
        <v>0</v>
      </c>
      <c r="K521" s="31">
        <f t="shared" si="172"/>
        <v>0</v>
      </c>
      <c r="L521" s="31">
        <f t="shared" si="172"/>
        <v>0</v>
      </c>
      <c r="M521" s="31">
        <f t="shared" si="172"/>
        <v>0</v>
      </c>
      <c r="N521" s="31">
        <f t="shared" si="172"/>
        <v>0</v>
      </c>
      <c r="O521" s="31">
        <f t="shared" si="172"/>
        <v>0</v>
      </c>
      <c r="P521" s="31">
        <f t="shared" si="172"/>
        <v>0</v>
      </c>
      <c r="Q521" s="68"/>
      <c r="R521" s="68"/>
    </row>
    <row r="522" spans="1:18" s="29" customFormat="1" ht="28.5">
      <c r="A522" s="71"/>
      <c r="B522" s="40"/>
      <c r="C522" s="38"/>
      <c r="D522" s="27" t="s">
        <v>37</v>
      </c>
      <c r="E522" s="31">
        <f t="shared" si="166"/>
        <v>0</v>
      </c>
      <c r="F522" s="31">
        <f t="shared" si="167"/>
        <v>0</v>
      </c>
      <c r="G522" s="31">
        <f aca="true" t="shared" si="173" ref="G522:P522">G533</f>
        <v>0</v>
      </c>
      <c r="H522" s="31">
        <f t="shared" si="173"/>
        <v>0</v>
      </c>
      <c r="I522" s="31">
        <f t="shared" si="173"/>
        <v>0</v>
      </c>
      <c r="J522" s="31">
        <f t="shared" si="173"/>
        <v>0</v>
      </c>
      <c r="K522" s="31">
        <f t="shared" si="173"/>
        <v>0</v>
      </c>
      <c r="L522" s="31">
        <f t="shared" si="173"/>
        <v>0</v>
      </c>
      <c r="M522" s="31">
        <f t="shared" si="173"/>
        <v>0</v>
      </c>
      <c r="N522" s="31">
        <f t="shared" si="173"/>
        <v>0</v>
      </c>
      <c r="O522" s="31">
        <f t="shared" si="173"/>
        <v>0</v>
      </c>
      <c r="P522" s="31">
        <f t="shared" si="173"/>
        <v>0</v>
      </c>
      <c r="Q522" s="68"/>
      <c r="R522" s="68"/>
    </row>
    <row r="523" spans="1:18" s="29" customFormat="1" ht="28.5">
      <c r="A523" s="71"/>
      <c r="B523" s="40"/>
      <c r="C523" s="38"/>
      <c r="D523" s="27" t="s">
        <v>38</v>
      </c>
      <c r="E523" s="31">
        <f t="shared" si="166"/>
        <v>0</v>
      </c>
      <c r="F523" s="31">
        <f t="shared" si="167"/>
        <v>0</v>
      </c>
      <c r="G523" s="31">
        <f aca="true" t="shared" si="174" ref="G523:P523">G534</f>
        <v>0</v>
      </c>
      <c r="H523" s="31">
        <f t="shared" si="174"/>
        <v>0</v>
      </c>
      <c r="I523" s="31">
        <f t="shared" si="174"/>
        <v>0</v>
      </c>
      <c r="J523" s="31">
        <f t="shared" si="174"/>
        <v>0</v>
      </c>
      <c r="K523" s="31">
        <f t="shared" si="174"/>
        <v>0</v>
      </c>
      <c r="L523" s="31">
        <f t="shared" si="174"/>
        <v>0</v>
      </c>
      <c r="M523" s="31">
        <f t="shared" si="174"/>
        <v>0</v>
      </c>
      <c r="N523" s="31">
        <f t="shared" si="174"/>
        <v>0</v>
      </c>
      <c r="O523" s="31">
        <f t="shared" si="174"/>
        <v>0</v>
      </c>
      <c r="P523" s="31">
        <f t="shared" si="174"/>
        <v>0</v>
      </c>
      <c r="Q523" s="68"/>
      <c r="R523" s="68"/>
    </row>
    <row r="524" spans="1:18" s="29" customFormat="1" ht="28.5">
      <c r="A524" s="71"/>
      <c r="B524" s="40"/>
      <c r="C524" s="38"/>
      <c r="D524" s="27" t="s">
        <v>39</v>
      </c>
      <c r="E524" s="31">
        <f t="shared" si="166"/>
        <v>0</v>
      </c>
      <c r="F524" s="31">
        <f t="shared" si="167"/>
        <v>0</v>
      </c>
      <c r="G524" s="31">
        <f aca="true" t="shared" si="175" ref="G524:P524">G535</f>
        <v>0</v>
      </c>
      <c r="H524" s="31">
        <f t="shared" si="175"/>
        <v>0</v>
      </c>
      <c r="I524" s="31">
        <f t="shared" si="175"/>
        <v>0</v>
      </c>
      <c r="J524" s="31">
        <f t="shared" si="175"/>
        <v>0</v>
      </c>
      <c r="K524" s="31">
        <f t="shared" si="175"/>
        <v>0</v>
      </c>
      <c r="L524" s="31">
        <f t="shared" si="175"/>
        <v>0</v>
      </c>
      <c r="M524" s="31">
        <f t="shared" si="175"/>
        <v>0</v>
      </c>
      <c r="N524" s="31">
        <f t="shared" si="175"/>
        <v>0</v>
      </c>
      <c r="O524" s="31">
        <f t="shared" si="175"/>
        <v>0</v>
      </c>
      <c r="P524" s="31">
        <f t="shared" si="175"/>
        <v>0</v>
      </c>
      <c r="Q524" s="68"/>
      <c r="R524" s="68"/>
    </row>
    <row r="525" spans="1:18" s="29" customFormat="1" ht="28.5">
      <c r="A525" s="71"/>
      <c r="B525" s="40"/>
      <c r="C525" s="38"/>
      <c r="D525" s="27" t="s">
        <v>40</v>
      </c>
      <c r="E525" s="31">
        <f t="shared" si="166"/>
        <v>0</v>
      </c>
      <c r="F525" s="31">
        <f t="shared" si="167"/>
        <v>0</v>
      </c>
      <c r="G525" s="31">
        <f aca="true" t="shared" si="176" ref="G525:P525">G536</f>
        <v>0</v>
      </c>
      <c r="H525" s="31">
        <f t="shared" si="176"/>
        <v>0</v>
      </c>
      <c r="I525" s="31">
        <f t="shared" si="176"/>
        <v>0</v>
      </c>
      <c r="J525" s="31">
        <f t="shared" si="176"/>
        <v>0</v>
      </c>
      <c r="K525" s="31">
        <f t="shared" si="176"/>
        <v>0</v>
      </c>
      <c r="L525" s="31">
        <f t="shared" si="176"/>
        <v>0</v>
      </c>
      <c r="M525" s="31">
        <f t="shared" si="176"/>
        <v>0</v>
      </c>
      <c r="N525" s="31">
        <f t="shared" si="176"/>
        <v>0</v>
      </c>
      <c r="O525" s="31">
        <f t="shared" si="176"/>
        <v>0</v>
      </c>
      <c r="P525" s="31">
        <f t="shared" si="176"/>
        <v>0</v>
      </c>
      <c r="Q525" s="68"/>
      <c r="R525" s="68"/>
    </row>
    <row r="526" spans="1:18" ht="15" hidden="1">
      <c r="A526" s="67" t="s">
        <v>57</v>
      </c>
      <c r="B526" s="69" t="s">
        <v>109</v>
      </c>
      <c r="C526" s="35"/>
      <c r="D526" s="19" t="s">
        <v>13</v>
      </c>
      <c r="E526" s="33">
        <f aca="true" t="shared" si="177" ref="E526:P526">SUM(E527:E536)</f>
        <v>67500</v>
      </c>
      <c r="F526" s="33">
        <f t="shared" si="177"/>
        <v>0</v>
      </c>
      <c r="G526" s="33">
        <f t="shared" si="177"/>
        <v>0</v>
      </c>
      <c r="H526" s="33">
        <f t="shared" si="177"/>
        <v>0</v>
      </c>
      <c r="I526" s="33">
        <f t="shared" si="177"/>
        <v>0</v>
      </c>
      <c r="J526" s="33">
        <f t="shared" si="177"/>
        <v>0</v>
      </c>
      <c r="K526" s="33">
        <f t="shared" si="177"/>
        <v>67500</v>
      </c>
      <c r="L526" s="33">
        <f t="shared" si="177"/>
        <v>0</v>
      </c>
      <c r="M526" s="33">
        <f t="shared" si="177"/>
        <v>0</v>
      </c>
      <c r="N526" s="33">
        <f t="shared" si="177"/>
        <v>0</v>
      </c>
      <c r="O526" s="33">
        <f t="shared" si="177"/>
        <v>500</v>
      </c>
      <c r="P526" s="33">
        <f t="shared" si="177"/>
        <v>0</v>
      </c>
      <c r="Q526" s="57" t="s">
        <v>58</v>
      </c>
      <c r="R526" s="57"/>
    </row>
    <row r="527" spans="1:18" ht="15" hidden="1">
      <c r="A527" s="67"/>
      <c r="B527" s="70"/>
      <c r="C527" s="36"/>
      <c r="D527" s="19" t="s">
        <v>0</v>
      </c>
      <c r="E527" s="33">
        <f>G527+I527+K527+M527</f>
        <v>0</v>
      </c>
      <c r="F527" s="33">
        <f>H527+J527+L527+N527</f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57"/>
      <c r="R527" s="57"/>
    </row>
    <row r="528" spans="1:18" ht="15" hidden="1">
      <c r="A528" s="67"/>
      <c r="B528" s="70"/>
      <c r="C528" s="36"/>
      <c r="D528" s="19" t="s">
        <v>1</v>
      </c>
      <c r="E528" s="33">
        <f aca="true" t="shared" si="178" ref="E528:E536">G528+I528+K528+M528</f>
        <v>16875</v>
      </c>
      <c r="F528" s="33">
        <f aca="true" t="shared" si="179" ref="F528:F536">H528+J528+L528+N528</f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16875</v>
      </c>
      <c r="L528" s="33">
        <v>0</v>
      </c>
      <c r="M528" s="33">
        <v>0</v>
      </c>
      <c r="N528" s="33">
        <v>0</v>
      </c>
      <c r="O528" s="33">
        <v>125</v>
      </c>
      <c r="P528" s="33">
        <v>0</v>
      </c>
      <c r="Q528" s="57"/>
      <c r="R528" s="57"/>
    </row>
    <row r="529" spans="1:18" ht="15" hidden="1">
      <c r="A529" s="67"/>
      <c r="B529" s="70"/>
      <c r="C529" s="36"/>
      <c r="D529" s="19" t="s">
        <v>31</v>
      </c>
      <c r="E529" s="33">
        <f t="shared" si="178"/>
        <v>16875</v>
      </c>
      <c r="F529" s="33">
        <f t="shared" si="179"/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16875</v>
      </c>
      <c r="L529" s="33">
        <v>0</v>
      </c>
      <c r="M529" s="33">
        <v>0</v>
      </c>
      <c r="N529" s="33">
        <v>0</v>
      </c>
      <c r="O529" s="33">
        <v>125</v>
      </c>
      <c r="P529" s="33">
        <v>0</v>
      </c>
      <c r="Q529" s="57"/>
      <c r="R529" s="57"/>
    </row>
    <row r="530" spans="1:18" ht="15" hidden="1">
      <c r="A530" s="67"/>
      <c r="B530" s="70"/>
      <c r="C530" s="36"/>
      <c r="D530" s="19" t="s">
        <v>32</v>
      </c>
      <c r="E530" s="33">
        <f t="shared" si="178"/>
        <v>16875</v>
      </c>
      <c r="F530" s="33">
        <f t="shared" si="179"/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16875</v>
      </c>
      <c r="L530" s="33">
        <v>0</v>
      </c>
      <c r="M530" s="33">
        <v>0</v>
      </c>
      <c r="N530" s="33">
        <v>0</v>
      </c>
      <c r="O530" s="33">
        <v>125</v>
      </c>
      <c r="P530" s="33">
        <v>0</v>
      </c>
      <c r="Q530" s="57"/>
      <c r="R530" s="57"/>
    </row>
    <row r="531" spans="1:18" ht="15" hidden="1">
      <c r="A531" s="67"/>
      <c r="B531" s="70"/>
      <c r="C531" s="36"/>
      <c r="D531" s="19" t="s">
        <v>33</v>
      </c>
      <c r="E531" s="33">
        <f t="shared" si="178"/>
        <v>16875</v>
      </c>
      <c r="F531" s="33">
        <f t="shared" si="179"/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16875</v>
      </c>
      <c r="L531" s="33">
        <v>0</v>
      </c>
      <c r="M531" s="33">
        <v>0</v>
      </c>
      <c r="N531" s="33">
        <v>0</v>
      </c>
      <c r="O531" s="33">
        <v>125</v>
      </c>
      <c r="P531" s="33">
        <v>0</v>
      </c>
      <c r="Q531" s="57"/>
      <c r="R531" s="57"/>
    </row>
    <row r="532" spans="1:18" ht="15" hidden="1">
      <c r="A532" s="67"/>
      <c r="B532" s="70"/>
      <c r="C532" s="36"/>
      <c r="D532" s="19" t="s">
        <v>36</v>
      </c>
      <c r="E532" s="33">
        <f t="shared" si="178"/>
        <v>0</v>
      </c>
      <c r="F532" s="33">
        <f t="shared" si="179"/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57"/>
      <c r="R532" s="57"/>
    </row>
    <row r="533" spans="1:18" ht="15" hidden="1">
      <c r="A533" s="67"/>
      <c r="B533" s="70"/>
      <c r="C533" s="36"/>
      <c r="D533" s="19" t="s">
        <v>37</v>
      </c>
      <c r="E533" s="33">
        <f t="shared" si="178"/>
        <v>0</v>
      </c>
      <c r="F533" s="33">
        <f t="shared" si="179"/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57"/>
      <c r="R533" s="57"/>
    </row>
    <row r="534" spans="1:18" ht="15" hidden="1">
      <c r="A534" s="67"/>
      <c r="B534" s="70"/>
      <c r="C534" s="36"/>
      <c r="D534" s="19" t="s">
        <v>38</v>
      </c>
      <c r="E534" s="33">
        <f t="shared" si="178"/>
        <v>0</v>
      </c>
      <c r="F534" s="33">
        <f t="shared" si="179"/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57"/>
      <c r="R534" s="57"/>
    </row>
    <row r="535" spans="1:18" ht="15" hidden="1">
      <c r="A535" s="67"/>
      <c r="B535" s="70"/>
      <c r="C535" s="36"/>
      <c r="D535" s="19" t="s">
        <v>39</v>
      </c>
      <c r="E535" s="33">
        <f t="shared" si="178"/>
        <v>0</v>
      </c>
      <c r="F535" s="33">
        <f t="shared" si="179"/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57"/>
      <c r="R535" s="57"/>
    </row>
    <row r="536" spans="1:18" ht="17.25" customHeight="1" hidden="1">
      <c r="A536" s="67"/>
      <c r="B536" s="70"/>
      <c r="C536" s="36"/>
      <c r="D536" s="19" t="s">
        <v>40</v>
      </c>
      <c r="E536" s="33">
        <f t="shared" si="178"/>
        <v>0</v>
      </c>
      <c r="F536" s="33">
        <f t="shared" si="179"/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57"/>
      <c r="R536" s="57"/>
    </row>
    <row r="537" spans="1:18" s="29" customFormat="1" ht="14.25">
      <c r="A537" s="71" t="s">
        <v>62</v>
      </c>
      <c r="B537" s="39" t="s">
        <v>110</v>
      </c>
      <c r="C537" s="30"/>
      <c r="D537" s="27" t="s">
        <v>13</v>
      </c>
      <c r="E537" s="31">
        <f aca="true" t="shared" si="180" ref="E537:P537">SUM(E539:E548)</f>
        <v>52500</v>
      </c>
      <c r="F537" s="31">
        <f t="shared" si="180"/>
        <v>0</v>
      </c>
      <c r="G537" s="31">
        <f t="shared" si="180"/>
        <v>52500</v>
      </c>
      <c r="H537" s="31">
        <f t="shared" si="180"/>
        <v>0</v>
      </c>
      <c r="I537" s="31">
        <f t="shared" si="180"/>
        <v>0</v>
      </c>
      <c r="J537" s="31">
        <f t="shared" si="180"/>
        <v>0</v>
      </c>
      <c r="K537" s="31">
        <f t="shared" si="180"/>
        <v>0</v>
      </c>
      <c r="L537" s="31">
        <f t="shared" si="180"/>
        <v>0</v>
      </c>
      <c r="M537" s="31">
        <f t="shared" si="180"/>
        <v>0</v>
      </c>
      <c r="N537" s="31">
        <f t="shared" si="180"/>
        <v>0</v>
      </c>
      <c r="O537" s="31">
        <f t="shared" si="180"/>
        <v>1500</v>
      </c>
      <c r="P537" s="31">
        <f t="shared" si="180"/>
        <v>0</v>
      </c>
      <c r="Q537" s="68" t="s">
        <v>58</v>
      </c>
      <c r="R537" s="68"/>
    </row>
    <row r="538" spans="1:18" s="29" customFormat="1" ht="28.5">
      <c r="A538" s="71"/>
      <c r="B538" s="39"/>
      <c r="C538" s="30"/>
      <c r="D538" s="27" t="s">
        <v>177</v>
      </c>
      <c r="E538" s="31">
        <f>G538+I538+K538+M538</f>
        <v>0</v>
      </c>
      <c r="F538" s="31">
        <f>H538+J538+L538+N538</f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68"/>
      <c r="R538" s="68"/>
    </row>
    <row r="539" spans="1:18" s="29" customFormat="1" ht="28.5">
      <c r="A539" s="71"/>
      <c r="B539" s="40"/>
      <c r="C539" s="38"/>
      <c r="D539" s="27" t="s">
        <v>0</v>
      </c>
      <c r="E539" s="31">
        <f>G539+I539+K539+M539</f>
        <v>0</v>
      </c>
      <c r="F539" s="31">
        <f>H539+J539+L539+N539</f>
        <v>0</v>
      </c>
      <c r="G539" s="31">
        <f aca="true" t="shared" si="181" ref="G539:G548">G551+G563+G575+G587+G599</f>
        <v>0</v>
      </c>
      <c r="H539" s="31">
        <f aca="true" t="shared" si="182" ref="H539:P539">H551+H563+H575+H587+H599</f>
        <v>0</v>
      </c>
      <c r="I539" s="31">
        <f t="shared" si="182"/>
        <v>0</v>
      </c>
      <c r="J539" s="31">
        <f t="shared" si="182"/>
        <v>0</v>
      </c>
      <c r="K539" s="31">
        <f t="shared" si="182"/>
        <v>0</v>
      </c>
      <c r="L539" s="31">
        <f t="shared" si="182"/>
        <v>0</v>
      </c>
      <c r="M539" s="31">
        <f t="shared" si="182"/>
        <v>0</v>
      </c>
      <c r="N539" s="31">
        <f t="shared" si="182"/>
        <v>0</v>
      </c>
      <c r="O539" s="31">
        <f t="shared" si="182"/>
        <v>0</v>
      </c>
      <c r="P539" s="31">
        <f t="shared" si="182"/>
        <v>0</v>
      </c>
      <c r="Q539" s="68"/>
      <c r="R539" s="68"/>
    </row>
    <row r="540" spans="1:18" s="29" customFormat="1" ht="28.5">
      <c r="A540" s="71"/>
      <c r="B540" s="40"/>
      <c r="C540" s="38"/>
      <c r="D540" s="27" t="s">
        <v>1</v>
      </c>
      <c r="E540" s="31">
        <f aca="true" t="shared" si="183" ref="E540:E548">G540+I540+K540+M540</f>
        <v>0</v>
      </c>
      <c r="F540" s="31">
        <f aca="true" t="shared" si="184" ref="F540:F548">H540+J540+L540+N540</f>
        <v>0</v>
      </c>
      <c r="G540" s="31">
        <f t="shared" si="181"/>
        <v>0</v>
      </c>
      <c r="H540" s="31">
        <f aca="true" t="shared" si="185" ref="H540:P540">H552+H564+H576+H588+H600</f>
        <v>0</v>
      </c>
      <c r="I540" s="31">
        <f t="shared" si="185"/>
        <v>0</v>
      </c>
      <c r="J540" s="31">
        <f t="shared" si="185"/>
        <v>0</v>
      </c>
      <c r="K540" s="31">
        <f t="shared" si="185"/>
        <v>0</v>
      </c>
      <c r="L540" s="31">
        <f t="shared" si="185"/>
        <v>0</v>
      </c>
      <c r="M540" s="31">
        <f t="shared" si="185"/>
        <v>0</v>
      </c>
      <c r="N540" s="31">
        <f t="shared" si="185"/>
        <v>0</v>
      </c>
      <c r="O540" s="31">
        <f t="shared" si="185"/>
        <v>0</v>
      </c>
      <c r="P540" s="31">
        <f t="shared" si="185"/>
        <v>0</v>
      </c>
      <c r="Q540" s="68"/>
      <c r="R540" s="68"/>
    </row>
    <row r="541" spans="1:18" s="29" customFormat="1" ht="28.5">
      <c r="A541" s="71"/>
      <c r="B541" s="40"/>
      <c r="C541" s="38"/>
      <c r="D541" s="27" t="s">
        <v>31</v>
      </c>
      <c r="E541" s="31">
        <f t="shared" si="183"/>
        <v>10500</v>
      </c>
      <c r="F541" s="31">
        <f t="shared" si="184"/>
        <v>0</v>
      </c>
      <c r="G541" s="31">
        <f t="shared" si="181"/>
        <v>10500</v>
      </c>
      <c r="H541" s="31">
        <f aca="true" t="shared" si="186" ref="H541:P541">H553+H565+H577+H589+H601</f>
        <v>0</v>
      </c>
      <c r="I541" s="31">
        <f t="shared" si="186"/>
        <v>0</v>
      </c>
      <c r="J541" s="31">
        <f t="shared" si="186"/>
        <v>0</v>
      </c>
      <c r="K541" s="31">
        <f t="shared" si="186"/>
        <v>0</v>
      </c>
      <c r="L541" s="31">
        <f t="shared" si="186"/>
        <v>0</v>
      </c>
      <c r="M541" s="31">
        <f t="shared" si="186"/>
        <v>0</v>
      </c>
      <c r="N541" s="31">
        <f t="shared" si="186"/>
        <v>0</v>
      </c>
      <c r="O541" s="31">
        <f t="shared" si="186"/>
        <v>300</v>
      </c>
      <c r="P541" s="31">
        <f t="shared" si="186"/>
        <v>0</v>
      </c>
      <c r="Q541" s="68"/>
      <c r="R541" s="68"/>
    </row>
    <row r="542" spans="1:18" s="29" customFormat="1" ht="28.5">
      <c r="A542" s="71"/>
      <c r="B542" s="40"/>
      <c r="C542" s="38"/>
      <c r="D542" s="27" t="s">
        <v>32</v>
      </c>
      <c r="E542" s="31">
        <f t="shared" si="183"/>
        <v>10500</v>
      </c>
      <c r="F542" s="31">
        <f t="shared" si="184"/>
        <v>0</v>
      </c>
      <c r="G542" s="31">
        <f t="shared" si="181"/>
        <v>10500</v>
      </c>
      <c r="H542" s="31">
        <f aca="true" t="shared" si="187" ref="H542:P542">H554+H566+H578+H590+H602</f>
        <v>0</v>
      </c>
      <c r="I542" s="31">
        <f t="shared" si="187"/>
        <v>0</v>
      </c>
      <c r="J542" s="31">
        <f t="shared" si="187"/>
        <v>0</v>
      </c>
      <c r="K542" s="31">
        <f t="shared" si="187"/>
        <v>0</v>
      </c>
      <c r="L542" s="31">
        <f t="shared" si="187"/>
        <v>0</v>
      </c>
      <c r="M542" s="31">
        <f t="shared" si="187"/>
        <v>0</v>
      </c>
      <c r="N542" s="31">
        <f t="shared" si="187"/>
        <v>0</v>
      </c>
      <c r="O542" s="31">
        <f t="shared" si="187"/>
        <v>300</v>
      </c>
      <c r="P542" s="31">
        <f t="shared" si="187"/>
        <v>0</v>
      </c>
      <c r="Q542" s="68"/>
      <c r="R542" s="68"/>
    </row>
    <row r="543" spans="1:18" s="29" customFormat="1" ht="28.5">
      <c r="A543" s="71"/>
      <c r="B543" s="40"/>
      <c r="C543" s="38"/>
      <c r="D543" s="27" t="s">
        <v>33</v>
      </c>
      <c r="E543" s="31">
        <f t="shared" si="183"/>
        <v>10500</v>
      </c>
      <c r="F543" s="31">
        <f t="shared" si="184"/>
        <v>0</v>
      </c>
      <c r="G543" s="31">
        <f t="shared" si="181"/>
        <v>10500</v>
      </c>
      <c r="H543" s="31">
        <f aca="true" t="shared" si="188" ref="H543:P543">H555+H567+H579+H591+H603</f>
        <v>0</v>
      </c>
      <c r="I543" s="31">
        <f t="shared" si="188"/>
        <v>0</v>
      </c>
      <c r="J543" s="31">
        <f t="shared" si="188"/>
        <v>0</v>
      </c>
      <c r="K543" s="31">
        <f t="shared" si="188"/>
        <v>0</v>
      </c>
      <c r="L543" s="31">
        <f t="shared" si="188"/>
        <v>0</v>
      </c>
      <c r="M543" s="31">
        <f t="shared" si="188"/>
        <v>0</v>
      </c>
      <c r="N543" s="31">
        <f t="shared" si="188"/>
        <v>0</v>
      </c>
      <c r="O543" s="31">
        <f t="shared" si="188"/>
        <v>300</v>
      </c>
      <c r="P543" s="31">
        <f t="shared" si="188"/>
        <v>0</v>
      </c>
      <c r="Q543" s="68"/>
      <c r="R543" s="68"/>
    </row>
    <row r="544" spans="1:18" s="29" customFormat="1" ht="28.5">
      <c r="A544" s="71"/>
      <c r="B544" s="40"/>
      <c r="C544" s="38"/>
      <c r="D544" s="27" t="s">
        <v>36</v>
      </c>
      <c r="E544" s="31">
        <f t="shared" si="183"/>
        <v>10500</v>
      </c>
      <c r="F544" s="31">
        <f t="shared" si="184"/>
        <v>0</v>
      </c>
      <c r="G544" s="31">
        <f t="shared" si="181"/>
        <v>10500</v>
      </c>
      <c r="H544" s="31">
        <f aca="true" t="shared" si="189" ref="H544:P544">H556+H568+H580+H592+H604</f>
        <v>0</v>
      </c>
      <c r="I544" s="31">
        <f t="shared" si="189"/>
        <v>0</v>
      </c>
      <c r="J544" s="31">
        <f t="shared" si="189"/>
        <v>0</v>
      </c>
      <c r="K544" s="31">
        <f t="shared" si="189"/>
        <v>0</v>
      </c>
      <c r="L544" s="31">
        <f t="shared" si="189"/>
        <v>0</v>
      </c>
      <c r="M544" s="31">
        <f t="shared" si="189"/>
        <v>0</v>
      </c>
      <c r="N544" s="31">
        <f t="shared" si="189"/>
        <v>0</v>
      </c>
      <c r="O544" s="31">
        <f t="shared" si="189"/>
        <v>300</v>
      </c>
      <c r="P544" s="31">
        <f t="shared" si="189"/>
        <v>0</v>
      </c>
      <c r="Q544" s="68"/>
      <c r="R544" s="68"/>
    </row>
    <row r="545" spans="1:18" s="29" customFormat="1" ht="28.5">
      <c r="A545" s="71"/>
      <c r="B545" s="40"/>
      <c r="C545" s="38"/>
      <c r="D545" s="27" t="s">
        <v>37</v>
      </c>
      <c r="E545" s="31">
        <f t="shared" si="183"/>
        <v>10500</v>
      </c>
      <c r="F545" s="31">
        <f t="shared" si="184"/>
        <v>0</v>
      </c>
      <c r="G545" s="31">
        <f t="shared" si="181"/>
        <v>10500</v>
      </c>
      <c r="H545" s="31">
        <f aca="true" t="shared" si="190" ref="H545:P545">H557+H569+H581+H593+H605</f>
        <v>0</v>
      </c>
      <c r="I545" s="31">
        <f t="shared" si="190"/>
        <v>0</v>
      </c>
      <c r="J545" s="31">
        <f t="shared" si="190"/>
        <v>0</v>
      </c>
      <c r="K545" s="31">
        <f t="shared" si="190"/>
        <v>0</v>
      </c>
      <c r="L545" s="31">
        <f t="shared" si="190"/>
        <v>0</v>
      </c>
      <c r="M545" s="31">
        <f t="shared" si="190"/>
        <v>0</v>
      </c>
      <c r="N545" s="31">
        <f t="shared" si="190"/>
        <v>0</v>
      </c>
      <c r="O545" s="31">
        <f t="shared" si="190"/>
        <v>300</v>
      </c>
      <c r="P545" s="31">
        <f t="shared" si="190"/>
        <v>0</v>
      </c>
      <c r="Q545" s="68"/>
      <c r="R545" s="68"/>
    </row>
    <row r="546" spans="1:18" s="29" customFormat="1" ht="28.5">
      <c r="A546" s="71"/>
      <c r="B546" s="40"/>
      <c r="C546" s="38"/>
      <c r="D546" s="27" t="s">
        <v>38</v>
      </c>
      <c r="E546" s="31">
        <f t="shared" si="183"/>
        <v>0</v>
      </c>
      <c r="F546" s="31">
        <f t="shared" si="184"/>
        <v>0</v>
      </c>
      <c r="G546" s="31">
        <f t="shared" si="181"/>
        <v>0</v>
      </c>
      <c r="H546" s="31">
        <f aca="true" t="shared" si="191" ref="H546:P546">H558+H570+H582+H594+H606</f>
        <v>0</v>
      </c>
      <c r="I546" s="31">
        <f t="shared" si="191"/>
        <v>0</v>
      </c>
      <c r="J546" s="31">
        <f t="shared" si="191"/>
        <v>0</v>
      </c>
      <c r="K546" s="31">
        <f t="shared" si="191"/>
        <v>0</v>
      </c>
      <c r="L546" s="31">
        <f t="shared" si="191"/>
        <v>0</v>
      </c>
      <c r="M546" s="31">
        <f t="shared" si="191"/>
        <v>0</v>
      </c>
      <c r="N546" s="31">
        <f t="shared" si="191"/>
        <v>0</v>
      </c>
      <c r="O546" s="31">
        <f t="shared" si="191"/>
        <v>0</v>
      </c>
      <c r="P546" s="31">
        <f t="shared" si="191"/>
        <v>0</v>
      </c>
      <c r="Q546" s="68"/>
      <c r="R546" s="68"/>
    </row>
    <row r="547" spans="1:18" s="29" customFormat="1" ht="28.5">
      <c r="A547" s="71"/>
      <c r="B547" s="40"/>
      <c r="C547" s="38"/>
      <c r="D547" s="27" t="s">
        <v>39</v>
      </c>
      <c r="E547" s="31">
        <f t="shared" si="183"/>
        <v>0</v>
      </c>
      <c r="F547" s="31">
        <f t="shared" si="184"/>
        <v>0</v>
      </c>
      <c r="G547" s="31">
        <f t="shared" si="181"/>
        <v>0</v>
      </c>
      <c r="H547" s="31">
        <f aca="true" t="shared" si="192" ref="H547:P547">H559+H571+H583+H595+H607</f>
        <v>0</v>
      </c>
      <c r="I547" s="31">
        <f t="shared" si="192"/>
        <v>0</v>
      </c>
      <c r="J547" s="31">
        <f t="shared" si="192"/>
        <v>0</v>
      </c>
      <c r="K547" s="31">
        <f t="shared" si="192"/>
        <v>0</v>
      </c>
      <c r="L547" s="31">
        <f t="shared" si="192"/>
        <v>0</v>
      </c>
      <c r="M547" s="31">
        <f t="shared" si="192"/>
        <v>0</v>
      </c>
      <c r="N547" s="31">
        <f t="shared" si="192"/>
        <v>0</v>
      </c>
      <c r="O547" s="31">
        <f t="shared" si="192"/>
        <v>0</v>
      </c>
      <c r="P547" s="31">
        <f t="shared" si="192"/>
        <v>0</v>
      </c>
      <c r="Q547" s="68"/>
      <c r="R547" s="68"/>
    </row>
    <row r="548" spans="1:18" s="29" customFormat="1" ht="28.5">
      <c r="A548" s="71"/>
      <c r="B548" s="40"/>
      <c r="C548" s="38"/>
      <c r="D548" s="27" t="s">
        <v>40</v>
      </c>
      <c r="E548" s="31">
        <f t="shared" si="183"/>
        <v>0</v>
      </c>
      <c r="F548" s="31">
        <f t="shared" si="184"/>
        <v>0</v>
      </c>
      <c r="G548" s="31">
        <f t="shared" si="181"/>
        <v>0</v>
      </c>
      <c r="H548" s="31">
        <f aca="true" t="shared" si="193" ref="H548:P548">H560+H572+H584+H596+H608</f>
        <v>0</v>
      </c>
      <c r="I548" s="31">
        <f t="shared" si="193"/>
        <v>0</v>
      </c>
      <c r="J548" s="31">
        <f t="shared" si="193"/>
        <v>0</v>
      </c>
      <c r="K548" s="31">
        <f t="shared" si="193"/>
        <v>0</v>
      </c>
      <c r="L548" s="31">
        <f t="shared" si="193"/>
        <v>0</v>
      </c>
      <c r="M548" s="31">
        <f t="shared" si="193"/>
        <v>0</v>
      </c>
      <c r="N548" s="31">
        <f t="shared" si="193"/>
        <v>0</v>
      </c>
      <c r="O548" s="31">
        <f t="shared" si="193"/>
        <v>0</v>
      </c>
      <c r="P548" s="31">
        <f t="shared" si="193"/>
        <v>0</v>
      </c>
      <c r="Q548" s="68"/>
      <c r="R548" s="68"/>
    </row>
    <row r="549" spans="1:18" s="29" customFormat="1" ht="15">
      <c r="A549" s="67" t="s">
        <v>63</v>
      </c>
      <c r="B549" s="69" t="s">
        <v>111</v>
      </c>
      <c r="C549" s="35"/>
      <c r="D549" s="19" t="s">
        <v>13</v>
      </c>
      <c r="E549" s="33">
        <f aca="true" t="shared" si="194" ref="E549:P549">SUM(E551:E560)</f>
        <v>10500</v>
      </c>
      <c r="F549" s="33">
        <f t="shared" si="194"/>
        <v>0</v>
      </c>
      <c r="G549" s="33">
        <f t="shared" si="194"/>
        <v>10500</v>
      </c>
      <c r="H549" s="33">
        <f t="shared" si="194"/>
        <v>0</v>
      </c>
      <c r="I549" s="33">
        <f t="shared" si="194"/>
        <v>0</v>
      </c>
      <c r="J549" s="33">
        <f t="shared" si="194"/>
        <v>0</v>
      </c>
      <c r="K549" s="33">
        <f t="shared" si="194"/>
        <v>0</v>
      </c>
      <c r="L549" s="33">
        <f t="shared" si="194"/>
        <v>0</v>
      </c>
      <c r="M549" s="33">
        <f t="shared" si="194"/>
        <v>0</v>
      </c>
      <c r="N549" s="33">
        <f t="shared" si="194"/>
        <v>0</v>
      </c>
      <c r="O549" s="33">
        <f t="shared" si="194"/>
        <v>300</v>
      </c>
      <c r="P549" s="33">
        <f t="shared" si="194"/>
        <v>0</v>
      </c>
      <c r="Q549" s="57" t="s">
        <v>58</v>
      </c>
      <c r="R549" s="57"/>
    </row>
    <row r="550" spans="1:18" s="29" customFormat="1" ht="15">
      <c r="A550" s="67"/>
      <c r="B550" s="69"/>
      <c r="C550" s="35"/>
      <c r="D550" s="19" t="s">
        <v>177</v>
      </c>
      <c r="E550" s="33">
        <f>G550+I550+K550+M550</f>
        <v>0</v>
      </c>
      <c r="F550" s="33">
        <f>H550+J550+L550+N550</f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57"/>
      <c r="R550" s="57"/>
    </row>
    <row r="551" spans="1:18" s="29" customFormat="1" ht="15">
      <c r="A551" s="67"/>
      <c r="B551" s="70"/>
      <c r="C551" s="36"/>
      <c r="D551" s="19" t="s">
        <v>0</v>
      </c>
      <c r="E551" s="33">
        <f>G551+I551+K551+M551</f>
        <v>0</v>
      </c>
      <c r="F551" s="33">
        <f>H551+J551+L551+N551</f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57"/>
      <c r="R551" s="57"/>
    </row>
    <row r="552" spans="1:18" s="29" customFormat="1" ht="15">
      <c r="A552" s="67"/>
      <c r="B552" s="70"/>
      <c r="C552" s="36"/>
      <c r="D552" s="19" t="s">
        <v>1</v>
      </c>
      <c r="E552" s="33">
        <f aca="true" t="shared" si="195" ref="E552:E560">G552+I552+K552+M552</f>
        <v>0</v>
      </c>
      <c r="F552" s="33">
        <f aca="true" t="shared" si="196" ref="F552:F560">H552+J552+L552+N552</f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57"/>
      <c r="R552" s="57"/>
    </row>
    <row r="553" spans="1:18" s="29" customFormat="1" ht="15">
      <c r="A553" s="67"/>
      <c r="B553" s="70"/>
      <c r="C553" s="36"/>
      <c r="D553" s="19" t="s">
        <v>31</v>
      </c>
      <c r="E553" s="33">
        <f t="shared" si="195"/>
        <v>10500</v>
      </c>
      <c r="F553" s="33">
        <f t="shared" si="196"/>
        <v>0</v>
      </c>
      <c r="G553" s="33">
        <v>10500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300</v>
      </c>
      <c r="P553" s="33">
        <v>0</v>
      </c>
      <c r="Q553" s="57"/>
      <c r="R553" s="57"/>
    </row>
    <row r="554" spans="1:18" s="29" customFormat="1" ht="15">
      <c r="A554" s="67"/>
      <c r="B554" s="70"/>
      <c r="C554" s="36"/>
      <c r="D554" s="19" t="s">
        <v>32</v>
      </c>
      <c r="E554" s="33">
        <f t="shared" si="195"/>
        <v>0</v>
      </c>
      <c r="F554" s="33">
        <f t="shared" si="196"/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57"/>
      <c r="R554" s="57"/>
    </row>
    <row r="555" spans="1:18" s="29" customFormat="1" ht="15">
      <c r="A555" s="67"/>
      <c r="B555" s="70"/>
      <c r="C555" s="36"/>
      <c r="D555" s="19" t="s">
        <v>33</v>
      </c>
      <c r="E555" s="33">
        <f t="shared" si="195"/>
        <v>0</v>
      </c>
      <c r="F555" s="33">
        <f t="shared" si="196"/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57"/>
      <c r="R555" s="57"/>
    </row>
    <row r="556" spans="1:18" s="29" customFormat="1" ht="15">
      <c r="A556" s="67"/>
      <c r="B556" s="70"/>
      <c r="C556" s="36"/>
      <c r="D556" s="19" t="s">
        <v>36</v>
      </c>
      <c r="E556" s="33">
        <f t="shared" si="195"/>
        <v>0</v>
      </c>
      <c r="F556" s="33">
        <f t="shared" si="196"/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57"/>
      <c r="R556" s="57"/>
    </row>
    <row r="557" spans="1:18" s="29" customFormat="1" ht="15">
      <c r="A557" s="67"/>
      <c r="B557" s="70"/>
      <c r="C557" s="36"/>
      <c r="D557" s="19" t="s">
        <v>37</v>
      </c>
      <c r="E557" s="33">
        <f t="shared" si="195"/>
        <v>0</v>
      </c>
      <c r="F557" s="33">
        <f t="shared" si="196"/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57"/>
      <c r="R557" s="57"/>
    </row>
    <row r="558" spans="1:18" s="29" customFormat="1" ht="15">
      <c r="A558" s="67"/>
      <c r="B558" s="70"/>
      <c r="C558" s="36"/>
      <c r="D558" s="19" t="s">
        <v>38</v>
      </c>
      <c r="E558" s="33">
        <f t="shared" si="195"/>
        <v>0</v>
      </c>
      <c r="F558" s="33">
        <f t="shared" si="196"/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57"/>
      <c r="R558" s="57"/>
    </row>
    <row r="559" spans="1:18" s="29" customFormat="1" ht="15">
      <c r="A559" s="67"/>
      <c r="B559" s="70"/>
      <c r="C559" s="36"/>
      <c r="D559" s="19" t="s">
        <v>39</v>
      </c>
      <c r="E559" s="33">
        <f t="shared" si="195"/>
        <v>0</v>
      </c>
      <c r="F559" s="33">
        <f t="shared" si="196"/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57"/>
      <c r="R559" s="57"/>
    </row>
    <row r="560" spans="1:18" s="29" customFormat="1" ht="15">
      <c r="A560" s="67"/>
      <c r="B560" s="70"/>
      <c r="C560" s="36"/>
      <c r="D560" s="19" t="s">
        <v>40</v>
      </c>
      <c r="E560" s="33">
        <f t="shared" si="195"/>
        <v>0</v>
      </c>
      <c r="F560" s="33">
        <f t="shared" si="196"/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57"/>
      <c r="R560" s="57"/>
    </row>
    <row r="561" spans="1:18" s="29" customFormat="1" ht="15">
      <c r="A561" s="67" t="s">
        <v>112</v>
      </c>
      <c r="B561" s="69" t="s">
        <v>116</v>
      </c>
      <c r="C561" s="35"/>
      <c r="D561" s="19" t="s">
        <v>13</v>
      </c>
      <c r="E561" s="33">
        <f aca="true" t="shared" si="197" ref="E561:P561">SUM(E563:E572)</f>
        <v>10500</v>
      </c>
      <c r="F561" s="33">
        <f t="shared" si="197"/>
        <v>0</v>
      </c>
      <c r="G561" s="33">
        <f t="shared" si="197"/>
        <v>10500</v>
      </c>
      <c r="H561" s="33">
        <f t="shared" si="197"/>
        <v>0</v>
      </c>
      <c r="I561" s="33">
        <f t="shared" si="197"/>
        <v>0</v>
      </c>
      <c r="J561" s="33">
        <f t="shared" si="197"/>
        <v>0</v>
      </c>
      <c r="K561" s="33">
        <f t="shared" si="197"/>
        <v>0</v>
      </c>
      <c r="L561" s="33">
        <f t="shared" si="197"/>
        <v>0</v>
      </c>
      <c r="M561" s="33">
        <f t="shared" si="197"/>
        <v>0</v>
      </c>
      <c r="N561" s="33">
        <f t="shared" si="197"/>
        <v>0</v>
      </c>
      <c r="O561" s="33">
        <f t="shared" si="197"/>
        <v>300</v>
      </c>
      <c r="P561" s="33">
        <f t="shared" si="197"/>
        <v>0</v>
      </c>
      <c r="Q561" s="57" t="s">
        <v>58</v>
      </c>
      <c r="R561" s="57"/>
    </row>
    <row r="562" spans="1:18" s="29" customFormat="1" ht="15">
      <c r="A562" s="67"/>
      <c r="B562" s="69"/>
      <c r="C562" s="35"/>
      <c r="D562" s="19" t="s">
        <v>177</v>
      </c>
      <c r="E562" s="33">
        <f>G562+I562+K562+M562</f>
        <v>0</v>
      </c>
      <c r="F562" s="33">
        <f>H562+J562+L562+N562</f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57"/>
      <c r="R562" s="57"/>
    </row>
    <row r="563" spans="1:18" s="29" customFormat="1" ht="15">
      <c r="A563" s="67"/>
      <c r="B563" s="70"/>
      <c r="C563" s="36"/>
      <c r="D563" s="19" t="s">
        <v>0</v>
      </c>
      <c r="E563" s="33">
        <f>G563+I563+K563+M563</f>
        <v>0</v>
      </c>
      <c r="F563" s="33">
        <f>H563+J563+L563+N563</f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57"/>
      <c r="R563" s="57"/>
    </row>
    <row r="564" spans="1:18" s="29" customFormat="1" ht="15">
      <c r="A564" s="67"/>
      <c r="B564" s="70"/>
      <c r="C564" s="36"/>
      <c r="D564" s="19" t="s">
        <v>1</v>
      </c>
      <c r="E564" s="33">
        <f aca="true" t="shared" si="198" ref="E564:E572">G564+I564+K564+M564</f>
        <v>0</v>
      </c>
      <c r="F564" s="33">
        <f aca="true" t="shared" si="199" ref="F564:F572">H564+J564+L564+N564</f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57"/>
      <c r="R564" s="57"/>
    </row>
    <row r="565" spans="1:18" s="29" customFormat="1" ht="15">
      <c r="A565" s="67"/>
      <c r="B565" s="70"/>
      <c r="C565" s="36"/>
      <c r="D565" s="19" t="s">
        <v>31</v>
      </c>
      <c r="E565" s="33">
        <f t="shared" si="198"/>
        <v>0</v>
      </c>
      <c r="F565" s="33">
        <f t="shared" si="199"/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57"/>
      <c r="R565" s="57"/>
    </row>
    <row r="566" spans="1:18" s="29" customFormat="1" ht="15">
      <c r="A566" s="67"/>
      <c r="B566" s="70"/>
      <c r="C566" s="36"/>
      <c r="D566" s="19" t="s">
        <v>32</v>
      </c>
      <c r="E566" s="33">
        <f t="shared" si="198"/>
        <v>10500</v>
      </c>
      <c r="F566" s="33">
        <f t="shared" si="199"/>
        <v>0</v>
      </c>
      <c r="G566" s="33">
        <v>10500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300</v>
      </c>
      <c r="P566" s="33">
        <v>0</v>
      </c>
      <c r="Q566" s="57"/>
      <c r="R566" s="57"/>
    </row>
    <row r="567" spans="1:18" s="29" customFormat="1" ht="15">
      <c r="A567" s="67"/>
      <c r="B567" s="70"/>
      <c r="C567" s="36"/>
      <c r="D567" s="19" t="s">
        <v>33</v>
      </c>
      <c r="E567" s="33">
        <f t="shared" si="198"/>
        <v>0</v>
      </c>
      <c r="F567" s="33">
        <f t="shared" si="199"/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57"/>
      <c r="R567" s="57"/>
    </row>
    <row r="568" spans="1:18" s="29" customFormat="1" ht="15">
      <c r="A568" s="67"/>
      <c r="B568" s="70"/>
      <c r="C568" s="36"/>
      <c r="D568" s="19" t="s">
        <v>36</v>
      </c>
      <c r="E568" s="33">
        <f t="shared" si="198"/>
        <v>0</v>
      </c>
      <c r="F568" s="33">
        <f t="shared" si="199"/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57"/>
      <c r="R568" s="57"/>
    </row>
    <row r="569" spans="1:18" s="29" customFormat="1" ht="15">
      <c r="A569" s="67"/>
      <c r="B569" s="70"/>
      <c r="C569" s="36"/>
      <c r="D569" s="19" t="s">
        <v>37</v>
      </c>
      <c r="E569" s="33">
        <f t="shared" si="198"/>
        <v>0</v>
      </c>
      <c r="F569" s="33">
        <f t="shared" si="199"/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57"/>
      <c r="R569" s="57"/>
    </row>
    <row r="570" spans="1:18" s="29" customFormat="1" ht="15">
      <c r="A570" s="67"/>
      <c r="B570" s="70"/>
      <c r="C570" s="36"/>
      <c r="D570" s="19" t="s">
        <v>38</v>
      </c>
      <c r="E570" s="33">
        <f t="shared" si="198"/>
        <v>0</v>
      </c>
      <c r="F570" s="33">
        <f t="shared" si="199"/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57"/>
      <c r="R570" s="57"/>
    </row>
    <row r="571" spans="1:18" s="29" customFormat="1" ht="15">
      <c r="A571" s="67"/>
      <c r="B571" s="70"/>
      <c r="C571" s="36"/>
      <c r="D571" s="19" t="s">
        <v>39</v>
      </c>
      <c r="E571" s="33">
        <f t="shared" si="198"/>
        <v>0</v>
      </c>
      <c r="F571" s="33">
        <f t="shared" si="199"/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57"/>
      <c r="R571" s="57"/>
    </row>
    <row r="572" spans="1:18" s="29" customFormat="1" ht="15">
      <c r="A572" s="67"/>
      <c r="B572" s="70"/>
      <c r="C572" s="36"/>
      <c r="D572" s="19" t="s">
        <v>40</v>
      </c>
      <c r="E572" s="33">
        <f t="shared" si="198"/>
        <v>0</v>
      </c>
      <c r="F572" s="33">
        <f t="shared" si="199"/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57"/>
      <c r="R572" s="57"/>
    </row>
    <row r="573" spans="1:18" s="29" customFormat="1" ht="15">
      <c r="A573" s="67" t="s">
        <v>113</v>
      </c>
      <c r="B573" s="69" t="s">
        <v>117</v>
      </c>
      <c r="C573" s="35"/>
      <c r="D573" s="19" t="s">
        <v>13</v>
      </c>
      <c r="E573" s="33">
        <f aca="true" t="shared" si="200" ref="E573:P573">SUM(E575:E584)</f>
        <v>10500</v>
      </c>
      <c r="F573" s="33">
        <f t="shared" si="200"/>
        <v>0</v>
      </c>
      <c r="G573" s="33">
        <f t="shared" si="200"/>
        <v>10500</v>
      </c>
      <c r="H573" s="33">
        <f t="shared" si="200"/>
        <v>0</v>
      </c>
      <c r="I573" s="33">
        <f t="shared" si="200"/>
        <v>0</v>
      </c>
      <c r="J573" s="33">
        <f t="shared" si="200"/>
        <v>0</v>
      </c>
      <c r="K573" s="33">
        <f t="shared" si="200"/>
        <v>0</v>
      </c>
      <c r="L573" s="33">
        <f t="shared" si="200"/>
        <v>0</v>
      </c>
      <c r="M573" s="33">
        <f t="shared" si="200"/>
        <v>0</v>
      </c>
      <c r="N573" s="33">
        <f t="shared" si="200"/>
        <v>0</v>
      </c>
      <c r="O573" s="33">
        <f t="shared" si="200"/>
        <v>300</v>
      </c>
      <c r="P573" s="33">
        <f t="shared" si="200"/>
        <v>0</v>
      </c>
      <c r="Q573" s="57" t="s">
        <v>58</v>
      </c>
      <c r="R573" s="57"/>
    </row>
    <row r="574" spans="1:18" s="29" customFormat="1" ht="15">
      <c r="A574" s="67"/>
      <c r="B574" s="69"/>
      <c r="C574" s="35"/>
      <c r="D574" s="19" t="s">
        <v>177</v>
      </c>
      <c r="E574" s="33">
        <f>G574+I574+K574+M574</f>
        <v>0</v>
      </c>
      <c r="F574" s="33">
        <f>H574+J574+L574+N574</f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57"/>
      <c r="R574" s="57"/>
    </row>
    <row r="575" spans="1:18" s="29" customFormat="1" ht="15">
      <c r="A575" s="67"/>
      <c r="B575" s="70"/>
      <c r="C575" s="36"/>
      <c r="D575" s="19" t="s">
        <v>0</v>
      </c>
      <c r="E575" s="33">
        <f>G575+I575+K575+M575</f>
        <v>0</v>
      </c>
      <c r="F575" s="33">
        <f>H575+J575+L575+N575</f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57"/>
      <c r="R575" s="57"/>
    </row>
    <row r="576" spans="1:18" s="29" customFormat="1" ht="15">
      <c r="A576" s="67"/>
      <c r="B576" s="70"/>
      <c r="C576" s="36"/>
      <c r="D576" s="19" t="s">
        <v>1</v>
      </c>
      <c r="E576" s="33">
        <f aca="true" t="shared" si="201" ref="E576:E584">G576+I576+K576+M576</f>
        <v>0</v>
      </c>
      <c r="F576" s="33">
        <f aca="true" t="shared" si="202" ref="F576:F584">H576+J576+L576+N576</f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57"/>
      <c r="R576" s="57"/>
    </row>
    <row r="577" spans="1:18" s="29" customFormat="1" ht="15">
      <c r="A577" s="67"/>
      <c r="B577" s="70"/>
      <c r="C577" s="36"/>
      <c r="D577" s="19" t="s">
        <v>31</v>
      </c>
      <c r="E577" s="33">
        <f t="shared" si="201"/>
        <v>0</v>
      </c>
      <c r="F577" s="33">
        <f t="shared" si="202"/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57"/>
      <c r="R577" s="57"/>
    </row>
    <row r="578" spans="1:18" s="29" customFormat="1" ht="15">
      <c r="A578" s="67"/>
      <c r="B578" s="70"/>
      <c r="C578" s="36"/>
      <c r="D578" s="19" t="s">
        <v>32</v>
      </c>
      <c r="E578" s="33">
        <f t="shared" si="201"/>
        <v>0</v>
      </c>
      <c r="F578" s="33">
        <f t="shared" si="202"/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57"/>
      <c r="R578" s="57"/>
    </row>
    <row r="579" spans="1:18" s="29" customFormat="1" ht="15">
      <c r="A579" s="67"/>
      <c r="B579" s="70"/>
      <c r="C579" s="36"/>
      <c r="D579" s="19" t="s">
        <v>33</v>
      </c>
      <c r="E579" s="33">
        <f t="shared" si="201"/>
        <v>10500</v>
      </c>
      <c r="F579" s="33">
        <f t="shared" si="202"/>
        <v>0</v>
      </c>
      <c r="G579" s="33">
        <v>10500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300</v>
      </c>
      <c r="P579" s="33">
        <v>0</v>
      </c>
      <c r="Q579" s="57"/>
      <c r="R579" s="57"/>
    </row>
    <row r="580" spans="1:18" s="29" customFormat="1" ht="15">
      <c r="A580" s="67"/>
      <c r="B580" s="70"/>
      <c r="C580" s="36"/>
      <c r="D580" s="19" t="s">
        <v>36</v>
      </c>
      <c r="E580" s="33">
        <f t="shared" si="201"/>
        <v>0</v>
      </c>
      <c r="F580" s="33">
        <f t="shared" si="202"/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57"/>
      <c r="R580" s="57"/>
    </row>
    <row r="581" spans="1:18" s="29" customFormat="1" ht="15">
      <c r="A581" s="67"/>
      <c r="B581" s="70"/>
      <c r="C581" s="36"/>
      <c r="D581" s="19" t="s">
        <v>37</v>
      </c>
      <c r="E581" s="33">
        <f t="shared" si="201"/>
        <v>0</v>
      </c>
      <c r="F581" s="33">
        <f t="shared" si="202"/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57"/>
      <c r="R581" s="57"/>
    </row>
    <row r="582" spans="1:18" s="29" customFormat="1" ht="15">
      <c r="A582" s="67"/>
      <c r="B582" s="70"/>
      <c r="C582" s="36"/>
      <c r="D582" s="19" t="s">
        <v>38</v>
      </c>
      <c r="E582" s="33">
        <f t="shared" si="201"/>
        <v>0</v>
      </c>
      <c r="F582" s="33">
        <f t="shared" si="202"/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57"/>
      <c r="R582" s="57"/>
    </row>
    <row r="583" spans="1:18" s="29" customFormat="1" ht="15">
      <c r="A583" s="67"/>
      <c r="B583" s="70"/>
      <c r="C583" s="36"/>
      <c r="D583" s="19" t="s">
        <v>39</v>
      </c>
      <c r="E583" s="33">
        <f t="shared" si="201"/>
        <v>0</v>
      </c>
      <c r="F583" s="33">
        <f t="shared" si="202"/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57"/>
      <c r="R583" s="57"/>
    </row>
    <row r="584" spans="1:18" s="29" customFormat="1" ht="24.75" customHeight="1">
      <c r="A584" s="67"/>
      <c r="B584" s="70"/>
      <c r="C584" s="36"/>
      <c r="D584" s="19" t="s">
        <v>40</v>
      </c>
      <c r="E584" s="33">
        <f t="shared" si="201"/>
        <v>0</v>
      </c>
      <c r="F584" s="33">
        <f t="shared" si="202"/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57"/>
      <c r="R584" s="57"/>
    </row>
    <row r="585" spans="1:18" s="29" customFormat="1" ht="15">
      <c r="A585" s="67" t="s">
        <v>114</v>
      </c>
      <c r="B585" s="69" t="s">
        <v>118</v>
      </c>
      <c r="C585" s="35"/>
      <c r="D585" s="19" t="s">
        <v>13</v>
      </c>
      <c r="E585" s="33">
        <f aca="true" t="shared" si="203" ref="E585:P585">SUM(E587:E596)</f>
        <v>10500</v>
      </c>
      <c r="F585" s="33">
        <f t="shared" si="203"/>
        <v>0</v>
      </c>
      <c r="G585" s="33">
        <f t="shared" si="203"/>
        <v>10500</v>
      </c>
      <c r="H585" s="33">
        <f t="shared" si="203"/>
        <v>0</v>
      </c>
      <c r="I585" s="33">
        <f t="shared" si="203"/>
        <v>0</v>
      </c>
      <c r="J585" s="33">
        <f t="shared" si="203"/>
        <v>0</v>
      </c>
      <c r="K585" s="33">
        <f t="shared" si="203"/>
        <v>0</v>
      </c>
      <c r="L585" s="33">
        <f t="shared" si="203"/>
        <v>0</v>
      </c>
      <c r="M585" s="33">
        <f t="shared" si="203"/>
        <v>0</v>
      </c>
      <c r="N585" s="33">
        <f t="shared" si="203"/>
        <v>0</v>
      </c>
      <c r="O585" s="33">
        <f t="shared" si="203"/>
        <v>300</v>
      </c>
      <c r="P585" s="33">
        <f t="shared" si="203"/>
        <v>0</v>
      </c>
      <c r="Q585" s="57" t="s">
        <v>58</v>
      </c>
      <c r="R585" s="57"/>
    </row>
    <row r="586" spans="1:18" s="29" customFormat="1" ht="15">
      <c r="A586" s="67"/>
      <c r="B586" s="69"/>
      <c r="C586" s="35"/>
      <c r="D586" s="19" t="s">
        <v>177</v>
      </c>
      <c r="E586" s="33">
        <f>G586+I586+K586+M586</f>
        <v>0</v>
      </c>
      <c r="F586" s="33">
        <f>H586+J586+L586+N586</f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57"/>
      <c r="R586" s="57"/>
    </row>
    <row r="587" spans="1:18" s="29" customFormat="1" ht="15">
      <c r="A587" s="67"/>
      <c r="B587" s="70"/>
      <c r="C587" s="36"/>
      <c r="D587" s="19" t="s">
        <v>0</v>
      </c>
      <c r="E587" s="33">
        <f>G587+I587+K587+M587</f>
        <v>0</v>
      </c>
      <c r="F587" s="33">
        <f>H587+J587+L587+N587</f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57"/>
      <c r="R587" s="57"/>
    </row>
    <row r="588" spans="1:18" s="29" customFormat="1" ht="15">
      <c r="A588" s="67"/>
      <c r="B588" s="70"/>
      <c r="C588" s="36"/>
      <c r="D588" s="19" t="s">
        <v>1</v>
      </c>
      <c r="E588" s="33">
        <f aca="true" t="shared" si="204" ref="E588:E596">G588+I588+K588+M588</f>
        <v>0</v>
      </c>
      <c r="F588" s="33">
        <f aca="true" t="shared" si="205" ref="F588:F596">H588+J588+L588+N588</f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57"/>
      <c r="R588" s="57"/>
    </row>
    <row r="589" spans="1:18" s="29" customFormat="1" ht="15">
      <c r="A589" s="67"/>
      <c r="B589" s="70"/>
      <c r="C589" s="36"/>
      <c r="D589" s="19" t="s">
        <v>31</v>
      </c>
      <c r="E589" s="33">
        <f t="shared" si="204"/>
        <v>0</v>
      </c>
      <c r="F589" s="33">
        <f t="shared" si="205"/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57"/>
      <c r="R589" s="57"/>
    </row>
    <row r="590" spans="1:18" s="29" customFormat="1" ht="15">
      <c r="A590" s="67"/>
      <c r="B590" s="70"/>
      <c r="C590" s="36"/>
      <c r="D590" s="19" t="s">
        <v>32</v>
      </c>
      <c r="E590" s="33">
        <f t="shared" si="204"/>
        <v>0</v>
      </c>
      <c r="F590" s="33">
        <f t="shared" si="205"/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57"/>
      <c r="R590" s="57"/>
    </row>
    <row r="591" spans="1:18" s="29" customFormat="1" ht="15">
      <c r="A591" s="67"/>
      <c r="B591" s="70"/>
      <c r="C591" s="36"/>
      <c r="D591" s="19" t="s">
        <v>33</v>
      </c>
      <c r="E591" s="33">
        <f t="shared" si="204"/>
        <v>0</v>
      </c>
      <c r="F591" s="33">
        <f t="shared" si="205"/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57"/>
      <c r="R591" s="57"/>
    </row>
    <row r="592" spans="1:18" s="29" customFormat="1" ht="15">
      <c r="A592" s="67"/>
      <c r="B592" s="70"/>
      <c r="C592" s="36"/>
      <c r="D592" s="19" t="s">
        <v>36</v>
      </c>
      <c r="E592" s="33">
        <f t="shared" si="204"/>
        <v>10500</v>
      </c>
      <c r="F592" s="33">
        <f t="shared" si="205"/>
        <v>0</v>
      </c>
      <c r="G592" s="33">
        <v>10500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300</v>
      </c>
      <c r="P592" s="33">
        <v>0</v>
      </c>
      <c r="Q592" s="57"/>
      <c r="R592" s="57"/>
    </row>
    <row r="593" spans="1:18" s="29" customFormat="1" ht="15">
      <c r="A593" s="67"/>
      <c r="B593" s="70"/>
      <c r="C593" s="36"/>
      <c r="D593" s="19" t="s">
        <v>37</v>
      </c>
      <c r="E593" s="33">
        <f t="shared" si="204"/>
        <v>0</v>
      </c>
      <c r="F593" s="33">
        <f t="shared" si="205"/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57"/>
      <c r="R593" s="57"/>
    </row>
    <row r="594" spans="1:18" s="29" customFormat="1" ht="15">
      <c r="A594" s="67"/>
      <c r="B594" s="70"/>
      <c r="C594" s="36"/>
      <c r="D594" s="19" t="s">
        <v>38</v>
      </c>
      <c r="E594" s="33">
        <f t="shared" si="204"/>
        <v>0</v>
      </c>
      <c r="F594" s="33">
        <f t="shared" si="205"/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57"/>
      <c r="R594" s="57"/>
    </row>
    <row r="595" spans="1:18" s="29" customFormat="1" ht="15">
      <c r="A595" s="67"/>
      <c r="B595" s="70"/>
      <c r="C595" s="36"/>
      <c r="D595" s="19" t="s">
        <v>39</v>
      </c>
      <c r="E595" s="33">
        <f t="shared" si="204"/>
        <v>0</v>
      </c>
      <c r="F595" s="33">
        <f t="shared" si="205"/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57"/>
      <c r="R595" s="57"/>
    </row>
    <row r="596" spans="1:18" s="29" customFormat="1" ht="27.75" customHeight="1">
      <c r="A596" s="67"/>
      <c r="B596" s="70"/>
      <c r="C596" s="36"/>
      <c r="D596" s="19" t="s">
        <v>40</v>
      </c>
      <c r="E596" s="33">
        <f t="shared" si="204"/>
        <v>0</v>
      </c>
      <c r="F596" s="33">
        <f t="shared" si="205"/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57"/>
      <c r="R596" s="57"/>
    </row>
    <row r="597" spans="1:18" s="29" customFormat="1" ht="15">
      <c r="A597" s="67" t="s">
        <v>115</v>
      </c>
      <c r="B597" s="69" t="s">
        <v>119</v>
      </c>
      <c r="C597" s="35"/>
      <c r="D597" s="19" t="s">
        <v>13</v>
      </c>
      <c r="E597" s="33">
        <f aca="true" t="shared" si="206" ref="E597:P597">SUM(E599:E608)</f>
        <v>10500</v>
      </c>
      <c r="F597" s="33">
        <f t="shared" si="206"/>
        <v>0</v>
      </c>
      <c r="G597" s="33">
        <f t="shared" si="206"/>
        <v>10500</v>
      </c>
      <c r="H597" s="33">
        <f t="shared" si="206"/>
        <v>0</v>
      </c>
      <c r="I597" s="33">
        <f t="shared" si="206"/>
        <v>0</v>
      </c>
      <c r="J597" s="33">
        <f t="shared" si="206"/>
        <v>0</v>
      </c>
      <c r="K597" s="33">
        <f t="shared" si="206"/>
        <v>0</v>
      </c>
      <c r="L597" s="33">
        <f t="shared" si="206"/>
        <v>0</v>
      </c>
      <c r="M597" s="33">
        <f t="shared" si="206"/>
        <v>0</v>
      </c>
      <c r="N597" s="33">
        <f t="shared" si="206"/>
        <v>0</v>
      </c>
      <c r="O597" s="33">
        <f t="shared" si="206"/>
        <v>300</v>
      </c>
      <c r="P597" s="33">
        <f t="shared" si="206"/>
        <v>0</v>
      </c>
      <c r="Q597" s="57" t="s">
        <v>58</v>
      </c>
      <c r="R597" s="57"/>
    </row>
    <row r="598" spans="1:18" s="29" customFormat="1" ht="15">
      <c r="A598" s="67"/>
      <c r="B598" s="69"/>
      <c r="C598" s="35"/>
      <c r="D598" s="19" t="s">
        <v>177</v>
      </c>
      <c r="E598" s="33">
        <f>G598+I598+K598+M598</f>
        <v>0</v>
      </c>
      <c r="F598" s="33">
        <f>H598+J598+L598+N598</f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57"/>
      <c r="R598" s="57"/>
    </row>
    <row r="599" spans="1:18" s="29" customFormat="1" ht="15">
      <c r="A599" s="67"/>
      <c r="B599" s="70"/>
      <c r="C599" s="36"/>
      <c r="D599" s="19" t="s">
        <v>0</v>
      </c>
      <c r="E599" s="33">
        <f>G599+I599+K599+M599</f>
        <v>0</v>
      </c>
      <c r="F599" s="33">
        <f>H599+J599+L599+N599</f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57"/>
      <c r="R599" s="57"/>
    </row>
    <row r="600" spans="1:18" s="29" customFormat="1" ht="15">
      <c r="A600" s="67"/>
      <c r="B600" s="70"/>
      <c r="C600" s="36"/>
      <c r="D600" s="19" t="s">
        <v>1</v>
      </c>
      <c r="E600" s="33">
        <f aca="true" t="shared" si="207" ref="E600:E608">G600+I600+K600+M600</f>
        <v>0</v>
      </c>
      <c r="F600" s="33">
        <f aca="true" t="shared" si="208" ref="F600:F608">H600+J600+L600+N600</f>
        <v>0</v>
      </c>
      <c r="G600" s="33">
        <v>0</v>
      </c>
      <c r="H600" s="33">
        <v>0</v>
      </c>
      <c r="I600" s="33">
        <v>0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57"/>
      <c r="R600" s="57"/>
    </row>
    <row r="601" spans="1:18" s="29" customFormat="1" ht="15">
      <c r="A601" s="67"/>
      <c r="B601" s="70"/>
      <c r="C601" s="36"/>
      <c r="D601" s="19" t="s">
        <v>31</v>
      </c>
      <c r="E601" s="33">
        <f t="shared" si="207"/>
        <v>0</v>
      </c>
      <c r="F601" s="33">
        <f t="shared" si="208"/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57"/>
      <c r="R601" s="57"/>
    </row>
    <row r="602" spans="1:18" s="29" customFormat="1" ht="15">
      <c r="A602" s="67"/>
      <c r="B602" s="70"/>
      <c r="C602" s="36"/>
      <c r="D602" s="19" t="s">
        <v>32</v>
      </c>
      <c r="E602" s="33">
        <f t="shared" si="207"/>
        <v>0</v>
      </c>
      <c r="F602" s="33">
        <f t="shared" si="208"/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57"/>
      <c r="R602" s="57"/>
    </row>
    <row r="603" spans="1:18" s="29" customFormat="1" ht="15">
      <c r="A603" s="67"/>
      <c r="B603" s="70"/>
      <c r="C603" s="36"/>
      <c r="D603" s="19" t="s">
        <v>33</v>
      </c>
      <c r="E603" s="33">
        <f t="shared" si="207"/>
        <v>0</v>
      </c>
      <c r="F603" s="33">
        <f t="shared" si="208"/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0</v>
      </c>
      <c r="P603" s="33">
        <v>0</v>
      </c>
      <c r="Q603" s="57"/>
      <c r="R603" s="57"/>
    </row>
    <row r="604" spans="1:18" s="29" customFormat="1" ht="15">
      <c r="A604" s="67"/>
      <c r="B604" s="70"/>
      <c r="C604" s="36"/>
      <c r="D604" s="19" t="s">
        <v>36</v>
      </c>
      <c r="E604" s="33">
        <f t="shared" si="207"/>
        <v>0</v>
      </c>
      <c r="F604" s="33">
        <f t="shared" si="208"/>
        <v>0</v>
      </c>
      <c r="G604" s="33">
        <v>0</v>
      </c>
      <c r="H604" s="33">
        <v>0</v>
      </c>
      <c r="I604" s="33">
        <v>0</v>
      </c>
      <c r="J604" s="33">
        <v>0</v>
      </c>
      <c r="K604" s="33">
        <v>0</v>
      </c>
      <c r="L604" s="33">
        <v>0</v>
      </c>
      <c r="M604" s="33">
        <v>0</v>
      </c>
      <c r="N604" s="33">
        <v>0</v>
      </c>
      <c r="O604" s="33">
        <v>0</v>
      </c>
      <c r="P604" s="33">
        <v>0</v>
      </c>
      <c r="Q604" s="57"/>
      <c r="R604" s="57"/>
    </row>
    <row r="605" spans="1:18" s="29" customFormat="1" ht="15">
      <c r="A605" s="67"/>
      <c r="B605" s="70"/>
      <c r="C605" s="36"/>
      <c r="D605" s="19" t="s">
        <v>37</v>
      </c>
      <c r="E605" s="33">
        <f t="shared" si="207"/>
        <v>10500</v>
      </c>
      <c r="F605" s="33">
        <f t="shared" si="208"/>
        <v>0</v>
      </c>
      <c r="G605" s="33">
        <v>10500</v>
      </c>
      <c r="H605" s="33">
        <v>0</v>
      </c>
      <c r="I605" s="33">
        <v>0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300</v>
      </c>
      <c r="P605" s="33">
        <v>0</v>
      </c>
      <c r="Q605" s="57"/>
      <c r="R605" s="57"/>
    </row>
    <row r="606" spans="1:18" s="29" customFormat="1" ht="15">
      <c r="A606" s="67"/>
      <c r="B606" s="70"/>
      <c r="C606" s="36"/>
      <c r="D606" s="19" t="s">
        <v>38</v>
      </c>
      <c r="E606" s="33">
        <f t="shared" si="207"/>
        <v>0</v>
      </c>
      <c r="F606" s="33">
        <f t="shared" si="208"/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57"/>
      <c r="R606" s="57"/>
    </row>
    <row r="607" spans="1:18" s="29" customFormat="1" ht="15">
      <c r="A607" s="67"/>
      <c r="B607" s="70"/>
      <c r="C607" s="36"/>
      <c r="D607" s="19" t="s">
        <v>39</v>
      </c>
      <c r="E607" s="33">
        <f t="shared" si="207"/>
        <v>0</v>
      </c>
      <c r="F607" s="33">
        <f t="shared" si="208"/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57"/>
      <c r="R607" s="57"/>
    </row>
    <row r="608" spans="1:18" s="29" customFormat="1" ht="27" customHeight="1">
      <c r="A608" s="67"/>
      <c r="B608" s="70"/>
      <c r="C608" s="36"/>
      <c r="D608" s="19" t="s">
        <v>40</v>
      </c>
      <c r="E608" s="33">
        <f t="shared" si="207"/>
        <v>0</v>
      </c>
      <c r="F608" s="33">
        <f t="shared" si="208"/>
        <v>0</v>
      </c>
      <c r="G608" s="33">
        <v>0</v>
      </c>
      <c r="H608" s="33">
        <v>0</v>
      </c>
      <c r="I608" s="33">
        <v>0</v>
      </c>
      <c r="J608" s="33">
        <v>0</v>
      </c>
      <c r="K608" s="33">
        <v>0</v>
      </c>
      <c r="L608" s="33">
        <v>0</v>
      </c>
      <c r="M608" s="33">
        <v>0</v>
      </c>
      <c r="N608" s="33">
        <v>0</v>
      </c>
      <c r="O608" s="33">
        <v>0</v>
      </c>
      <c r="P608" s="33">
        <v>0</v>
      </c>
      <c r="Q608" s="57"/>
      <c r="R608" s="57"/>
    </row>
    <row r="609" spans="1:18" s="29" customFormat="1" ht="14.25">
      <c r="A609" s="71" t="s">
        <v>133</v>
      </c>
      <c r="B609" s="39" t="s">
        <v>134</v>
      </c>
      <c r="C609" s="30"/>
      <c r="D609" s="27" t="s">
        <v>13</v>
      </c>
      <c r="E609" s="31">
        <f aca="true" t="shared" si="209" ref="E609:P609">SUM(E611:E620)</f>
        <v>73500</v>
      </c>
      <c r="F609" s="31">
        <f t="shared" si="209"/>
        <v>0</v>
      </c>
      <c r="G609" s="31">
        <f t="shared" si="209"/>
        <v>73500</v>
      </c>
      <c r="H609" s="31">
        <f t="shared" si="209"/>
        <v>0</v>
      </c>
      <c r="I609" s="31">
        <f t="shared" si="209"/>
        <v>0</v>
      </c>
      <c r="J609" s="31">
        <f t="shared" si="209"/>
        <v>0</v>
      </c>
      <c r="K609" s="31">
        <f t="shared" si="209"/>
        <v>0</v>
      </c>
      <c r="L609" s="31">
        <f t="shared" si="209"/>
        <v>0</v>
      </c>
      <c r="M609" s="31">
        <f t="shared" si="209"/>
        <v>0</v>
      </c>
      <c r="N609" s="31">
        <f t="shared" si="209"/>
        <v>0</v>
      </c>
      <c r="O609" s="31">
        <f t="shared" si="209"/>
        <v>2100</v>
      </c>
      <c r="P609" s="31">
        <f t="shared" si="209"/>
        <v>0</v>
      </c>
      <c r="Q609" s="68" t="s">
        <v>58</v>
      </c>
      <c r="R609" s="68"/>
    </row>
    <row r="610" spans="1:18" s="29" customFormat="1" ht="28.5">
      <c r="A610" s="71"/>
      <c r="B610" s="39"/>
      <c r="C610" s="30"/>
      <c r="D610" s="27" t="s">
        <v>177</v>
      </c>
      <c r="E610" s="31">
        <f>G610+I610+K610+M610</f>
        <v>0</v>
      </c>
      <c r="F610" s="31">
        <f>H610+J610+L610+N610</f>
        <v>0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68"/>
      <c r="R610" s="68"/>
    </row>
    <row r="611" spans="1:18" s="29" customFormat="1" ht="28.5">
      <c r="A611" s="71"/>
      <c r="B611" s="40"/>
      <c r="C611" s="38"/>
      <c r="D611" s="27" t="s">
        <v>0</v>
      </c>
      <c r="E611" s="31">
        <f>G611+I611+K611+M611</f>
        <v>0</v>
      </c>
      <c r="F611" s="31">
        <f>H611+J611+L611+N611</f>
        <v>0</v>
      </c>
      <c r="G611" s="31">
        <f aca="true" t="shared" si="210" ref="G611:G620">G623+G635</f>
        <v>0</v>
      </c>
      <c r="H611" s="31">
        <f aca="true" t="shared" si="211" ref="H611:P611">H623+H635</f>
        <v>0</v>
      </c>
      <c r="I611" s="31">
        <f t="shared" si="211"/>
        <v>0</v>
      </c>
      <c r="J611" s="31">
        <f t="shared" si="211"/>
        <v>0</v>
      </c>
      <c r="K611" s="31">
        <f t="shared" si="211"/>
        <v>0</v>
      </c>
      <c r="L611" s="31">
        <f t="shared" si="211"/>
        <v>0</v>
      </c>
      <c r="M611" s="31">
        <f t="shared" si="211"/>
        <v>0</v>
      </c>
      <c r="N611" s="31">
        <f t="shared" si="211"/>
        <v>0</v>
      </c>
      <c r="O611" s="31">
        <f t="shared" si="211"/>
        <v>0</v>
      </c>
      <c r="P611" s="31">
        <f t="shared" si="211"/>
        <v>0</v>
      </c>
      <c r="Q611" s="68"/>
      <c r="R611" s="68"/>
    </row>
    <row r="612" spans="1:18" s="29" customFormat="1" ht="28.5">
      <c r="A612" s="71"/>
      <c r="B612" s="40"/>
      <c r="C612" s="38"/>
      <c r="D612" s="27" t="s">
        <v>1</v>
      </c>
      <c r="E612" s="31">
        <f aca="true" t="shared" si="212" ref="E612:E620">G612+I612+K612+M612</f>
        <v>0</v>
      </c>
      <c r="F612" s="31">
        <f aca="true" t="shared" si="213" ref="F612:F620">H612+J612+L612+N612</f>
        <v>0</v>
      </c>
      <c r="G612" s="31">
        <f t="shared" si="210"/>
        <v>0</v>
      </c>
      <c r="H612" s="31">
        <f aca="true" t="shared" si="214" ref="H612:P612">H624+H636</f>
        <v>0</v>
      </c>
      <c r="I612" s="31">
        <f t="shared" si="214"/>
        <v>0</v>
      </c>
      <c r="J612" s="31">
        <f t="shared" si="214"/>
        <v>0</v>
      </c>
      <c r="K612" s="31">
        <f t="shared" si="214"/>
        <v>0</v>
      </c>
      <c r="L612" s="31">
        <f t="shared" si="214"/>
        <v>0</v>
      </c>
      <c r="M612" s="31">
        <f t="shared" si="214"/>
        <v>0</v>
      </c>
      <c r="N612" s="31">
        <f t="shared" si="214"/>
        <v>0</v>
      </c>
      <c r="O612" s="31">
        <f t="shared" si="214"/>
        <v>0</v>
      </c>
      <c r="P612" s="31">
        <f t="shared" si="214"/>
        <v>0</v>
      </c>
      <c r="Q612" s="68"/>
      <c r="R612" s="68"/>
    </row>
    <row r="613" spans="1:18" s="29" customFormat="1" ht="28.5">
      <c r="A613" s="71"/>
      <c r="B613" s="40"/>
      <c r="C613" s="38"/>
      <c r="D613" s="27" t="s">
        <v>31</v>
      </c>
      <c r="E613" s="31">
        <f t="shared" si="212"/>
        <v>36750</v>
      </c>
      <c r="F613" s="31">
        <f t="shared" si="213"/>
        <v>0</v>
      </c>
      <c r="G613" s="31">
        <f t="shared" si="210"/>
        <v>36750</v>
      </c>
      <c r="H613" s="31">
        <f aca="true" t="shared" si="215" ref="H613:P613">H625+H637</f>
        <v>0</v>
      </c>
      <c r="I613" s="31">
        <f t="shared" si="215"/>
        <v>0</v>
      </c>
      <c r="J613" s="31">
        <f t="shared" si="215"/>
        <v>0</v>
      </c>
      <c r="K613" s="31">
        <f t="shared" si="215"/>
        <v>0</v>
      </c>
      <c r="L613" s="31">
        <f t="shared" si="215"/>
        <v>0</v>
      </c>
      <c r="M613" s="31">
        <f t="shared" si="215"/>
        <v>0</v>
      </c>
      <c r="N613" s="31">
        <f t="shared" si="215"/>
        <v>0</v>
      </c>
      <c r="O613" s="31">
        <f t="shared" si="215"/>
        <v>1050</v>
      </c>
      <c r="P613" s="31">
        <f t="shared" si="215"/>
        <v>0</v>
      </c>
      <c r="Q613" s="68"/>
      <c r="R613" s="68"/>
    </row>
    <row r="614" spans="1:18" s="29" customFormat="1" ht="28.5">
      <c r="A614" s="71"/>
      <c r="B614" s="40"/>
      <c r="C614" s="38"/>
      <c r="D614" s="27" t="s">
        <v>32</v>
      </c>
      <c r="E614" s="31">
        <f t="shared" si="212"/>
        <v>0</v>
      </c>
      <c r="F614" s="31">
        <f t="shared" si="213"/>
        <v>0</v>
      </c>
      <c r="G614" s="31">
        <f t="shared" si="210"/>
        <v>0</v>
      </c>
      <c r="H614" s="31">
        <f aca="true" t="shared" si="216" ref="H614:P614">H626+H638</f>
        <v>0</v>
      </c>
      <c r="I614" s="31">
        <f t="shared" si="216"/>
        <v>0</v>
      </c>
      <c r="J614" s="31">
        <f t="shared" si="216"/>
        <v>0</v>
      </c>
      <c r="K614" s="31">
        <f t="shared" si="216"/>
        <v>0</v>
      </c>
      <c r="L614" s="31">
        <f t="shared" si="216"/>
        <v>0</v>
      </c>
      <c r="M614" s="31">
        <f t="shared" si="216"/>
        <v>0</v>
      </c>
      <c r="N614" s="31">
        <f t="shared" si="216"/>
        <v>0</v>
      </c>
      <c r="O614" s="31">
        <f t="shared" si="216"/>
        <v>0</v>
      </c>
      <c r="P614" s="31">
        <f t="shared" si="216"/>
        <v>0</v>
      </c>
      <c r="Q614" s="68"/>
      <c r="R614" s="68"/>
    </row>
    <row r="615" spans="1:18" s="29" customFormat="1" ht="28.5">
      <c r="A615" s="71"/>
      <c r="B615" s="40"/>
      <c r="C615" s="38"/>
      <c r="D615" s="27" t="s">
        <v>33</v>
      </c>
      <c r="E615" s="31">
        <f t="shared" si="212"/>
        <v>0</v>
      </c>
      <c r="F615" s="31">
        <f t="shared" si="213"/>
        <v>0</v>
      </c>
      <c r="G615" s="31">
        <f t="shared" si="210"/>
        <v>0</v>
      </c>
      <c r="H615" s="31">
        <f aca="true" t="shared" si="217" ref="H615:P615">H627+H639</f>
        <v>0</v>
      </c>
      <c r="I615" s="31">
        <f t="shared" si="217"/>
        <v>0</v>
      </c>
      <c r="J615" s="31">
        <f t="shared" si="217"/>
        <v>0</v>
      </c>
      <c r="K615" s="31">
        <f t="shared" si="217"/>
        <v>0</v>
      </c>
      <c r="L615" s="31">
        <f t="shared" si="217"/>
        <v>0</v>
      </c>
      <c r="M615" s="31">
        <f t="shared" si="217"/>
        <v>0</v>
      </c>
      <c r="N615" s="31">
        <f t="shared" si="217"/>
        <v>0</v>
      </c>
      <c r="O615" s="31">
        <f t="shared" si="217"/>
        <v>0</v>
      </c>
      <c r="P615" s="31">
        <f t="shared" si="217"/>
        <v>0</v>
      </c>
      <c r="Q615" s="68"/>
      <c r="R615" s="68"/>
    </row>
    <row r="616" spans="1:18" s="29" customFormat="1" ht="28.5">
      <c r="A616" s="71"/>
      <c r="B616" s="40"/>
      <c r="C616" s="38"/>
      <c r="D616" s="27" t="s">
        <v>36</v>
      </c>
      <c r="E616" s="31">
        <f t="shared" si="212"/>
        <v>36750</v>
      </c>
      <c r="F616" s="31">
        <f t="shared" si="213"/>
        <v>0</v>
      </c>
      <c r="G616" s="31">
        <f t="shared" si="210"/>
        <v>36750</v>
      </c>
      <c r="H616" s="31">
        <f aca="true" t="shared" si="218" ref="H616:P616">H628+H640</f>
        <v>0</v>
      </c>
      <c r="I616" s="31">
        <f t="shared" si="218"/>
        <v>0</v>
      </c>
      <c r="J616" s="31">
        <f t="shared" si="218"/>
        <v>0</v>
      </c>
      <c r="K616" s="31">
        <f t="shared" si="218"/>
        <v>0</v>
      </c>
      <c r="L616" s="31">
        <f t="shared" si="218"/>
        <v>0</v>
      </c>
      <c r="M616" s="31">
        <f t="shared" si="218"/>
        <v>0</v>
      </c>
      <c r="N616" s="31">
        <f t="shared" si="218"/>
        <v>0</v>
      </c>
      <c r="O616" s="31">
        <f t="shared" si="218"/>
        <v>1050</v>
      </c>
      <c r="P616" s="31">
        <f t="shared" si="218"/>
        <v>0</v>
      </c>
      <c r="Q616" s="68"/>
      <c r="R616" s="68"/>
    </row>
    <row r="617" spans="1:18" s="29" customFormat="1" ht="28.5">
      <c r="A617" s="71"/>
      <c r="B617" s="40"/>
      <c r="C617" s="38"/>
      <c r="D617" s="27" t="s">
        <v>37</v>
      </c>
      <c r="E617" s="31">
        <f t="shared" si="212"/>
        <v>0</v>
      </c>
      <c r="F617" s="31">
        <f t="shared" si="213"/>
        <v>0</v>
      </c>
      <c r="G617" s="31">
        <f t="shared" si="210"/>
        <v>0</v>
      </c>
      <c r="H617" s="31">
        <f aca="true" t="shared" si="219" ref="H617:P617">H629+H641</f>
        <v>0</v>
      </c>
      <c r="I617" s="31">
        <f t="shared" si="219"/>
        <v>0</v>
      </c>
      <c r="J617" s="31">
        <f t="shared" si="219"/>
        <v>0</v>
      </c>
      <c r="K617" s="31">
        <f t="shared" si="219"/>
        <v>0</v>
      </c>
      <c r="L617" s="31">
        <f t="shared" si="219"/>
        <v>0</v>
      </c>
      <c r="M617" s="31">
        <f t="shared" si="219"/>
        <v>0</v>
      </c>
      <c r="N617" s="31">
        <f t="shared" si="219"/>
        <v>0</v>
      </c>
      <c r="O617" s="31">
        <f t="shared" si="219"/>
        <v>0</v>
      </c>
      <c r="P617" s="31">
        <f t="shared" si="219"/>
        <v>0</v>
      </c>
      <c r="Q617" s="68"/>
      <c r="R617" s="68"/>
    </row>
    <row r="618" spans="1:18" s="29" customFormat="1" ht="28.5">
      <c r="A618" s="71"/>
      <c r="B618" s="40"/>
      <c r="C618" s="38"/>
      <c r="D618" s="27" t="s">
        <v>38</v>
      </c>
      <c r="E618" s="31">
        <f t="shared" si="212"/>
        <v>0</v>
      </c>
      <c r="F618" s="31">
        <f t="shared" si="213"/>
        <v>0</v>
      </c>
      <c r="G618" s="31">
        <f t="shared" si="210"/>
        <v>0</v>
      </c>
      <c r="H618" s="31">
        <f aca="true" t="shared" si="220" ref="H618:P618">H630+H642</f>
        <v>0</v>
      </c>
      <c r="I618" s="31">
        <f t="shared" si="220"/>
        <v>0</v>
      </c>
      <c r="J618" s="31">
        <f t="shared" si="220"/>
        <v>0</v>
      </c>
      <c r="K618" s="31">
        <f t="shared" si="220"/>
        <v>0</v>
      </c>
      <c r="L618" s="31">
        <f t="shared" si="220"/>
        <v>0</v>
      </c>
      <c r="M618" s="31">
        <f t="shared" si="220"/>
        <v>0</v>
      </c>
      <c r="N618" s="31">
        <f t="shared" si="220"/>
        <v>0</v>
      </c>
      <c r="O618" s="31">
        <f t="shared" si="220"/>
        <v>0</v>
      </c>
      <c r="P618" s="31">
        <f t="shared" si="220"/>
        <v>0</v>
      </c>
      <c r="Q618" s="68"/>
      <c r="R618" s="68"/>
    </row>
    <row r="619" spans="1:18" s="29" customFormat="1" ht="28.5">
      <c r="A619" s="71"/>
      <c r="B619" s="40"/>
      <c r="C619" s="38"/>
      <c r="D619" s="27" t="s">
        <v>39</v>
      </c>
      <c r="E619" s="31">
        <f t="shared" si="212"/>
        <v>0</v>
      </c>
      <c r="F619" s="31">
        <f t="shared" si="213"/>
        <v>0</v>
      </c>
      <c r="G619" s="31">
        <f t="shared" si="210"/>
        <v>0</v>
      </c>
      <c r="H619" s="31">
        <f aca="true" t="shared" si="221" ref="H619:P619">H631+H643</f>
        <v>0</v>
      </c>
      <c r="I619" s="31">
        <f t="shared" si="221"/>
        <v>0</v>
      </c>
      <c r="J619" s="31">
        <f t="shared" si="221"/>
        <v>0</v>
      </c>
      <c r="K619" s="31">
        <f t="shared" si="221"/>
        <v>0</v>
      </c>
      <c r="L619" s="31">
        <f t="shared" si="221"/>
        <v>0</v>
      </c>
      <c r="M619" s="31">
        <f t="shared" si="221"/>
        <v>0</v>
      </c>
      <c r="N619" s="31">
        <f t="shared" si="221"/>
        <v>0</v>
      </c>
      <c r="O619" s="31">
        <f t="shared" si="221"/>
        <v>0</v>
      </c>
      <c r="P619" s="31">
        <f t="shared" si="221"/>
        <v>0</v>
      </c>
      <c r="Q619" s="68"/>
      <c r="R619" s="68"/>
    </row>
    <row r="620" spans="1:18" s="29" customFormat="1" ht="28.5">
      <c r="A620" s="71"/>
      <c r="B620" s="40"/>
      <c r="C620" s="38"/>
      <c r="D620" s="27" t="s">
        <v>40</v>
      </c>
      <c r="E620" s="31">
        <f t="shared" si="212"/>
        <v>0</v>
      </c>
      <c r="F620" s="31">
        <f t="shared" si="213"/>
        <v>0</v>
      </c>
      <c r="G620" s="31">
        <f t="shared" si="210"/>
        <v>0</v>
      </c>
      <c r="H620" s="31">
        <f aca="true" t="shared" si="222" ref="H620:P620">H632+H644</f>
        <v>0</v>
      </c>
      <c r="I620" s="31">
        <f t="shared" si="222"/>
        <v>0</v>
      </c>
      <c r="J620" s="31">
        <f t="shared" si="222"/>
        <v>0</v>
      </c>
      <c r="K620" s="31">
        <f t="shared" si="222"/>
        <v>0</v>
      </c>
      <c r="L620" s="31">
        <f t="shared" si="222"/>
        <v>0</v>
      </c>
      <c r="M620" s="31">
        <f t="shared" si="222"/>
        <v>0</v>
      </c>
      <c r="N620" s="31">
        <f t="shared" si="222"/>
        <v>0</v>
      </c>
      <c r="O620" s="31">
        <f t="shared" si="222"/>
        <v>0</v>
      </c>
      <c r="P620" s="31">
        <f t="shared" si="222"/>
        <v>0</v>
      </c>
      <c r="Q620" s="68"/>
      <c r="R620" s="68"/>
    </row>
    <row r="621" spans="1:18" s="29" customFormat="1" ht="15">
      <c r="A621" s="67" t="s">
        <v>135</v>
      </c>
      <c r="B621" s="69" t="s">
        <v>136</v>
      </c>
      <c r="C621" s="35"/>
      <c r="D621" s="19" t="s">
        <v>13</v>
      </c>
      <c r="E621" s="33">
        <f aca="true" t="shared" si="223" ref="E621:P621">SUM(E623:E632)</f>
        <v>36750</v>
      </c>
      <c r="F621" s="33">
        <f t="shared" si="223"/>
        <v>0</v>
      </c>
      <c r="G621" s="33">
        <f t="shared" si="223"/>
        <v>36750</v>
      </c>
      <c r="H621" s="33">
        <f t="shared" si="223"/>
        <v>0</v>
      </c>
      <c r="I621" s="33">
        <f t="shared" si="223"/>
        <v>0</v>
      </c>
      <c r="J621" s="33">
        <f t="shared" si="223"/>
        <v>0</v>
      </c>
      <c r="K621" s="33">
        <f t="shared" si="223"/>
        <v>0</v>
      </c>
      <c r="L621" s="33">
        <f t="shared" si="223"/>
        <v>0</v>
      </c>
      <c r="M621" s="33">
        <f t="shared" si="223"/>
        <v>0</v>
      </c>
      <c r="N621" s="33">
        <f t="shared" si="223"/>
        <v>0</v>
      </c>
      <c r="O621" s="33">
        <f t="shared" si="223"/>
        <v>1050</v>
      </c>
      <c r="P621" s="33">
        <f t="shared" si="223"/>
        <v>0</v>
      </c>
      <c r="Q621" s="57" t="s">
        <v>58</v>
      </c>
      <c r="R621" s="57"/>
    </row>
    <row r="622" spans="1:18" s="29" customFormat="1" ht="15">
      <c r="A622" s="67"/>
      <c r="B622" s="69"/>
      <c r="C622" s="35"/>
      <c r="D622" s="19" t="s">
        <v>177</v>
      </c>
      <c r="E622" s="33">
        <f>G622+I622+K622+M622</f>
        <v>0</v>
      </c>
      <c r="F622" s="33">
        <f>H622+J622+L622+N622</f>
        <v>0</v>
      </c>
      <c r="G622" s="33">
        <v>0</v>
      </c>
      <c r="H622" s="33">
        <v>0</v>
      </c>
      <c r="I622" s="33">
        <v>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0</v>
      </c>
      <c r="P622" s="33">
        <v>0</v>
      </c>
      <c r="Q622" s="57"/>
      <c r="R622" s="57"/>
    </row>
    <row r="623" spans="1:18" s="29" customFormat="1" ht="15">
      <c r="A623" s="67"/>
      <c r="B623" s="70"/>
      <c r="C623" s="36"/>
      <c r="D623" s="19" t="s">
        <v>0</v>
      </c>
      <c r="E623" s="33">
        <f>G623+I623+K623+M623</f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57"/>
      <c r="R623" s="57"/>
    </row>
    <row r="624" spans="1:18" s="29" customFormat="1" ht="15">
      <c r="A624" s="67"/>
      <c r="B624" s="70"/>
      <c r="C624" s="36"/>
      <c r="D624" s="19" t="s">
        <v>1</v>
      </c>
      <c r="E624" s="33">
        <f aca="true" t="shared" si="224" ref="E624:E632">G624+I624+K624+M624</f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57"/>
      <c r="R624" s="57"/>
    </row>
    <row r="625" spans="1:18" s="29" customFormat="1" ht="15">
      <c r="A625" s="67"/>
      <c r="B625" s="70"/>
      <c r="C625" s="36"/>
      <c r="D625" s="19" t="s">
        <v>31</v>
      </c>
      <c r="E625" s="33">
        <f t="shared" si="224"/>
        <v>36750</v>
      </c>
      <c r="F625" s="33">
        <v>0</v>
      </c>
      <c r="G625" s="33">
        <f>35*O625</f>
        <v>36750</v>
      </c>
      <c r="H625" s="33">
        <v>0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1050</v>
      </c>
      <c r="P625" s="33">
        <v>0</v>
      </c>
      <c r="Q625" s="57"/>
      <c r="R625" s="57"/>
    </row>
    <row r="626" spans="1:18" s="29" customFormat="1" ht="15">
      <c r="A626" s="67"/>
      <c r="B626" s="70"/>
      <c r="C626" s="36"/>
      <c r="D626" s="19" t="s">
        <v>32</v>
      </c>
      <c r="E626" s="33">
        <f t="shared" si="224"/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3">
        <v>0</v>
      </c>
      <c r="P626" s="33">
        <v>0</v>
      </c>
      <c r="Q626" s="57"/>
      <c r="R626" s="57"/>
    </row>
    <row r="627" spans="1:18" s="29" customFormat="1" ht="15">
      <c r="A627" s="67"/>
      <c r="B627" s="70"/>
      <c r="C627" s="36"/>
      <c r="D627" s="19" t="s">
        <v>33</v>
      </c>
      <c r="E627" s="33">
        <f t="shared" si="224"/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57"/>
      <c r="R627" s="57"/>
    </row>
    <row r="628" spans="1:18" s="29" customFormat="1" ht="15">
      <c r="A628" s="67"/>
      <c r="B628" s="70"/>
      <c r="C628" s="36"/>
      <c r="D628" s="19" t="s">
        <v>36</v>
      </c>
      <c r="E628" s="33">
        <f t="shared" si="224"/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0</v>
      </c>
      <c r="P628" s="33">
        <v>0</v>
      </c>
      <c r="Q628" s="57"/>
      <c r="R628" s="57"/>
    </row>
    <row r="629" spans="1:18" s="29" customFormat="1" ht="15">
      <c r="A629" s="67"/>
      <c r="B629" s="70"/>
      <c r="C629" s="36"/>
      <c r="D629" s="19" t="s">
        <v>37</v>
      </c>
      <c r="E629" s="33">
        <f t="shared" si="224"/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57"/>
      <c r="R629" s="57"/>
    </row>
    <row r="630" spans="1:18" s="29" customFormat="1" ht="15">
      <c r="A630" s="67"/>
      <c r="B630" s="70"/>
      <c r="C630" s="36"/>
      <c r="D630" s="19" t="s">
        <v>38</v>
      </c>
      <c r="E630" s="33">
        <f t="shared" si="224"/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0</v>
      </c>
      <c r="P630" s="33">
        <v>0</v>
      </c>
      <c r="Q630" s="57"/>
      <c r="R630" s="57"/>
    </row>
    <row r="631" spans="1:18" s="29" customFormat="1" ht="15">
      <c r="A631" s="67"/>
      <c r="B631" s="70"/>
      <c r="C631" s="36"/>
      <c r="D631" s="19" t="s">
        <v>39</v>
      </c>
      <c r="E631" s="33">
        <f t="shared" si="224"/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0</v>
      </c>
      <c r="P631" s="33">
        <v>0</v>
      </c>
      <c r="Q631" s="57"/>
      <c r="R631" s="57"/>
    </row>
    <row r="632" spans="1:18" s="29" customFormat="1" ht="15">
      <c r="A632" s="67"/>
      <c r="B632" s="70"/>
      <c r="C632" s="36"/>
      <c r="D632" s="19" t="s">
        <v>40</v>
      </c>
      <c r="E632" s="33">
        <f t="shared" si="224"/>
        <v>0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0</v>
      </c>
      <c r="P632" s="33">
        <v>0</v>
      </c>
      <c r="Q632" s="57"/>
      <c r="R632" s="57"/>
    </row>
    <row r="633" spans="1:18" s="29" customFormat="1" ht="15">
      <c r="A633" s="67" t="s">
        <v>143</v>
      </c>
      <c r="B633" s="69" t="s">
        <v>137</v>
      </c>
      <c r="C633" s="35"/>
      <c r="D633" s="19" t="s">
        <v>13</v>
      </c>
      <c r="E633" s="33">
        <f aca="true" t="shared" si="225" ref="E633:P633">SUM(E635:E644)</f>
        <v>36750</v>
      </c>
      <c r="F633" s="33">
        <f t="shared" si="225"/>
        <v>0</v>
      </c>
      <c r="G633" s="33">
        <f t="shared" si="225"/>
        <v>36750</v>
      </c>
      <c r="H633" s="33">
        <f t="shared" si="225"/>
        <v>0</v>
      </c>
      <c r="I633" s="33">
        <f t="shared" si="225"/>
        <v>0</v>
      </c>
      <c r="J633" s="33">
        <f t="shared" si="225"/>
        <v>0</v>
      </c>
      <c r="K633" s="33">
        <f t="shared" si="225"/>
        <v>0</v>
      </c>
      <c r="L633" s="33">
        <f t="shared" si="225"/>
        <v>0</v>
      </c>
      <c r="M633" s="33">
        <f t="shared" si="225"/>
        <v>0</v>
      </c>
      <c r="N633" s="33">
        <f t="shared" si="225"/>
        <v>0</v>
      </c>
      <c r="O633" s="33">
        <f t="shared" si="225"/>
        <v>1050</v>
      </c>
      <c r="P633" s="33">
        <f t="shared" si="225"/>
        <v>0</v>
      </c>
      <c r="Q633" s="57" t="s">
        <v>58</v>
      </c>
      <c r="R633" s="57"/>
    </row>
    <row r="634" spans="1:18" s="29" customFormat="1" ht="15">
      <c r="A634" s="67"/>
      <c r="B634" s="69"/>
      <c r="C634" s="35"/>
      <c r="D634" s="19" t="s">
        <v>177</v>
      </c>
      <c r="E634" s="33">
        <f>G634+I634+K634+M634</f>
        <v>0</v>
      </c>
      <c r="F634" s="33">
        <f>H634+J634+L634+N634</f>
        <v>0</v>
      </c>
      <c r="G634" s="33">
        <v>0</v>
      </c>
      <c r="H634" s="33">
        <v>0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0</v>
      </c>
      <c r="P634" s="33">
        <v>0</v>
      </c>
      <c r="Q634" s="57"/>
      <c r="R634" s="57"/>
    </row>
    <row r="635" spans="1:18" s="29" customFormat="1" ht="15">
      <c r="A635" s="67"/>
      <c r="B635" s="70"/>
      <c r="C635" s="36"/>
      <c r="D635" s="19" t="s">
        <v>0</v>
      </c>
      <c r="E635" s="33">
        <f>G635+I635+K635+M635</f>
        <v>0</v>
      </c>
      <c r="F635" s="33">
        <f>H635+J635+L635+N635</f>
        <v>0</v>
      </c>
      <c r="G635" s="33">
        <v>0</v>
      </c>
      <c r="H635" s="33">
        <f aca="true" t="shared" si="226" ref="H635:J636">H994</f>
        <v>0</v>
      </c>
      <c r="I635" s="33">
        <f t="shared" si="226"/>
        <v>0</v>
      </c>
      <c r="J635" s="33">
        <f t="shared" si="226"/>
        <v>0</v>
      </c>
      <c r="K635" s="33">
        <v>0</v>
      </c>
      <c r="L635" s="33">
        <f aca="true" t="shared" si="227" ref="L635:P636">L994</f>
        <v>0</v>
      </c>
      <c r="M635" s="33">
        <f t="shared" si="227"/>
        <v>0</v>
      </c>
      <c r="N635" s="33">
        <f t="shared" si="227"/>
        <v>0</v>
      </c>
      <c r="O635" s="33">
        <f t="shared" si="227"/>
        <v>0</v>
      </c>
      <c r="P635" s="33">
        <f t="shared" si="227"/>
        <v>0</v>
      </c>
      <c r="Q635" s="57"/>
      <c r="R635" s="57"/>
    </row>
    <row r="636" spans="1:18" s="29" customFormat="1" ht="15">
      <c r="A636" s="67"/>
      <c r="B636" s="70"/>
      <c r="C636" s="36"/>
      <c r="D636" s="19" t="s">
        <v>1</v>
      </c>
      <c r="E636" s="33">
        <f aca="true" t="shared" si="228" ref="E636:E644">G636+I636+K636+M636</f>
        <v>0</v>
      </c>
      <c r="F636" s="33">
        <f aca="true" t="shared" si="229" ref="F636:F644">H636+J636+L636+N636</f>
        <v>0</v>
      </c>
      <c r="G636" s="33">
        <v>0</v>
      </c>
      <c r="H636" s="33">
        <f t="shared" si="226"/>
        <v>0</v>
      </c>
      <c r="I636" s="33">
        <f t="shared" si="226"/>
        <v>0</v>
      </c>
      <c r="J636" s="33">
        <f t="shared" si="226"/>
        <v>0</v>
      </c>
      <c r="K636" s="33">
        <v>0</v>
      </c>
      <c r="L636" s="33">
        <f t="shared" si="227"/>
        <v>0</v>
      </c>
      <c r="M636" s="33">
        <f t="shared" si="227"/>
        <v>0</v>
      </c>
      <c r="N636" s="33">
        <f t="shared" si="227"/>
        <v>0</v>
      </c>
      <c r="O636" s="33">
        <f t="shared" si="227"/>
        <v>0</v>
      </c>
      <c r="P636" s="33">
        <f t="shared" si="227"/>
        <v>0</v>
      </c>
      <c r="Q636" s="57"/>
      <c r="R636" s="57"/>
    </row>
    <row r="637" spans="1:18" s="29" customFormat="1" ht="15">
      <c r="A637" s="67"/>
      <c r="B637" s="70"/>
      <c r="C637" s="36"/>
      <c r="D637" s="19" t="s">
        <v>31</v>
      </c>
      <c r="E637" s="33">
        <f t="shared" si="228"/>
        <v>0</v>
      </c>
      <c r="F637" s="33">
        <f t="shared" si="229"/>
        <v>0</v>
      </c>
      <c r="G637" s="33">
        <v>0</v>
      </c>
      <c r="H637" s="33">
        <f aca="true" t="shared" si="230" ref="H637:P637">H996</f>
        <v>0</v>
      </c>
      <c r="I637" s="33">
        <f t="shared" si="230"/>
        <v>0</v>
      </c>
      <c r="J637" s="33">
        <f t="shared" si="230"/>
        <v>0</v>
      </c>
      <c r="K637" s="33">
        <v>0</v>
      </c>
      <c r="L637" s="33">
        <f t="shared" si="230"/>
        <v>0</v>
      </c>
      <c r="M637" s="33">
        <f t="shared" si="230"/>
        <v>0</v>
      </c>
      <c r="N637" s="33">
        <f t="shared" si="230"/>
        <v>0</v>
      </c>
      <c r="O637" s="33">
        <v>0</v>
      </c>
      <c r="P637" s="33">
        <f t="shared" si="230"/>
        <v>0</v>
      </c>
      <c r="Q637" s="57"/>
      <c r="R637" s="57"/>
    </row>
    <row r="638" spans="1:18" s="29" customFormat="1" ht="15">
      <c r="A638" s="67"/>
      <c r="B638" s="70"/>
      <c r="C638" s="36"/>
      <c r="D638" s="19" t="s">
        <v>32</v>
      </c>
      <c r="E638" s="33">
        <f t="shared" si="228"/>
        <v>0</v>
      </c>
      <c r="F638" s="33">
        <f t="shared" si="229"/>
        <v>0</v>
      </c>
      <c r="G638" s="33">
        <f>35*O638</f>
        <v>0</v>
      </c>
      <c r="H638" s="33">
        <f aca="true" t="shared" si="231" ref="H638:P638">H997</f>
        <v>0</v>
      </c>
      <c r="I638" s="33">
        <f t="shared" si="231"/>
        <v>0</v>
      </c>
      <c r="J638" s="33">
        <f t="shared" si="231"/>
        <v>0</v>
      </c>
      <c r="K638" s="33">
        <f t="shared" si="231"/>
        <v>0</v>
      </c>
      <c r="L638" s="33">
        <f t="shared" si="231"/>
        <v>0</v>
      </c>
      <c r="M638" s="33">
        <f t="shared" si="231"/>
        <v>0</v>
      </c>
      <c r="N638" s="33">
        <f t="shared" si="231"/>
        <v>0</v>
      </c>
      <c r="O638" s="33">
        <v>0</v>
      </c>
      <c r="P638" s="33">
        <f t="shared" si="231"/>
        <v>0</v>
      </c>
      <c r="Q638" s="57"/>
      <c r="R638" s="57"/>
    </row>
    <row r="639" spans="1:18" s="29" customFormat="1" ht="15">
      <c r="A639" s="67"/>
      <c r="B639" s="70"/>
      <c r="C639" s="36"/>
      <c r="D639" s="19" t="s">
        <v>33</v>
      </c>
      <c r="E639" s="33">
        <f t="shared" si="228"/>
        <v>0</v>
      </c>
      <c r="F639" s="33">
        <f t="shared" si="229"/>
        <v>0</v>
      </c>
      <c r="G639" s="33">
        <f>G998</f>
        <v>0</v>
      </c>
      <c r="H639" s="33">
        <f>H998</f>
        <v>0</v>
      </c>
      <c r="I639" s="33">
        <f>I998</f>
        <v>0</v>
      </c>
      <c r="J639" s="33">
        <f>J998</f>
        <v>0</v>
      </c>
      <c r="K639" s="33">
        <v>0</v>
      </c>
      <c r="L639" s="33">
        <f aca="true" t="shared" si="232" ref="L639:N640">L998</f>
        <v>0</v>
      </c>
      <c r="M639" s="33">
        <f t="shared" si="232"/>
        <v>0</v>
      </c>
      <c r="N639" s="33">
        <f t="shared" si="232"/>
        <v>0</v>
      </c>
      <c r="O639" s="33">
        <v>0</v>
      </c>
      <c r="P639" s="33">
        <f>P998</f>
        <v>0</v>
      </c>
      <c r="Q639" s="57"/>
      <c r="R639" s="57"/>
    </row>
    <row r="640" spans="1:18" s="29" customFormat="1" ht="15">
      <c r="A640" s="67"/>
      <c r="B640" s="70"/>
      <c r="C640" s="36"/>
      <c r="D640" s="19" t="s">
        <v>36</v>
      </c>
      <c r="E640" s="33">
        <f t="shared" si="228"/>
        <v>36750</v>
      </c>
      <c r="F640" s="33">
        <f t="shared" si="229"/>
        <v>0</v>
      </c>
      <c r="G640" s="33">
        <f>35*O640</f>
        <v>36750</v>
      </c>
      <c r="H640" s="33">
        <f>H999</f>
        <v>0</v>
      </c>
      <c r="I640" s="33">
        <f>I999</f>
        <v>0</v>
      </c>
      <c r="J640" s="33">
        <f>J999</f>
        <v>0</v>
      </c>
      <c r="K640" s="33">
        <f>K999</f>
        <v>0</v>
      </c>
      <c r="L640" s="33">
        <f t="shared" si="232"/>
        <v>0</v>
      </c>
      <c r="M640" s="33">
        <f t="shared" si="232"/>
        <v>0</v>
      </c>
      <c r="N640" s="33">
        <f t="shared" si="232"/>
        <v>0</v>
      </c>
      <c r="O640" s="33">
        <v>1050</v>
      </c>
      <c r="P640" s="33">
        <f>P999</f>
        <v>0</v>
      </c>
      <c r="Q640" s="57"/>
      <c r="R640" s="57"/>
    </row>
    <row r="641" spans="1:18" s="29" customFormat="1" ht="15">
      <c r="A641" s="67"/>
      <c r="B641" s="70"/>
      <c r="C641" s="36"/>
      <c r="D641" s="19" t="s">
        <v>37</v>
      </c>
      <c r="E641" s="33">
        <f t="shared" si="228"/>
        <v>0</v>
      </c>
      <c r="F641" s="33">
        <f t="shared" si="229"/>
        <v>0</v>
      </c>
      <c r="G641" s="33">
        <f aca="true" t="shared" si="233" ref="G641:P641">G1000</f>
        <v>0</v>
      </c>
      <c r="H641" s="33">
        <f t="shared" si="233"/>
        <v>0</v>
      </c>
      <c r="I641" s="33">
        <f t="shared" si="233"/>
        <v>0</v>
      </c>
      <c r="J641" s="33">
        <f t="shared" si="233"/>
        <v>0</v>
      </c>
      <c r="K641" s="33">
        <f t="shared" si="233"/>
        <v>0</v>
      </c>
      <c r="L641" s="33">
        <f t="shared" si="233"/>
        <v>0</v>
      </c>
      <c r="M641" s="33">
        <f t="shared" si="233"/>
        <v>0</v>
      </c>
      <c r="N641" s="33">
        <f t="shared" si="233"/>
        <v>0</v>
      </c>
      <c r="O641" s="33">
        <f t="shared" si="233"/>
        <v>0</v>
      </c>
      <c r="P641" s="33">
        <f t="shared" si="233"/>
        <v>0</v>
      </c>
      <c r="Q641" s="57"/>
      <c r="R641" s="57"/>
    </row>
    <row r="642" spans="1:18" s="29" customFormat="1" ht="15">
      <c r="A642" s="67"/>
      <c r="B642" s="70"/>
      <c r="C642" s="36"/>
      <c r="D642" s="19" t="s">
        <v>38</v>
      </c>
      <c r="E642" s="33">
        <f t="shared" si="228"/>
        <v>0</v>
      </c>
      <c r="F642" s="33">
        <f t="shared" si="229"/>
        <v>0</v>
      </c>
      <c r="G642" s="33">
        <f aca="true" t="shared" si="234" ref="G642:P642">G1001</f>
        <v>0</v>
      </c>
      <c r="H642" s="33">
        <f t="shared" si="234"/>
        <v>0</v>
      </c>
      <c r="I642" s="33">
        <f t="shared" si="234"/>
        <v>0</v>
      </c>
      <c r="J642" s="33">
        <f t="shared" si="234"/>
        <v>0</v>
      </c>
      <c r="K642" s="33">
        <f t="shared" si="234"/>
        <v>0</v>
      </c>
      <c r="L642" s="33">
        <f t="shared" si="234"/>
        <v>0</v>
      </c>
      <c r="M642" s="33">
        <f t="shared" si="234"/>
        <v>0</v>
      </c>
      <c r="N642" s="33">
        <f t="shared" si="234"/>
        <v>0</v>
      </c>
      <c r="O642" s="33">
        <f t="shared" si="234"/>
        <v>0</v>
      </c>
      <c r="P642" s="33">
        <f t="shared" si="234"/>
        <v>0</v>
      </c>
      <c r="Q642" s="57"/>
      <c r="R642" s="57"/>
    </row>
    <row r="643" spans="1:18" s="29" customFormat="1" ht="15">
      <c r="A643" s="67"/>
      <c r="B643" s="70"/>
      <c r="C643" s="36"/>
      <c r="D643" s="19" t="s">
        <v>39</v>
      </c>
      <c r="E643" s="33">
        <f t="shared" si="228"/>
        <v>0</v>
      </c>
      <c r="F643" s="33">
        <f t="shared" si="229"/>
        <v>0</v>
      </c>
      <c r="G643" s="33">
        <f aca="true" t="shared" si="235" ref="G643:P643">G1002</f>
        <v>0</v>
      </c>
      <c r="H643" s="33">
        <f t="shared" si="235"/>
        <v>0</v>
      </c>
      <c r="I643" s="33">
        <f t="shared" si="235"/>
        <v>0</v>
      </c>
      <c r="J643" s="33">
        <f t="shared" si="235"/>
        <v>0</v>
      </c>
      <c r="K643" s="33">
        <f t="shared" si="235"/>
        <v>0</v>
      </c>
      <c r="L643" s="33">
        <f t="shared" si="235"/>
        <v>0</v>
      </c>
      <c r="M643" s="33">
        <f t="shared" si="235"/>
        <v>0</v>
      </c>
      <c r="N643" s="33">
        <f t="shared" si="235"/>
        <v>0</v>
      </c>
      <c r="O643" s="33">
        <f t="shared" si="235"/>
        <v>0</v>
      </c>
      <c r="P643" s="33">
        <f t="shared" si="235"/>
        <v>0</v>
      </c>
      <c r="Q643" s="57"/>
      <c r="R643" s="57"/>
    </row>
    <row r="644" spans="1:18" s="29" customFormat="1" ht="24.75" customHeight="1">
      <c r="A644" s="67"/>
      <c r="B644" s="70"/>
      <c r="C644" s="36"/>
      <c r="D644" s="19" t="s">
        <v>40</v>
      </c>
      <c r="E644" s="33">
        <f t="shared" si="228"/>
        <v>0</v>
      </c>
      <c r="F644" s="33">
        <f t="shared" si="229"/>
        <v>0</v>
      </c>
      <c r="G644" s="33">
        <f aca="true" t="shared" si="236" ref="G644:P644">G1003</f>
        <v>0</v>
      </c>
      <c r="H644" s="33">
        <f t="shared" si="236"/>
        <v>0</v>
      </c>
      <c r="I644" s="33">
        <f t="shared" si="236"/>
        <v>0</v>
      </c>
      <c r="J644" s="33">
        <f t="shared" si="236"/>
        <v>0</v>
      </c>
      <c r="K644" s="33">
        <f t="shared" si="236"/>
        <v>0</v>
      </c>
      <c r="L644" s="33">
        <f t="shared" si="236"/>
        <v>0</v>
      </c>
      <c r="M644" s="33">
        <f t="shared" si="236"/>
        <v>0</v>
      </c>
      <c r="N644" s="33">
        <f t="shared" si="236"/>
        <v>0</v>
      </c>
      <c r="O644" s="33">
        <f t="shared" si="236"/>
        <v>0</v>
      </c>
      <c r="P644" s="33">
        <f t="shared" si="236"/>
        <v>0</v>
      </c>
      <c r="Q644" s="57"/>
      <c r="R644" s="57"/>
    </row>
    <row r="645" spans="1:18" s="29" customFormat="1" ht="15" customHeight="1">
      <c r="A645" s="71"/>
      <c r="B645" s="68" t="s">
        <v>41</v>
      </c>
      <c r="C645" s="27"/>
      <c r="D645" s="27" t="s">
        <v>13</v>
      </c>
      <c r="E645" s="31">
        <f>SUM(E647:E656)</f>
        <v>20030619.564999998</v>
      </c>
      <c r="F645" s="31">
        <f>SUM(F647:F656)</f>
        <v>8047.5</v>
      </c>
      <c r="G645" s="31">
        <f>SUM(G647:G656)</f>
        <v>1064932.6600000001</v>
      </c>
      <c r="H645" s="31">
        <f aca="true" t="shared" si="237" ref="H645:P645">SUM(H647:H656)</f>
        <v>8047.5</v>
      </c>
      <c r="I645" s="31">
        <f t="shared" si="237"/>
        <v>0</v>
      </c>
      <c r="J645" s="31">
        <f t="shared" si="237"/>
        <v>0</v>
      </c>
      <c r="K645" s="31">
        <f>SUM(K647:K656)</f>
        <v>18965686.904999997</v>
      </c>
      <c r="L645" s="31">
        <f t="shared" si="237"/>
        <v>0</v>
      </c>
      <c r="M645" s="31">
        <f t="shared" si="237"/>
        <v>0</v>
      </c>
      <c r="N645" s="31">
        <f t="shared" si="237"/>
        <v>0</v>
      </c>
      <c r="O645" s="31">
        <f t="shared" si="237"/>
        <v>24185</v>
      </c>
      <c r="P645" s="31">
        <f t="shared" si="237"/>
        <v>250</v>
      </c>
      <c r="Q645" s="68"/>
      <c r="R645" s="68"/>
    </row>
    <row r="646" spans="1:18" s="29" customFormat="1" ht="15" customHeight="1">
      <c r="A646" s="71"/>
      <c r="B646" s="68"/>
      <c r="C646" s="27"/>
      <c r="D646" s="27" t="s">
        <v>177</v>
      </c>
      <c r="E646" s="31">
        <f>G646+I646+K646+M646</f>
        <v>0</v>
      </c>
      <c r="F646" s="31">
        <f>H646+J646+L646+N646</f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68"/>
      <c r="R646" s="68"/>
    </row>
    <row r="647" spans="1:18" s="29" customFormat="1" ht="16.5" customHeight="1">
      <c r="A647" s="71"/>
      <c r="B647" s="68"/>
      <c r="C647" s="27"/>
      <c r="D647" s="27" t="s">
        <v>0</v>
      </c>
      <c r="E647" s="31">
        <f>G647+I647+K647+M647</f>
        <v>1750</v>
      </c>
      <c r="F647" s="31">
        <f>H647+J647+L647+N647</f>
        <v>0</v>
      </c>
      <c r="G647" s="31">
        <f aca="true" t="shared" si="238" ref="G647:P647">G20+G288+G324+G408+G432+G516+G539+G611</f>
        <v>1750</v>
      </c>
      <c r="H647" s="31">
        <f t="shared" si="238"/>
        <v>0</v>
      </c>
      <c r="I647" s="31">
        <f t="shared" si="238"/>
        <v>0</v>
      </c>
      <c r="J647" s="31">
        <f t="shared" si="238"/>
        <v>0</v>
      </c>
      <c r="K647" s="31">
        <f t="shared" si="238"/>
        <v>0</v>
      </c>
      <c r="L647" s="31">
        <f t="shared" si="238"/>
        <v>0</v>
      </c>
      <c r="M647" s="31">
        <f t="shared" si="238"/>
        <v>0</v>
      </c>
      <c r="N647" s="31">
        <f t="shared" si="238"/>
        <v>0</v>
      </c>
      <c r="O647" s="31">
        <f t="shared" si="238"/>
        <v>50.00000000000015</v>
      </c>
      <c r="P647" s="31">
        <f t="shared" si="238"/>
        <v>0</v>
      </c>
      <c r="Q647" s="68"/>
      <c r="R647" s="68"/>
    </row>
    <row r="648" spans="1:19" s="29" customFormat="1" ht="28.5">
      <c r="A648" s="71"/>
      <c r="B648" s="68"/>
      <c r="C648" s="27"/>
      <c r="D648" s="27" t="s">
        <v>1</v>
      </c>
      <c r="E648" s="31">
        <f aca="true" t="shared" si="239" ref="E648:E656">G648+I648+K648+M648</f>
        <v>318749</v>
      </c>
      <c r="F648" s="31">
        <f aca="true" t="shared" si="240" ref="F648:F656">H648+J648+L648+N648</f>
        <v>8047.5</v>
      </c>
      <c r="G648" s="31">
        <f aca="true" t="shared" si="241" ref="G648:P648">G21+G289+G325+G409+G433+G517+G540+G612</f>
        <v>8750</v>
      </c>
      <c r="H648" s="31">
        <f t="shared" si="241"/>
        <v>8047.5</v>
      </c>
      <c r="I648" s="31">
        <f t="shared" si="241"/>
        <v>0</v>
      </c>
      <c r="J648" s="31">
        <f t="shared" si="241"/>
        <v>0</v>
      </c>
      <c r="K648" s="31">
        <f t="shared" si="241"/>
        <v>309999</v>
      </c>
      <c r="L648" s="31">
        <f t="shared" si="241"/>
        <v>0</v>
      </c>
      <c r="M648" s="31">
        <f t="shared" si="241"/>
        <v>0</v>
      </c>
      <c r="N648" s="31">
        <f t="shared" si="241"/>
        <v>0</v>
      </c>
      <c r="O648" s="31">
        <f t="shared" si="241"/>
        <v>1800.0000000000002</v>
      </c>
      <c r="P648" s="31">
        <f t="shared" si="241"/>
        <v>250</v>
      </c>
      <c r="Q648" s="68"/>
      <c r="R648" s="68"/>
      <c r="S648" s="46"/>
    </row>
    <row r="649" spans="1:19" s="29" customFormat="1" ht="28.5">
      <c r="A649" s="71"/>
      <c r="B649" s="68"/>
      <c r="C649" s="27"/>
      <c r="D649" s="27" t="s">
        <v>31</v>
      </c>
      <c r="E649" s="31">
        <f>G649+I649+K649+M649</f>
        <v>1860280.9000000001</v>
      </c>
      <c r="F649" s="31">
        <f t="shared" si="240"/>
        <v>0</v>
      </c>
      <c r="G649" s="31">
        <f aca="true" t="shared" si="242" ref="G649:P649">G22+G290+G326+G410+G434+G518+G541+G613</f>
        <v>122913.1</v>
      </c>
      <c r="H649" s="31">
        <f t="shared" si="242"/>
        <v>0</v>
      </c>
      <c r="I649" s="31">
        <f t="shared" si="242"/>
        <v>0</v>
      </c>
      <c r="J649" s="31">
        <f t="shared" si="242"/>
        <v>0</v>
      </c>
      <c r="K649" s="31">
        <f t="shared" si="242"/>
        <v>1737367.8</v>
      </c>
      <c r="L649" s="31">
        <f t="shared" si="242"/>
        <v>0</v>
      </c>
      <c r="M649" s="31">
        <f t="shared" si="242"/>
        <v>0</v>
      </c>
      <c r="N649" s="31">
        <f t="shared" si="242"/>
        <v>0</v>
      </c>
      <c r="O649" s="31">
        <f t="shared" si="242"/>
        <v>4450</v>
      </c>
      <c r="P649" s="31">
        <f t="shared" si="242"/>
        <v>0</v>
      </c>
      <c r="Q649" s="68"/>
      <c r="R649" s="68"/>
      <c r="S649" s="46"/>
    </row>
    <row r="650" spans="1:19" s="29" customFormat="1" ht="28.5">
      <c r="A650" s="71"/>
      <c r="B650" s="68"/>
      <c r="C650" s="27"/>
      <c r="D650" s="27" t="s">
        <v>32</v>
      </c>
      <c r="E650" s="31">
        <f t="shared" si="239"/>
        <v>1250746.34</v>
      </c>
      <c r="F650" s="31">
        <f t="shared" si="240"/>
        <v>0</v>
      </c>
      <c r="G650" s="31">
        <f aca="true" t="shared" si="243" ref="G650:P650">G23+G291+G327+G411+G435+G519+G542+G614</f>
        <v>121341.01999999999</v>
      </c>
      <c r="H650" s="31">
        <f t="shared" si="243"/>
        <v>0</v>
      </c>
      <c r="I650" s="31">
        <f t="shared" si="243"/>
        <v>0</v>
      </c>
      <c r="J650" s="31">
        <f t="shared" si="243"/>
        <v>0</v>
      </c>
      <c r="K650" s="31">
        <f t="shared" si="243"/>
        <v>1129405.32</v>
      </c>
      <c r="L650" s="31">
        <f t="shared" si="243"/>
        <v>0</v>
      </c>
      <c r="M650" s="31">
        <f t="shared" si="243"/>
        <v>0</v>
      </c>
      <c r="N650" s="31">
        <f t="shared" si="243"/>
        <v>0</v>
      </c>
      <c r="O650" s="31">
        <f t="shared" si="243"/>
        <v>2800</v>
      </c>
      <c r="P650" s="31">
        <f t="shared" si="243"/>
        <v>0</v>
      </c>
      <c r="Q650" s="68"/>
      <c r="R650" s="68"/>
      <c r="S650" s="46"/>
    </row>
    <row r="651" spans="1:19" s="29" customFormat="1" ht="28.5">
      <c r="A651" s="71"/>
      <c r="B651" s="68"/>
      <c r="C651" s="27"/>
      <c r="D651" s="27" t="s">
        <v>33</v>
      </c>
      <c r="E651" s="31">
        <f>G651+I651+K651+M651</f>
        <v>1324419.9200000002</v>
      </c>
      <c r="F651" s="31">
        <f t="shared" si="240"/>
        <v>0</v>
      </c>
      <c r="G651" s="31">
        <f aca="true" t="shared" si="244" ref="G651:P651">G24+G292+G328+G412+G436+G520+G543+G615</f>
        <v>132896.84000000003</v>
      </c>
      <c r="H651" s="31">
        <f t="shared" si="244"/>
        <v>0</v>
      </c>
      <c r="I651" s="31">
        <f t="shared" si="244"/>
        <v>0</v>
      </c>
      <c r="J651" s="31">
        <f t="shared" si="244"/>
        <v>0</v>
      </c>
      <c r="K651" s="31">
        <f t="shared" si="244"/>
        <v>1191523.08</v>
      </c>
      <c r="L651" s="31">
        <f t="shared" si="244"/>
        <v>0</v>
      </c>
      <c r="M651" s="31">
        <f t="shared" si="244"/>
        <v>0</v>
      </c>
      <c r="N651" s="31">
        <f t="shared" si="244"/>
        <v>0</v>
      </c>
      <c r="O651" s="31">
        <f t="shared" si="244"/>
        <v>2360</v>
      </c>
      <c r="P651" s="31">
        <f t="shared" si="244"/>
        <v>0</v>
      </c>
      <c r="Q651" s="68"/>
      <c r="R651" s="68"/>
      <c r="S651" s="46"/>
    </row>
    <row r="652" spans="1:19" s="29" customFormat="1" ht="28.5">
      <c r="A652" s="71"/>
      <c r="B652" s="68"/>
      <c r="C652" s="27"/>
      <c r="D652" s="27" t="s">
        <v>36</v>
      </c>
      <c r="E652" s="31">
        <f t="shared" si="239"/>
        <v>1677499.065</v>
      </c>
      <c r="F652" s="31">
        <f t="shared" si="240"/>
        <v>0</v>
      </c>
      <c r="G652" s="31">
        <f aca="true" t="shared" si="245" ref="G652:P652">G25+G293+G329+G413+G437+G521+G544+G616</f>
        <v>152008.96</v>
      </c>
      <c r="H652" s="31">
        <f t="shared" si="245"/>
        <v>0</v>
      </c>
      <c r="I652" s="31">
        <f t="shared" si="245"/>
        <v>0</v>
      </c>
      <c r="J652" s="31">
        <f t="shared" si="245"/>
        <v>0</v>
      </c>
      <c r="K652" s="31">
        <f t="shared" si="245"/>
        <v>1525490.105</v>
      </c>
      <c r="L652" s="31">
        <f t="shared" si="245"/>
        <v>0</v>
      </c>
      <c r="M652" s="31">
        <f t="shared" si="245"/>
        <v>0</v>
      </c>
      <c r="N652" s="31">
        <f t="shared" si="245"/>
        <v>0</v>
      </c>
      <c r="O652" s="31">
        <f t="shared" si="245"/>
        <v>2875</v>
      </c>
      <c r="P652" s="31">
        <f t="shared" si="245"/>
        <v>0</v>
      </c>
      <c r="Q652" s="68"/>
      <c r="R652" s="68"/>
      <c r="S652" s="46"/>
    </row>
    <row r="653" spans="1:19" s="29" customFormat="1" ht="28.5">
      <c r="A653" s="71"/>
      <c r="B653" s="68"/>
      <c r="C653" s="27"/>
      <c r="D653" s="27" t="s">
        <v>37</v>
      </c>
      <c r="E653" s="31">
        <f>G653+I653+K653+M653</f>
        <v>2497122.6</v>
      </c>
      <c r="F653" s="31">
        <f t="shared" si="240"/>
        <v>0</v>
      </c>
      <c r="G653" s="31">
        <f aca="true" t="shared" si="246" ref="G653:P653">G26+G294+G330+G414+G438+G522+G545+G617</f>
        <v>10501</v>
      </c>
      <c r="H653" s="31">
        <f t="shared" si="246"/>
        <v>0</v>
      </c>
      <c r="I653" s="31">
        <f t="shared" si="246"/>
        <v>0</v>
      </c>
      <c r="J653" s="31">
        <f t="shared" si="246"/>
        <v>0</v>
      </c>
      <c r="K653" s="31">
        <f t="shared" si="246"/>
        <v>2486621.6</v>
      </c>
      <c r="L653" s="31">
        <f t="shared" si="246"/>
        <v>0</v>
      </c>
      <c r="M653" s="31">
        <f t="shared" si="246"/>
        <v>0</v>
      </c>
      <c r="N653" s="31">
        <f t="shared" si="246"/>
        <v>0</v>
      </c>
      <c r="O653" s="31">
        <f t="shared" si="246"/>
        <v>2100</v>
      </c>
      <c r="P653" s="31">
        <f t="shared" si="246"/>
        <v>0</v>
      </c>
      <c r="Q653" s="68"/>
      <c r="R653" s="68"/>
      <c r="S653" s="46"/>
    </row>
    <row r="654" spans="1:19" s="29" customFormat="1" ht="28.5">
      <c r="A654" s="71"/>
      <c r="B654" s="68"/>
      <c r="C654" s="27"/>
      <c r="D654" s="27" t="s">
        <v>38</v>
      </c>
      <c r="E654" s="31">
        <f t="shared" si="239"/>
        <v>3352105.1000000006</v>
      </c>
      <c r="F654" s="31">
        <f t="shared" si="240"/>
        <v>0</v>
      </c>
      <c r="G654" s="31">
        <f aca="true" t="shared" si="247" ref="G654:P654">G27+G295+G331+G415+G439+G523+G546+G618</f>
        <v>145745.7</v>
      </c>
      <c r="H654" s="31">
        <f t="shared" si="247"/>
        <v>0</v>
      </c>
      <c r="I654" s="31">
        <f t="shared" si="247"/>
        <v>0</v>
      </c>
      <c r="J654" s="31">
        <f t="shared" si="247"/>
        <v>0</v>
      </c>
      <c r="K654" s="31">
        <f t="shared" si="247"/>
        <v>3206359.4000000004</v>
      </c>
      <c r="L654" s="31">
        <f t="shared" si="247"/>
        <v>0</v>
      </c>
      <c r="M654" s="31">
        <f t="shared" si="247"/>
        <v>0</v>
      </c>
      <c r="N654" s="31">
        <f t="shared" si="247"/>
        <v>0</v>
      </c>
      <c r="O654" s="31">
        <f t="shared" si="247"/>
        <v>2450</v>
      </c>
      <c r="P654" s="31">
        <f t="shared" si="247"/>
        <v>0</v>
      </c>
      <c r="Q654" s="68"/>
      <c r="R654" s="68"/>
      <c r="S654" s="46"/>
    </row>
    <row r="655" spans="1:19" s="29" customFormat="1" ht="28.5">
      <c r="A655" s="71"/>
      <c r="B655" s="68"/>
      <c r="C655" s="27"/>
      <c r="D655" s="27" t="s">
        <v>39</v>
      </c>
      <c r="E655" s="31">
        <f>G655+I655+K655+M655</f>
        <v>4643539.919999999</v>
      </c>
      <c r="F655" s="31">
        <f t="shared" si="240"/>
        <v>0</v>
      </c>
      <c r="G655" s="31">
        <f aca="true" t="shared" si="248" ref="G655:P655">G28+G296+G332+G416+G440+G524+G547+G619</f>
        <v>184513.52</v>
      </c>
      <c r="H655" s="31">
        <f t="shared" si="248"/>
        <v>0</v>
      </c>
      <c r="I655" s="31">
        <f t="shared" si="248"/>
        <v>0</v>
      </c>
      <c r="J655" s="31">
        <f t="shared" si="248"/>
        <v>0</v>
      </c>
      <c r="K655" s="31">
        <f t="shared" si="248"/>
        <v>4459026.399999999</v>
      </c>
      <c r="L655" s="31">
        <f t="shared" si="248"/>
        <v>0</v>
      </c>
      <c r="M655" s="31">
        <f t="shared" si="248"/>
        <v>0</v>
      </c>
      <c r="N655" s="31">
        <f t="shared" si="248"/>
        <v>0</v>
      </c>
      <c r="O655" s="31">
        <f t="shared" si="248"/>
        <v>3500</v>
      </c>
      <c r="P655" s="31">
        <f t="shared" si="248"/>
        <v>0</v>
      </c>
      <c r="Q655" s="68"/>
      <c r="R655" s="68"/>
      <c r="S655" s="46"/>
    </row>
    <row r="656" spans="1:19" s="29" customFormat="1" ht="28.5">
      <c r="A656" s="71"/>
      <c r="B656" s="68"/>
      <c r="C656" s="27"/>
      <c r="D656" s="27" t="s">
        <v>40</v>
      </c>
      <c r="E656" s="31">
        <f t="shared" si="239"/>
        <v>3104406.7199999997</v>
      </c>
      <c r="F656" s="31">
        <f t="shared" si="240"/>
        <v>0</v>
      </c>
      <c r="G656" s="31">
        <f aca="true" t="shared" si="249" ref="G656:P656">G29+G297+G333+G417+G441+G525+G548+G620</f>
        <v>184512.52</v>
      </c>
      <c r="H656" s="31">
        <f t="shared" si="249"/>
        <v>0</v>
      </c>
      <c r="I656" s="31">
        <f t="shared" si="249"/>
        <v>0</v>
      </c>
      <c r="J656" s="31">
        <f t="shared" si="249"/>
        <v>0</v>
      </c>
      <c r="K656" s="31">
        <f t="shared" si="249"/>
        <v>2919894.1999999997</v>
      </c>
      <c r="L656" s="31">
        <f t="shared" si="249"/>
        <v>0</v>
      </c>
      <c r="M656" s="31">
        <f t="shared" si="249"/>
        <v>0</v>
      </c>
      <c r="N656" s="31">
        <f t="shared" si="249"/>
        <v>0</v>
      </c>
      <c r="O656" s="31">
        <f t="shared" si="249"/>
        <v>1800</v>
      </c>
      <c r="P656" s="31">
        <f t="shared" si="249"/>
        <v>0</v>
      </c>
      <c r="Q656" s="68"/>
      <c r="R656" s="68"/>
      <c r="S656" s="46"/>
    </row>
    <row r="657" spans="1:18" s="29" customFormat="1" ht="38.25" customHeight="1">
      <c r="A657" s="21" t="s">
        <v>17</v>
      </c>
      <c r="B657" s="63" t="s">
        <v>64</v>
      </c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5"/>
      <c r="Q657" s="68"/>
      <c r="R657" s="68"/>
    </row>
    <row r="658" spans="1:18" s="29" customFormat="1" ht="32.25" customHeight="1">
      <c r="A658" s="71" t="s">
        <v>65</v>
      </c>
      <c r="B658" s="80" t="s">
        <v>66</v>
      </c>
      <c r="C658" s="47"/>
      <c r="D658" s="48" t="s">
        <v>13</v>
      </c>
      <c r="E658" s="31">
        <f>SUM(E660:E669)</f>
        <v>2568224.5</v>
      </c>
      <c r="F658" s="31">
        <f>SUM(F660:F669)</f>
        <v>0</v>
      </c>
      <c r="G658" s="31">
        <f>SUM(G660:G669)</f>
        <v>2568224.5</v>
      </c>
      <c r="H658" s="31">
        <f aca="true" t="shared" si="250" ref="H658:P658">SUM(H660:H669)</f>
        <v>0</v>
      </c>
      <c r="I658" s="31">
        <f t="shared" si="250"/>
        <v>0</v>
      </c>
      <c r="J658" s="31">
        <f t="shared" si="250"/>
        <v>0</v>
      </c>
      <c r="K658" s="31">
        <f t="shared" si="250"/>
        <v>0</v>
      </c>
      <c r="L658" s="31">
        <f t="shared" si="250"/>
        <v>0</v>
      </c>
      <c r="M658" s="31">
        <f t="shared" si="250"/>
        <v>0</v>
      </c>
      <c r="N658" s="31">
        <f t="shared" si="250"/>
        <v>0</v>
      </c>
      <c r="O658" s="31">
        <f t="shared" si="250"/>
        <v>8432</v>
      </c>
      <c r="P658" s="31">
        <f t="shared" si="250"/>
        <v>0</v>
      </c>
      <c r="Q658" s="68" t="s">
        <v>16</v>
      </c>
      <c r="R658" s="68"/>
    </row>
    <row r="659" spans="1:18" s="29" customFormat="1" ht="32.25" customHeight="1">
      <c r="A659" s="71"/>
      <c r="B659" s="80"/>
      <c r="C659" s="47"/>
      <c r="D659" s="27" t="s">
        <v>177</v>
      </c>
      <c r="E659" s="31">
        <f>G659+I659+K659+M659</f>
        <v>0</v>
      </c>
      <c r="F659" s="31">
        <f>H659+J659+L659+N659</f>
        <v>0</v>
      </c>
      <c r="G659" s="31">
        <f>G671+G683+G695+G707+G719+G731+G743+G755+G767+G779+G791+G803+G815+G827+G839+G851+G863+G875+G887+G899+G911+G923+G935+G947+G959</f>
        <v>0</v>
      </c>
      <c r="H659" s="31">
        <f aca="true" t="shared" si="251" ref="H659:N659">H671+H683+H695+H707+H719+H731+H743+H755+H767+H779+H791+H803+H815+H827+H839+H851+H863+H875+H887+H899+H911+H923+H935+H947+H959</f>
        <v>0</v>
      </c>
      <c r="I659" s="31">
        <f t="shared" si="251"/>
        <v>0</v>
      </c>
      <c r="J659" s="31">
        <f t="shared" si="251"/>
        <v>0</v>
      </c>
      <c r="K659" s="31">
        <f t="shared" si="251"/>
        <v>0</v>
      </c>
      <c r="L659" s="31">
        <f t="shared" si="251"/>
        <v>0</v>
      </c>
      <c r="M659" s="31">
        <f t="shared" si="251"/>
        <v>0</v>
      </c>
      <c r="N659" s="31">
        <f t="shared" si="251"/>
        <v>0</v>
      </c>
      <c r="O659" s="31">
        <v>0</v>
      </c>
      <c r="P659" s="31">
        <v>0</v>
      </c>
      <c r="Q659" s="68"/>
      <c r="R659" s="68"/>
    </row>
    <row r="660" spans="1:18" s="49" customFormat="1" ht="28.5" customHeight="1">
      <c r="A660" s="71"/>
      <c r="B660" s="80"/>
      <c r="C660" s="47"/>
      <c r="D660" s="27" t="s">
        <v>0</v>
      </c>
      <c r="E660" s="31">
        <f>G660+I660+K660+M660</f>
        <v>0</v>
      </c>
      <c r="F660" s="31">
        <f>H660+J660+L660+N660</f>
        <v>0</v>
      </c>
      <c r="G660" s="31">
        <f aca="true" t="shared" si="252" ref="G660:N660">G672+G684+G696+G708+G720+G732+G744+G756+G768+G780+G792+G804+G816+G828+G840+G852+G864+G876+G888+G900+G912+G924+G936+G948+G960</f>
        <v>0</v>
      </c>
      <c r="H660" s="31">
        <f t="shared" si="252"/>
        <v>0</v>
      </c>
      <c r="I660" s="31">
        <f t="shared" si="252"/>
        <v>0</v>
      </c>
      <c r="J660" s="31">
        <f t="shared" si="252"/>
        <v>0</v>
      </c>
      <c r="K660" s="31">
        <f t="shared" si="252"/>
        <v>0</v>
      </c>
      <c r="L660" s="31">
        <f t="shared" si="252"/>
        <v>0</v>
      </c>
      <c r="M660" s="31">
        <f t="shared" si="252"/>
        <v>0</v>
      </c>
      <c r="N660" s="31">
        <f t="shared" si="252"/>
        <v>0</v>
      </c>
      <c r="O660" s="31">
        <f aca="true" t="shared" si="253" ref="O660:P669">O672+O684+O696+O708+O720+O732+O744+O756+O768+O780+O792+O804+O816+O828+O840+O852+O864+O876+O888+O900+O912+O924+O936+O948</f>
        <v>0</v>
      </c>
      <c r="P660" s="31">
        <f t="shared" si="253"/>
        <v>0</v>
      </c>
      <c r="Q660" s="68"/>
      <c r="R660" s="68"/>
    </row>
    <row r="661" spans="1:18" s="49" customFormat="1" ht="28.5">
      <c r="A661" s="71"/>
      <c r="B661" s="80"/>
      <c r="C661" s="47"/>
      <c r="D661" s="27" t="s">
        <v>1</v>
      </c>
      <c r="E661" s="31">
        <f aca="true" t="shared" si="254" ref="E661:E669">G661+I661+K661+M661</f>
        <v>30000</v>
      </c>
      <c r="F661" s="31">
        <f aca="true" t="shared" si="255" ref="F661:F669">H661+J661+L661+N661</f>
        <v>0</v>
      </c>
      <c r="G661" s="31">
        <f aca="true" t="shared" si="256" ref="G661:N661">G673+G685+G697+G709+G721+G733+G745+G757+G769+G781+G793+G805+G817+G829+G841+G853+G865+G877+G889+G901+G913+G925+G937+G949+G961</f>
        <v>30000</v>
      </c>
      <c r="H661" s="31">
        <f t="shared" si="256"/>
        <v>0</v>
      </c>
      <c r="I661" s="31">
        <f t="shared" si="256"/>
        <v>0</v>
      </c>
      <c r="J661" s="31">
        <f t="shared" si="256"/>
        <v>0</v>
      </c>
      <c r="K661" s="31">
        <f t="shared" si="256"/>
        <v>0</v>
      </c>
      <c r="L661" s="31">
        <f t="shared" si="256"/>
        <v>0</v>
      </c>
      <c r="M661" s="31">
        <f t="shared" si="256"/>
        <v>0</v>
      </c>
      <c r="N661" s="31">
        <f t="shared" si="256"/>
        <v>0</v>
      </c>
      <c r="O661" s="31">
        <f t="shared" si="253"/>
        <v>1367</v>
      </c>
      <c r="P661" s="31">
        <f t="shared" si="253"/>
        <v>0</v>
      </c>
      <c r="Q661" s="68"/>
      <c r="R661" s="68"/>
    </row>
    <row r="662" spans="1:18" s="49" customFormat="1" ht="28.5">
      <c r="A662" s="71"/>
      <c r="B662" s="80"/>
      <c r="C662" s="47"/>
      <c r="D662" s="27" t="s">
        <v>31</v>
      </c>
      <c r="E662" s="31">
        <f t="shared" si="254"/>
        <v>10000</v>
      </c>
      <c r="F662" s="31">
        <f t="shared" si="255"/>
        <v>0</v>
      </c>
      <c r="G662" s="31">
        <f aca="true" t="shared" si="257" ref="G662:N662">G674+G686+G698+G710+G722+G734+G746+G758+G770+G782+G794+G806+G818+G830+G842+G854+G866+G878+G890+G902+G914+G926+G938+G950+G962</f>
        <v>10000</v>
      </c>
      <c r="H662" s="31">
        <f t="shared" si="257"/>
        <v>0</v>
      </c>
      <c r="I662" s="31">
        <f t="shared" si="257"/>
        <v>0</v>
      </c>
      <c r="J662" s="31">
        <f t="shared" si="257"/>
        <v>0</v>
      </c>
      <c r="K662" s="31">
        <f t="shared" si="257"/>
        <v>0</v>
      </c>
      <c r="L662" s="31">
        <f t="shared" si="257"/>
        <v>0</v>
      </c>
      <c r="M662" s="31">
        <f t="shared" si="257"/>
        <v>0</v>
      </c>
      <c r="N662" s="31">
        <f t="shared" si="257"/>
        <v>0</v>
      </c>
      <c r="O662" s="31">
        <f t="shared" si="253"/>
        <v>0</v>
      </c>
      <c r="P662" s="31">
        <f t="shared" si="253"/>
        <v>0</v>
      </c>
      <c r="Q662" s="68"/>
      <c r="R662" s="68"/>
    </row>
    <row r="663" spans="1:18" s="49" customFormat="1" ht="28.5">
      <c r="A663" s="71"/>
      <c r="B663" s="80"/>
      <c r="C663" s="47"/>
      <c r="D663" s="27" t="s">
        <v>32</v>
      </c>
      <c r="E663" s="31">
        <f t="shared" si="254"/>
        <v>288811.8</v>
      </c>
      <c r="F663" s="31">
        <f t="shared" si="255"/>
        <v>0</v>
      </c>
      <c r="G663" s="31">
        <f aca="true" t="shared" si="258" ref="G663:N663">G675+G687+G699+G711+G723+G735+G747+G759+G771+G783+G795+G807+G819+G831+G843+G855+G867+G879+G891+G903+G915+G927+G939+G951+G963</f>
        <v>288811.8</v>
      </c>
      <c r="H663" s="31">
        <f t="shared" si="258"/>
        <v>0</v>
      </c>
      <c r="I663" s="31">
        <f t="shared" si="258"/>
        <v>0</v>
      </c>
      <c r="J663" s="31">
        <f t="shared" si="258"/>
        <v>0</v>
      </c>
      <c r="K663" s="31">
        <f t="shared" si="258"/>
        <v>0</v>
      </c>
      <c r="L663" s="31">
        <f t="shared" si="258"/>
        <v>0</v>
      </c>
      <c r="M663" s="31">
        <f t="shared" si="258"/>
        <v>0</v>
      </c>
      <c r="N663" s="31">
        <f t="shared" si="258"/>
        <v>0</v>
      </c>
      <c r="O663" s="31">
        <f t="shared" si="253"/>
        <v>1063</v>
      </c>
      <c r="P663" s="31">
        <f t="shared" si="253"/>
        <v>0</v>
      </c>
      <c r="Q663" s="68"/>
      <c r="R663" s="68"/>
    </row>
    <row r="664" spans="1:18" s="49" customFormat="1" ht="28.5">
      <c r="A664" s="71"/>
      <c r="B664" s="80"/>
      <c r="C664" s="47"/>
      <c r="D664" s="27" t="s">
        <v>33</v>
      </c>
      <c r="E664" s="31">
        <f>G664+I664+K664+M664</f>
        <v>307595.6</v>
      </c>
      <c r="F664" s="31">
        <f t="shared" si="255"/>
        <v>0</v>
      </c>
      <c r="G664" s="31">
        <f aca="true" t="shared" si="259" ref="G664:N664">G676+G688+G700+G712+G724+G736+G748+G760+G772+G784+G796+G808+G820+G832+G844+G856+G868+G880+G892+G904+G916+G928+G940+G952+G964</f>
        <v>307595.6</v>
      </c>
      <c r="H664" s="31">
        <f t="shared" si="259"/>
        <v>0</v>
      </c>
      <c r="I664" s="31">
        <f t="shared" si="259"/>
        <v>0</v>
      </c>
      <c r="J664" s="31">
        <f t="shared" si="259"/>
        <v>0</v>
      </c>
      <c r="K664" s="31">
        <f t="shared" si="259"/>
        <v>0</v>
      </c>
      <c r="L664" s="31">
        <f t="shared" si="259"/>
        <v>0</v>
      </c>
      <c r="M664" s="31">
        <f t="shared" si="259"/>
        <v>0</v>
      </c>
      <c r="N664" s="31">
        <f t="shared" si="259"/>
        <v>0</v>
      </c>
      <c r="O664" s="31">
        <f t="shared" si="253"/>
        <v>885</v>
      </c>
      <c r="P664" s="31">
        <f t="shared" si="253"/>
        <v>0</v>
      </c>
      <c r="Q664" s="68"/>
      <c r="R664" s="68"/>
    </row>
    <row r="665" spans="1:18" s="49" customFormat="1" ht="28.5">
      <c r="A665" s="71"/>
      <c r="B665" s="80"/>
      <c r="C665" s="47"/>
      <c r="D665" s="27" t="s">
        <v>36</v>
      </c>
      <c r="E665" s="31">
        <f t="shared" si="254"/>
        <v>345908.2</v>
      </c>
      <c r="F665" s="31">
        <f t="shared" si="255"/>
        <v>0</v>
      </c>
      <c r="G665" s="31">
        <f aca="true" t="shared" si="260" ref="G665:N665">G677+G689+G701+G713+G725+G737+G749+G761+G773+G785+G797+G809+G821+G833+G845+G857+G869+G881+G893+G905+G917+G929+G941+G953+G965</f>
        <v>345908.2</v>
      </c>
      <c r="H665" s="31">
        <f t="shared" si="260"/>
        <v>0</v>
      </c>
      <c r="I665" s="31">
        <f t="shared" si="260"/>
        <v>0</v>
      </c>
      <c r="J665" s="31">
        <f t="shared" si="260"/>
        <v>0</v>
      </c>
      <c r="K665" s="31">
        <f t="shared" si="260"/>
        <v>0</v>
      </c>
      <c r="L665" s="31">
        <f t="shared" si="260"/>
        <v>0</v>
      </c>
      <c r="M665" s="31">
        <f t="shared" si="260"/>
        <v>0</v>
      </c>
      <c r="N665" s="31">
        <f t="shared" si="260"/>
        <v>0</v>
      </c>
      <c r="O665" s="31">
        <f t="shared" si="253"/>
        <v>1125</v>
      </c>
      <c r="P665" s="31">
        <f t="shared" si="253"/>
        <v>0</v>
      </c>
      <c r="Q665" s="68"/>
      <c r="R665" s="68"/>
    </row>
    <row r="666" spans="1:18" s="49" customFormat="1" ht="28.5">
      <c r="A666" s="71"/>
      <c r="B666" s="80"/>
      <c r="C666" s="47"/>
      <c r="D666" s="27" t="s">
        <v>37</v>
      </c>
      <c r="E666" s="31">
        <f t="shared" si="254"/>
        <v>313148.2</v>
      </c>
      <c r="F666" s="31">
        <f t="shared" si="255"/>
        <v>0</v>
      </c>
      <c r="G666" s="31">
        <f aca="true" t="shared" si="261" ref="G666:N666">G678+G690+G702+G714+G726+G738+G750+G762+G774+G786+G798+G810+G822+G834+G846+G858+G870+G882+G894+G906+G918+G930+G942+G954+G966</f>
        <v>313148.2</v>
      </c>
      <c r="H666" s="31">
        <f t="shared" si="261"/>
        <v>0</v>
      </c>
      <c r="I666" s="31">
        <f t="shared" si="261"/>
        <v>0</v>
      </c>
      <c r="J666" s="31">
        <f t="shared" si="261"/>
        <v>0</v>
      </c>
      <c r="K666" s="31">
        <f t="shared" si="261"/>
        <v>0</v>
      </c>
      <c r="L666" s="31">
        <f t="shared" si="261"/>
        <v>0</v>
      </c>
      <c r="M666" s="31">
        <f t="shared" si="261"/>
        <v>0</v>
      </c>
      <c r="N666" s="31">
        <f t="shared" si="261"/>
        <v>0</v>
      </c>
      <c r="O666" s="31">
        <f t="shared" si="253"/>
        <v>402</v>
      </c>
      <c r="P666" s="31">
        <f t="shared" si="253"/>
        <v>0</v>
      </c>
      <c r="Q666" s="68"/>
      <c r="R666" s="68"/>
    </row>
    <row r="667" spans="1:18" s="49" customFormat="1" ht="28.5">
      <c r="A667" s="71"/>
      <c r="B667" s="80"/>
      <c r="C667" s="47"/>
      <c r="D667" s="27" t="s">
        <v>38</v>
      </c>
      <c r="E667" s="31">
        <f t="shared" si="254"/>
        <v>380061.10000000003</v>
      </c>
      <c r="F667" s="31">
        <f t="shared" si="255"/>
        <v>0</v>
      </c>
      <c r="G667" s="31">
        <f aca="true" t="shared" si="262" ref="G667:N667">G679+G691+G703+G715+G727+G739+G751+G763+G775+G787+G799+G811+G823+G835+G847+G859+G871+G883+G895+G907+G919+G931+G943+G955+G967</f>
        <v>380061.10000000003</v>
      </c>
      <c r="H667" s="31">
        <f t="shared" si="262"/>
        <v>0</v>
      </c>
      <c r="I667" s="31">
        <f t="shared" si="262"/>
        <v>0</v>
      </c>
      <c r="J667" s="31">
        <f t="shared" si="262"/>
        <v>0</v>
      </c>
      <c r="K667" s="31">
        <f t="shared" si="262"/>
        <v>0</v>
      </c>
      <c r="L667" s="31">
        <f t="shared" si="262"/>
        <v>0</v>
      </c>
      <c r="M667" s="31">
        <f t="shared" si="262"/>
        <v>0</v>
      </c>
      <c r="N667" s="31">
        <f t="shared" si="262"/>
        <v>0</v>
      </c>
      <c r="O667" s="31">
        <f t="shared" si="253"/>
        <v>1057</v>
      </c>
      <c r="P667" s="31">
        <f t="shared" si="253"/>
        <v>0</v>
      </c>
      <c r="Q667" s="68"/>
      <c r="R667" s="68"/>
    </row>
    <row r="668" spans="1:18" s="49" customFormat="1" ht="28.5">
      <c r="A668" s="71"/>
      <c r="B668" s="80"/>
      <c r="C668" s="47"/>
      <c r="D668" s="27" t="s">
        <v>39</v>
      </c>
      <c r="E668" s="31">
        <f t="shared" si="254"/>
        <v>376076.9</v>
      </c>
      <c r="F668" s="31">
        <f t="shared" si="255"/>
        <v>0</v>
      </c>
      <c r="G668" s="31">
        <f aca="true" t="shared" si="263" ref="G668:N668">G680+G692+G704+G716+G728+G740+G752+G764+G776+G788+G800+G812+G824+G836+G848+G860+G872+G884+G896+G908+G920+G932+G944+G956+G968</f>
        <v>376076.9</v>
      </c>
      <c r="H668" s="31">
        <f t="shared" si="263"/>
        <v>0</v>
      </c>
      <c r="I668" s="31">
        <f t="shared" si="263"/>
        <v>0</v>
      </c>
      <c r="J668" s="31">
        <f t="shared" si="263"/>
        <v>0</v>
      </c>
      <c r="K668" s="31">
        <f t="shared" si="263"/>
        <v>0</v>
      </c>
      <c r="L668" s="31">
        <f t="shared" si="263"/>
        <v>0</v>
      </c>
      <c r="M668" s="31">
        <f t="shared" si="263"/>
        <v>0</v>
      </c>
      <c r="N668" s="31">
        <f t="shared" si="263"/>
        <v>0</v>
      </c>
      <c r="O668" s="31">
        <f t="shared" si="253"/>
        <v>1039</v>
      </c>
      <c r="P668" s="31">
        <f t="shared" si="253"/>
        <v>0</v>
      </c>
      <c r="Q668" s="68"/>
      <c r="R668" s="68"/>
    </row>
    <row r="669" spans="1:18" s="49" customFormat="1" ht="28.5">
      <c r="A669" s="71"/>
      <c r="B669" s="80"/>
      <c r="C669" s="47"/>
      <c r="D669" s="27" t="s">
        <v>40</v>
      </c>
      <c r="E669" s="31">
        <f t="shared" si="254"/>
        <v>516622.69999999995</v>
      </c>
      <c r="F669" s="31">
        <f t="shared" si="255"/>
        <v>0</v>
      </c>
      <c r="G669" s="31">
        <f aca="true" t="shared" si="264" ref="G669:N669">G681+G693+G705+G717+G729+G741+G753+G765+G777+G789+G801+G813+G825+G837+G849+G861+G873+G885+G897+G909+G921+G933+G945+G957+G969</f>
        <v>516622.69999999995</v>
      </c>
      <c r="H669" s="31">
        <f t="shared" si="264"/>
        <v>0</v>
      </c>
      <c r="I669" s="31">
        <f t="shared" si="264"/>
        <v>0</v>
      </c>
      <c r="J669" s="31">
        <f t="shared" si="264"/>
        <v>0</v>
      </c>
      <c r="K669" s="31">
        <f t="shared" si="264"/>
        <v>0</v>
      </c>
      <c r="L669" s="31">
        <f t="shared" si="264"/>
        <v>0</v>
      </c>
      <c r="M669" s="31">
        <f t="shared" si="264"/>
        <v>0</v>
      </c>
      <c r="N669" s="31">
        <f t="shared" si="264"/>
        <v>0</v>
      </c>
      <c r="O669" s="31">
        <f t="shared" si="253"/>
        <v>1494</v>
      </c>
      <c r="P669" s="31">
        <f t="shared" si="253"/>
        <v>0</v>
      </c>
      <c r="Q669" s="68"/>
      <c r="R669" s="68"/>
    </row>
    <row r="670" spans="1:21" s="29" customFormat="1" ht="14.25" customHeight="1">
      <c r="A670" s="53" t="s">
        <v>144</v>
      </c>
      <c r="B670" s="56" t="s">
        <v>178</v>
      </c>
      <c r="C670" s="50"/>
      <c r="D670" s="27" t="s">
        <v>13</v>
      </c>
      <c r="E670" s="31">
        <f aca="true" t="shared" si="265" ref="E670:P670">SUM(E672:E681)</f>
        <v>3000</v>
      </c>
      <c r="F670" s="31">
        <f t="shared" si="265"/>
        <v>0</v>
      </c>
      <c r="G670" s="31">
        <f t="shared" si="265"/>
        <v>3000</v>
      </c>
      <c r="H670" s="31">
        <f t="shared" si="265"/>
        <v>0</v>
      </c>
      <c r="I670" s="31">
        <f t="shared" si="265"/>
        <v>0</v>
      </c>
      <c r="J670" s="31">
        <f t="shared" si="265"/>
        <v>0</v>
      </c>
      <c r="K670" s="31">
        <f t="shared" si="265"/>
        <v>0</v>
      </c>
      <c r="L670" s="31">
        <f t="shared" si="265"/>
        <v>0</v>
      </c>
      <c r="M670" s="31">
        <f t="shared" si="265"/>
        <v>0</v>
      </c>
      <c r="N670" s="31">
        <f t="shared" si="265"/>
        <v>0</v>
      </c>
      <c r="O670" s="31">
        <f t="shared" si="265"/>
        <v>0</v>
      </c>
      <c r="P670" s="31">
        <f t="shared" si="265"/>
        <v>0</v>
      </c>
      <c r="Q670" s="57" t="s">
        <v>16</v>
      </c>
      <c r="R670" s="57"/>
      <c r="U670" s="51"/>
    </row>
    <row r="671" spans="1:21" s="29" customFormat="1" ht="14.25" customHeight="1">
      <c r="A671" s="54"/>
      <c r="B671" s="56"/>
      <c r="C671" s="50"/>
      <c r="D671" s="19" t="s">
        <v>177</v>
      </c>
      <c r="E671" s="33">
        <f aca="true" t="shared" si="266" ref="E671:E681">G671+I671+K671+M671</f>
        <v>0</v>
      </c>
      <c r="F671" s="33">
        <f>H671+J671+L671+N671</f>
        <v>0</v>
      </c>
      <c r="G671" s="33">
        <v>0</v>
      </c>
      <c r="H671" s="33">
        <v>0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57"/>
      <c r="R671" s="57"/>
      <c r="U671" s="51"/>
    </row>
    <row r="672" spans="1:21" ht="15">
      <c r="A672" s="54"/>
      <c r="B672" s="56"/>
      <c r="C672" s="50"/>
      <c r="D672" s="19" t="s">
        <v>0</v>
      </c>
      <c r="E672" s="33">
        <f t="shared" si="266"/>
        <v>0</v>
      </c>
      <c r="F672" s="33">
        <f>H672+J672+L672+N672</f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57"/>
      <c r="R672" s="57"/>
      <c r="U672" s="52"/>
    </row>
    <row r="673" spans="1:21" ht="15">
      <c r="A673" s="54"/>
      <c r="B673" s="56"/>
      <c r="C673" s="50"/>
      <c r="D673" s="19" t="s">
        <v>1</v>
      </c>
      <c r="E673" s="33">
        <f t="shared" si="266"/>
        <v>3000</v>
      </c>
      <c r="F673" s="33">
        <f>H673+J673+L673+N673</f>
        <v>0</v>
      </c>
      <c r="G673" s="33">
        <v>3000</v>
      </c>
      <c r="H673" s="33">
        <v>0</v>
      </c>
      <c r="I673" s="33">
        <v>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0</v>
      </c>
      <c r="P673" s="33">
        <v>0</v>
      </c>
      <c r="Q673" s="57"/>
      <c r="R673" s="57"/>
      <c r="U673" s="52"/>
    </row>
    <row r="674" spans="1:21" ht="15">
      <c r="A674" s="54"/>
      <c r="B674" s="56"/>
      <c r="C674" s="50"/>
      <c r="D674" s="19" t="s">
        <v>31</v>
      </c>
      <c r="E674" s="33">
        <f t="shared" si="266"/>
        <v>0</v>
      </c>
      <c r="F674" s="33">
        <f>H674+J674+L674+N674</f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0</v>
      </c>
      <c r="Q674" s="57"/>
      <c r="R674" s="57"/>
      <c r="U674" s="52"/>
    </row>
    <row r="675" spans="1:21" ht="15">
      <c r="A675" s="54"/>
      <c r="B675" s="56"/>
      <c r="C675" s="50"/>
      <c r="D675" s="19" t="s">
        <v>32</v>
      </c>
      <c r="E675" s="33">
        <f t="shared" si="266"/>
        <v>0</v>
      </c>
      <c r="F675" s="33">
        <f>H675+J675+L675+N675</f>
        <v>0</v>
      </c>
      <c r="G675" s="33">
        <v>0</v>
      </c>
      <c r="H675" s="33">
        <v>0</v>
      </c>
      <c r="I675" s="33">
        <v>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57"/>
      <c r="R675" s="57"/>
      <c r="U675" s="52"/>
    </row>
    <row r="676" spans="1:21" ht="15">
      <c r="A676" s="54"/>
      <c r="B676" s="56"/>
      <c r="C676" s="50"/>
      <c r="D676" s="19" t="s">
        <v>33</v>
      </c>
      <c r="E676" s="33">
        <f t="shared" si="266"/>
        <v>0</v>
      </c>
      <c r="F676" s="33">
        <f aca="true" t="shared" si="267" ref="F676:F681">H676+J676+L676+N676</f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57"/>
      <c r="R676" s="57"/>
      <c r="U676" s="52"/>
    </row>
    <row r="677" spans="1:21" ht="15">
      <c r="A677" s="54"/>
      <c r="B677" s="56"/>
      <c r="C677" s="50"/>
      <c r="D677" s="19" t="s">
        <v>36</v>
      </c>
      <c r="E677" s="33">
        <f t="shared" si="266"/>
        <v>0</v>
      </c>
      <c r="F677" s="33">
        <f t="shared" si="267"/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57"/>
      <c r="R677" s="57"/>
      <c r="U677" s="52"/>
    </row>
    <row r="678" spans="1:21" ht="15">
      <c r="A678" s="54"/>
      <c r="B678" s="56"/>
      <c r="C678" s="50"/>
      <c r="D678" s="19" t="s">
        <v>37</v>
      </c>
      <c r="E678" s="33">
        <f t="shared" si="266"/>
        <v>0</v>
      </c>
      <c r="F678" s="33">
        <f t="shared" si="267"/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57"/>
      <c r="R678" s="57"/>
      <c r="U678" s="52"/>
    </row>
    <row r="679" spans="1:18" ht="15">
      <c r="A679" s="54"/>
      <c r="B679" s="56"/>
      <c r="C679" s="50"/>
      <c r="D679" s="19" t="s">
        <v>38</v>
      </c>
      <c r="E679" s="33">
        <f t="shared" si="266"/>
        <v>0</v>
      </c>
      <c r="F679" s="33">
        <f t="shared" si="267"/>
        <v>0</v>
      </c>
      <c r="G679" s="33">
        <v>0</v>
      </c>
      <c r="H679" s="33">
        <v>0</v>
      </c>
      <c r="I679" s="33">
        <v>0</v>
      </c>
      <c r="J679" s="33">
        <v>0</v>
      </c>
      <c r="K679" s="33">
        <v>0</v>
      </c>
      <c r="L679" s="33">
        <v>0</v>
      </c>
      <c r="M679" s="33">
        <v>0</v>
      </c>
      <c r="N679" s="33">
        <v>0</v>
      </c>
      <c r="O679" s="33">
        <v>0</v>
      </c>
      <c r="P679" s="33">
        <v>0</v>
      </c>
      <c r="Q679" s="57"/>
      <c r="R679" s="57"/>
    </row>
    <row r="680" spans="1:18" ht="15">
      <c r="A680" s="54"/>
      <c r="B680" s="56"/>
      <c r="C680" s="50"/>
      <c r="D680" s="19" t="s">
        <v>39</v>
      </c>
      <c r="E680" s="33">
        <f t="shared" si="266"/>
        <v>0</v>
      </c>
      <c r="F680" s="33">
        <f t="shared" si="267"/>
        <v>0</v>
      </c>
      <c r="G680" s="33">
        <v>0</v>
      </c>
      <c r="H680" s="33">
        <v>0</v>
      </c>
      <c r="I680" s="33">
        <v>0</v>
      </c>
      <c r="J680" s="33">
        <v>0</v>
      </c>
      <c r="K680" s="33">
        <v>0</v>
      </c>
      <c r="L680" s="33">
        <v>0</v>
      </c>
      <c r="M680" s="33">
        <v>0</v>
      </c>
      <c r="N680" s="33">
        <v>0</v>
      </c>
      <c r="O680" s="33">
        <v>0</v>
      </c>
      <c r="P680" s="33">
        <v>0</v>
      </c>
      <c r="Q680" s="57"/>
      <c r="R680" s="57"/>
    </row>
    <row r="681" spans="1:18" ht="15">
      <c r="A681" s="54"/>
      <c r="B681" s="56"/>
      <c r="C681" s="50"/>
      <c r="D681" s="19" t="s">
        <v>40</v>
      </c>
      <c r="E681" s="33">
        <f t="shared" si="266"/>
        <v>0</v>
      </c>
      <c r="F681" s="33">
        <f t="shared" si="267"/>
        <v>0</v>
      </c>
      <c r="G681" s="33">
        <v>0</v>
      </c>
      <c r="H681" s="33">
        <v>0</v>
      </c>
      <c r="I681" s="33">
        <v>0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0</v>
      </c>
      <c r="P681" s="33">
        <v>0</v>
      </c>
      <c r="Q681" s="57"/>
      <c r="R681" s="57"/>
    </row>
    <row r="682" spans="1:21" s="29" customFormat="1" ht="14.25" customHeight="1">
      <c r="A682" s="54"/>
      <c r="B682" s="56" t="s">
        <v>160</v>
      </c>
      <c r="C682" s="50"/>
      <c r="D682" s="27" t="s">
        <v>13</v>
      </c>
      <c r="E682" s="31">
        <f aca="true" t="shared" si="268" ref="E682:P682">SUM(E684:E693)</f>
        <v>8000</v>
      </c>
      <c r="F682" s="31">
        <f t="shared" si="268"/>
        <v>0</v>
      </c>
      <c r="G682" s="31">
        <f t="shared" si="268"/>
        <v>8000</v>
      </c>
      <c r="H682" s="31">
        <f t="shared" si="268"/>
        <v>0</v>
      </c>
      <c r="I682" s="31">
        <f t="shared" si="268"/>
        <v>0</v>
      </c>
      <c r="J682" s="31">
        <f t="shared" si="268"/>
        <v>0</v>
      </c>
      <c r="K682" s="31">
        <f t="shared" si="268"/>
        <v>0</v>
      </c>
      <c r="L682" s="31">
        <f t="shared" si="268"/>
        <v>0</v>
      </c>
      <c r="M682" s="31">
        <f t="shared" si="268"/>
        <v>0</v>
      </c>
      <c r="N682" s="31">
        <f t="shared" si="268"/>
        <v>0</v>
      </c>
      <c r="O682" s="31">
        <f t="shared" si="268"/>
        <v>900</v>
      </c>
      <c r="P682" s="31">
        <f t="shared" si="268"/>
        <v>0</v>
      </c>
      <c r="Q682" s="57" t="s">
        <v>16</v>
      </c>
      <c r="R682" s="57"/>
      <c r="U682" s="51"/>
    </row>
    <row r="683" spans="1:21" s="29" customFormat="1" ht="14.25" customHeight="1">
      <c r="A683" s="54"/>
      <c r="B683" s="56"/>
      <c r="C683" s="50"/>
      <c r="D683" s="19" t="s">
        <v>177</v>
      </c>
      <c r="E683" s="33">
        <f aca="true" t="shared" si="269" ref="E683:F685">G683+I683+K683+M683</f>
        <v>0</v>
      </c>
      <c r="F683" s="33">
        <f t="shared" si="269"/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57"/>
      <c r="R683" s="57"/>
      <c r="U683" s="51"/>
    </row>
    <row r="684" spans="1:21" ht="15">
      <c r="A684" s="54"/>
      <c r="B684" s="56"/>
      <c r="C684" s="50"/>
      <c r="D684" s="19" t="s">
        <v>0</v>
      </c>
      <c r="E684" s="33">
        <f t="shared" si="269"/>
        <v>0</v>
      </c>
      <c r="F684" s="33">
        <f t="shared" si="269"/>
        <v>0</v>
      </c>
      <c r="G684" s="33">
        <v>0</v>
      </c>
      <c r="H684" s="33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57"/>
      <c r="R684" s="57"/>
      <c r="U684" s="52"/>
    </row>
    <row r="685" spans="1:21" ht="15">
      <c r="A685" s="54"/>
      <c r="B685" s="56"/>
      <c r="C685" s="50"/>
      <c r="D685" s="19" t="s">
        <v>1</v>
      </c>
      <c r="E685" s="33">
        <f t="shared" si="269"/>
        <v>8000</v>
      </c>
      <c r="F685" s="33">
        <f t="shared" si="269"/>
        <v>0</v>
      </c>
      <c r="G685" s="33">
        <v>8000</v>
      </c>
      <c r="H685" s="33">
        <v>0</v>
      </c>
      <c r="I685" s="33">
        <v>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900</v>
      </c>
      <c r="P685" s="33">
        <v>0</v>
      </c>
      <c r="Q685" s="57"/>
      <c r="R685" s="57"/>
      <c r="U685" s="52"/>
    </row>
    <row r="686" spans="1:21" ht="15">
      <c r="A686" s="54"/>
      <c r="B686" s="56"/>
      <c r="C686" s="50"/>
      <c r="D686" s="19" t="s">
        <v>31</v>
      </c>
      <c r="E686" s="33">
        <f aca="true" t="shared" si="270" ref="E686:E693">G686+I686+K686+M686</f>
        <v>0</v>
      </c>
      <c r="F686" s="33">
        <f aca="true" t="shared" si="271" ref="F686:F693">H686+J686+L686+N686</f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57"/>
      <c r="R686" s="57"/>
      <c r="U686" s="52"/>
    </row>
    <row r="687" spans="1:21" ht="15">
      <c r="A687" s="54"/>
      <c r="B687" s="56"/>
      <c r="C687" s="50"/>
      <c r="D687" s="19" t="s">
        <v>32</v>
      </c>
      <c r="E687" s="33">
        <f t="shared" si="270"/>
        <v>0</v>
      </c>
      <c r="F687" s="33">
        <f>H687+J687+L687+N687</f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57"/>
      <c r="R687" s="57"/>
      <c r="U687" s="52"/>
    </row>
    <row r="688" spans="1:21" ht="15">
      <c r="A688" s="54"/>
      <c r="B688" s="56"/>
      <c r="C688" s="50"/>
      <c r="D688" s="19" t="s">
        <v>33</v>
      </c>
      <c r="E688" s="33">
        <f t="shared" si="270"/>
        <v>0</v>
      </c>
      <c r="F688" s="33">
        <f t="shared" si="271"/>
        <v>0</v>
      </c>
      <c r="G688" s="33">
        <v>0</v>
      </c>
      <c r="H688" s="33">
        <v>0</v>
      </c>
      <c r="I688" s="33">
        <v>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57"/>
      <c r="R688" s="57"/>
      <c r="U688" s="52"/>
    </row>
    <row r="689" spans="1:21" ht="15">
      <c r="A689" s="54"/>
      <c r="B689" s="56"/>
      <c r="C689" s="50"/>
      <c r="D689" s="19" t="s">
        <v>36</v>
      </c>
      <c r="E689" s="33">
        <f t="shared" si="270"/>
        <v>0</v>
      </c>
      <c r="F689" s="33">
        <f t="shared" si="271"/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57"/>
      <c r="R689" s="57"/>
      <c r="U689" s="52"/>
    </row>
    <row r="690" spans="1:21" ht="15">
      <c r="A690" s="54"/>
      <c r="B690" s="56"/>
      <c r="C690" s="50"/>
      <c r="D690" s="19" t="s">
        <v>37</v>
      </c>
      <c r="E690" s="33">
        <f t="shared" si="270"/>
        <v>0</v>
      </c>
      <c r="F690" s="33">
        <f t="shared" si="271"/>
        <v>0</v>
      </c>
      <c r="G690" s="33">
        <v>0</v>
      </c>
      <c r="H690" s="33">
        <v>0</v>
      </c>
      <c r="I690" s="33">
        <v>0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0</v>
      </c>
      <c r="P690" s="33">
        <v>0</v>
      </c>
      <c r="Q690" s="57"/>
      <c r="R690" s="57"/>
      <c r="U690" s="52"/>
    </row>
    <row r="691" spans="1:18" ht="15">
      <c r="A691" s="54"/>
      <c r="B691" s="56"/>
      <c r="C691" s="50"/>
      <c r="D691" s="19" t="s">
        <v>38</v>
      </c>
      <c r="E691" s="33">
        <f t="shared" si="270"/>
        <v>0</v>
      </c>
      <c r="F691" s="33">
        <f t="shared" si="271"/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0</v>
      </c>
      <c r="P691" s="33">
        <v>0</v>
      </c>
      <c r="Q691" s="57"/>
      <c r="R691" s="57"/>
    </row>
    <row r="692" spans="1:18" ht="15">
      <c r="A692" s="54"/>
      <c r="B692" s="56"/>
      <c r="C692" s="50"/>
      <c r="D692" s="19" t="s">
        <v>39</v>
      </c>
      <c r="E692" s="33">
        <f t="shared" si="270"/>
        <v>0</v>
      </c>
      <c r="F692" s="33">
        <f t="shared" si="271"/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57"/>
      <c r="R692" s="57"/>
    </row>
    <row r="693" spans="1:18" ht="15">
      <c r="A693" s="55"/>
      <c r="B693" s="56"/>
      <c r="C693" s="50"/>
      <c r="D693" s="19" t="s">
        <v>40</v>
      </c>
      <c r="E693" s="33">
        <f t="shared" si="270"/>
        <v>0</v>
      </c>
      <c r="F693" s="33">
        <f t="shared" si="271"/>
        <v>0</v>
      </c>
      <c r="G693" s="33">
        <v>0</v>
      </c>
      <c r="H693" s="33">
        <v>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0</v>
      </c>
      <c r="P693" s="33">
        <v>0</v>
      </c>
      <c r="Q693" s="57"/>
      <c r="R693" s="57"/>
    </row>
    <row r="694" spans="1:21" s="29" customFormat="1" ht="14.25" customHeight="1">
      <c r="A694" s="53" t="s">
        <v>67</v>
      </c>
      <c r="B694" s="56" t="s">
        <v>179</v>
      </c>
      <c r="C694" s="50"/>
      <c r="D694" s="27" t="s">
        <v>13</v>
      </c>
      <c r="E694" s="31">
        <f aca="true" t="shared" si="272" ref="E694:P694">SUM(E696:E705)</f>
        <v>4000</v>
      </c>
      <c r="F694" s="31">
        <f t="shared" si="272"/>
        <v>0</v>
      </c>
      <c r="G694" s="31">
        <f t="shared" si="272"/>
        <v>4000</v>
      </c>
      <c r="H694" s="31">
        <f t="shared" si="272"/>
        <v>0</v>
      </c>
      <c r="I694" s="31">
        <f t="shared" si="272"/>
        <v>0</v>
      </c>
      <c r="J694" s="31">
        <f t="shared" si="272"/>
        <v>0</v>
      </c>
      <c r="K694" s="31">
        <f t="shared" si="272"/>
        <v>0</v>
      </c>
      <c r="L694" s="31">
        <f t="shared" si="272"/>
        <v>0</v>
      </c>
      <c r="M694" s="31">
        <f t="shared" si="272"/>
        <v>0</v>
      </c>
      <c r="N694" s="31">
        <f t="shared" si="272"/>
        <v>0</v>
      </c>
      <c r="O694" s="31">
        <f t="shared" si="272"/>
        <v>0</v>
      </c>
      <c r="P694" s="31">
        <f t="shared" si="272"/>
        <v>0</v>
      </c>
      <c r="Q694" s="57" t="s">
        <v>16</v>
      </c>
      <c r="R694" s="57"/>
      <c r="U694" s="51"/>
    </row>
    <row r="695" spans="1:21" s="29" customFormat="1" ht="14.25" customHeight="1">
      <c r="A695" s="54"/>
      <c r="B695" s="56"/>
      <c r="C695" s="50"/>
      <c r="D695" s="19" t="s">
        <v>177</v>
      </c>
      <c r="E695" s="33">
        <f aca="true" t="shared" si="273" ref="E695:E705">G695+I695+K695+M695</f>
        <v>0</v>
      </c>
      <c r="F695" s="33">
        <f aca="true" t="shared" si="274" ref="F695:F705">H695+J695+L695+N695</f>
        <v>0</v>
      </c>
      <c r="G695" s="33">
        <v>0</v>
      </c>
      <c r="H695" s="33">
        <v>0</v>
      </c>
      <c r="I695" s="33">
        <v>0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57"/>
      <c r="R695" s="57"/>
      <c r="U695" s="51"/>
    </row>
    <row r="696" spans="1:21" ht="15">
      <c r="A696" s="54"/>
      <c r="B696" s="56"/>
      <c r="C696" s="50"/>
      <c r="D696" s="19" t="s">
        <v>0</v>
      </c>
      <c r="E696" s="33">
        <f t="shared" si="273"/>
        <v>0</v>
      </c>
      <c r="F696" s="33">
        <f t="shared" si="274"/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0</v>
      </c>
      <c r="P696" s="33">
        <v>0</v>
      </c>
      <c r="Q696" s="57"/>
      <c r="R696" s="57"/>
      <c r="U696" s="52"/>
    </row>
    <row r="697" spans="1:21" ht="15">
      <c r="A697" s="54"/>
      <c r="B697" s="56"/>
      <c r="C697" s="50"/>
      <c r="D697" s="19" t="s">
        <v>1</v>
      </c>
      <c r="E697" s="33">
        <f t="shared" si="273"/>
        <v>4000</v>
      </c>
      <c r="F697" s="33">
        <f t="shared" si="274"/>
        <v>0</v>
      </c>
      <c r="G697" s="33">
        <v>4000</v>
      </c>
      <c r="H697" s="33">
        <v>0</v>
      </c>
      <c r="I697" s="33">
        <v>0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57"/>
      <c r="R697" s="57"/>
      <c r="U697" s="52"/>
    </row>
    <row r="698" spans="1:21" ht="15">
      <c r="A698" s="54"/>
      <c r="B698" s="56"/>
      <c r="C698" s="50"/>
      <c r="D698" s="19" t="s">
        <v>31</v>
      </c>
      <c r="E698" s="33">
        <f t="shared" si="273"/>
        <v>0</v>
      </c>
      <c r="F698" s="33">
        <f t="shared" si="274"/>
        <v>0</v>
      </c>
      <c r="G698" s="33">
        <v>0</v>
      </c>
      <c r="H698" s="33">
        <v>0</v>
      </c>
      <c r="I698" s="33">
        <v>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57"/>
      <c r="R698" s="57"/>
      <c r="U698" s="52"/>
    </row>
    <row r="699" spans="1:21" ht="15">
      <c r="A699" s="54"/>
      <c r="B699" s="56"/>
      <c r="C699" s="50"/>
      <c r="D699" s="19" t="s">
        <v>32</v>
      </c>
      <c r="E699" s="33">
        <f t="shared" si="273"/>
        <v>0</v>
      </c>
      <c r="F699" s="33">
        <f t="shared" si="274"/>
        <v>0</v>
      </c>
      <c r="G699" s="33">
        <v>0</v>
      </c>
      <c r="H699" s="33">
        <v>0</v>
      </c>
      <c r="I699" s="33">
        <v>0</v>
      </c>
      <c r="J699" s="33">
        <v>0</v>
      </c>
      <c r="K699" s="33">
        <v>0</v>
      </c>
      <c r="L699" s="33">
        <v>0</v>
      </c>
      <c r="M699" s="33">
        <v>0</v>
      </c>
      <c r="N699" s="33">
        <v>0</v>
      </c>
      <c r="O699" s="33">
        <v>0</v>
      </c>
      <c r="P699" s="33">
        <v>0</v>
      </c>
      <c r="Q699" s="57"/>
      <c r="R699" s="57"/>
      <c r="U699" s="52"/>
    </row>
    <row r="700" spans="1:21" ht="15">
      <c r="A700" s="54"/>
      <c r="B700" s="56"/>
      <c r="C700" s="50"/>
      <c r="D700" s="19" t="s">
        <v>33</v>
      </c>
      <c r="E700" s="33">
        <f t="shared" si="273"/>
        <v>0</v>
      </c>
      <c r="F700" s="33">
        <f t="shared" si="274"/>
        <v>0</v>
      </c>
      <c r="G700" s="33">
        <v>0</v>
      </c>
      <c r="H700" s="33">
        <v>0</v>
      </c>
      <c r="I700" s="33">
        <v>0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57"/>
      <c r="R700" s="57"/>
      <c r="U700" s="52"/>
    </row>
    <row r="701" spans="1:21" ht="15">
      <c r="A701" s="54"/>
      <c r="B701" s="56"/>
      <c r="C701" s="50"/>
      <c r="D701" s="19" t="s">
        <v>36</v>
      </c>
      <c r="E701" s="33">
        <f t="shared" si="273"/>
        <v>0</v>
      </c>
      <c r="F701" s="33">
        <f t="shared" si="274"/>
        <v>0</v>
      </c>
      <c r="G701" s="33">
        <v>0</v>
      </c>
      <c r="H701" s="33">
        <v>0</v>
      </c>
      <c r="I701" s="33">
        <v>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0</v>
      </c>
      <c r="P701" s="33">
        <v>0</v>
      </c>
      <c r="Q701" s="57"/>
      <c r="R701" s="57"/>
      <c r="U701" s="52"/>
    </row>
    <row r="702" spans="1:21" ht="15">
      <c r="A702" s="54"/>
      <c r="B702" s="56"/>
      <c r="C702" s="50"/>
      <c r="D702" s="19" t="s">
        <v>37</v>
      </c>
      <c r="E702" s="33">
        <f t="shared" si="273"/>
        <v>0</v>
      </c>
      <c r="F702" s="33">
        <f t="shared" si="274"/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0</v>
      </c>
      <c r="P702" s="33">
        <v>0</v>
      </c>
      <c r="Q702" s="57"/>
      <c r="R702" s="57"/>
      <c r="U702" s="52"/>
    </row>
    <row r="703" spans="1:18" ht="15">
      <c r="A703" s="54"/>
      <c r="B703" s="56"/>
      <c r="C703" s="50"/>
      <c r="D703" s="19" t="s">
        <v>38</v>
      </c>
      <c r="E703" s="33">
        <f t="shared" si="273"/>
        <v>0</v>
      </c>
      <c r="F703" s="33">
        <f t="shared" si="274"/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57"/>
      <c r="R703" s="57"/>
    </row>
    <row r="704" spans="1:18" ht="15">
      <c r="A704" s="54"/>
      <c r="B704" s="56"/>
      <c r="C704" s="50"/>
      <c r="D704" s="19" t="s">
        <v>39</v>
      </c>
      <c r="E704" s="33">
        <f t="shared" si="273"/>
        <v>0</v>
      </c>
      <c r="F704" s="33">
        <f t="shared" si="274"/>
        <v>0</v>
      </c>
      <c r="G704" s="33">
        <v>0</v>
      </c>
      <c r="H704" s="33">
        <v>0</v>
      </c>
      <c r="I704" s="33">
        <v>0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57"/>
      <c r="R704" s="57"/>
    </row>
    <row r="705" spans="1:18" ht="15">
      <c r="A705" s="54"/>
      <c r="B705" s="56"/>
      <c r="C705" s="50"/>
      <c r="D705" s="19" t="s">
        <v>40</v>
      </c>
      <c r="E705" s="33">
        <f t="shared" si="273"/>
        <v>0</v>
      </c>
      <c r="F705" s="33">
        <f t="shared" si="274"/>
        <v>0</v>
      </c>
      <c r="G705" s="33">
        <v>0</v>
      </c>
      <c r="H705" s="33">
        <v>0</v>
      </c>
      <c r="I705" s="33">
        <v>0</v>
      </c>
      <c r="J705" s="33">
        <v>0</v>
      </c>
      <c r="K705" s="33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57"/>
      <c r="R705" s="57"/>
    </row>
    <row r="706" spans="1:21" s="29" customFormat="1" ht="14.25" customHeight="1">
      <c r="A706" s="54"/>
      <c r="B706" s="56" t="s">
        <v>161</v>
      </c>
      <c r="C706" s="50"/>
      <c r="D706" s="27" t="s">
        <v>13</v>
      </c>
      <c r="E706" s="31">
        <f aca="true" t="shared" si="275" ref="E706:P706">SUM(E708:E717)</f>
        <v>10000</v>
      </c>
      <c r="F706" s="31">
        <f t="shared" si="275"/>
        <v>0</v>
      </c>
      <c r="G706" s="31">
        <f t="shared" si="275"/>
        <v>10000</v>
      </c>
      <c r="H706" s="31">
        <f t="shared" si="275"/>
        <v>0</v>
      </c>
      <c r="I706" s="31">
        <f t="shared" si="275"/>
        <v>0</v>
      </c>
      <c r="J706" s="31">
        <f t="shared" si="275"/>
        <v>0</v>
      </c>
      <c r="K706" s="31">
        <f t="shared" si="275"/>
        <v>0</v>
      </c>
      <c r="L706" s="31">
        <f t="shared" si="275"/>
        <v>0</v>
      </c>
      <c r="M706" s="31">
        <f t="shared" si="275"/>
        <v>0</v>
      </c>
      <c r="N706" s="31">
        <f t="shared" si="275"/>
        <v>0</v>
      </c>
      <c r="O706" s="31">
        <f t="shared" si="275"/>
        <v>467</v>
      </c>
      <c r="P706" s="31">
        <f t="shared" si="275"/>
        <v>0</v>
      </c>
      <c r="Q706" s="57" t="s">
        <v>16</v>
      </c>
      <c r="R706" s="57"/>
      <c r="U706" s="51"/>
    </row>
    <row r="707" spans="1:21" s="29" customFormat="1" ht="14.25" customHeight="1">
      <c r="A707" s="54"/>
      <c r="B707" s="56"/>
      <c r="C707" s="50"/>
      <c r="D707" s="19" t="s">
        <v>177</v>
      </c>
      <c r="E707" s="33">
        <f aca="true" t="shared" si="276" ref="E707:F709">G707+I707+K707+M707</f>
        <v>0</v>
      </c>
      <c r="F707" s="33">
        <f t="shared" si="276"/>
        <v>0</v>
      </c>
      <c r="G707" s="33">
        <v>0</v>
      </c>
      <c r="H707" s="33">
        <v>0</v>
      </c>
      <c r="I707" s="33">
        <v>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57"/>
      <c r="R707" s="57"/>
      <c r="U707" s="51"/>
    </row>
    <row r="708" spans="1:21" ht="15">
      <c r="A708" s="54"/>
      <c r="B708" s="56"/>
      <c r="C708" s="50"/>
      <c r="D708" s="19" t="s">
        <v>0</v>
      </c>
      <c r="E708" s="33">
        <f t="shared" si="276"/>
        <v>0</v>
      </c>
      <c r="F708" s="33">
        <f t="shared" si="276"/>
        <v>0</v>
      </c>
      <c r="G708" s="33">
        <v>0</v>
      </c>
      <c r="H708" s="33">
        <v>0</v>
      </c>
      <c r="I708" s="33">
        <v>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57"/>
      <c r="R708" s="57"/>
      <c r="U708" s="52"/>
    </row>
    <row r="709" spans="1:21" ht="15">
      <c r="A709" s="54"/>
      <c r="B709" s="56"/>
      <c r="C709" s="50"/>
      <c r="D709" s="19" t="s">
        <v>1</v>
      </c>
      <c r="E709" s="33">
        <f t="shared" si="276"/>
        <v>10000</v>
      </c>
      <c r="F709" s="33">
        <f t="shared" si="276"/>
        <v>0</v>
      </c>
      <c r="G709" s="33">
        <v>10000</v>
      </c>
      <c r="H709" s="33">
        <v>0</v>
      </c>
      <c r="I709" s="33">
        <v>0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467</v>
      </c>
      <c r="P709" s="33">
        <v>0</v>
      </c>
      <c r="Q709" s="57"/>
      <c r="R709" s="57"/>
      <c r="U709" s="52"/>
    </row>
    <row r="710" spans="1:21" ht="15">
      <c r="A710" s="54"/>
      <c r="B710" s="56"/>
      <c r="C710" s="50"/>
      <c r="D710" s="19" t="s">
        <v>31</v>
      </c>
      <c r="E710" s="33">
        <f aca="true" t="shared" si="277" ref="E710:E717">G710+I710+K710+M710</f>
        <v>0</v>
      </c>
      <c r="F710" s="33">
        <f aca="true" t="shared" si="278" ref="F710:F717">H710+J710+L710+N710</f>
        <v>0</v>
      </c>
      <c r="G710" s="33">
        <v>0</v>
      </c>
      <c r="H710" s="33">
        <v>0</v>
      </c>
      <c r="I710" s="33">
        <v>0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0</v>
      </c>
      <c r="Q710" s="57"/>
      <c r="R710" s="57"/>
      <c r="U710" s="52"/>
    </row>
    <row r="711" spans="1:21" ht="15">
      <c r="A711" s="54"/>
      <c r="B711" s="56"/>
      <c r="C711" s="50"/>
      <c r="D711" s="19" t="s">
        <v>32</v>
      </c>
      <c r="E711" s="33">
        <f t="shared" si="277"/>
        <v>0</v>
      </c>
      <c r="F711" s="33">
        <f t="shared" si="278"/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57"/>
      <c r="R711" s="57"/>
      <c r="U711" s="52"/>
    </row>
    <row r="712" spans="1:21" ht="15">
      <c r="A712" s="54"/>
      <c r="B712" s="56"/>
      <c r="C712" s="50"/>
      <c r="D712" s="19" t="s">
        <v>33</v>
      </c>
      <c r="E712" s="33">
        <f t="shared" si="277"/>
        <v>0</v>
      </c>
      <c r="F712" s="33">
        <f t="shared" si="278"/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57"/>
      <c r="R712" s="57"/>
      <c r="U712" s="52"/>
    </row>
    <row r="713" spans="1:21" ht="15">
      <c r="A713" s="54"/>
      <c r="B713" s="56"/>
      <c r="C713" s="50"/>
      <c r="D713" s="19" t="s">
        <v>36</v>
      </c>
      <c r="E713" s="33">
        <f t="shared" si="277"/>
        <v>0</v>
      </c>
      <c r="F713" s="33">
        <f t="shared" si="278"/>
        <v>0</v>
      </c>
      <c r="G713" s="33">
        <v>0</v>
      </c>
      <c r="H713" s="33">
        <v>0</v>
      </c>
      <c r="I713" s="33">
        <v>0</v>
      </c>
      <c r="J713" s="33">
        <v>0</v>
      </c>
      <c r="K713" s="33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57"/>
      <c r="R713" s="57"/>
      <c r="U713" s="52"/>
    </row>
    <row r="714" spans="1:21" ht="15">
      <c r="A714" s="54"/>
      <c r="B714" s="56"/>
      <c r="C714" s="50"/>
      <c r="D714" s="19" t="s">
        <v>37</v>
      </c>
      <c r="E714" s="33">
        <f t="shared" si="277"/>
        <v>0</v>
      </c>
      <c r="F714" s="33">
        <f t="shared" si="278"/>
        <v>0</v>
      </c>
      <c r="G714" s="33">
        <v>0</v>
      </c>
      <c r="H714" s="33">
        <v>0</v>
      </c>
      <c r="I714" s="33">
        <v>0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57"/>
      <c r="R714" s="57"/>
      <c r="U714" s="52"/>
    </row>
    <row r="715" spans="1:18" ht="15">
      <c r="A715" s="54"/>
      <c r="B715" s="56"/>
      <c r="C715" s="50"/>
      <c r="D715" s="19" t="s">
        <v>38</v>
      </c>
      <c r="E715" s="33">
        <f t="shared" si="277"/>
        <v>0</v>
      </c>
      <c r="F715" s="33">
        <f t="shared" si="278"/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57"/>
      <c r="R715" s="57"/>
    </row>
    <row r="716" spans="1:18" ht="15">
      <c r="A716" s="54"/>
      <c r="B716" s="56"/>
      <c r="C716" s="50"/>
      <c r="D716" s="19" t="s">
        <v>39</v>
      </c>
      <c r="E716" s="33">
        <f t="shared" si="277"/>
        <v>0</v>
      </c>
      <c r="F716" s="33">
        <f t="shared" si="278"/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57"/>
      <c r="R716" s="57"/>
    </row>
    <row r="717" spans="1:18" ht="15">
      <c r="A717" s="55"/>
      <c r="B717" s="56"/>
      <c r="C717" s="50"/>
      <c r="D717" s="19" t="s">
        <v>40</v>
      </c>
      <c r="E717" s="33">
        <f t="shared" si="277"/>
        <v>0</v>
      </c>
      <c r="F717" s="33">
        <f t="shared" si="278"/>
        <v>0</v>
      </c>
      <c r="G717" s="33">
        <v>0</v>
      </c>
      <c r="H717" s="33">
        <v>0</v>
      </c>
      <c r="I717" s="33">
        <v>0</v>
      </c>
      <c r="J717" s="33">
        <v>0</v>
      </c>
      <c r="K717" s="33">
        <v>0</v>
      </c>
      <c r="L717" s="33">
        <v>0</v>
      </c>
      <c r="M717" s="33">
        <v>0</v>
      </c>
      <c r="N717" s="33">
        <v>0</v>
      </c>
      <c r="O717" s="33">
        <v>0</v>
      </c>
      <c r="P717" s="33">
        <v>0</v>
      </c>
      <c r="Q717" s="57"/>
      <c r="R717" s="57"/>
    </row>
    <row r="718" spans="1:21" s="29" customFormat="1" ht="14.25" customHeight="1">
      <c r="A718" s="53" t="s">
        <v>68</v>
      </c>
      <c r="B718" s="56" t="s">
        <v>180</v>
      </c>
      <c r="C718" s="50"/>
      <c r="D718" s="27" t="s">
        <v>13</v>
      </c>
      <c r="E718" s="31">
        <f aca="true" t="shared" si="279" ref="E718:P718">SUM(E720:E729)</f>
        <v>5000</v>
      </c>
      <c r="F718" s="31">
        <f t="shared" si="279"/>
        <v>0</v>
      </c>
      <c r="G718" s="31">
        <f t="shared" si="279"/>
        <v>5000</v>
      </c>
      <c r="H718" s="31">
        <f t="shared" si="279"/>
        <v>0</v>
      </c>
      <c r="I718" s="31">
        <f t="shared" si="279"/>
        <v>0</v>
      </c>
      <c r="J718" s="31">
        <f t="shared" si="279"/>
        <v>0</v>
      </c>
      <c r="K718" s="31">
        <f t="shared" si="279"/>
        <v>0</v>
      </c>
      <c r="L718" s="31">
        <f t="shared" si="279"/>
        <v>0</v>
      </c>
      <c r="M718" s="31">
        <f t="shared" si="279"/>
        <v>0</v>
      </c>
      <c r="N718" s="31">
        <f t="shared" si="279"/>
        <v>0</v>
      </c>
      <c r="O718" s="31">
        <f t="shared" si="279"/>
        <v>0</v>
      </c>
      <c r="P718" s="31">
        <f t="shared" si="279"/>
        <v>0</v>
      </c>
      <c r="Q718" s="57" t="s">
        <v>16</v>
      </c>
      <c r="R718" s="57"/>
      <c r="U718" s="51"/>
    </row>
    <row r="719" spans="1:21" s="29" customFormat="1" ht="14.25" customHeight="1">
      <c r="A719" s="54"/>
      <c r="B719" s="56"/>
      <c r="C719" s="50"/>
      <c r="D719" s="19" t="s">
        <v>177</v>
      </c>
      <c r="E719" s="33">
        <f>G719+I719+K719+M719</f>
        <v>0</v>
      </c>
      <c r="F719" s="33">
        <f>H719+J719+L719+N719</f>
        <v>0</v>
      </c>
      <c r="G719" s="33">
        <v>0</v>
      </c>
      <c r="H719" s="33">
        <v>0</v>
      </c>
      <c r="I719" s="33">
        <v>0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0</v>
      </c>
      <c r="P719" s="33">
        <v>0</v>
      </c>
      <c r="Q719" s="57"/>
      <c r="R719" s="57"/>
      <c r="U719" s="51"/>
    </row>
    <row r="720" spans="1:21" ht="15">
      <c r="A720" s="54"/>
      <c r="B720" s="56"/>
      <c r="C720" s="50"/>
      <c r="D720" s="19" t="s">
        <v>0</v>
      </c>
      <c r="E720" s="33">
        <f>G720+I720+K720+M720</f>
        <v>0</v>
      </c>
      <c r="F720" s="33">
        <f>H720+J720+L720+N720</f>
        <v>0</v>
      </c>
      <c r="G720" s="33">
        <v>0</v>
      </c>
      <c r="H720" s="33">
        <v>0</v>
      </c>
      <c r="I720" s="33">
        <v>0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0</v>
      </c>
      <c r="P720" s="33">
        <v>0</v>
      </c>
      <c r="Q720" s="57"/>
      <c r="R720" s="57"/>
      <c r="U720" s="52"/>
    </row>
    <row r="721" spans="1:21" ht="15">
      <c r="A721" s="54"/>
      <c r="B721" s="56"/>
      <c r="C721" s="50"/>
      <c r="D721" s="19" t="s">
        <v>1</v>
      </c>
      <c r="E721" s="33">
        <v>0</v>
      </c>
      <c r="F721" s="33">
        <f>H721+J721+L721+N721</f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0</v>
      </c>
      <c r="P721" s="33">
        <v>0</v>
      </c>
      <c r="Q721" s="57"/>
      <c r="R721" s="57"/>
      <c r="U721" s="52"/>
    </row>
    <row r="722" spans="1:21" ht="15">
      <c r="A722" s="54"/>
      <c r="B722" s="56"/>
      <c r="C722" s="50"/>
      <c r="D722" s="19" t="s">
        <v>31</v>
      </c>
      <c r="E722" s="33">
        <f aca="true" t="shared" si="280" ref="E722:E729">G722+I722+K722+M722</f>
        <v>5000</v>
      </c>
      <c r="F722" s="33">
        <f aca="true" t="shared" si="281" ref="F722:F729">H722+J722+L722+N722</f>
        <v>0</v>
      </c>
      <c r="G722" s="33">
        <v>5000</v>
      </c>
      <c r="H722" s="33">
        <v>0</v>
      </c>
      <c r="I722" s="33">
        <v>0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3">
        <v>0</v>
      </c>
      <c r="P722" s="33">
        <v>0</v>
      </c>
      <c r="Q722" s="57"/>
      <c r="R722" s="57"/>
      <c r="U722" s="52"/>
    </row>
    <row r="723" spans="1:21" ht="15">
      <c r="A723" s="54"/>
      <c r="B723" s="56"/>
      <c r="C723" s="50"/>
      <c r="D723" s="19" t="s">
        <v>32</v>
      </c>
      <c r="E723" s="33">
        <f t="shared" si="280"/>
        <v>0</v>
      </c>
      <c r="F723" s="33">
        <f t="shared" si="281"/>
        <v>0</v>
      </c>
      <c r="G723" s="33">
        <v>0</v>
      </c>
      <c r="H723" s="33">
        <v>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57"/>
      <c r="R723" s="57"/>
      <c r="U723" s="52"/>
    </row>
    <row r="724" spans="1:21" ht="15">
      <c r="A724" s="54"/>
      <c r="B724" s="56"/>
      <c r="C724" s="50"/>
      <c r="D724" s="19" t="s">
        <v>33</v>
      </c>
      <c r="E724" s="33">
        <f t="shared" si="280"/>
        <v>0</v>
      </c>
      <c r="F724" s="33">
        <f t="shared" si="281"/>
        <v>0</v>
      </c>
      <c r="G724" s="33">
        <v>0</v>
      </c>
      <c r="H724" s="33">
        <v>0</v>
      </c>
      <c r="I724" s="33">
        <v>0</v>
      </c>
      <c r="J724" s="33">
        <v>0</v>
      </c>
      <c r="K724" s="33">
        <v>0</v>
      </c>
      <c r="L724" s="33">
        <v>0</v>
      </c>
      <c r="M724" s="33">
        <v>0</v>
      </c>
      <c r="N724" s="33">
        <v>0</v>
      </c>
      <c r="O724" s="33">
        <v>0</v>
      </c>
      <c r="P724" s="33">
        <v>0</v>
      </c>
      <c r="Q724" s="57"/>
      <c r="R724" s="57"/>
      <c r="U724" s="52"/>
    </row>
    <row r="725" spans="1:21" ht="15">
      <c r="A725" s="54"/>
      <c r="B725" s="56"/>
      <c r="C725" s="50"/>
      <c r="D725" s="19" t="s">
        <v>36</v>
      </c>
      <c r="E725" s="33">
        <f t="shared" si="280"/>
        <v>0</v>
      </c>
      <c r="F725" s="33">
        <f t="shared" si="281"/>
        <v>0</v>
      </c>
      <c r="G725" s="33">
        <v>0</v>
      </c>
      <c r="H725" s="33">
        <v>0</v>
      </c>
      <c r="I725" s="33">
        <v>0</v>
      </c>
      <c r="J725" s="33">
        <v>0</v>
      </c>
      <c r="K725" s="33">
        <v>0</v>
      </c>
      <c r="L725" s="33">
        <v>0</v>
      </c>
      <c r="M725" s="33">
        <v>0</v>
      </c>
      <c r="N725" s="33">
        <v>0</v>
      </c>
      <c r="O725" s="33">
        <v>0</v>
      </c>
      <c r="P725" s="33">
        <v>0</v>
      </c>
      <c r="Q725" s="57"/>
      <c r="R725" s="57"/>
      <c r="U725" s="52"/>
    </row>
    <row r="726" spans="1:21" ht="15">
      <c r="A726" s="54"/>
      <c r="B726" s="56"/>
      <c r="C726" s="50"/>
      <c r="D726" s="19" t="s">
        <v>37</v>
      </c>
      <c r="E726" s="33">
        <f t="shared" si="280"/>
        <v>0</v>
      </c>
      <c r="F726" s="33">
        <f t="shared" si="281"/>
        <v>0</v>
      </c>
      <c r="G726" s="33">
        <v>0</v>
      </c>
      <c r="H726" s="33">
        <v>0</v>
      </c>
      <c r="I726" s="33">
        <v>0</v>
      </c>
      <c r="J726" s="33">
        <v>0</v>
      </c>
      <c r="K726" s="33">
        <v>0</v>
      </c>
      <c r="L726" s="33">
        <v>0</v>
      </c>
      <c r="M726" s="33">
        <v>0</v>
      </c>
      <c r="N726" s="33">
        <v>0</v>
      </c>
      <c r="O726" s="33">
        <v>0</v>
      </c>
      <c r="P726" s="33">
        <v>0</v>
      </c>
      <c r="Q726" s="57"/>
      <c r="R726" s="57"/>
      <c r="U726" s="52"/>
    </row>
    <row r="727" spans="1:18" ht="15">
      <c r="A727" s="54"/>
      <c r="B727" s="56"/>
      <c r="C727" s="50"/>
      <c r="D727" s="19" t="s">
        <v>38</v>
      </c>
      <c r="E727" s="33">
        <f t="shared" si="280"/>
        <v>0</v>
      </c>
      <c r="F727" s="33">
        <f t="shared" si="281"/>
        <v>0</v>
      </c>
      <c r="G727" s="33">
        <v>0</v>
      </c>
      <c r="H727" s="33">
        <v>0</v>
      </c>
      <c r="I727" s="33">
        <v>0</v>
      </c>
      <c r="J727" s="33">
        <v>0</v>
      </c>
      <c r="K727" s="33">
        <v>0</v>
      </c>
      <c r="L727" s="33">
        <v>0</v>
      </c>
      <c r="M727" s="33">
        <v>0</v>
      </c>
      <c r="N727" s="33">
        <v>0</v>
      </c>
      <c r="O727" s="33">
        <v>0</v>
      </c>
      <c r="P727" s="33">
        <v>0</v>
      </c>
      <c r="Q727" s="57"/>
      <c r="R727" s="57"/>
    </row>
    <row r="728" spans="1:18" ht="15">
      <c r="A728" s="54"/>
      <c r="B728" s="56"/>
      <c r="C728" s="50"/>
      <c r="D728" s="19" t="s">
        <v>39</v>
      </c>
      <c r="E728" s="33">
        <f t="shared" si="280"/>
        <v>0</v>
      </c>
      <c r="F728" s="33">
        <f t="shared" si="281"/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0</v>
      </c>
      <c r="L728" s="33">
        <v>0</v>
      </c>
      <c r="M728" s="33">
        <v>0</v>
      </c>
      <c r="N728" s="33">
        <v>0</v>
      </c>
      <c r="O728" s="33">
        <v>0</v>
      </c>
      <c r="P728" s="33">
        <v>0</v>
      </c>
      <c r="Q728" s="57"/>
      <c r="R728" s="57"/>
    </row>
    <row r="729" spans="1:18" ht="15">
      <c r="A729" s="54"/>
      <c r="B729" s="56"/>
      <c r="C729" s="50"/>
      <c r="D729" s="19" t="s">
        <v>40</v>
      </c>
      <c r="E729" s="33">
        <f t="shared" si="280"/>
        <v>0</v>
      </c>
      <c r="F729" s="33">
        <f t="shared" si="281"/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  <c r="L729" s="33">
        <v>0</v>
      </c>
      <c r="M729" s="33">
        <v>0</v>
      </c>
      <c r="N729" s="33">
        <v>0</v>
      </c>
      <c r="O729" s="33">
        <v>0</v>
      </c>
      <c r="P729" s="33">
        <v>0</v>
      </c>
      <c r="Q729" s="57"/>
      <c r="R729" s="57"/>
    </row>
    <row r="730" spans="1:21" s="29" customFormat="1" ht="14.25" customHeight="1">
      <c r="A730" s="54"/>
      <c r="B730" s="56" t="s">
        <v>162</v>
      </c>
      <c r="C730" s="50"/>
      <c r="D730" s="27" t="s">
        <v>13</v>
      </c>
      <c r="E730" s="31">
        <f aca="true" t="shared" si="282" ref="E730:P730">SUM(E732:E741)</f>
        <v>134650.4</v>
      </c>
      <c r="F730" s="31">
        <f t="shared" si="282"/>
        <v>0</v>
      </c>
      <c r="G730" s="31">
        <f t="shared" si="282"/>
        <v>134650.4</v>
      </c>
      <c r="H730" s="31">
        <f t="shared" si="282"/>
        <v>0</v>
      </c>
      <c r="I730" s="31">
        <f t="shared" si="282"/>
        <v>0</v>
      </c>
      <c r="J730" s="31">
        <f t="shared" si="282"/>
        <v>0</v>
      </c>
      <c r="K730" s="31">
        <f t="shared" si="282"/>
        <v>0</v>
      </c>
      <c r="L730" s="31">
        <f t="shared" si="282"/>
        <v>0</v>
      </c>
      <c r="M730" s="31">
        <f t="shared" si="282"/>
        <v>0</v>
      </c>
      <c r="N730" s="31">
        <f t="shared" si="282"/>
        <v>0</v>
      </c>
      <c r="O730" s="31">
        <f t="shared" si="282"/>
        <v>522</v>
      </c>
      <c r="P730" s="31">
        <f t="shared" si="282"/>
        <v>0</v>
      </c>
      <c r="Q730" s="57" t="s">
        <v>16</v>
      </c>
      <c r="R730" s="57"/>
      <c r="U730" s="51"/>
    </row>
    <row r="731" spans="1:21" s="29" customFormat="1" ht="14.25" customHeight="1">
      <c r="A731" s="54"/>
      <c r="B731" s="56"/>
      <c r="C731" s="50"/>
      <c r="D731" s="19" t="s">
        <v>177</v>
      </c>
      <c r="E731" s="33">
        <f>G731+I731+K731+M731</f>
        <v>0</v>
      </c>
      <c r="F731" s="33">
        <f>H731+J731+L731+N731</f>
        <v>0</v>
      </c>
      <c r="G731" s="33">
        <v>0</v>
      </c>
      <c r="H731" s="33">
        <v>0</v>
      </c>
      <c r="I731" s="33">
        <v>0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0</v>
      </c>
      <c r="P731" s="33">
        <v>0</v>
      </c>
      <c r="Q731" s="57"/>
      <c r="R731" s="57"/>
      <c r="U731" s="51"/>
    </row>
    <row r="732" spans="1:21" ht="15">
      <c r="A732" s="54"/>
      <c r="B732" s="56"/>
      <c r="C732" s="50"/>
      <c r="D732" s="19" t="s">
        <v>0</v>
      </c>
      <c r="E732" s="33">
        <f>G732+I732+K732+M732</f>
        <v>0</v>
      </c>
      <c r="F732" s="33">
        <f>H732+J732+L732+N732</f>
        <v>0</v>
      </c>
      <c r="G732" s="33">
        <v>0</v>
      </c>
      <c r="H732" s="33">
        <v>0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3">
        <v>0</v>
      </c>
      <c r="Q732" s="57"/>
      <c r="R732" s="57"/>
      <c r="U732" s="52"/>
    </row>
    <row r="733" spans="1:21" ht="15">
      <c r="A733" s="54"/>
      <c r="B733" s="56"/>
      <c r="C733" s="50"/>
      <c r="D733" s="19" t="s">
        <v>1</v>
      </c>
      <c r="E733" s="33">
        <v>0</v>
      </c>
      <c r="F733" s="33">
        <f>H733+J733+L733+N733</f>
        <v>0</v>
      </c>
      <c r="G733" s="33">
        <v>0</v>
      </c>
      <c r="H733" s="33">
        <v>0</v>
      </c>
      <c r="I733" s="33">
        <v>0</v>
      </c>
      <c r="J733" s="33">
        <v>0</v>
      </c>
      <c r="K733" s="33">
        <v>0</v>
      </c>
      <c r="L733" s="33">
        <v>0</v>
      </c>
      <c r="M733" s="33">
        <v>0</v>
      </c>
      <c r="N733" s="33">
        <v>0</v>
      </c>
      <c r="O733" s="33">
        <v>0</v>
      </c>
      <c r="P733" s="33">
        <v>0</v>
      </c>
      <c r="Q733" s="57"/>
      <c r="R733" s="57"/>
      <c r="U733" s="52"/>
    </row>
    <row r="734" spans="1:21" ht="15">
      <c r="A734" s="54"/>
      <c r="B734" s="56"/>
      <c r="C734" s="50"/>
      <c r="D734" s="19" t="s">
        <v>31</v>
      </c>
      <c r="E734" s="33">
        <f aca="true" t="shared" si="283" ref="E734:E741">G734+I734+K734+M734</f>
        <v>0</v>
      </c>
      <c r="F734" s="33">
        <f aca="true" t="shared" si="284" ref="F734:F741">H734+J734+L734+N734</f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0</v>
      </c>
      <c r="P734" s="33">
        <v>0</v>
      </c>
      <c r="Q734" s="57"/>
      <c r="R734" s="57"/>
      <c r="U734" s="52"/>
    </row>
    <row r="735" spans="1:21" ht="15">
      <c r="A735" s="54"/>
      <c r="B735" s="56"/>
      <c r="C735" s="50"/>
      <c r="D735" s="19" t="s">
        <v>32</v>
      </c>
      <c r="E735" s="33">
        <f t="shared" si="283"/>
        <v>134650.4</v>
      </c>
      <c r="F735" s="33">
        <f t="shared" si="284"/>
        <v>0</v>
      </c>
      <c r="G735" s="33">
        <v>134650.4</v>
      </c>
      <c r="H735" s="33">
        <v>0</v>
      </c>
      <c r="I735" s="33">
        <v>0</v>
      </c>
      <c r="J735" s="33">
        <v>0</v>
      </c>
      <c r="K735" s="33">
        <v>0</v>
      </c>
      <c r="L735" s="33">
        <v>0</v>
      </c>
      <c r="M735" s="33">
        <v>0</v>
      </c>
      <c r="N735" s="33">
        <v>0</v>
      </c>
      <c r="O735" s="33">
        <v>522</v>
      </c>
      <c r="P735" s="33">
        <v>0</v>
      </c>
      <c r="Q735" s="57"/>
      <c r="R735" s="57"/>
      <c r="U735" s="52"/>
    </row>
    <row r="736" spans="1:21" ht="15">
      <c r="A736" s="54"/>
      <c r="B736" s="56"/>
      <c r="C736" s="50"/>
      <c r="D736" s="19" t="s">
        <v>33</v>
      </c>
      <c r="E736" s="33">
        <f t="shared" si="283"/>
        <v>0</v>
      </c>
      <c r="F736" s="33">
        <f t="shared" si="284"/>
        <v>0</v>
      </c>
      <c r="G736" s="33">
        <v>0</v>
      </c>
      <c r="H736" s="33">
        <v>0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0</v>
      </c>
      <c r="Q736" s="57"/>
      <c r="R736" s="57"/>
      <c r="U736" s="52"/>
    </row>
    <row r="737" spans="1:21" ht="15">
      <c r="A737" s="54"/>
      <c r="B737" s="56"/>
      <c r="C737" s="50"/>
      <c r="D737" s="19" t="s">
        <v>36</v>
      </c>
      <c r="E737" s="33">
        <f t="shared" si="283"/>
        <v>0</v>
      </c>
      <c r="F737" s="33">
        <f t="shared" si="284"/>
        <v>0</v>
      </c>
      <c r="G737" s="33">
        <v>0</v>
      </c>
      <c r="H737" s="33">
        <v>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0</v>
      </c>
      <c r="P737" s="33">
        <v>0</v>
      </c>
      <c r="Q737" s="57"/>
      <c r="R737" s="57"/>
      <c r="U737" s="52"/>
    </row>
    <row r="738" spans="1:21" ht="15">
      <c r="A738" s="54"/>
      <c r="B738" s="56"/>
      <c r="C738" s="50"/>
      <c r="D738" s="19" t="s">
        <v>37</v>
      </c>
      <c r="E738" s="33">
        <f t="shared" si="283"/>
        <v>0</v>
      </c>
      <c r="F738" s="33">
        <f t="shared" si="284"/>
        <v>0</v>
      </c>
      <c r="G738" s="33">
        <v>0</v>
      </c>
      <c r="H738" s="33">
        <v>0</v>
      </c>
      <c r="I738" s="33">
        <v>0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3">
        <v>0</v>
      </c>
      <c r="P738" s="33">
        <v>0</v>
      </c>
      <c r="Q738" s="57"/>
      <c r="R738" s="57"/>
      <c r="U738" s="52"/>
    </row>
    <row r="739" spans="1:18" ht="15">
      <c r="A739" s="54"/>
      <c r="B739" s="56"/>
      <c r="C739" s="50"/>
      <c r="D739" s="19" t="s">
        <v>38</v>
      </c>
      <c r="E739" s="33">
        <f t="shared" si="283"/>
        <v>0</v>
      </c>
      <c r="F739" s="33">
        <f t="shared" si="284"/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3">
        <v>0</v>
      </c>
      <c r="P739" s="33">
        <v>0</v>
      </c>
      <c r="Q739" s="57"/>
      <c r="R739" s="57"/>
    </row>
    <row r="740" spans="1:18" ht="15">
      <c r="A740" s="54"/>
      <c r="B740" s="56"/>
      <c r="C740" s="50"/>
      <c r="D740" s="19" t="s">
        <v>39</v>
      </c>
      <c r="E740" s="33">
        <f t="shared" si="283"/>
        <v>0</v>
      </c>
      <c r="F740" s="33">
        <f t="shared" si="284"/>
        <v>0</v>
      </c>
      <c r="G740" s="33">
        <v>0</v>
      </c>
      <c r="H740" s="33">
        <v>0</v>
      </c>
      <c r="I740" s="33">
        <v>0</v>
      </c>
      <c r="J740" s="33">
        <v>0</v>
      </c>
      <c r="K740" s="33">
        <v>0</v>
      </c>
      <c r="L740" s="33">
        <v>0</v>
      </c>
      <c r="M740" s="33">
        <v>0</v>
      </c>
      <c r="N740" s="33">
        <v>0</v>
      </c>
      <c r="O740" s="33">
        <v>0</v>
      </c>
      <c r="P740" s="33">
        <v>0</v>
      </c>
      <c r="Q740" s="57"/>
      <c r="R740" s="57"/>
    </row>
    <row r="741" spans="1:18" ht="15">
      <c r="A741" s="55"/>
      <c r="B741" s="56"/>
      <c r="C741" s="50"/>
      <c r="D741" s="19" t="s">
        <v>40</v>
      </c>
      <c r="E741" s="33">
        <f t="shared" si="283"/>
        <v>0</v>
      </c>
      <c r="F741" s="33">
        <f t="shared" si="284"/>
        <v>0</v>
      </c>
      <c r="G741" s="33">
        <v>0</v>
      </c>
      <c r="H741" s="33">
        <v>0</v>
      </c>
      <c r="I741" s="33">
        <v>0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3">
        <v>0</v>
      </c>
      <c r="P741" s="33">
        <v>0</v>
      </c>
      <c r="Q741" s="57"/>
      <c r="R741" s="57"/>
    </row>
    <row r="742" spans="1:21" s="29" customFormat="1" ht="14.25" customHeight="1">
      <c r="A742" s="53" t="s">
        <v>129</v>
      </c>
      <c r="B742" s="56" t="s">
        <v>181</v>
      </c>
      <c r="C742" s="50"/>
      <c r="D742" s="27" t="s">
        <v>13</v>
      </c>
      <c r="E742" s="31">
        <f aca="true" t="shared" si="285" ref="E742:P742">SUM(E744:E753)</f>
        <v>5000</v>
      </c>
      <c r="F742" s="31">
        <f t="shared" si="285"/>
        <v>0</v>
      </c>
      <c r="G742" s="31">
        <f t="shared" si="285"/>
        <v>5000</v>
      </c>
      <c r="H742" s="31">
        <f t="shared" si="285"/>
        <v>0</v>
      </c>
      <c r="I742" s="31">
        <f t="shared" si="285"/>
        <v>0</v>
      </c>
      <c r="J742" s="31">
        <f t="shared" si="285"/>
        <v>0</v>
      </c>
      <c r="K742" s="31">
        <f t="shared" si="285"/>
        <v>0</v>
      </c>
      <c r="L742" s="31">
        <f t="shared" si="285"/>
        <v>0</v>
      </c>
      <c r="M742" s="31">
        <f t="shared" si="285"/>
        <v>0</v>
      </c>
      <c r="N742" s="31">
        <f t="shared" si="285"/>
        <v>0</v>
      </c>
      <c r="O742" s="31">
        <f t="shared" si="285"/>
        <v>0</v>
      </c>
      <c r="P742" s="31">
        <f t="shared" si="285"/>
        <v>0</v>
      </c>
      <c r="Q742" s="57" t="s">
        <v>16</v>
      </c>
      <c r="R742" s="57"/>
      <c r="U742" s="51"/>
    </row>
    <row r="743" spans="1:21" s="29" customFormat="1" ht="14.25" customHeight="1">
      <c r="A743" s="54"/>
      <c r="B743" s="56"/>
      <c r="C743" s="50"/>
      <c r="D743" s="19" t="s">
        <v>177</v>
      </c>
      <c r="E743" s="33">
        <f aca="true" t="shared" si="286" ref="E743:E753">G743+I743+K743+M743</f>
        <v>0</v>
      </c>
      <c r="F743" s="33">
        <f aca="true" t="shared" si="287" ref="F743:F753">H743+J743+L743+N743</f>
        <v>0</v>
      </c>
      <c r="G743" s="33">
        <v>0</v>
      </c>
      <c r="H743" s="33">
        <v>0</v>
      </c>
      <c r="I743" s="33">
        <v>0</v>
      </c>
      <c r="J743" s="33">
        <v>0</v>
      </c>
      <c r="K743" s="33">
        <v>0</v>
      </c>
      <c r="L743" s="33">
        <v>0</v>
      </c>
      <c r="M743" s="33">
        <v>0</v>
      </c>
      <c r="N743" s="33">
        <v>0</v>
      </c>
      <c r="O743" s="33">
        <v>0</v>
      </c>
      <c r="P743" s="33">
        <v>0</v>
      </c>
      <c r="Q743" s="57"/>
      <c r="R743" s="57"/>
      <c r="U743" s="51"/>
    </row>
    <row r="744" spans="1:21" ht="15">
      <c r="A744" s="54"/>
      <c r="B744" s="56"/>
      <c r="C744" s="50"/>
      <c r="D744" s="19" t="s">
        <v>0</v>
      </c>
      <c r="E744" s="33">
        <f t="shared" si="286"/>
        <v>0</v>
      </c>
      <c r="F744" s="33">
        <f t="shared" si="287"/>
        <v>0</v>
      </c>
      <c r="G744" s="33">
        <v>0</v>
      </c>
      <c r="H744" s="33">
        <v>0</v>
      </c>
      <c r="I744" s="33">
        <v>0</v>
      </c>
      <c r="J744" s="33">
        <v>0</v>
      </c>
      <c r="K744" s="33">
        <v>0</v>
      </c>
      <c r="L744" s="33">
        <v>0</v>
      </c>
      <c r="M744" s="33">
        <v>0</v>
      </c>
      <c r="N744" s="33">
        <v>0</v>
      </c>
      <c r="O744" s="33">
        <v>0</v>
      </c>
      <c r="P744" s="33">
        <v>0</v>
      </c>
      <c r="Q744" s="57"/>
      <c r="R744" s="57"/>
      <c r="U744" s="52"/>
    </row>
    <row r="745" spans="1:21" ht="15">
      <c r="A745" s="54"/>
      <c r="B745" s="56"/>
      <c r="C745" s="50"/>
      <c r="D745" s="19" t="s">
        <v>1</v>
      </c>
      <c r="E745" s="33">
        <f t="shared" si="286"/>
        <v>0</v>
      </c>
      <c r="F745" s="33">
        <f t="shared" si="287"/>
        <v>0</v>
      </c>
      <c r="G745" s="33">
        <v>0</v>
      </c>
      <c r="H745" s="33">
        <v>0</v>
      </c>
      <c r="I745" s="33">
        <v>0</v>
      </c>
      <c r="J745" s="33">
        <v>0</v>
      </c>
      <c r="K745" s="33">
        <v>0</v>
      </c>
      <c r="L745" s="33">
        <v>0</v>
      </c>
      <c r="M745" s="33">
        <v>0</v>
      </c>
      <c r="N745" s="33">
        <v>0</v>
      </c>
      <c r="O745" s="33">
        <v>0</v>
      </c>
      <c r="P745" s="33">
        <v>0</v>
      </c>
      <c r="Q745" s="57"/>
      <c r="R745" s="57"/>
      <c r="U745" s="52"/>
    </row>
    <row r="746" spans="1:21" ht="15">
      <c r="A746" s="54"/>
      <c r="B746" s="56"/>
      <c r="C746" s="50"/>
      <c r="D746" s="19" t="s">
        <v>31</v>
      </c>
      <c r="E746" s="33">
        <f t="shared" si="286"/>
        <v>5000</v>
      </c>
      <c r="F746" s="33">
        <f t="shared" si="287"/>
        <v>0</v>
      </c>
      <c r="G746" s="33">
        <v>5000</v>
      </c>
      <c r="H746" s="33">
        <v>0</v>
      </c>
      <c r="I746" s="33">
        <v>0</v>
      </c>
      <c r="J746" s="33">
        <v>0</v>
      </c>
      <c r="K746" s="33">
        <v>0</v>
      </c>
      <c r="L746" s="33">
        <v>0</v>
      </c>
      <c r="M746" s="33">
        <v>0</v>
      </c>
      <c r="N746" s="33">
        <v>0</v>
      </c>
      <c r="O746" s="33">
        <v>0</v>
      </c>
      <c r="P746" s="33">
        <v>0</v>
      </c>
      <c r="Q746" s="57"/>
      <c r="R746" s="57"/>
      <c r="U746" s="52"/>
    </row>
    <row r="747" spans="1:21" ht="15">
      <c r="A747" s="54"/>
      <c r="B747" s="56"/>
      <c r="C747" s="50"/>
      <c r="D747" s="19" t="s">
        <v>32</v>
      </c>
      <c r="E747" s="33">
        <f t="shared" si="286"/>
        <v>0</v>
      </c>
      <c r="F747" s="33">
        <f t="shared" si="287"/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  <c r="L747" s="33">
        <v>0</v>
      </c>
      <c r="M747" s="33">
        <v>0</v>
      </c>
      <c r="N747" s="33">
        <v>0</v>
      </c>
      <c r="O747" s="33">
        <v>0</v>
      </c>
      <c r="P747" s="33">
        <v>0</v>
      </c>
      <c r="Q747" s="57"/>
      <c r="R747" s="57"/>
      <c r="U747" s="52"/>
    </row>
    <row r="748" spans="1:21" ht="15">
      <c r="A748" s="54"/>
      <c r="B748" s="56"/>
      <c r="C748" s="50"/>
      <c r="D748" s="19" t="s">
        <v>33</v>
      </c>
      <c r="E748" s="33">
        <f t="shared" si="286"/>
        <v>0</v>
      </c>
      <c r="F748" s="33">
        <f t="shared" si="287"/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57"/>
      <c r="R748" s="57"/>
      <c r="U748" s="52"/>
    </row>
    <row r="749" spans="1:21" ht="15">
      <c r="A749" s="54"/>
      <c r="B749" s="56"/>
      <c r="C749" s="50"/>
      <c r="D749" s="19" t="s">
        <v>36</v>
      </c>
      <c r="E749" s="33">
        <f t="shared" si="286"/>
        <v>0</v>
      </c>
      <c r="F749" s="33">
        <f t="shared" si="287"/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  <c r="L749" s="33">
        <v>0</v>
      </c>
      <c r="M749" s="33">
        <v>0</v>
      </c>
      <c r="N749" s="33">
        <v>0</v>
      </c>
      <c r="O749" s="33">
        <v>0</v>
      </c>
      <c r="P749" s="33">
        <v>0</v>
      </c>
      <c r="Q749" s="57"/>
      <c r="R749" s="57"/>
      <c r="U749" s="52"/>
    </row>
    <row r="750" spans="1:21" ht="15">
      <c r="A750" s="54"/>
      <c r="B750" s="56"/>
      <c r="C750" s="50"/>
      <c r="D750" s="19" t="s">
        <v>37</v>
      </c>
      <c r="E750" s="33">
        <f t="shared" si="286"/>
        <v>0</v>
      </c>
      <c r="F750" s="33">
        <f t="shared" si="287"/>
        <v>0</v>
      </c>
      <c r="G750" s="33">
        <v>0</v>
      </c>
      <c r="H750" s="33">
        <v>0</v>
      </c>
      <c r="I750" s="33">
        <v>0</v>
      </c>
      <c r="J750" s="33">
        <v>0</v>
      </c>
      <c r="K750" s="33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57"/>
      <c r="R750" s="57"/>
      <c r="U750" s="52"/>
    </row>
    <row r="751" spans="1:18" ht="15">
      <c r="A751" s="54"/>
      <c r="B751" s="56"/>
      <c r="C751" s="50"/>
      <c r="D751" s="19" t="s">
        <v>38</v>
      </c>
      <c r="E751" s="33">
        <f t="shared" si="286"/>
        <v>0</v>
      </c>
      <c r="F751" s="33">
        <f t="shared" si="287"/>
        <v>0</v>
      </c>
      <c r="G751" s="33">
        <v>0</v>
      </c>
      <c r="H751" s="33">
        <v>0</v>
      </c>
      <c r="I751" s="33">
        <v>0</v>
      </c>
      <c r="J751" s="33">
        <v>0</v>
      </c>
      <c r="K751" s="33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57"/>
      <c r="R751" s="57"/>
    </row>
    <row r="752" spans="1:18" ht="15">
      <c r="A752" s="54"/>
      <c r="B752" s="56"/>
      <c r="C752" s="50"/>
      <c r="D752" s="19" t="s">
        <v>39</v>
      </c>
      <c r="E752" s="33">
        <f t="shared" si="286"/>
        <v>0</v>
      </c>
      <c r="F752" s="33">
        <f t="shared" si="287"/>
        <v>0</v>
      </c>
      <c r="G752" s="33">
        <v>0</v>
      </c>
      <c r="H752" s="33">
        <v>0</v>
      </c>
      <c r="I752" s="33">
        <v>0</v>
      </c>
      <c r="J752" s="33">
        <v>0</v>
      </c>
      <c r="K752" s="33">
        <v>0</v>
      </c>
      <c r="L752" s="33">
        <v>0</v>
      </c>
      <c r="M752" s="33">
        <v>0</v>
      </c>
      <c r="N752" s="33">
        <v>0</v>
      </c>
      <c r="O752" s="33">
        <v>0</v>
      </c>
      <c r="P752" s="33">
        <v>0</v>
      </c>
      <c r="Q752" s="57"/>
      <c r="R752" s="57"/>
    </row>
    <row r="753" spans="1:18" ht="15">
      <c r="A753" s="54"/>
      <c r="B753" s="56"/>
      <c r="C753" s="50"/>
      <c r="D753" s="19" t="s">
        <v>40</v>
      </c>
      <c r="E753" s="33">
        <f t="shared" si="286"/>
        <v>0</v>
      </c>
      <c r="F753" s="33">
        <f t="shared" si="287"/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  <c r="L753" s="33">
        <v>0</v>
      </c>
      <c r="M753" s="33">
        <v>0</v>
      </c>
      <c r="N753" s="33">
        <v>0</v>
      </c>
      <c r="O753" s="33">
        <v>0</v>
      </c>
      <c r="P753" s="33">
        <v>0</v>
      </c>
      <c r="Q753" s="57"/>
      <c r="R753" s="57"/>
    </row>
    <row r="754" spans="1:21" s="29" customFormat="1" ht="14.25" customHeight="1">
      <c r="A754" s="54"/>
      <c r="B754" s="56" t="s">
        <v>163</v>
      </c>
      <c r="C754" s="50"/>
      <c r="D754" s="27" t="s">
        <v>13</v>
      </c>
      <c r="E754" s="31">
        <f aca="true" t="shared" si="288" ref="E754:P754">SUM(E756:E765)</f>
        <v>144161.4</v>
      </c>
      <c r="F754" s="31">
        <f t="shared" si="288"/>
        <v>0</v>
      </c>
      <c r="G754" s="31">
        <f t="shared" si="288"/>
        <v>144161.4</v>
      </c>
      <c r="H754" s="31">
        <f t="shared" si="288"/>
        <v>0</v>
      </c>
      <c r="I754" s="31">
        <f t="shared" si="288"/>
        <v>0</v>
      </c>
      <c r="J754" s="31">
        <f t="shared" si="288"/>
        <v>0</v>
      </c>
      <c r="K754" s="31">
        <f t="shared" si="288"/>
        <v>0</v>
      </c>
      <c r="L754" s="31">
        <f t="shared" si="288"/>
        <v>0</v>
      </c>
      <c r="M754" s="31">
        <f t="shared" si="288"/>
        <v>0</v>
      </c>
      <c r="N754" s="31">
        <f t="shared" si="288"/>
        <v>0</v>
      </c>
      <c r="O754" s="31">
        <f t="shared" si="288"/>
        <v>541</v>
      </c>
      <c r="P754" s="31">
        <f t="shared" si="288"/>
        <v>0</v>
      </c>
      <c r="Q754" s="57" t="s">
        <v>16</v>
      </c>
      <c r="R754" s="57"/>
      <c r="U754" s="51"/>
    </row>
    <row r="755" spans="1:21" s="29" customFormat="1" ht="14.25" customHeight="1">
      <c r="A755" s="54"/>
      <c r="B755" s="56"/>
      <c r="C755" s="50"/>
      <c r="D755" s="19" t="s">
        <v>177</v>
      </c>
      <c r="E755" s="33">
        <f aca="true" t="shared" si="289" ref="E755:F757">G755+I755+K755+M755</f>
        <v>0</v>
      </c>
      <c r="F755" s="33">
        <f t="shared" si="289"/>
        <v>0</v>
      </c>
      <c r="G755" s="33">
        <v>0</v>
      </c>
      <c r="H755" s="33">
        <v>0</v>
      </c>
      <c r="I755" s="33">
        <v>0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57"/>
      <c r="R755" s="57"/>
      <c r="U755" s="51"/>
    </row>
    <row r="756" spans="1:21" ht="15">
      <c r="A756" s="54"/>
      <c r="B756" s="56"/>
      <c r="C756" s="50"/>
      <c r="D756" s="19" t="s">
        <v>0</v>
      </c>
      <c r="E756" s="33">
        <f t="shared" si="289"/>
        <v>0</v>
      </c>
      <c r="F756" s="33">
        <f t="shared" si="289"/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57"/>
      <c r="R756" s="57"/>
      <c r="U756" s="52"/>
    </row>
    <row r="757" spans="1:21" ht="15">
      <c r="A757" s="54"/>
      <c r="B757" s="56"/>
      <c r="C757" s="50"/>
      <c r="D757" s="19" t="s">
        <v>1</v>
      </c>
      <c r="E757" s="33">
        <f t="shared" si="289"/>
        <v>0</v>
      </c>
      <c r="F757" s="33">
        <f t="shared" si="289"/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  <c r="L757" s="33">
        <v>0</v>
      </c>
      <c r="M757" s="33">
        <v>0</v>
      </c>
      <c r="N757" s="33">
        <v>0</v>
      </c>
      <c r="O757" s="33">
        <v>0</v>
      </c>
      <c r="P757" s="33">
        <v>0</v>
      </c>
      <c r="Q757" s="57"/>
      <c r="R757" s="57"/>
      <c r="U757" s="52"/>
    </row>
    <row r="758" spans="1:21" ht="15">
      <c r="A758" s="54"/>
      <c r="B758" s="56"/>
      <c r="C758" s="50"/>
      <c r="D758" s="19" t="s">
        <v>31</v>
      </c>
      <c r="E758" s="33">
        <f aca="true" t="shared" si="290" ref="E758:E765">G758+I758+K758+M758</f>
        <v>0</v>
      </c>
      <c r="F758" s="33">
        <f aca="true" t="shared" si="291" ref="F758:F765">H758+J758+L758+N758</f>
        <v>0</v>
      </c>
      <c r="G758" s="33">
        <v>0</v>
      </c>
      <c r="H758" s="33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33">
        <v>0</v>
      </c>
      <c r="Q758" s="57"/>
      <c r="R758" s="57"/>
      <c r="U758" s="52"/>
    </row>
    <row r="759" spans="1:21" ht="15">
      <c r="A759" s="54"/>
      <c r="B759" s="56"/>
      <c r="C759" s="50"/>
      <c r="D759" s="19" t="s">
        <v>32</v>
      </c>
      <c r="E759" s="33">
        <f t="shared" si="290"/>
        <v>144161.4</v>
      </c>
      <c r="F759" s="33">
        <f t="shared" si="291"/>
        <v>0</v>
      </c>
      <c r="G759" s="33">
        <v>144161.4</v>
      </c>
      <c r="H759" s="33">
        <v>0</v>
      </c>
      <c r="I759" s="33">
        <v>0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541</v>
      </c>
      <c r="P759" s="33">
        <v>0</v>
      </c>
      <c r="Q759" s="57"/>
      <c r="R759" s="57"/>
      <c r="U759" s="52"/>
    </row>
    <row r="760" spans="1:21" ht="15">
      <c r="A760" s="54"/>
      <c r="B760" s="56"/>
      <c r="C760" s="50"/>
      <c r="D760" s="19" t="s">
        <v>33</v>
      </c>
      <c r="E760" s="33">
        <f t="shared" si="290"/>
        <v>0</v>
      </c>
      <c r="F760" s="33">
        <f t="shared" si="291"/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57"/>
      <c r="R760" s="57"/>
      <c r="U760" s="52"/>
    </row>
    <row r="761" spans="1:21" ht="15">
      <c r="A761" s="54"/>
      <c r="B761" s="56"/>
      <c r="C761" s="50"/>
      <c r="D761" s="19" t="s">
        <v>36</v>
      </c>
      <c r="E761" s="33">
        <f t="shared" si="290"/>
        <v>0</v>
      </c>
      <c r="F761" s="33">
        <f t="shared" si="291"/>
        <v>0</v>
      </c>
      <c r="G761" s="33">
        <v>0</v>
      </c>
      <c r="H761" s="33">
        <v>0</v>
      </c>
      <c r="I761" s="33">
        <v>0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57"/>
      <c r="R761" s="57"/>
      <c r="U761" s="52"/>
    </row>
    <row r="762" spans="1:21" ht="15">
      <c r="A762" s="54"/>
      <c r="B762" s="56"/>
      <c r="C762" s="50"/>
      <c r="D762" s="19" t="s">
        <v>37</v>
      </c>
      <c r="E762" s="33">
        <f t="shared" si="290"/>
        <v>0</v>
      </c>
      <c r="F762" s="33">
        <f t="shared" si="291"/>
        <v>0</v>
      </c>
      <c r="G762" s="33">
        <v>0</v>
      </c>
      <c r="H762" s="33">
        <v>0</v>
      </c>
      <c r="I762" s="33">
        <v>0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0</v>
      </c>
      <c r="Q762" s="57"/>
      <c r="R762" s="57"/>
      <c r="U762" s="52"/>
    </row>
    <row r="763" spans="1:18" ht="15">
      <c r="A763" s="54"/>
      <c r="B763" s="56"/>
      <c r="C763" s="50"/>
      <c r="D763" s="19" t="s">
        <v>38</v>
      </c>
      <c r="E763" s="33">
        <f t="shared" si="290"/>
        <v>0</v>
      </c>
      <c r="F763" s="33">
        <f t="shared" si="291"/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57"/>
      <c r="R763" s="57"/>
    </row>
    <row r="764" spans="1:18" ht="15">
      <c r="A764" s="54"/>
      <c r="B764" s="56"/>
      <c r="C764" s="50"/>
      <c r="D764" s="19" t="s">
        <v>39</v>
      </c>
      <c r="E764" s="33">
        <f t="shared" si="290"/>
        <v>0</v>
      </c>
      <c r="F764" s="33">
        <f t="shared" si="291"/>
        <v>0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57"/>
      <c r="R764" s="57"/>
    </row>
    <row r="765" spans="1:18" ht="15">
      <c r="A765" s="55"/>
      <c r="B765" s="56"/>
      <c r="C765" s="50"/>
      <c r="D765" s="19" t="s">
        <v>40</v>
      </c>
      <c r="E765" s="33">
        <f t="shared" si="290"/>
        <v>0</v>
      </c>
      <c r="F765" s="33">
        <f t="shared" si="291"/>
        <v>0</v>
      </c>
      <c r="G765" s="33">
        <v>0</v>
      </c>
      <c r="H765" s="33">
        <v>0</v>
      </c>
      <c r="I765" s="33">
        <v>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0</v>
      </c>
      <c r="Q765" s="57"/>
      <c r="R765" s="57"/>
    </row>
    <row r="766" spans="1:21" s="29" customFormat="1" ht="14.25" customHeight="1">
      <c r="A766" s="53" t="s">
        <v>145</v>
      </c>
      <c r="B766" s="56" t="s">
        <v>182</v>
      </c>
      <c r="C766" s="50"/>
      <c r="D766" s="27" t="s">
        <v>13</v>
      </c>
      <c r="E766" s="31">
        <f aca="true" t="shared" si="292" ref="E766:P766">SUM(E768:E777)</f>
        <v>5000</v>
      </c>
      <c r="F766" s="31">
        <f t="shared" si="292"/>
        <v>0</v>
      </c>
      <c r="G766" s="31">
        <f t="shared" si="292"/>
        <v>5000</v>
      </c>
      <c r="H766" s="31">
        <f t="shared" si="292"/>
        <v>0</v>
      </c>
      <c r="I766" s="31">
        <f t="shared" si="292"/>
        <v>0</v>
      </c>
      <c r="J766" s="31">
        <f t="shared" si="292"/>
        <v>0</v>
      </c>
      <c r="K766" s="31">
        <f t="shared" si="292"/>
        <v>0</v>
      </c>
      <c r="L766" s="31">
        <f t="shared" si="292"/>
        <v>0</v>
      </c>
      <c r="M766" s="31">
        <f t="shared" si="292"/>
        <v>0</v>
      </c>
      <c r="N766" s="31">
        <f t="shared" si="292"/>
        <v>0</v>
      </c>
      <c r="O766" s="31">
        <f t="shared" si="292"/>
        <v>0</v>
      </c>
      <c r="P766" s="31">
        <f t="shared" si="292"/>
        <v>0</v>
      </c>
      <c r="Q766" s="57" t="s">
        <v>16</v>
      </c>
      <c r="R766" s="57"/>
      <c r="U766" s="51"/>
    </row>
    <row r="767" spans="1:21" s="29" customFormat="1" ht="14.25" customHeight="1">
      <c r="A767" s="54"/>
      <c r="B767" s="56"/>
      <c r="C767" s="50"/>
      <c r="D767" s="19" t="s">
        <v>177</v>
      </c>
      <c r="E767" s="33">
        <f aca="true" t="shared" si="293" ref="E767:E777">G767+I767+K767+M767</f>
        <v>0</v>
      </c>
      <c r="F767" s="33">
        <f aca="true" t="shared" si="294" ref="F767:F777">H767+J767+L767+N767</f>
        <v>0</v>
      </c>
      <c r="G767" s="33">
        <v>0</v>
      </c>
      <c r="H767" s="33">
        <v>0</v>
      </c>
      <c r="I767" s="33">
        <v>0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57"/>
      <c r="R767" s="57"/>
      <c r="U767" s="51"/>
    </row>
    <row r="768" spans="1:21" ht="15">
      <c r="A768" s="54"/>
      <c r="B768" s="56"/>
      <c r="C768" s="50"/>
      <c r="D768" s="19" t="s">
        <v>0</v>
      </c>
      <c r="E768" s="33">
        <f t="shared" si="293"/>
        <v>0</v>
      </c>
      <c r="F768" s="33">
        <f t="shared" si="294"/>
        <v>0</v>
      </c>
      <c r="G768" s="33">
        <v>0</v>
      </c>
      <c r="H768" s="33">
        <v>0</v>
      </c>
      <c r="I768" s="33">
        <v>0</v>
      </c>
      <c r="J768" s="33">
        <v>0</v>
      </c>
      <c r="K768" s="33">
        <v>0</v>
      </c>
      <c r="L768" s="33">
        <v>0</v>
      </c>
      <c r="M768" s="33">
        <v>0</v>
      </c>
      <c r="N768" s="33">
        <v>0</v>
      </c>
      <c r="O768" s="33">
        <v>0</v>
      </c>
      <c r="P768" s="33">
        <v>0</v>
      </c>
      <c r="Q768" s="57"/>
      <c r="R768" s="57"/>
      <c r="U768" s="52"/>
    </row>
    <row r="769" spans="1:21" ht="15">
      <c r="A769" s="54"/>
      <c r="B769" s="56"/>
      <c r="C769" s="50"/>
      <c r="D769" s="19" t="s">
        <v>1</v>
      </c>
      <c r="E769" s="33">
        <f t="shared" si="293"/>
        <v>0</v>
      </c>
      <c r="F769" s="33">
        <f t="shared" si="294"/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  <c r="L769" s="33">
        <v>0</v>
      </c>
      <c r="M769" s="33">
        <v>0</v>
      </c>
      <c r="N769" s="33">
        <v>0</v>
      </c>
      <c r="O769" s="33">
        <v>0</v>
      </c>
      <c r="P769" s="33">
        <v>0</v>
      </c>
      <c r="Q769" s="57"/>
      <c r="R769" s="57"/>
      <c r="U769" s="52"/>
    </row>
    <row r="770" spans="1:21" ht="15">
      <c r="A770" s="54"/>
      <c r="B770" s="56"/>
      <c r="C770" s="50"/>
      <c r="D770" s="19" t="s">
        <v>31</v>
      </c>
      <c r="E770" s="33">
        <f t="shared" si="293"/>
        <v>0</v>
      </c>
      <c r="F770" s="33">
        <f t="shared" si="294"/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0</v>
      </c>
      <c r="L770" s="33">
        <v>0</v>
      </c>
      <c r="M770" s="33">
        <v>0</v>
      </c>
      <c r="N770" s="33">
        <v>0</v>
      </c>
      <c r="O770" s="33">
        <v>0</v>
      </c>
      <c r="P770" s="33">
        <v>0</v>
      </c>
      <c r="Q770" s="57"/>
      <c r="R770" s="57"/>
      <c r="U770" s="52"/>
    </row>
    <row r="771" spans="1:21" ht="15">
      <c r="A771" s="54"/>
      <c r="B771" s="56"/>
      <c r="C771" s="50"/>
      <c r="D771" s="19" t="s">
        <v>32</v>
      </c>
      <c r="E771" s="33">
        <f t="shared" si="293"/>
        <v>5000</v>
      </c>
      <c r="F771" s="33">
        <f t="shared" si="294"/>
        <v>0</v>
      </c>
      <c r="G771" s="33">
        <v>5000</v>
      </c>
      <c r="H771" s="33">
        <v>0</v>
      </c>
      <c r="I771" s="33">
        <v>0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57"/>
      <c r="R771" s="57"/>
      <c r="U771" s="52"/>
    </row>
    <row r="772" spans="1:21" ht="15">
      <c r="A772" s="54"/>
      <c r="B772" s="56"/>
      <c r="C772" s="50"/>
      <c r="D772" s="19" t="s">
        <v>33</v>
      </c>
      <c r="E772" s="33">
        <f t="shared" si="293"/>
        <v>0</v>
      </c>
      <c r="F772" s="33">
        <f t="shared" si="294"/>
        <v>0</v>
      </c>
      <c r="G772" s="33">
        <v>0</v>
      </c>
      <c r="H772" s="33">
        <v>0</v>
      </c>
      <c r="I772" s="33">
        <v>0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57"/>
      <c r="R772" s="57"/>
      <c r="U772" s="52"/>
    </row>
    <row r="773" spans="1:21" ht="15">
      <c r="A773" s="54"/>
      <c r="B773" s="56"/>
      <c r="C773" s="50"/>
      <c r="D773" s="19" t="s">
        <v>36</v>
      </c>
      <c r="E773" s="33">
        <f t="shared" si="293"/>
        <v>0</v>
      </c>
      <c r="F773" s="33">
        <f t="shared" si="294"/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0</v>
      </c>
      <c r="Q773" s="57"/>
      <c r="R773" s="57"/>
      <c r="U773" s="52"/>
    </row>
    <row r="774" spans="1:21" ht="15">
      <c r="A774" s="54"/>
      <c r="B774" s="56"/>
      <c r="C774" s="50"/>
      <c r="D774" s="19" t="s">
        <v>37</v>
      </c>
      <c r="E774" s="33">
        <f t="shared" si="293"/>
        <v>0</v>
      </c>
      <c r="F774" s="33">
        <f t="shared" si="294"/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  <c r="L774" s="33">
        <v>0</v>
      </c>
      <c r="M774" s="33">
        <v>0</v>
      </c>
      <c r="N774" s="33">
        <v>0</v>
      </c>
      <c r="O774" s="33">
        <v>0</v>
      </c>
      <c r="P774" s="33">
        <v>0</v>
      </c>
      <c r="Q774" s="57"/>
      <c r="R774" s="57"/>
      <c r="U774" s="52"/>
    </row>
    <row r="775" spans="1:18" ht="15">
      <c r="A775" s="54"/>
      <c r="B775" s="56"/>
      <c r="C775" s="50"/>
      <c r="D775" s="19" t="s">
        <v>38</v>
      </c>
      <c r="E775" s="33">
        <f t="shared" si="293"/>
        <v>0</v>
      </c>
      <c r="F775" s="33">
        <f t="shared" si="294"/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57"/>
      <c r="R775" s="57"/>
    </row>
    <row r="776" spans="1:18" ht="15">
      <c r="A776" s="54"/>
      <c r="B776" s="56"/>
      <c r="C776" s="50"/>
      <c r="D776" s="19" t="s">
        <v>39</v>
      </c>
      <c r="E776" s="33">
        <f t="shared" si="293"/>
        <v>0</v>
      </c>
      <c r="F776" s="33">
        <f t="shared" si="294"/>
        <v>0</v>
      </c>
      <c r="G776" s="33">
        <v>0</v>
      </c>
      <c r="H776" s="33">
        <v>0</v>
      </c>
      <c r="I776" s="33">
        <v>0</v>
      </c>
      <c r="J776" s="33">
        <v>0</v>
      </c>
      <c r="K776" s="33">
        <v>0</v>
      </c>
      <c r="L776" s="33">
        <v>0</v>
      </c>
      <c r="M776" s="33">
        <v>0</v>
      </c>
      <c r="N776" s="33">
        <v>0</v>
      </c>
      <c r="O776" s="33">
        <v>0</v>
      </c>
      <c r="P776" s="33">
        <v>0</v>
      </c>
      <c r="Q776" s="57"/>
      <c r="R776" s="57"/>
    </row>
    <row r="777" spans="1:18" ht="15">
      <c r="A777" s="54"/>
      <c r="B777" s="56"/>
      <c r="C777" s="50"/>
      <c r="D777" s="19" t="s">
        <v>40</v>
      </c>
      <c r="E777" s="33">
        <f t="shared" si="293"/>
        <v>0</v>
      </c>
      <c r="F777" s="33">
        <f t="shared" si="294"/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  <c r="L777" s="33">
        <v>0</v>
      </c>
      <c r="M777" s="33">
        <v>0</v>
      </c>
      <c r="N777" s="33">
        <v>0</v>
      </c>
      <c r="O777" s="33">
        <v>0</v>
      </c>
      <c r="P777" s="33">
        <v>0</v>
      </c>
      <c r="Q777" s="57"/>
      <c r="R777" s="57"/>
    </row>
    <row r="778" spans="1:21" s="29" customFormat="1" ht="14.25" customHeight="1">
      <c r="A778" s="54"/>
      <c r="B778" s="56" t="s">
        <v>164</v>
      </c>
      <c r="C778" s="50"/>
      <c r="D778" s="27" t="s">
        <v>13</v>
      </c>
      <c r="E778" s="31">
        <f aca="true" t="shared" si="295" ref="E778:P778">SUM(E780:E789)</f>
        <v>173590.4</v>
      </c>
      <c r="F778" s="31">
        <f t="shared" si="295"/>
        <v>0</v>
      </c>
      <c r="G778" s="31">
        <f t="shared" si="295"/>
        <v>173590.4</v>
      </c>
      <c r="H778" s="31">
        <f t="shared" si="295"/>
        <v>0</v>
      </c>
      <c r="I778" s="31">
        <f t="shared" si="295"/>
        <v>0</v>
      </c>
      <c r="J778" s="31">
        <f t="shared" si="295"/>
        <v>0</v>
      </c>
      <c r="K778" s="31">
        <f t="shared" si="295"/>
        <v>0</v>
      </c>
      <c r="L778" s="31">
        <f t="shared" si="295"/>
        <v>0</v>
      </c>
      <c r="M778" s="31">
        <f t="shared" si="295"/>
        <v>0</v>
      </c>
      <c r="N778" s="31">
        <f t="shared" si="295"/>
        <v>0</v>
      </c>
      <c r="O778" s="31">
        <f t="shared" si="295"/>
        <v>690</v>
      </c>
      <c r="P778" s="31">
        <f t="shared" si="295"/>
        <v>0</v>
      </c>
      <c r="Q778" s="57" t="s">
        <v>16</v>
      </c>
      <c r="R778" s="57"/>
      <c r="U778" s="51"/>
    </row>
    <row r="779" spans="1:21" s="29" customFormat="1" ht="14.25" customHeight="1">
      <c r="A779" s="54"/>
      <c r="B779" s="56"/>
      <c r="C779" s="50"/>
      <c r="D779" s="19" t="s">
        <v>177</v>
      </c>
      <c r="E779" s="33">
        <f aca="true" t="shared" si="296" ref="E779:F781">G779+I779+K779+M779</f>
        <v>0</v>
      </c>
      <c r="F779" s="33">
        <f t="shared" si="296"/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3">
        <v>0</v>
      </c>
      <c r="P779" s="33">
        <v>0</v>
      </c>
      <c r="Q779" s="57"/>
      <c r="R779" s="57"/>
      <c r="U779" s="51"/>
    </row>
    <row r="780" spans="1:21" ht="15">
      <c r="A780" s="54"/>
      <c r="B780" s="56"/>
      <c r="C780" s="50"/>
      <c r="D780" s="19" t="s">
        <v>0</v>
      </c>
      <c r="E780" s="33">
        <f t="shared" si="296"/>
        <v>0</v>
      </c>
      <c r="F780" s="33">
        <f t="shared" si="296"/>
        <v>0</v>
      </c>
      <c r="G780" s="33">
        <v>0</v>
      </c>
      <c r="H780" s="33">
        <v>0</v>
      </c>
      <c r="I780" s="33">
        <v>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0</v>
      </c>
      <c r="P780" s="33">
        <v>0</v>
      </c>
      <c r="Q780" s="57"/>
      <c r="R780" s="57"/>
      <c r="U780" s="52"/>
    </row>
    <row r="781" spans="1:21" ht="15">
      <c r="A781" s="54"/>
      <c r="B781" s="56"/>
      <c r="C781" s="50"/>
      <c r="D781" s="19" t="s">
        <v>1</v>
      </c>
      <c r="E781" s="33">
        <f t="shared" si="296"/>
        <v>0</v>
      </c>
      <c r="F781" s="33">
        <f t="shared" si="296"/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33">
        <v>0</v>
      </c>
      <c r="Q781" s="57"/>
      <c r="R781" s="57"/>
      <c r="U781" s="52"/>
    </row>
    <row r="782" spans="1:21" ht="15">
      <c r="A782" s="54"/>
      <c r="B782" s="56"/>
      <c r="C782" s="50"/>
      <c r="D782" s="19" t="s">
        <v>31</v>
      </c>
      <c r="E782" s="33">
        <f aca="true" t="shared" si="297" ref="E782:E789">G782+I782+K782+M782</f>
        <v>0</v>
      </c>
      <c r="F782" s="33">
        <f aca="true" t="shared" si="298" ref="F782:F789">H782+J782+L782+N782</f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0</v>
      </c>
      <c r="P782" s="33">
        <v>0</v>
      </c>
      <c r="Q782" s="57"/>
      <c r="R782" s="57"/>
      <c r="U782" s="52"/>
    </row>
    <row r="783" spans="1:21" ht="15">
      <c r="A783" s="54"/>
      <c r="B783" s="56"/>
      <c r="C783" s="50"/>
      <c r="D783" s="19" t="s">
        <v>32</v>
      </c>
      <c r="E783" s="33">
        <f t="shared" si="297"/>
        <v>0</v>
      </c>
      <c r="F783" s="33">
        <f t="shared" si="298"/>
        <v>0</v>
      </c>
      <c r="G783" s="33">
        <v>0</v>
      </c>
      <c r="H783" s="33">
        <v>0</v>
      </c>
      <c r="I783" s="33">
        <v>0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57"/>
      <c r="R783" s="57"/>
      <c r="U783" s="52"/>
    </row>
    <row r="784" spans="1:21" ht="15">
      <c r="A784" s="54"/>
      <c r="B784" s="56"/>
      <c r="C784" s="50"/>
      <c r="D784" s="19" t="s">
        <v>33</v>
      </c>
      <c r="E784" s="33">
        <f t="shared" si="297"/>
        <v>173590.4</v>
      </c>
      <c r="F784" s="33">
        <f t="shared" si="298"/>
        <v>0</v>
      </c>
      <c r="G784" s="33">
        <v>173590.4</v>
      </c>
      <c r="H784" s="33">
        <v>0</v>
      </c>
      <c r="I784" s="33">
        <v>0</v>
      </c>
      <c r="J784" s="33">
        <v>0</v>
      </c>
      <c r="K784" s="33">
        <v>0</v>
      </c>
      <c r="L784" s="33">
        <v>0</v>
      </c>
      <c r="M784" s="33">
        <v>0</v>
      </c>
      <c r="N784" s="33">
        <v>0</v>
      </c>
      <c r="O784" s="33">
        <v>690</v>
      </c>
      <c r="P784" s="33">
        <v>0</v>
      </c>
      <c r="Q784" s="57"/>
      <c r="R784" s="57"/>
      <c r="U784" s="52"/>
    </row>
    <row r="785" spans="1:21" ht="15">
      <c r="A785" s="54"/>
      <c r="B785" s="56"/>
      <c r="C785" s="50"/>
      <c r="D785" s="19" t="s">
        <v>36</v>
      </c>
      <c r="E785" s="33">
        <f t="shared" si="297"/>
        <v>0</v>
      </c>
      <c r="F785" s="33">
        <f t="shared" si="298"/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0</v>
      </c>
      <c r="P785" s="33">
        <v>0</v>
      </c>
      <c r="Q785" s="57"/>
      <c r="R785" s="57"/>
      <c r="U785" s="52"/>
    </row>
    <row r="786" spans="1:21" ht="15">
      <c r="A786" s="54"/>
      <c r="B786" s="56"/>
      <c r="C786" s="50"/>
      <c r="D786" s="19" t="s">
        <v>37</v>
      </c>
      <c r="E786" s="33">
        <f t="shared" si="297"/>
        <v>0</v>
      </c>
      <c r="F786" s="33">
        <f t="shared" si="298"/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0</v>
      </c>
      <c r="P786" s="33">
        <v>0</v>
      </c>
      <c r="Q786" s="57"/>
      <c r="R786" s="57"/>
      <c r="U786" s="52"/>
    </row>
    <row r="787" spans="1:18" ht="15">
      <c r="A787" s="54"/>
      <c r="B787" s="56"/>
      <c r="C787" s="50"/>
      <c r="D787" s="19" t="s">
        <v>38</v>
      </c>
      <c r="E787" s="33">
        <f t="shared" si="297"/>
        <v>0</v>
      </c>
      <c r="F787" s="33">
        <f t="shared" si="298"/>
        <v>0</v>
      </c>
      <c r="G787" s="33">
        <v>0</v>
      </c>
      <c r="H787" s="33">
        <v>0</v>
      </c>
      <c r="I787" s="33">
        <v>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57"/>
      <c r="R787" s="57"/>
    </row>
    <row r="788" spans="1:18" ht="15">
      <c r="A788" s="54"/>
      <c r="B788" s="56"/>
      <c r="C788" s="50"/>
      <c r="D788" s="19" t="s">
        <v>39</v>
      </c>
      <c r="E788" s="33">
        <f t="shared" si="297"/>
        <v>0</v>
      </c>
      <c r="F788" s="33">
        <f t="shared" si="298"/>
        <v>0</v>
      </c>
      <c r="G788" s="33">
        <v>0</v>
      </c>
      <c r="H788" s="33">
        <v>0</v>
      </c>
      <c r="I788" s="33">
        <v>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57"/>
      <c r="R788" s="57"/>
    </row>
    <row r="789" spans="1:18" ht="15">
      <c r="A789" s="55"/>
      <c r="B789" s="56"/>
      <c r="C789" s="50"/>
      <c r="D789" s="19" t="s">
        <v>40</v>
      </c>
      <c r="E789" s="33">
        <f t="shared" si="297"/>
        <v>0</v>
      </c>
      <c r="F789" s="33">
        <f t="shared" si="298"/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57"/>
      <c r="R789" s="57"/>
    </row>
    <row r="790" spans="1:21" s="29" customFormat="1" ht="14.25" customHeight="1">
      <c r="A790" s="53" t="s">
        <v>146</v>
      </c>
      <c r="B790" s="56" t="s">
        <v>185</v>
      </c>
      <c r="C790" s="50"/>
      <c r="D790" s="27" t="s">
        <v>13</v>
      </c>
      <c r="E790" s="31">
        <f aca="true" t="shared" si="299" ref="E790:P790">SUM(E792:E801)</f>
        <v>5000</v>
      </c>
      <c r="F790" s="31">
        <f t="shared" si="299"/>
        <v>0</v>
      </c>
      <c r="G790" s="31">
        <f t="shared" si="299"/>
        <v>5000</v>
      </c>
      <c r="H790" s="31">
        <f t="shared" si="299"/>
        <v>0</v>
      </c>
      <c r="I790" s="31">
        <f t="shared" si="299"/>
        <v>0</v>
      </c>
      <c r="J790" s="31">
        <f t="shared" si="299"/>
        <v>0</v>
      </c>
      <c r="K790" s="31">
        <f t="shared" si="299"/>
        <v>0</v>
      </c>
      <c r="L790" s="31">
        <f t="shared" si="299"/>
        <v>0</v>
      </c>
      <c r="M790" s="31">
        <f t="shared" si="299"/>
        <v>0</v>
      </c>
      <c r="N790" s="31">
        <f t="shared" si="299"/>
        <v>0</v>
      </c>
      <c r="O790" s="31">
        <f t="shared" si="299"/>
        <v>0</v>
      </c>
      <c r="P790" s="31">
        <f t="shared" si="299"/>
        <v>0</v>
      </c>
      <c r="Q790" s="57" t="s">
        <v>16</v>
      </c>
      <c r="R790" s="57"/>
      <c r="U790" s="51"/>
    </row>
    <row r="791" spans="1:21" s="29" customFormat="1" ht="14.25" customHeight="1">
      <c r="A791" s="54"/>
      <c r="B791" s="56"/>
      <c r="C791" s="50"/>
      <c r="D791" s="19" t="s">
        <v>177</v>
      </c>
      <c r="E791" s="33">
        <f aca="true" t="shared" si="300" ref="E791:E801">G791+I791+K791+M791</f>
        <v>0</v>
      </c>
      <c r="F791" s="33">
        <f aca="true" t="shared" si="301" ref="F791:F801">H791+J791+L791+N791</f>
        <v>0</v>
      </c>
      <c r="G791" s="33">
        <v>0</v>
      </c>
      <c r="H791" s="33">
        <v>0</v>
      </c>
      <c r="I791" s="33">
        <v>0</v>
      </c>
      <c r="J791" s="33">
        <v>0</v>
      </c>
      <c r="K791" s="33">
        <v>0</v>
      </c>
      <c r="L791" s="33">
        <v>0</v>
      </c>
      <c r="M791" s="33">
        <v>0</v>
      </c>
      <c r="N791" s="33">
        <v>0</v>
      </c>
      <c r="O791" s="33">
        <v>0</v>
      </c>
      <c r="P791" s="33">
        <v>0</v>
      </c>
      <c r="Q791" s="57"/>
      <c r="R791" s="57"/>
      <c r="U791" s="51"/>
    </row>
    <row r="792" spans="1:21" ht="15">
      <c r="A792" s="54"/>
      <c r="B792" s="56"/>
      <c r="C792" s="50"/>
      <c r="D792" s="19" t="s">
        <v>0</v>
      </c>
      <c r="E792" s="33">
        <f t="shared" si="300"/>
        <v>0</v>
      </c>
      <c r="F792" s="33">
        <f t="shared" si="301"/>
        <v>0</v>
      </c>
      <c r="G792" s="33">
        <v>0</v>
      </c>
      <c r="H792" s="33">
        <v>0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57"/>
      <c r="R792" s="57"/>
      <c r="U792" s="52"/>
    </row>
    <row r="793" spans="1:21" ht="15">
      <c r="A793" s="54"/>
      <c r="B793" s="56"/>
      <c r="C793" s="50"/>
      <c r="D793" s="19" t="s">
        <v>1</v>
      </c>
      <c r="E793" s="33">
        <f t="shared" si="300"/>
        <v>0</v>
      </c>
      <c r="F793" s="33">
        <f t="shared" si="301"/>
        <v>0</v>
      </c>
      <c r="G793" s="33">
        <v>0</v>
      </c>
      <c r="H793" s="33">
        <v>0</v>
      </c>
      <c r="I793" s="33">
        <v>0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57"/>
      <c r="R793" s="57"/>
      <c r="U793" s="52"/>
    </row>
    <row r="794" spans="1:21" ht="15">
      <c r="A794" s="54"/>
      <c r="B794" s="56"/>
      <c r="C794" s="50"/>
      <c r="D794" s="19" t="s">
        <v>31</v>
      </c>
      <c r="E794" s="33">
        <f t="shared" si="300"/>
        <v>0</v>
      </c>
      <c r="F794" s="33">
        <f t="shared" si="301"/>
        <v>0</v>
      </c>
      <c r="G794" s="33">
        <v>0</v>
      </c>
      <c r="H794" s="33">
        <v>0</v>
      </c>
      <c r="I794" s="33">
        <v>0</v>
      </c>
      <c r="J794" s="33">
        <v>0</v>
      </c>
      <c r="K794" s="33">
        <v>0</v>
      </c>
      <c r="L794" s="33">
        <v>0</v>
      </c>
      <c r="M794" s="33">
        <v>0</v>
      </c>
      <c r="N794" s="33">
        <v>0</v>
      </c>
      <c r="O794" s="33">
        <v>0</v>
      </c>
      <c r="P794" s="33">
        <v>0</v>
      </c>
      <c r="Q794" s="57"/>
      <c r="R794" s="57"/>
      <c r="U794" s="52"/>
    </row>
    <row r="795" spans="1:21" ht="15">
      <c r="A795" s="54"/>
      <c r="B795" s="56"/>
      <c r="C795" s="50"/>
      <c r="D795" s="19" t="s">
        <v>32</v>
      </c>
      <c r="E795" s="33">
        <f t="shared" si="300"/>
        <v>5000</v>
      </c>
      <c r="F795" s="33">
        <f t="shared" si="301"/>
        <v>0</v>
      </c>
      <c r="G795" s="33">
        <v>5000</v>
      </c>
      <c r="H795" s="33">
        <v>0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3">
        <v>0</v>
      </c>
      <c r="Q795" s="57"/>
      <c r="R795" s="57"/>
      <c r="U795" s="52"/>
    </row>
    <row r="796" spans="1:21" ht="15">
      <c r="A796" s="54"/>
      <c r="B796" s="56"/>
      <c r="C796" s="50"/>
      <c r="D796" s="19" t="s">
        <v>33</v>
      </c>
      <c r="E796" s="33">
        <f t="shared" si="300"/>
        <v>0</v>
      </c>
      <c r="F796" s="33">
        <f t="shared" si="301"/>
        <v>0</v>
      </c>
      <c r="G796" s="33">
        <v>0</v>
      </c>
      <c r="H796" s="33">
        <v>0</v>
      </c>
      <c r="I796" s="33">
        <v>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3">
        <v>0</v>
      </c>
      <c r="P796" s="33">
        <v>0</v>
      </c>
      <c r="Q796" s="57"/>
      <c r="R796" s="57"/>
      <c r="U796" s="52"/>
    </row>
    <row r="797" spans="1:21" ht="15">
      <c r="A797" s="54"/>
      <c r="B797" s="56"/>
      <c r="C797" s="50"/>
      <c r="D797" s="19" t="s">
        <v>36</v>
      </c>
      <c r="E797" s="33">
        <f t="shared" si="300"/>
        <v>0</v>
      </c>
      <c r="F797" s="33">
        <f t="shared" si="301"/>
        <v>0</v>
      </c>
      <c r="G797" s="33">
        <v>0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57"/>
      <c r="R797" s="57"/>
      <c r="U797" s="52"/>
    </row>
    <row r="798" spans="1:21" ht="15">
      <c r="A798" s="54"/>
      <c r="B798" s="56"/>
      <c r="C798" s="50"/>
      <c r="D798" s="19" t="s">
        <v>37</v>
      </c>
      <c r="E798" s="33">
        <f t="shared" si="300"/>
        <v>0</v>
      </c>
      <c r="F798" s="33">
        <f t="shared" si="301"/>
        <v>0</v>
      </c>
      <c r="G798" s="33">
        <v>0</v>
      </c>
      <c r="H798" s="33">
        <v>0</v>
      </c>
      <c r="I798" s="33">
        <v>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57"/>
      <c r="R798" s="57"/>
      <c r="U798" s="52"/>
    </row>
    <row r="799" spans="1:18" ht="15">
      <c r="A799" s="54"/>
      <c r="B799" s="56"/>
      <c r="C799" s="50"/>
      <c r="D799" s="19" t="s">
        <v>38</v>
      </c>
      <c r="E799" s="33">
        <f t="shared" si="300"/>
        <v>0</v>
      </c>
      <c r="F799" s="33">
        <f t="shared" si="301"/>
        <v>0</v>
      </c>
      <c r="G799" s="33">
        <v>0</v>
      </c>
      <c r="H799" s="33">
        <v>0</v>
      </c>
      <c r="I799" s="33"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57"/>
      <c r="R799" s="57"/>
    </row>
    <row r="800" spans="1:18" ht="15">
      <c r="A800" s="54"/>
      <c r="B800" s="56"/>
      <c r="C800" s="50"/>
      <c r="D800" s="19" t="s">
        <v>39</v>
      </c>
      <c r="E800" s="33">
        <f t="shared" si="300"/>
        <v>0</v>
      </c>
      <c r="F800" s="33">
        <f t="shared" si="301"/>
        <v>0</v>
      </c>
      <c r="G800" s="33">
        <v>0</v>
      </c>
      <c r="H800" s="33">
        <v>0</v>
      </c>
      <c r="I800" s="33">
        <v>0</v>
      </c>
      <c r="J800" s="33">
        <v>0</v>
      </c>
      <c r="K800" s="33">
        <v>0</v>
      </c>
      <c r="L800" s="33">
        <v>0</v>
      </c>
      <c r="M800" s="33">
        <v>0</v>
      </c>
      <c r="N800" s="33">
        <v>0</v>
      </c>
      <c r="O800" s="33">
        <v>0</v>
      </c>
      <c r="P800" s="33">
        <v>0</v>
      </c>
      <c r="Q800" s="57"/>
      <c r="R800" s="57"/>
    </row>
    <row r="801" spans="1:18" ht="15">
      <c r="A801" s="54"/>
      <c r="B801" s="56"/>
      <c r="C801" s="50"/>
      <c r="D801" s="19" t="s">
        <v>40</v>
      </c>
      <c r="E801" s="33">
        <f t="shared" si="300"/>
        <v>0</v>
      </c>
      <c r="F801" s="33">
        <f t="shared" si="301"/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57"/>
      <c r="R801" s="57"/>
    </row>
    <row r="802" spans="1:21" s="29" customFormat="1" ht="14.25" customHeight="1">
      <c r="A802" s="54"/>
      <c r="B802" s="56" t="s">
        <v>186</v>
      </c>
      <c r="C802" s="50"/>
      <c r="D802" s="27" t="s">
        <v>13</v>
      </c>
      <c r="E802" s="31">
        <f aca="true" t="shared" si="302" ref="E802:P802">SUM(E804:E813)</f>
        <v>134005.2</v>
      </c>
      <c r="F802" s="31">
        <f t="shared" si="302"/>
        <v>0</v>
      </c>
      <c r="G802" s="31">
        <f t="shared" si="302"/>
        <v>134005.2</v>
      </c>
      <c r="H802" s="31">
        <f t="shared" si="302"/>
        <v>0</v>
      </c>
      <c r="I802" s="31">
        <f t="shared" si="302"/>
        <v>0</v>
      </c>
      <c r="J802" s="31">
        <f t="shared" si="302"/>
        <v>0</v>
      </c>
      <c r="K802" s="31">
        <f t="shared" si="302"/>
        <v>0</v>
      </c>
      <c r="L802" s="31">
        <f t="shared" si="302"/>
        <v>0</v>
      </c>
      <c r="M802" s="31">
        <f t="shared" si="302"/>
        <v>0</v>
      </c>
      <c r="N802" s="31">
        <f t="shared" si="302"/>
        <v>0</v>
      </c>
      <c r="O802" s="31">
        <f t="shared" si="302"/>
        <v>195</v>
      </c>
      <c r="P802" s="31">
        <f t="shared" si="302"/>
        <v>0</v>
      </c>
      <c r="Q802" s="57" t="s">
        <v>16</v>
      </c>
      <c r="R802" s="57"/>
      <c r="U802" s="51"/>
    </row>
    <row r="803" spans="1:21" s="29" customFormat="1" ht="14.25" customHeight="1">
      <c r="A803" s="54"/>
      <c r="B803" s="56"/>
      <c r="C803" s="50"/>
      <c r="D803" s="19" t="s">
        <v>177</v>
      </c>
      <c r="E803" s="33">
        <f aca="true" t="shared" si="303" ref="E803:F805">G803+I803+K803+M803</f>
        <v>0</v>
      </c>
      <c r="F803" s="33">
        <f t="shared" si="303"/>
        <v>0</v>
      </c>
      <c r="G803" s="33">
        <v>0</v>
      </c>
      <c r="H803" s="33">
        <v>0</v>
      </c>
      <c r="I803" s="33">
        <v>0</v>
      </c>
      <c r="J803" s="33">
        <v>0</v>
      </c>
      <c r="K803" s="33">
        <v>0</v>
      </c>
      <c r="L803" s="33">
        <v>0</v>
      </c>
      <c r="M803" s="33">
        <v>0</v>
      </c>
      <c r="N803" s="33">
        <v>0</v>
      </c>
      <c r="O803" s="33">
        <v>0</v>
      </c>
      <c r="P803" s="33">
        <v>0</v>
      </c>
      <c r="Q803" s="57"/>
      <c r="R803" s="57"/>
      <c r="U803" s="51"/>
    </row>
    <row r="804" spans="1:21" ht="15">
      <c r="A804" s="54"/>
      <c r="B804" s="56"/>
      <c r="C804" s="50"/>
      <c r="D804" s="19" t="s">
        <v>0</v>
      </c>
      <c r="E804" s="33">
        <f t="shared" si="303"/>
        <v>0</v>
      </c>
      <c r="F804" s="33">
        <f t="shared" si="303"/>
        <v>0</v>
      </c>
      <c r="G804" s="33">
        <v>0</v>
      </c>
      <c r="H804" s="33">
        <v>0</v>
      </c>
      <c r="I804" s="33">
        <v>0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3">
        <v>0</v>
      </c>
      <c r="P804" s="33">
        <v>0</v>
      </c>
      <c r="Q804" s="57"/>
      <c r="R804" s="57"/>
      <c r="U804" s="52"/>
    </row>
    <row r="805" spans="1:21" ht="15">
      <c r="A805" s="54"/>
      <c r="B805" s="56"/>
      <c r="C805" s="50"/>
      <c r="D805" s="19" t="s">
        <v>1</v>
      </c>
      <c r="E805" s="33">
        <f t="shared" si="303"/>
        <v>0</v>
      </c>
      <c r="F805" s="33">
        <f t="shared" si="303"/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57"/>
      <c r="R805" s="57"/>
      <c r="U805" s="52"/>
    </row>
    <row r="806" spans="1:21" ht="15">
      <c r="A806" s="54"/>
      <c r="B806" s="56"/>
      <c r="C806" s="50"/>
      <c r="D806" s="19" t="s">
        <v>31</v>
      </c>
      <c r="E806" s="33">
        <f aca="true" t="shared" si="304" ref="E806:E813">G806+I806+K806+M806</f>
        <v>0</v>
      </c>
      <c r="F806" s="33">
        <f aca="true" t="shared" si="305" ref="F806:F813">H806+J806+L806+N806</f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0</v>
      </c>
      <c r="P806" s="33">
        <v>0</v>
      </c>
      <c r="Q806" s="57"/>
      <c r="R806" s="57"/>
      <c r="U806" s="52"/>
    </row>
    <row r="807" spans="1:21" ht="15">
      <c r="A807" s="54"/>
      <c r="B807" s="56"/>
      <c r="C807" s="50"/>
      <c r="D807" s="19" t="s">
        <v>32</v>
      </c>
      <c r="E807" s="33">
        <f t="shared" si="304"/>
        <v>0</v>
      </c>
      <c r="F807" s="33">
        <f t="shared" si="305"/>
        <v>0</v>
      </c>
      <c r="G807" s="33">
        <v>0</v>
      </c>
      <c r="H807" s="33">
        <v>0</v>
      </c>
      <c r="I807" s="33">
        <v>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0</v>
      </c>
      <c r="P807" s="33">
        <v>0</v>
      </c>
      <c r="Q807" s="57"/>
      <c r="R807" s="57"/>
      <c r="U807" s="52"/>
    </row>
    <row r="808" spans="1:21" ht="15">
      <c r="A808" s="54"/>
      <c r="B808" s="56"/>
      <c r="C808" s="50"/>
      <c r="D808" s="19" t="s">
        <v>33</v>
      </c>
      <c r="E808" s="33">
        <f t="shared" si="304"/>
        <v>134005.2</v>
      </c>
      <c r="F808" s="33">
        <f t="shared" si="305"/>
        <v>0</v>
      </c>
      <c r="G808" s="33">
        <v>134005.2</v>
      </c>
      <c r="H808" s="33">
        <v>0</v>
      </c>
      <c r="I808" s="33">
        <v>0</v>
      </c>
      <c r="J808" s="33">
        <v>0</v>
      </c>
      <c r="K808" s="33">
        <v>0</v>
      </c>
      <c r="L808" s="33">
        <v>0</v>
      </c>
      <c r="M808" s="33">
        <v>0</v>
      </c>
      <c r="N808" s="33">
        <v>0</v>
      </c>
      <c r="O808" s="33">
        <v>195</v>
      </c>
      <c r="P808" s="33">
        <v>0</v>
      </c>
      <c r="Q808" s="57"/>
      <c r="R808" s="57"/>
      <c r="U808" s="52"/>
    </row>
    <row r="809" spans="1:21" ht="15">
      <c r="A809" s="54"/>
      <c r="B809" s="56"/>
      <c r="C809" s="50"/>
      <c r="D809" s="19" t="s">
        <v>36</v>
      </c>
      <c r="E809" s="33">
        <f t="shared" si="304"/>
        <v>0</v>
      </c>
      <c r="F809" s="33">
        <f t="shared" si="305"/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3">
        <v>0</v>
      </c>
      <c r="P809" s="33">
        <v>0</v>
      </c>
      <c r="Q809" s="57"/>
      <c r="R809" s="57"/>
      <c r="U809" s="52"/>
    </row>
    <row r="810" spans="1:21" ht="15">
      <c r="A810" s="54"/>
      <c r="B810" s="56"/>
      <c r="C810" s="50"/>
      <c r="D810" s="19" t="s">
        <v>37</v>
      </c>
      <c r="E810" s="33">
        <f t="shared" si="304"/>
        <v>0</v>
      </c>
      <c r="F810" s="33">
        <f t="shared" si="305"/>
        <v>0</v>
      </c>
      <c r="G810" s="33">
        <v>0</v>
      </c>
      <c r="H810" s="33">
        <v>0</v>
      </c>
      <c r="I810" s="33">
        <v>0</v>
      </c>
      <c r="J810" s="33">
        <v>0</v>
      </c>
      <c r="K810" s="33">
        <v>0</v>
      </c>
      <c r="L810" s="33">
        <v>0</v>
      </c>
      <c r="M810" s="33">
        <v>0</v>
      </c>
      <c r="N810" s="33">
        <v>0</v>
      </c>
      <c r="O810" s="33">
        <v>0</v>
      </c>
      <c r="P810" s="33">
        <v>0</v>
      </c>
      <c r="Q810" s="57"/>
      <c r="R810" s="57"/>
      <c r="U810" s="52"/>
    </row>
    <row r="811" spans="1:18" ht="15">
      <c r="A811" s="54"/>
      <c r="B811" s="56"/>
      <c r="C811" s="50"/>
      <c r="D811" s="19" t="s">
        <v>38</v>
      </c>
      <c r="E811" s="33">
        <f t="shared" si="304"/>
        <v>0</v>
      </c>
      <c r="F811" s="33">
        <f t="shared" si="305"/>
        <v>0</v>
      </c>
      <c r="G811" s="33">
        <v>0</v>
      </c>
      <c r="H811" s="33">
        <v>0</v>
      </c>
      <c r="I811" s="33">
        <v>0</v>
      </c>
      <c r="J811" s="33">
        <v>0</v>
      </c>
      <c r="K811" s="33">
        <v>0</v>
      </c>
      <c r="L811" s="33">
        <v>0</v>
      </c>
      <c r="M811" s="33">
        <v>0</v>
      </c>
      <c r="N811" s="33">
        <v>0</v>
      </c>
      <c r="O811" s="33">
        <v>0</v>
      </c>
      <c r="P811" s="33">
        <v>0</v>
      </c>
      <c r="Q811" s="57"/>
      <c r="R811" s="57"/>
    </row>
    <row r="812" spans="1:18" ht="15">
      <c r="A812" s="54"/>
      <c r="B812" s="56"/>
      <c r="C812" s="50"/>
      <c r="D812" s="19" t="s">
        <v>39</v>
      </c>
      <c r="E812" s="33">
        <f t="shared" si="304"/>
        <v>0</v>
      </c>
      <c r="F812" s="33">
        <f t="shared" si="305"/>
        <v>0</v>
      </c>
      <c r="G812" s="33">
        <v>0</v>
      </c>
      <c r="H812" s="33">
        <v>0</v>
      </c>
      <c r="I812" s="33">
        <v>0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0</v>
      </c>
      <c r="P812" s="33">
        <v>0</v>
      </c>
      <c r="Q812" s="57"/>
      <c r="R812" s="57"/>
    </row>
    <row r="813" spans="1:18" ht="15">
      <c r="A813" s="55"/>
      <c r="B813" s="56"/>
      <c r="C813" s="50"/>
      <c r="D813" s="19" t="s">
        <v>40</v>
      </c>
      <c r="E813" s="33">
        <f t="shared" si="304"/>
        <v>0</v>
      </c>
      <c r="F813" s="33">
        <f t="shared" si="305"/>
        <v>0</v>
      </c>
      <c r="G813" s="33">
        <v>0</v>
      </c>
      <c r="H813" s="33">
        <v>0</v>
      </c>
      <c r="I813" s="33">
        <v>0</v>
      </c>
      <c r="J813" s="33">
        <v>0</v>
      </c>
      <c r="K813" s="33">
        <v>0</v>
      </c>
      <c r="L813" s="33">
        <v>0</v>
      </c>
      <c r="M813" s="33">
        <v>0</v>
      </c>
      <c r="N813" s="33">
        <v>0</v>
      </c>
      <c r="O813" s="33">
        <v>0</v>
      </c>
      <c r="P813" s="33">
        <v>0</v>
      </c>
      <c r="Q813" s="57"/>
      <c r="R813" s="57"/>
    </row>
    <row r="814" spans="1:21" s="29" customFormat="1" ht="15" customHeight="1">
      <c r="A814" s="53" t="s">
        <v>147</v>
      </c>
      <c r="B814" s="56" t="s">
        <v>165</v>
      </c>
      <c r="C814" s="50"/>
      <c r="D814" s="27" t="s">
        <v>13</v>
      </c>
      <c r="E814" s="31">
        <f aca="true" t="shared" si="306" ref="E814:P814">SUM(E816:E825)</f>
        <v>225077.7</v>
      </c>
      <c r="F814" s="31">
        <f t="shared" si="306"/>
        <v>0</v>
      </c>
      <c r="G814" s="31">
        <f t="shared" si="306"/>
        <v>225077.7</v>
      </c>
      <c r="H814" s="31">
        <f t="shared" si="306"/>
        <v>0</v>
      </c>
      <c r="I814" s="31">
        <f t="shared" si="306"/>
        <v>0</v>
      </c>
      <c r="J814" s="31">
        <f t="shared" si="306"/>
        <v>0</v>
      </c>
      <c r="K814" s="31">
        <f t="shared" si="306"/>
        <v>0</v>
      </c>
      <c r="L814" s="31">
        <f t="shared" si="306"/>
        <v>0</v>
      </c>
      <c r="M814" s="31">
        <f t="shared" si="306"/>
        <v>0</v>
      </c>
      <c r="N814" s="31">
        <f t="shared" si="306"/>
        <v>0</v>
      </c>
      <c r="O814" s="31">
        <f t="shared" si="306"/>
        <v>776</v>
      </c>
      <c r="P814" s="31">
        <f t="shared" si="306"/>
        <v>0</v>
      </c>
      <c r="Q814" s="57" t="s">
        <v>16</v>
      </c>
      <c r="R814" s="57"/>
      <c r="U814" s="51"/>
    </row>
    <row r="815" spans="1:21" s="29" customFormat="1" ht="15" customHeight="1">
      <c r="A815" s="54"/>
      <c r="B815" s="56"/>
      <c r="C815" s="50"/>
      <c r="D815" s="19" t="s">
        <v>177</v>
      </c>
      <c r="E815" s="33">
        <f aca="true" t="shared" si="307" ref="E815:F817">G815+I815+K815+M815</f>
        <v>0</v>
      </c>
      <c r="F815" s="33">
        <f t="shared" si="307"/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3">
        <v>0</v>
      </c>
      <c r="Q815" s="57"/>
      <c r="R815" s="57"/>
      <c r="U815" s="51"/>
    </row>
    <row r="816" spans="1:21" ht="15">
      <c r="A816" s="54"/>
      <c r="B816" s="56"/>
      <c r="C816" s="50"/>
      <c r="D816" s="19" t="s">
        <v>0</v>
      </c>
      <c r="E816" s="33">
        <f t="shared" si="307"/>
        <v>0</v>
      </c>
      <c r="F816" s="33">
        <f t="shared" si="307"/>
        <v>0</v>
      </c>
      <c r="G816" s="33">
        <v>0</v>
      </c>
      <c r="H816" s="33">
        <v>0</v>
      </c>
      <c r="I816" s="33">
        <v>0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3">
        <v>0</v>
      </c>
      <c r="P816" s="33">
        <v>0</v>
      </c>
      <c r="Q816" s="57"/>
      <c r="R816" s="57"/>
      <c r="U816" s="52"/>
    </row>
    <row r="817" spans="1:21" ht="15">
      <c r="A817" s="54"/>
      <c r="B817" s="56"/>
      <c r="C817" s="50"/>
      <c r="D817" s="19" t="s">
        <v>1</v>
      </c>
      <c r="E817" s="33">
        <f t="shared" si="307"/>
        <v>0</v>
      </c>
      <c r="F817" s="33">
        <f t="shared" si="307"/>
        <v>0</v>
      </c>
      <c r="G817" s="33">
        <v>0</v>
      </c>
      <c r="H817" s="33">
        <v>0</v>
      </c>
      <c r="I817" s="33">
        <v>0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0</v>
      </c>
      <c r="P817" s="33">
        <v>0</v>
      </c>
      <c r="Q817" s="57"/>
      <c r="R817" s="57"/>
      <c r="U817" s="52"/>
    </row>
    <row r="818" spans="1:21" ht="15">
      <c r="A818" s="54"/>
      <c r="B818" s="56"/>
      <c r="C818" s="50"/>
      <c r="D818" s="19" t="s">
        <v>31</v>
      </c>
      <c r="E818" s="33">
        <f aca="true" t="shared" si="308" ref="E818:E825">G818+I818+K818+M818</f>
        <v>0</v>
      </c>
      <c r="F818" s="33">
        <f aca="true" t="shared" si="309" ref="F818:F825">H818+J818+L818+N818</f>
        <v>0</v>
      </c>
      <c r="G818" s="33">
        <v>0</v>
      </c>
      <c r="H818" s="33">
        <v>0</v>
      </c>
      <c r="I818" s="33">
        <v>0</v>
      </c>
      <c r="J818" s="33">
        <v>0</v>
      </c>
      <c r="K818" s="33">
        <v>0</v>
      </c>
      <c r="L818" s="33">
        <v>0</v>
      </c>
      <c r="M818" s="33">
        <v>0</v>
      </c>
      <c r="N818" s="33">
        <v>0</v>
      </c>
      <c r="O818" s="33">
        <v>0</v>
      </c>
      <c r="P818" s="33">
        <v>0</v>
      </c>
      <c r="Q818" s="57"/>
      <c r="R818" s="57"/>
      <c r="U818" s="52"/>
    </row>
    <row r="819" spans="1:21" ht="15">
      <c r="A819" s="54"/>
      <c r="B819" s="56"/>
      <c r="C819" s="50"/>
      <c r="D819" s="19" t="s">
        <v>32</v>
      </c>
      <c r="E819" s="33">
        <f t="shared" si="308"/>
        <v>0</v>
      </c>
      <c r="F819" s="33">
        <f t="shared" si="309"/>
        <v>0</v>
      </c>
      <c r="G819" s="33">
        <v>0</v>
      </c>
      <c r="H819" s="33">
        <v>0</v>
      </c>
      <c r="I819" s="33">
        <v>0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3">
        <v>0</v>
      </c>
      <c r="P819" s="33">
        <v>0</v>
      </c>
      <c r="Q819" s="57"/>
      <c r="R819" s="57"/>
      <c r="U819" s="52"/>
    </row>
    <row r="820" spans="1:21" ht="15">
      <c r="A820" s="54"/>
      <c r="B820" s="56"/>
      <c r="C820" s="50"/>
      <c r="D820" s="19" t="s">
        <v>33</v>
      </c>
      <c r="E820" s="33">
        <f t="shared" si="308"/>
        <v>0</v>
      </c>
      <c r="F820" s="33">
        <f t="shared" si="309"/>
        <v>0</v>
      </c>
      <c r="G820" s="33">
        <v>0</v>
      </c>
      <c r="H820" s="33">
        <v>0</v>
      </c>
      <c r="I820" s="33">
        <v>0</v>
      </c>
      <c r="J820" s="33">
        <v>0</v>
      </c>
      <c r="K820" s="33">
        <v>0</v>
      </c>
      <c r="L820" s="33">
        <v>0</v>
      </c>
      <c r="M820" s="33">
        <v>0</v>
      </c>
      <c r="N820" s="33">
        <v>0</v>
      </c>
      <c r="O820" s="33">
        <v>0</v>
      </c>
      <c r="P820" s="33">
        <v>0</v>
      </c>
      <c r="Q820" s="57"/>
      <c r="R820" s="57"/>
      <c r="U820" s="52"/>
    </row>
    <row r="821" spans="1:21" ht="15">
      <c r="A821" s="54"/>
      <c r="B821" s="56"/>
      <c r="C821" s="50"/>
      <c r="D821" s="19" t="s">
        <v>36</v>
      </c>
      <c r="E821" s="33">
        <f t="shared" si="308"/>
        <v>225077.7</v>
      </c>
      <c r="F821" s="33">
        <f t="shared" si="309"/>
        <v>0</v>
      </c>
      <c r="G821" s="33">
        <v>225077.7</v>
      </c>
      <c r="H821" s="33">
        <v>0</v>
      </c>
      <c r="I821" s="33">
        <v>0</v>
      </c>
      <c r="J821" s="33">
        <v>0</v>
      </c>
      <c r="K821" s="33">
        <v>0</v>
      </c>
      <c r="L821" s="33">
        <v>0</v>
      </c>
      <c r="M821" s="33">
        <v>0</v>
      </c>
      <c r="N821" s="33">
        <v>0</v>
      </c>
      <c r="O821" s="33">
        <v>776</v>
      </c>
      <c r="P821" s="33">
        <v>0</v>
      </c>
      <c r="Q821" s="57"/>
      <c r="R821" s="57"/>
      <c r="U821" s="52"/>
    </row>
    <row r="822" spans="1:21" ht="15">
      <c r="A822" s="54"/>
      <c r="B822" s="56"/>
      <c r="C822" s="50"/>
      <c r="D822" s="19" t="s">
        <v>37</v>
      </c>
      <c r="E822" s="33">
        <f t="shared" si="308"/>
        <v>0</v>
      </c>
      <c r="F822" s="33">
        <f t="shared" si="309"/>
        <v>0</v>
      </c>
      <c r="G822" s="33">
        <v>0</v>
      </c>
      <c r="H822" s="33">
        <v>0</v>
      </c>
      <c r="I822" s="33">
        <v>0</v>
      </c>
      <c r="J822" s="33">
        <v>0</v>
      </c>
      <c r="K822" s="33">
        <v>0</v>
      </c>
      <c r="L822" s="33">
        <v>0</v>
      </c>
      <c r="M822" s="33">
        <v>0</v>
      </c>
      <c r="N822" s="33">
        <v>0</v>
      </c>
      <c r="O822" s="33">
        <v>0</v>
      </c>
      <c r="P822" s="33">
        <v>0</v>
      </c>
      <c r="Q822" s="57"/>
      <c r="R822" s="57"/>
      <c r="U822" s="52"/>
    </row>
    <row r="823" spans="1:18" ht="15">
      <c r="A823" s="54"/>
      <c r="B823" s="56"/>
      <c r="C823" s="50"/>
      <c r="D823" s="19" t="s">
        <v>38</v>
      </c>
      <c r="E823" s="33">
        <f t="shared" si="308"/>
        <v>0</v>
      </c>
      <c r="F823" s="33">
        <f t="shared" si="309"/>
        <v>0</v>
      </c>
      <c r="G823" s="33">
        <v>0</v>
      </c>
      <c r="H823" s="33">
        <v>0</v>
      </c>
      <c r="I823" s="33">
        <v>0</v>
      </c>
      <c r="J823" s="33">
        <v>0</v>
      </c>
      <c r="K823" s="33">
        <v>0</v>
      </c>
      <c r="L823" s="33">
        <v>0</v>
      </c>
      <c r="M823" s="33">
        <v>0</v>
      </c>
      <c r="N823" s="33">
        <v>0</v>
      </c>
      <c r="O823" s="33">
        <v>0</v>
      </c>
      <c r="P823" s="33">
        <v>0</v>
      </c>
      <c r="Q823" s="57"/>
      <c r="R823" s="57"/>
    </row>
    <row r="824" spans="1:18" ht="15">
      <c r="A824" s="54"/>
      <c r="B824" s="56"/>
      <c r="C824" s="50"/>
      <c r="D824" s="19" t="s">
        <v>39</v>
      </c>
      <c r="E824" s="33">
        <f t="shared" si="308"/>
        <v>0</v>
      </c>
      <c r="F824" s="33">
        <f t="shared" si="309"/>
        <v>0</v>
      </c>
      <c r="G824" s="33">
        <v>0</v>
      </c>
      <c r="H824" s="33">
        <v>0</v>
      </c>
      <c r="I824" s="33">
        <v>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0</v>
      </c>
      <c r="P824" s="33">
        <v>0</v>
      </c>
      <c r="Q824" s="57"/>
      <c r="R824" s="57"/>
    </row>
    <row r="825" spans="1:18" ht="15">
      <c r="A825" s="55"/>
      <c r="B825" s="56"/>
      <c r="C825" s="50"/>
      <c r="D825" s="19" t="s">
        <v>40</v>
      </c>
      <c r="E825" s="33">
        <f t="shared" si="308"/>
        <v>0</v>
      </c>
      <c r="F825" s="33">
        <f t="shared" si="309"/>
        <v>0</v>
      </c>
      <c r="G825" s="33">
        <v>0</v>
      </c>
      <c r="H825" s="33">
        <v>0</v>
      </c>
      <c r="I825" s="33">
        <v>0</v>
      </c>
      <c r="J825" s="33">
        <v>0</v>
      </c>
      <c r="K825" s="33">
        <v>0</v>
      </c>
      <c r="L825" s="33">
        <v>0</v>
      </c>
      <c r="M825" s="33">
        <v>0</v>
      </c>
      <c r="N825" s="33">
        <v>0</v>
      </c>
      <c r="O825" s="33">
        <v>0</v>
      </c>
      <c r="P825" s="33">
        <v>0</v>
      </c>
      <c r="Q825" s="57"/>
      <c r="R825" s="57"/>
    </row>
    <row r="826" spans="1:21" s="29" customFormat="1" ht="15" customHeight="1">
      <c r="A826" s="53" t="s">
        <v>148</v>
      </c>
      <c r="B826" s="56" t="s">
        <v>166</v>
      </c>
      <c r="C826" s="50"/>
      <c r="D826" s="27" t="s">
        <v>13</v>
      </c>
      <c r="E826" s="31">
        <f aca="true" t="shared" si="310" ref="E826:P826">SUM(E828:E837)</f>
        <v>45939.3</v>
      </c>
      <c r="F826" s="31">
        <f t="shared" si="310"/>
        <v>0</v>
      </c>
      <c r="G826" s="31">
        <f t="shared" si="310"/>
        <v>45939.3</v>
      </c>
      <c r="H826" s="31">
        <f t="shared" si="310"/>
        <v>0</v>
      </c>
      <c r="I826" s="31">
        <f t="shared" si="310"/>
        <v>0</v>
      </c>
      <c r="J826" s="31">
        <f t="shared" si="310"/>
        <v>0</v>
      </c>
      <c r="K826" s="31">
        <f t="shared" si="310"/>
        <v>0</v>
      </c>
      <c r="L826" s="31">
        <f t="shared" si="310"/>
        <v>0</v>
      </c>
      <c r="M826" s="31">
        <f t="shared" si="310"/>
        <v>0</v>
      </c>
      <c r="N826" s="31">
        <f t="shared" si="310"/>
        <v>0</v>
      </c>
      <c r="O826" s="31">
        <f t="shared" si="310"/>
        <v>219</v>
      </c>
      <c r="P826" s="31">
        <f t="shared" si="310"/>
        <v>0</v>
      </c>
      <c r="Q826" s="57" t="s">
        <v>16</v>
      </c>
      <c r="R826" s="57"/>
      <c r="U826" s="51"/>
    </row>
    <row r="827" spans="1:21" s="29" customFormat="1" ht="15" customHeight="1">
      <c r="A827" s="54"/>
      <c r="B827" s="56"/>
      <c r="C827" s="50"/>
      <c r="D827" s="19" t="s">
        <v>177</v>
      </c>
      <c r="E827" s="33">
        <f aca="true" t="shared" si="311" ref="E827:F829">G827+I827+K827+M827</f>
        <v>0</v>
      </c>
      <c r="F827" s="33">
        <f t="shared" si="311"/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3">
        <v>0</v>
      </c>
      <c r="P827" s="33">
        <v>0</v>
      </c>
      <c r="Q827" s="57"/>
      <c r="R827" s="57"/>
      <c r="U827" s="51"/>
    </row>
    <row r="828" spans="1:21" ht="15">
      <c r="A828" s="54"/>
      <c r="B828" s="56"/>
      <c r="C828" s="50"/>
      <c r="D828" s="19" t="s">
        <v>0</v>
      </c>
      <c r="E828" s="33">
        <f t="shared" si="311"/>
        <v>0</v>
      </c>
      <c r="F828" s="33">
        <f t="shared" si="311"/>
        <v>0</v>
      </c>
      <c r="G828" s="33">
        <v>0</v>
      </c>
      <c r="H828" s="33">
        <v>0</v>
      </c>
      <c r="I828" s="33">
        <v>0</v>
      </c>
      <c r="J828" s="33">
        <v>0</v>
      </c>
      <c r="K828" s="33">
        <v>0</v>
      </c>
      <c r="L828" s="33">
        <v>0</v>
      </c>
      <c r="M828" s="33">
        <v>0</v>
      </c>
      <c r="N828" s="33">
        <v>0</v>
      </c>
      <c r="O828" s="33">
        <v>0</v>
      </c>
      <c r="P828" s="33">
        <v>0</v>
      </c>
      <c r="Q828" s="57"/>
      <c r="R828" s="57"/>
      <c r="U828" s="52"/>
    </row>
    <row r="829" spans="1:21" ht="15">
      <c r="A829" s="54"/>
      <c r="B829" s="56"/>
      <c r="C829" s="50"/>
      <c r="D829" s="19" t="s">
        <v>1</v>
      </c>
      <c r="E829" s="33">
        <f t="shared" si="311"/>
        <v>0</v>
      </c>
      <c r="F829" s="33">
        <f t="shared" si="311"/>
        <v>0</v>
      </c>
      <c r="G829" s="33">
        <v>0</v>
      </c>
      <c r="H829" s="33">
        <v>0</v>
      </c>
      <c r="I829" s="33">
        <v>0</v>
      </c>
      <c r="J829" s="33">
        <v>0</v>
      </c>
      <c r="K829" s="33">
        <v>0</v>
      </c>
      <c r="L829" s="33">
        <v>0</v>
      </c>
      <c r="M829" s="33">
        <v>0</v>
      </c>
      <c r="N829" s="33">
        <v>0</v>
      </c>
      <c r="O829" s="33">
        <v>0</v>
      </c>
      <c r="P829" s="33">
        <v>0</v>
      </c>
      <c r="Q829" s="57"/>
      <c r="R829" s="57"/>
      <c r="U829" s="52"/>
    </row>
    <row r="830" spans="1:21" ht="15">
      <c r="A830" s="54"/>
      <c r="B830" s="56"/>
      <c r="C830" s="50"/>
      <c r="D830" s="19" t="s">
        <v>31</v>
      </c>
      <c r="E830" s="33">
        <f aca="true" t="shared" si="312" ref="E830:E837">G830+I830+K830+M830</f>
        <v>0</v>
      </c>
      <c r="F830" s="33">
        <f aca="true" t="shared" si="313" ref="F830:F837">H830+J830+L830+N830</f>
        <v>0</v>
      </c>
      <c r="G830" s="33">
        <v>0</v>
      </c>
      <c r="H830" s="33">
        <v>0</v>
      </c>
      <c r="I830" s="33">
        <v>0</v>
      </c>
      <c r="J830" s="33">
        <v>0</v>
      </c>
      <c r="K830" s="33">
        <v>0</v>
      </c>
      <c r="L830" s="33">
        <v>0</v>
      </c>
      <c r="M830" s="33">
        <v>0</v>
      </c>
      <c r="N830" s="33">
        <v>0</v>
      </c>
      <c r="O830" s="33">
        <v>0</v>
      </c>
      <c r="P830" s="33">
        <v>0</v>
      </c>
      <c r="Q830" s="57"/>
      <c r="R830" s="57"/>
      <c r="U830" s="52"/>
    </row>
    <row r="831" spans="1:21" ht="15">
      <c r="A831" s="54"/>
      <c r="B831" s="56"/>
      <c r="C831" s="50"/>
      <c r="D831" s="19" t="s">
        <v>32</v>
      </c>
      <c r="E831" s="33">
        <f t="shared" si="312"/>
        <v>0</v>
      </c>
      <c r="F831" s="33">
        <f t="shared" si="313"/>
        <v>0</v>
      </c>
      <c r="G831" s="33">
        <v>0</v>
      </c>
      <c r="H831" s="33">
        <v>0</v>
      </c>
      <c r="I831" s="33">
        <v>0</v>
      </c>
      <c r="J831" s="33">
        <v>0</v>
      </c>
      <c r="K831" s="33">
        <v>0</v>
      </c>
      <c r="L831" s="33">
        <v>0</v>
      </c>
      <c r="M831" s="33">
        <v>0</v>
      </c>
      <c r="N831" s="33">
        <v>0</v>
      </c>
      <c r="O831" s="33">
        <v>0</v>
      </c>
      <c r="P831" s="33">
        <v>0</v>
      </c>
      <c r="Q831" s="57"/>
      <c r="R831" s="57"/>
      <c r="U831" s="52"/>
    </row>
    <row r="832" spans="1:21" ht="15">
      <c r="A832" s="54"/>
      <c r="B832" s="56"/>
      <c r="C832" s="50"/>
      <c r="D832" s="19" t="s">
        <v>33</v>
      </c>
      <c r="E832" s="33">
        <f t="shared" si="312"/>
        <v>0</v>
      </c>
      <c r="F832" s="33">
        <f t="shared" si="313"/>
        <v>0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3">
        <v>0</v>
      </c>
      <c r="P832" s="33">
        <v>0</v>
      </c>
      <c r="Q832" s="57"/>
      <c r="R832" s="57"/>
      <c r="U832" s="52"/>
    </row>
    <row r="833" spans="1:21" ht="15">
      <c r="A833" s="54"/>
      <c r="B833" s="56"/>
      <c r="C833" s="50"/>
      <c r="D833" s="19" t="s">
        <v>36</v>
      </c>
      <c r="E833" s="33">
        <f t="shared" si="312"/>
        <v>45939.3</v>
      </c>
      <c r="F833" s="33">
        <f t="shared" si="313"/>
        <v>0</v>
      </c>
      <c r="G833" s="33">
        <v>45939.3</v>
      </c>
      <c r="H833" s="33">
        <v>0</v>
      </c>
      <c r="I833" s="33">
        <v>0</v>
      </c>
      <c r="J833" s="33">
        <v>0</v>
      </c>
      <c r="K833" s="33">
        <v>0</v>
      </c>
      <c r="L833" s="33">
        <v>0</v>
      </c>
      <c r="M833" s="33">
        <v>0</v>
      </c>
      <c r="N833" s="33">
        <v>0</v>
      </c>
      <c r="O833" s="33">
        <v>219</v>
      </c>
      <c r="P833" s="33">
        <v>0</v>
      </c>
      <c r="Q833" s="57"/>
      <c r="R833" s="57"/>
      <c r="U833" s="52"/>
    </row>
    <row r="834" spans="1:21" ht="15">
      <c r="A834" s="54"/>
      <c r="B834" s="56"/>
      <c r="C834" s="50"/>
      <c r="D834" s="19" t="s">
        <v>37</v>
      </c>
      <c r="E834" s="33">
        <f t="shared" si="312"/>
        <v>0</v>
      </c>
      <c r="F834" s="33">
        <f t="shared" si="313"/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57"/>
      <c r="R834" s="57"/>
      <c r="U834" s="52"/>
    </row>
    <row r="835" spans="1:18" ht="15">
      <c r="A835" s="54"/>
      <c r="B835" s="56"/>
      <c r="C835" s="50"/>
      <c r="D835" s="19" t="s">
        <v>38</v>
      </c>
      <c r="E835" s="33">
        <f t="shared" si="312"/>
        <v>0</v>
      </c>
      <c r="F835" s="33">
        <f t="shared" si="313"/>
        <v>0</v>
      </c>
      <c r="G835" s="33">
        <v>0</v>
      </c>
      <c r="H835" s="33">
        <v>0</v>
      </c>
      <c r="I835" s="33">
        <v>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57"/>
      <c r="R835" s="57"/>
    </row>
    <row r="836" spans="1:18" ht="15">
      <c r="A836" s="54"/>
      <c r="B836" s="56"/>
      <c r="C836" s="50"/>
      <c r="D836" s="19" t="s">
        <v>39</v>
      </c>
      <c r="E836" s="33">
        <f t="shared" si="312"/>
        <v>0</v>
      </c>
      <c r="F836" s="33">
        <f t="shared" si="313"/>
        <v>0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0</v>
      </c>
      <c r="P836" s="33">
        <v>0</v>
      </c>
      <c r="Q836" s="57"/>
      <c r="R836" s="57"/>
    </row>
    <row r="837" spans="1:18" ht="15">
      <c r="A837" s="55"/>
      <c r="B837" s="56"/>
      <c r="C837" s="50"/>
      <c r="D837" s="19" t="s">
        <v>40</v>
      </c>
      <c r="E837" s="33">
        <f t="shared" si="312"/>
        <v>0</v>
      </c>
      <c r="F837" s="33">
        <f t="shared" si="313"/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57"/>
      <c r="R837" s="57"/>
    </row>
    <row r="838" spans="1:21" s="29" customFormat="1" ht="15" customHeight="1">
      <c r="A838" s="53" t="s">
        <v>149</v>
      </c>
      <c r="B838" s="56" t="s">
        <v>167</v>
      </c>
      <c r="C838" s="50"/>
      <c r="D838" s="27" t="s">
        <v>13</v>
      </c>
      <c r="E838" s="31">
        <f aca="true" t="shared" si="314" ref="E838:P838">SUM(E840:E849)</f>
        <v>74891.2</v>
      </c>
      <c r="F838" s="31">
        <f t="shared" si="314"/>
        <v>0</v>
      </c>
      <c r="G838" s="31">
        <f t="shared" si="314"/>
        <v>74891.2</v>
      </c>
      <c r="H838" s="31">
        <f t="shared" si="314"/>
        <v>0</v>
      </c>
      <c r="I838" s="31">
        <f t="shared" si="314"/>
        <v>0</v>
      </c>
      <c r="J838" s="31">
        <f t="shared" si="314"/>
        <v>0</v>
      </c>
      <c r="K838" s="31">
        <f t="shared" si="314"/>
        <v>0</v>
      </c>
      <c r="L838" s="31">
        <f t="shared" si="314"/>
        <v>0</v>
      </c>
      <c r="M838" s="31">
        <f t="shared" si="314"/>
        <v>0</v>
      </c>
      <c r="N838" s="31">
        <f t="shared" si="314"/>
        <v>0</v>
      </c>
      <c r="O838" s="31">
        <f t="shared" si="314"/>
        <v>130</v>
      </c>
      <c r="P838" s="31">
        <f t="shared" si="314"/>
        <v>0</v>
      </c>
      <c r="Q838" s="57" t="s">
        <v>16</v>
      </c>
      <c r="R838" s="57"/>
      <c r="U838" s="51"/>
    </row>
    <row r="839" spans="1:21" s="29" customFormat="1" ht="15" customHeight="1">
      <c r="A839" s="54"/>
      <c r="B839" s="56"/>
      <c r="C839" s="50"/>
      <c r="D839" s="19" t="s">
        <v>177</v>
      </c>
      <c r="E839" s="33">
        <f aca="true" t="shared" si="315" ref="E839:F841">G839+I839+K839+M839</f>
        <v>0</v>
      </c>
      <c r="F839" s="33">
        <f t="shared" si="315"/>
        <v>0</v>
      </c>
      <c r="G839" s="33">
        <v>0</v>
      </c>
      <c r="H839" s="33">
        <v>0</v>
      </c>
      <c r="I839" s="33">
        <v>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57"/>
      <c r="R839" s="57"/>
      <c r="U839" s="51"/>
    </row>
    <row r="840" spans="1:21" ht="15">
      <c r="A840" s="54"/>
      <c r="B840" s="56"/>
      <c r="C840" s="50"/>
      <c r="D840" s="19" t="s">
        <v>0</v>
      </c>
      <c r="E840" s="33">
        <f t="shared" si="315"/>
        <v>0</v>
      </c>
      <c r="F840" s="33">
        <f t="shared" si="315"/>
        <v>0</v>
      </c>
      <c r="G840" s="33">
        <v>0</v>
      </c>
      <c r="H840" s="33">
        <v>0</v>
      </c>
      <c r="I840" s="33">
        <v>0</v>
      </c>
      <c r="J840" s="33">
        <v>0</v>
      </c>
      <c r="K840" s="33">
        <v>0</v>
      </c>
      <c r="L840" s="33">
        <v>0</v>
      </c>
      <c r="M840" s="33">
        <v>0</v>
      </c>
      <c r="N840" s="33">
        <v>0</v>
      </c>
      <c r="O840" s="33">
        <v>0</v>
      </c>
      <c r="P840" s="33">
        <v>0</v>
      </c>
      <c r="Q840" s="57"/>
      <c r="R840" s="57"/>
      <c r="U840" s="52"/>
    </row>
    <row r="841" spans="1:21" ht="15">
      <c r="A841" s="54"/>
      <c r="B841" s="56"/>
      <c r="C841" s="50"/>
      <c r="D841" s="19" t="s">
        <v>1</v>
      </c>
      <c r="E841" s="33">
        <f t="shared" si="315"/>
        <v>0</v>
      </c>
      <c r="F841" s="33">
        <f t="shared" si="315"/>
        <v>0</v>
      </c>
      <c r="G841" s="33">
        <v>0</v>
      </c>
      <c r="H841" s="33">
        <v>0</v>
      </c>
      <c r="I841" s="33">
        <v>0</v>
      </c>
      <c r="J841" s="33">
        <v>0</v>
      </c>
      <c r="K841" s="33">
        <v>0</v>
      </c>
      <c r="L841" s="33">
        <v>0</v>
      </c>
      <c r="M841" s="33">
        <v>0</v>
      </c>
      <c r="N841" s="33">
        <v>0</v>
      </c>
      <c r="O841" s="33">
        <v>0</v>
      </c>
      <c r="P841" s="33">
        <v>0</v>
      </c>
      <c r="Q841" s="57"/>
      <c r="R841" s="57"/>
      <c r="U841" s="52"/>
    </row>
    <row r="842" spans="1:21" ht="15">
      <c r="A842" s="54"/>
      <c r="B842" s="56"/>
      <c r="C842" s="50"/>
      <c r="D842" s="19" t="s">
        <v>31</v>
      </c>
      <c r="E842" s="33">
        <f aca="true" t="shared" si="316" ref="E842:E849">G842+I842+K842+M842</f>
        <v>0</v>
      </c>
      <c r="F842" s="33">
        <f aca="true" t="shared" si="317" ref="F842:F849">H842+J842+L842+N842</f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  <c r="L842" s="33">
        <v>0</v>
      </c>
      <c r="M842" s="33">
        <v>0</v>
      </c>
      <c r="N842" s="33">
        <v>0</v>
      </c>
      <c r="O842" s="33">
        <v>0</v>
      </c>
      <c r="P842" s="33">
        <v>0</v>
      </c>
      <c r="Q842" s="57"/>
      <c r="R842" s="57"/>
      <c r="U842" s="52"/>
    </row>
    <row r="843" spans="1:21" ht="15">
      <c r="A843" s="54"/>
      <c r="B843" s="56"/>
      <c r="C843" s="50"/>
      <c r="D843" s="19" t="s">
        <v>32</v>
      </c>
      <c r="E843" s="33">
        <f t="shared" si="316"/>
        <v>0</v>
      </c>
      <c r="F843" s="33">
        <f t="shared" si="317"/>
        <v>0</v>
      </c>
      <c r="G843" s="33">
        <v>0</v>
      </c>
      <c r="H843" s="33">
        <v>0</v>
      </c>
      <c r="I843" s="33">
        <v>0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57"/>
      <c r="R843" s="57"/>
      <c r="U843" s="52"/>
    </row>
    <row r="844" spans="1:21" ht="15">
      <c r="A844" s="54"/>
      <c r="B844" s="56"/>
      <c r="C844" s="50"/>
      <c r="D844" s="19" t="s">
        <v>33</v>
      </c>
      <c r="E844" s="33">
        <f t="shared" si="316"/>
        <v>0</v>
      </c>
      <c r="F844" s="33">
        <f t="shared" si="317"/>
        <v>0</v>
      </c>
      <c r="G844" s="33">
        <v>0</v>
      </c>
      <c r="H844" s="33">
        <v>0</v>
      </c>
      <c r="I844" s="33">
        <v>0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57"/>
      <c r="R844" s="57"/>
      <c r="U844" s="52"/>
    </row>
    <row r="845" spans="1:21" ht="15">
      <c r="A845" s="54"/>
      <c r="B845" s="56"/>
      <c r="C845" s="50"/>
      <c r="D845" s="19" t="s">
        <v>36</v>
      </c>
      <c r="E845" s="33">
        <f t="shared" si="316"/>
        <v>74891.2</v>
      </c>
      <c r="F845" s="33">
        <f t="shared" si="317"/>
        <v>0</v>
      </c>
      <c r="G845" s="33">
        <v>74891.2</v>
      </c>
      <c r="H845" s="33">
        <v>0</v>
      </c>
      <c r="I845" s="33">
        <v>0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3">
        <v>130</v>
      </c>
      <c r="P845" s="33">
        <v>0</v>
      </c>
      <c r="Q845" s="57"/>
      <c r="R845" s="57"/>
      <c r="U845" s="52"/>
    </row>
    <row r="846" spans="1:21" ht="15">
      <c r="A846" s="54"/>
      <c r="B846" s="56"/>
      <c r="C846" s="50"/>
      <c r="D846" s="19" t="s">
        <v>37</v>
      </c>
      <c r="E846" s="33">
        <f t="shared" si="316"/>
        <v>0</v>
      </c>
      <c r="F846" s="33">
        <f t="shared" si="317"/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  <c r="L846" s="33">
        <v>0</v>
      </c>
      <c r="M846" s="33">
        <v>0</v>
      </c>
      <c r="N846" s="33">
        <v>0</v>
      </c>
      <c r="O846" s="33">
        <v>0</v>
      </c>
      <c r="P846" s="33">
        <v>0</v>
      </c>
      <c r="Q846" s="57"/>
      <c r="R846" s="57"/>
      <c r="U846" s="52"/>
    </row>
    <row r="847" spans="1:18" ht="15">
      <c r="A847" s="54"/>
      <c r="B847" s="56"/>
      <c r="C847" s="50"/>
      <c r="D847" s="19" t="s">
        <v>38</v>
      </c>
      <c r="E847" s="33">
        <f t="shared" si="316"/>
        <v>0</v>
      </c>
      <c r="F847" s="33">
        <f t="shared" si="317"/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  <c r="L847" s="33">
        <v>0</v>
      </c>
      <c r="M847" s="33">
        <v>0</v>
      </c>
      <c r="N847" s="33">
        <v>0</v>
      </c>
      <c r="O847" s="33">
        <v>0</v>
      </c>
      <c r="P847" s="33">
        <v>0</v>
      </c>
      <c r="Q847" s="57"/>
      <c r="R847" s="57"/>
    </row>
    <row r="848" spans="1:18" ht="15">
      <c r="A848" s="54"/>
      <c r="B848" s="56"/>
      <c r="C848" s="50"/>
      <c r="D848" s="19" t="s">
        <v>39</v>
      </c>
      <c r="E848" s="33">
        <f t="shared" si="316"/>
        <v>0</v>
      </c>
      <c r="F848" s="33">
        <f t="shared" si="317"/>
        <v>0</v>
      </c>
      <c r="G848" s="33">
        <v>0</v>
      </c>
      <c r="H848" s="33">
        <v>0</v>
      </c>
      <c r="I848" s="33">
        <v>0</v>
      </c>
      <c r="J848" s="33">
        <v>0</v>
      </c>
      <c r="K848" s="33">
        <v>0</v>
      </c>
      <c r="L848" s="33">
        <v>0</v>
      </c>
      <c r="M848" s="33">
        <v>0</v>
      </c>
      <c r="N848" s="33">
        <v>0</v>
      </c>
      <c r="O848" s="33">
        <v>0</v>
      </c>
      <c r="P848" s="33">
        <v>0</v>
      </c>
      <c r="Q848" s="57"/>
      <c r="R848" s="57"/>
    </row>
    <row r="849" spans="1:18" ht="15">
      <c r="A849" s="55"/>
      <c r="B849" s="56"/>
      <c r="C849" s="50"/>
      <c r="D849" s="19" t="s">
        <v>40</v>
      </c>
      <c r="E849" s="33">
        <f t="shared" si="316"/>
        <v>0</v>
      </c>
      <c r="F849" s="33">
        <f t="shared" si="317"/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0</v>
      </c>
      <c r="L849" s="33">
        <v>0</v>
      </c>
      <c r="M849" s="33">
        <v>0</v>
      </c>
      <c r="N849" s="33">
        <v>0</v>
      </c>
      <c r="O849" s="33">
        <v>0</v>
      </c>
      <c r="P849" s="33">
        <v>0</v>
      </c>
      <c r="Q849" s="57"/>
      <c r="R849" s="57"/>
    </row>
    <row r="850" spans="1:21" s="29" customFormat="1" ht="15" customHeight="1">
      <c r="A850" s="53" t="s">
        <v>150</v>
      </c>
      <c r="B850" s="56" t="s">
        <v>169</v>
      </c>
      <c r="C850" s="50"/>
      <c r="D850" s="27" t="s">
        <v>13</v>
      </c>
      <c r="E850" s="31">
        <f aca="true" t="shared" si="318" ref="E850:P850">SUM(E852:E861)</f>
        <v>243816</v>
      </c>
      <c r="F850" s="31">
        <f t="shared" si="318"/>
        <v>0</v>
      </c>
      <c r="G850" s="31">
        <f t="shared" si="318"/>
        <v>243816</v>
      </c>
      <c r="H850" s="31">
        <f t="shared" si="318"/>
        <v>0</v>
      </c>
      <c r="I850" s="31">
        <f t="shared" si="318"/>
        <v>0</v>
      </c>
      <c r="J850" s="31">
        <f t="shared" si="318"/>
        <v>0</v>
      </c>
      <c r="K850" s="31">
        <f t="shared" si="318"/>
        <v>0</v>
      </c>
      <c r="L850" s="31">
        <f t="shared" si="318"/>
        <v>0</v>
      </c>
      <c r="M850" s="31">
        <f t="shared" si="318"/>
        <v>0</v>
      </c>
      <c r="N850" s="31">
        <f t="shared" si="318"/>
        <v>0</v>
      </c>
      <c r="O850" s="31">
        <f t="shared" si="318"/>
        <v>270</v>
      </c>
      <c r="P850" s="31">
        <f t="shared" si="318"/>
        <v>0</v>
      </c>
      <c r="Q850" s="57" t="s">
        <v>16</v>
      </c>
      <c r="R850" s="57"/>
      <c r="U850" s="51"/>
    </row>
    <row r="851" spans="1:21" s="29" customFormat="1" ht="15" customHeight="1">
      <c r="A851" s="54"/>
      <c r="B851" s="56"/>
      <c r="C851" s="50"/>
      <c r="D851" s="19" t="s">
        <v>177</v>
      </c>
      <c r="E851" s="33">
        <f aca="true" t="shared" si="319" ref="E851:F853">G851+I851+K851+M851</f>
        <v>0</v>
      </c>
      <c r="F851" s="33">
        <f t="shared" si="319"/>
        <v>0</v>
      </c>
      <c r="G851" s="33">
        <v>0</v>
      </c>
      <c r="H851" s="33">
        <v>0</v>
      </c>
      <c r="I851" s="33">
        <v>0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0</v>
      </c>
      <c r="P851" s="33">
        <v>0</v>
      </c>
      <c r="Q851" s="57"/>
      <c r="R851" s="57"/>
      <c r="U851" s="51"/>
    </row>
    <row r="852" spans="1:21" ht="15">
      <c r="A852" s="54"/>
      <c r="B852" s="56"/>
      <c r="C852" s="50"/>
      <c r="D852" s="19" t="s">
        <v>0</v>
      </c>
      <c r="E852" s="33">
        <f t="shared" si="319"/>
        <v>0</v>
      </c>
      <c r="F852" s="33">
        <f t="shared" si="319"/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  <c r="L852" s="33">
        <v>0</v>
      </c>
      <c r="M852" s="33">
        <v>0</v>
      </c>
      <c r="N852" s="33">
        <v>0</v>
      </c>
      <c r="O852" s="33">
        <v>0</v>
      </c>
      <c r="P852" s="33">
        <v>0</v>
      </c>
      <c r="Q852" s="57"/>
      <c r="R852" s="57"/>
      <c r="U852" s="52"/>
    </row>
    <row r="853" spans="1:21" ht="15">
      <c r="A853" s="54"/>
      <c r="B853" s="56"/>
      <c r="C853" s="50"/>
      <c r="D853" s="19" t="s">
        <v>1</v>
      </c>
      <c r="E853" s="33">
        <f t="shared" si="319"/>
        <v>0</v>
      </c>
      <c r="F853" s="33">
        <f t="shared" si="319"/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  <c r="L853" s="33">
        <v>0</v>
      </c>
      <c r="M853" s="33">
        <v>0</v>
      </c>
      <c r="N853" s="33">
        <v>0</v>
      </c>
      <c r="O853" s="33">
        <v>0</v>
      </c>
      <c r="P853" s="33">
        <v>0</v>
      </c>
      <c r="Q853" s="57"/>
      <c r="R853" s="57"/>
      <c r="U853" s="52"/>
    </row>
    <row r="854" spans="1:21" ht="15">
      <c r="A854" s="54"/>
      <c r="B854" s="56"/>
      <c r="C854" s="50"/>
      <c r="D854" s="19" t="s">
        <v>31</v>
      </c>
      <c r="E854" s="33">
        <f aca="true" t="shared" si="320" ref="E854:E861">G854+I854+K854+M854</f>
        <v>0</v>
      </c>
      <c r="F854" s="33">
        <f aca="true" t="shared" si="321" ref="F854:F861">H854+J854+L854+N854</f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  <c r="L854" s="33">
        <v>0</v>
      </c>
      <c r="M854" s="33">
        <v>0</v>
      </c>
      <c r="N854" s="33">
        <v>0</v>
      </c>
      <c r="O854" s="33">
        <v>0</v>
      </c>
      <c r="P854" s="33">
        <v>0</v>
      </c>
      <c r="Q854" s="57"/>
      <c r="R854" s="57"/>
      <c r="U854" s="52"/>
    </row>
    <row r="855" spans="1:21" ht="15">
      <c r="A855" s="54"/>
      <c r="B855" s="56"/>
      <c r="C855" s="50"/>
      <c r="D855" s="19" t="s">
        <v>32</v>
      </c>
      <c r="E855" s="33">
        <f t="shared" si="320"/>
        <v>0</v>
      </c>
      <c r="F855" s="33">
        <f t="shared" si="321"/>
        <v>0</v>
      </c>
      <c r="G855" s="33">
        <v>0</v>
      </c>
      <c r="H855" s="33">
        <v>0</v>
      </c>
      <c r="I855" s="33">
        <v>0</v>
      </c>
      <c r="J855" s="33">
        <v>0</v>
      </c>
      <c r="K855" s="33">
        <v>0</v>
      </c>
      <c r="L855" s="33">
        <v>0</v>
      </c>
      <c r="M855" s="33">
        <v>0</v>
      </c>
      <c r="N855" s="33">
        <v>0</v>
      </c>
      <c r="O855" s="33">
        <v>0</v>
      </c>
      <c r="P855" s="33">
        <v>0</v>
      </c>
      <c r="Q855" s="57"/>
      <c r="R855" s="57"/>
      <c r="U855" s="52"/>
    </row>
    <row r="856" spans="1:21" ht="15">
      <c r="A856" s="54"/>
      <c r="B856" s="56"/>
      <c r="C856" s="50"/>
      <c r="D856" s="19" t="s">
        <v>33</v>
      </c>
      <c r="E856" s="33">
        <f t="shared" si="320"/>
        <v>0</v>
      </c>
      <c r="F856" s="33">
        <f t="shared" si="321"/>
        <v>0</v>
      </c>
      <c r="G856" s="33">
        <v>0</v>
      </c>
      <c r="H856" s="33">
        <v>0</v>
      </c>
      <c r="I856" s="33">
        <v>0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0</v>
      </c>
      <c r="P856" s="33">
        <v>0</v>
      </c>
      <c r="Q856" s="57"/>
      <c r="R856" s="57"/>
      <c r="U856" s="52"/>
    </row>
    <row r="857" spans="1:21" ht="15">
      <c r="A857" s="54"/>
      <c r="B857" s="56"/>
      <c r="C857" s="50"/>
      <c r="D857" s="19" t="s">
        <v>36</v>
      </c>
      <c r="E857" s="33">
        <f t="shared" si="320"/>
        <v>0</v>
      </c>
      <c r="F857" s="33">
        <f t="shared" si="321"/>
        <v>0</v>
      </c>
      <c r="G857" s="33">
        <v>0</v>
      </c>
      <c r="H857" s="33">
        <v>0</v>
      </c>
      <c r="I857" s="33"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0</v>
      </c>
      <c r="P857" s="33">
        <v>0</v>
      </c>
      <c r="Q857" s="57"/>
      <c r="R857" s="57"/>
      <c r="U857" s="52"/>
    </row>
    <row r="858" spans="1:21" ht="15">
      <c r="A858" s="54"/>
      <c r="B858" s="56"/>
      <c r="C858" s="50"/>
      <c r="D858" s="19" t="s">
        <v>37</v>
      </c>
      <c r="E858" s="33">
        <f t="shared" si="320"/>
        <v>243816</v>
      </c>
      <c r="F858" s="33">
        <f t="shared" si="321"/>
        <v>0</v>
      </c>
      <c r="G858" s="33">
        <v>243816</v>
      </c>
      <c r="H858" s="33">
        <v>0</v>
      </c>
      <c r="I858" s="33">
        <v>0</v>
      </c>
      <c r="J858" s="33">
        <v>0</v>
      </c>
      <c r="K858" s="33">
        <v>0</v>
      </c>
      <c r="L858" s="33">
        <v>0</v>
      </c>
      <c r="M858" s="33">
        <v>0</v>
      </c>
      <c r="N858" s="33">
        <v>0</v>
      </c>
      <c r="O858" s="33">
        <v>270</v>
      </c>
      <c r="P858" s="33">
        <v>0</v>
      </c>
      <c r="Q858" s="57"/>
      <c r="R858" s="57"/>
      <c r="U858" s="52"/>
    </row>
    <row r="859" spans="1:18" ht="15">
      <c r="A859" s="54"/>
      <c r="B859" s="56"/>
      <c r="C859" s="50"/>
      <c r="D859" s="19" t="s">
        <v>38</v>
      </c>
      <c r="E859" s="33">
        <f t="shared" si="320"/>
        <v>0</v>
      </c>
      <c r="F859" s="33">
        <f t="shared" si="321"/>
        <v>0</v>
      </c>
      <c r="G859" s="33">
        <v>0</v>
      </c>
      <c r="H859" s="33">
        <v>0</v>
      </c>
      <c r="I859" s="33">
        <v>0</v>
      </c>
      <c r="J859" s="33">
        <v>0</v>
      </c>
      <c r="K859" s="33">
        <v>0</v>
      </c>
      <c r="L859" s="33">
        <v>0</v>
      </c>
      <c r="M859" s="33">
        <v>0</v>
      </c>
      <c r="N859" s="33">
        <v>0</v>
      </c>
      <c r="O859" s="33">
        <v>0</v>
      </c>
      <c r="P859" s="33">
        <v>0</v>
      </c>
      <c r="Q859" s="57"/>
      <c r="R859" s="57"/>
    </row>
    <row r="860" spans="1:18" ht="15">
      <c r="A860" s="54"/>
      <c r="B860" s="56"/>
      <c r="C860" s="50"/>
      <c r="D860" s="19" t="s">
        <v>39</v>
      </c>
      <c r="E860" s="33">
        <f t="shared" si="320"/>
        <v>0</v>
      </c>
      <c r="F860" s="33">
        <f t="shared" si="321"/>
        <v>0</v>
      </c>
      <c r="G860" s="33">
        <v>0</v>
      </c>
      <c r="H860" s="33">
        <v>0</v>
      </c>
      <c r="I860" s="33">
        <v>0</v>
      </c>
      <c r="J860" s="33">
        <v>0</v>
      </c>
      <c r="K860" s="33">
        <v>0</v>
      </c>
      <c r="L860" s="33">
        <v>0</v>
      </c>
      <c r="M860" s="33">
        <v>0</v>
      </c>
      <c r="N860" s="33">
        <v>0</v>
      </c>
      <c r="O860" s="33">
        <v>0</v>
      </c>
      <c r="P860" s="33">
        <v>0</v>
      </c>
      <c r="Q860" s="57"/>
      <c r="R860" s="57"/>
    </row>
    <row r="861" spans="1:18" ht="15">
      <c r="A861" s="55"/>
      <c r="B861" s="56"/>
      <c r="C861" s="50"/>
      <c r="D861" s="19" t="s">
        <v>40</v>
      </c>
      <c r="E861" s="33">
        <f t="shared" si="320"/>
        <v>0</v>
      </c>
      <c r="F861" s="33">
        <f t="shared" si="321"/>
        <v>0</v>
      </c>
      <c r="G861" s="33">
        <v>0</v>
      </c>
      <c r="H861" s="33">
        <v>0</v>
      </c>
      <c r="I861" s="33">
        <v>0</v>
      </c>
      <c r="J861" s="33">
        <v>0</v>
      </c>
      <c r="K861" s="33">
        <v>0</v>
      </c>
      <c r="L861" s="33">
        <v>0</v>
      </c>
      <c r="M861" s="33">
        <v>0</v>
      </c>
      <c r="N861" s="33">
        <v>0</v>
      </c>
      <c r="O861" s="33">
        <v>0</v>
      </c>
      <c r="P861" s="33">
        <v>0</v>
      </c>
      <c r="Q861" s="57"/>
      <c r="R861" s="57"/>
    </row>
    <row r="862" spans="1:21" s="29" customFormat="1" ht="15" customHeight="1">
      <c r="A862" s="53" t="s">
        <v>151</v>
      </c>
      <c r="B862" s="56" t="s">
        <v>168</v>
      </c>
      <c r="C862" s="50"/>
      <c r="D862" s="27" t="s">
        <v>13</v>
      </c>
      <c r="E862" s="31">
        <f aca="true" t="shared" si="322" ref="E862:P862">SUM(E864:E873)</f>
        <v>69332.2</v>
      </c>
      <c r="F862" s="31">
        <f t="shared" si="322"/>
        <v>0</v>
      </c>
      <c r="G862" s="31">
        <f t="shared" si="322"/>
        <v>69332.2</v>
      </c>
      <c r="H862" s="31">
        <f t="shared" si="322"/>
        <v>0</v>
      </c>
      <c r="I862" s="31">
        <f t="shared" si="322"/>
        <v>0</v>
      </c>
      <c r="J862" s="31">
        <f t="shared" si="322"/>
        <v>0</v>
      </c>
      <c r="K862" s="31">
        <f t="shared" si="322"/>
        <v>0</v>
      </c>
      <c r="L862" s="31">
        <f t="shared" si="322"/>
        <v>0</v>
      </c>
      <c r="M862" s="31">
        <f t="shared" si="322"/>
        <v>0</v>
      </c>
      <c r="N862" s="31">
        <f t="shared" si="322"/>
        <v>0</v>
      </c>
      <c r="O862" s="31">
        <f t="shared" si="322"/>
        <v>132</v>
      </c>
      <c r="P862" s="31">
        <f t="shared" si="322"/>
        <v>0</v>
      </c>
      <c r="Q862" s="57" t="s">
        <v>16</v>
      </c>
      <c r="R862" s="57"/>
      <c r="U862" s="51"/>
    </row>
    <row r="863" spans="1:21" s="29" customFormat="1" ht="15" customHeight="1">
      <c r="A863" s="54"/>
      <c r="B863" s="56"/>
      <c r="C863" s="50"/>
      <c r="D863" s="19" t="s">
        <v>177</v>
      </c>
      <c r="E863" s="33">
        <f aca="true" t="shared" si="323" ref="E863:F865">G863+I863+K863+M863</f>
        <v>0</v>
      </c>
      <c r="F863" s="33">
        <f t="shared" si="323"/>
        <v>0</v>
      </c>
      <c r="G863" s="33">
        <v>0</v>
      </c>
      <c r="H863" s="33">
        <v>0</v>
      </c>
      <c r="I863" s="33">
        <v>0</v>
      </c>
      <c r="J863" s="33">
        <v>0</v>
      </c>
      <c r="K863" s="33">
        <v>0</v>
      </c>
      <c r="L863" s="33">
        <v>0</v>
      </c>
      <c r="M863" s="33">
        <v>0</v>
      </c>
      <c r="N863" s="33">
        <v>0</v>
      </c>
      <c r="O863" s="33">
        <v>0</v>
      </c>
      <c r="P863" s="33">
        <v>0</v>
      </c>
      <c r="Q863" s="57"/>
      <c r="R863" s="57"/>
      <c r="U863" s="51"/>
    </row>
    <row r="864" spans="1:21" ht="15">
      <c r="A864" s="54"/>
      <c r="B864" s="56"/>
      <c r="C864" s="50"/>
      <c r="D864" s="19" t="s">
        <v>0</v>
      </c>
      <c r="E864" s="33">
        <f t="shared" si="323"/>
        <v>0</v>
      </c>
      <c r="F864" s="33">
        <f t="shared" si="323"/>
        <v>0</v>
      </c>
      <c r="G864" s="33">
        <v>0</v>
      </c>
      <c r="H864" s="33">
        <v>0</v>
      </c>
      <c r="I864" s="33">
        <v>0</v>
      </c>
      <c r="J864" s="33">
        <v>0</v>
      </c>
      <c r="K864" s="33">
        <v>0</v>
      </c>
      <c r="L864" s="33">
        <v>0</v>
      </c>
      <c r="M864" s="33">
        <v>0</v>
      </c>
      <c r="N864" s="33">
        <v>0</v>
      </c>
      <c r="O864" s="33">
        <v>0</v>
      </c>
      <c r="P864" s="33">
        <v>0</v>
      </c>
      <c r="Q864" s="57"/>
      <c r="R864" s="57"/>
      <c r="U864" s="52"/>
    </row>
    <row r="865" spans="1:21" ht="15">
      <c r="A865" s="54"/>
      <c r="B865" s="56"/>
      <c r="C865" s="50"/>
      <c r="D865" s="19" t="s">
        <v>1</v>
      </c>
      <c r="E865" s="33">
        <f t="shared" si="323"/>
        <v>0</v>
      </c>
      <c r="F865" s="33">
        <f t="shared" si="323"/>
        <v>0</v>
      </c>
      <c r="G865" s="33">
        <v>0</v>
      </c>
      <c r="H865" s="33">
        <v>0</v>
      </c>
      <c r="I865" s="33">
        <v>0</v>
      </c>
      <c r="J865" s="33">
        <v>0</v>
      </c>
      <c r="K865" s="33">
        <v>0</v>
      </c>
      <c r="L865" s="33">
        <v>0</v>
      </c>
      <c r="M865" s="33">
        <v>0</v>
      </c>
      <c r="N865" s="33">
        <v>0</v>
      </c>
      <c r="O865" s="33">
        <v>0</v>
      </c>
      <c r="P865" s="33">
        <v>0</v>
      </c>
      <c r="Q865" s="57"/>
      <c r="R865" s="57"/>
      <c r="U865" s="52"/>
    </row>
    <row r="866" spans="1:21" ht="15">
      <c r="A866" s="54"/>
      <c r="B866" s="56"/>
      <c r="C866" s="50"/>
      <c r="D866" s="19" t="s">
        <v>31</v>
      </c>
      <c r="E866" s="33">
        <f aca="true" t="shared" si="324" ref="E866:E873">G866+I866+K866+M866</f>
        <v>0</v>
      </c>
      <c r="F866" s="33">
        <f aca="true" t="shared" si="325" ref="F866:F873">H866+J866+L866+N866</f>
        <v>0</v>
      </c>
      <c r="G866" s="33">
        <v>0</v>
      </c>
      <c r="H866" s="33">
        <v>0</v>
      </c>
      <c r="I866" s="33">
        <v>0</v>
      </c>
      <c r="J866" s="33">
        <v>0</v>
      </c>
      <c r="K866" s="33">
        <v>0</v>
      </c>
      <c r="L866" s="33">
        <v>0</v>
      </c>
      <c r="M866" s="33">
        <v>0</v>
      </c>
      <c r="N866" s="33">
        <v>0</v>
      </c>
      <c r="O866" s="33">
        <v>0</v>
      </c>
      <c r="P866" s="33">
        <v>0</v>
      </c>
      <c r="Q866" s="57"/>
      <c r="R866" s="57"/>
      <c r="U866" s="52"/>
    </row>
    <row r="867" spans="1:21" ht="15">
      <c r="A867" s="54"/>
      <c r="B867" s="56"/>
      <c r="C867" s="50"/>
      <c r="D867" s="19" t="s">
        <v>32</v>
      </c>
      <c r="E867" s="33">
        <f t="shared" si="324"/>
        <v>0</v>
      </c>
      <c r="F867" s="33">
        <f t="shared" si="325"/>
        <v>0</v>
      </c>
      <c r="G867" s="33">
        <v>0</v>
      </c>
      <c r="H867" s="33">
        <v>0</v>
      </c>
      <c r="I867" s="33">
        <v>0</v>
      </c>
      <c r="J867" s="33">
        <v>0</v>
      </c>
      <c r="K867" s="33">
        <v>0</v>
      </c>
      <c r="L867" s="33">
        <v>0</v>
      </c>
      <c r="M867" s="33">
        <v>0</v>
      </c>
      <c r="N867" s="33">
        <v>0</v>
      </c>
      <c r="O867" s="33">
        <v>0</v>
      </c>
      <c r="P867" s="33">
        <v>0</v>
      </c>
      <c r="Q867" s="57"/>
      <c r="R867" s="57"/>
      <c r="U867" s="52"/>
    </row>
    <row r="868" spans="1:21" ht="15">
      <c r="A868" s="54"/>
      <c r="B868" s="56"/>
      <c r="C868" s="50"/>
      <c r="D868" s="19" t="s">
        <v>33</v>
      </c>
      <c r="E868" s="33">
        <f t="shared" si="324"/>
        <v>0</v>
      </c>
      <c r="F868" s="33">
        <f t="shared" si="325"/>
        <v>0</v>
      </c>
      <c r="G868" s="33">
        <v>0</v>
      </c>
      <c r="H868" s="33">
        <v>0</v>
      </c>
      <c r="I868" s="33">
        <v>0</v>
      </c>
      <c r="J868" s="33">
        <v>0</v>
      </c>
      <c r="K868" s="33">
        <v>0</v>
      </c>
      <c r="L868" s="33">
        <v>0</v>
      </c>
      <c r="M868" s="33">
        <v>0</v>
      </c>
      <c r="N868" s="33">
        <v>0</v>
      </c>
      <c r="O868" s="33">
        <v>0</v>
      </c>
      <c r="P868" s="33">
        <v>0</v>
      </c>
      <c r="Q868" s="57"/>
      <c r="R868" s="57"/>
      <c r="U868" s="52"/>
    </row>
    <row r="869" spans="1:21" ht="15">
      <c r="A869" s="54"/>
      <c r="B869" s="56"/>
      <c r="C869" s="50"/>
      <c r="D869" s="19" t="s">
        <v>36</v>
      </c>
      <c r="E869" s="33">
        <f t="shared" si="324"/>
        <v>0</v>
      </c>
      <c r="F869" s="33">
        <f t="shared" si="325"/>
        <v>0</v>
      </c>
      <c r="G869" s="33">
        <v>0</v>
      </c>
      <c r="H869" s="33">
        <v>0</v>
      </c>
      <c r="I869" s="33">
        <v>0</v>
      </c>
      <c r="J869" s="33">
        <v>0</v>
      </c>
      <c r="K869" s="33">
        <v>0</v>
      </c>
      <c r="L869" s="33">
        <v>0</v>
      </c>
      <c r="M869" s="33">
        <v>0</v>
      </c>
      <c r="N869" s="33">
        <v>0</v>
      </c>
      <c r="O869" s="33">
        <v>0</v>
      </c>
      <c r="P869" s="33">
        <v>0</v>
      </c>
      <c r="Q869" s="57"/>
      <c r="R869" s="57"/>
      <c r="U869" s="52"/>
    </row>
    <row r="870" spans="1:21" ht="15">
      <c r="A870" s="54"/>
      <c r="B870" s="56"/>
      <c r="C870" s="50"/>
      <c r="D870" s="19" t="s">
        <v>37</v>
      </c>
      <c r="E870" s="33">
        <f t="shared" si="324"/>
        <v>69332.2</v>
      </c>
      <c r="F870" s="33">
        <f t="shared" si="325"/>
        <v>0</v>
      </c>
      <c r="G870" s="33">
        <v>69332.2</v>
      </c>
      <c r="H870" s="33">
        <v>0</v>
      </c>
      <c r="I870" s="33">
        <v>0</v>
      </c>
      <c r="J870" s="33">
        <v>0</v>
      </c>
      <c r="K870" s="33">
        <v>0</v>
      </c>
      <c r="L870" s="33">
        <v>0</v>
      </c>
      <c r="M870" s="33">
        <v>0</v>
      </c>
      <c r="N870" s="33">
        <v>0</v>
      </c>
      <c r="O870" s="33">
        <v>132</v>
      </c>
      <c r="P870" s="33">
        <v>0</v>
      </c>
      <c r="Q870" s="57"/>
      <c r="R870" s="57"/>
      <c r="U870" s="52"/>
    </row>
    <row r="871" spans="1:18" ht="15">
      <c r="A871" s="54"/>
      <c r="B871" s="56"/>
      <c r="C871" s="50"/>
      <c r="D871" s="19" t="s">
        <v>38</v>
      </c>
      <c r="E871" s="33">
        <f t="shared" si="324"/>
        <v>0</v>
      </c>
      <c r="F871" s="33">
        <f t="shared" si="325"/>
        <v>0</v>
      </c>
      <c r="G871" s="33">
        <v>0</v>
      </c>
      <c r="H871" s="33">
        <v>0</v>
      </c>
      <c r="I871" s="33">
        <v>0</v>
      </c>
      <c r="J871" s="33">
        <v>0</v>
      </c>
      <c r="K871" s="33">
        <v>0</v>
      </c>
      <c r="L871" s="33">
        <v>0</v>
      </c>
      <c r="M871" s="33">
        <v>0</v>
      </c>
      <c r="N871" s="33">
        <v>0</v>
      </c>
      <c r="O871" s="33">
        <v>0</v>
      </c>
      <c r="P871" s="33">
        <v>0</v>
      </c>
      <c r="Q871" s="57"/>
      <c r="R871" s="57"/>
    </row>
    <row r="872" spans="1:18" ht="15">
      <c r="A872" s="54"/>
      <c r="B872" s="56"/>
      <c r="C872" s="50"/>
      <c r="D872" s="19" t="s">
        <v>39</v>
      </c>
      <c r="E872" s="33">
        <f t="shared" si="324"/>
        <v>0</v>
      </c>
      <c r="F872" s="33">
        <f t="shared" si="325"/>
        <v>0</v>
      </c>
      <c r="G872" s="33">
        <v>0</v>
      </c>
      <c r="H872" s="33">
        <v>0</v>
      </c>
      <c r="I872" s="33">
        <v>0</v>
      </c>
      <c r="J872" s="33">
        <v>0</v>
      </c>
      <c r="K872" s="33">
        <v>0</v>
      </c>
      <c r="L872" s="33">
        <v>0</v>
      </c>
      <c r="M872" s="33">
        <v>0</v>
      </c>
      <c r="N872" s="33">
        <v>0</v>
      </c>
      <c r="O872" s="33">
        <v>0</v>
      </c>
      <c r="P872" s="33">
        <v>0</v>
      </c>
      <c r="Q872" s="57"/>
      <c r="R872" s="57"/>
    </row>
    <row r="873" spans="1:18" ht="15">
      <c r="A873" s="55"/>
      <c r="B873" s="56"/>
      <c r="C873" s="50"/>
      <c r="D873" s="19" t="s">
        <v>40</v>
      </c>
      <c r="E873" s="33">
        <f t="shared" si="324"/>
        <v>0</v>
      </c>
      <c r="F873" s="33">
        <f t="shared" si="325"/>
        <v>0</v>
      </c>
      <c r="G873" s="33">
        <v>0</v>
      </c>
      <c r="H873" s="33">
        <v>0</v>
      </c>
      <c r="I873" s="33">
        <v>0</v>
      </c>
      <c r="J873" s="33">
        <v>0</v>
      </c>
      <c r="K873" s="33">
        <v>0</v>
      </c>
      <c r="L873" s="33">
        <v>0</v>
      </c>
      <c r="M873" s="33">
        <v>0</v>
      </c>
      <c r="N873" s="33">
        <v>0</v>
      </c>
      <c r="O873" s="33">
        <v>0</v>
      </c>
      <c r="P873" s="33">
        <v>0</v>
      </c>
      <c r="Q873" s="57"/>
      <c r="R873" s="57"/>
    </row>
    <row r="874" spans="1:21" s="29" customFormat="1" ht="15" customHeight="1">
      <c r="A874" s="53" t="s">
        <v>152</v>
      </c>
      <c r="B874" s="56" t="s">
        <v>170</v>
      </c>
      <c r="C874" s="50"/>
      <c r="D874" s="27" t="s">
        <v>13</v>
      </c>
      <c r="E874" s="31">
        <f aca="true" t="shared" si="326" ref="E874:P874">SUM(E876:E885)</f>
        <v>174786.5</v>
      </c>
      <c r="F874" s="31">
        <f t="shared" si="326"/>
        <v>0</v>
      </c>
      <c r="G874" s="31">
        <f t="shared" si="326"/>
        <v>174786.5</v>
      </c>
      <c r="H874" s="31">
        <f t="shared" si="326"/>
        <v>0</v>
      </c>
      <c r="I874" s="31">
        <f t="shared" si="326"/>
        <v>0</v>
      </c>
      <c r="J874" s="31">
        <f t="shared" si="326"/>
        <v>0</v>
      </c>
      <c r="K874" s="31">
        <f t="shared" si="326"/>
        <v>0</v>
      </c>
      <c r="L874" s="31">
        <f t="shared" si="326"/>
        <v>0</v>
      </c>
      <c r="M874" s="31">
        <f t="shared" si="326"/>
        <v>0</v>
      </c>
      <c r="N874" s="31">
        <f t="shared" si="326"/>
        <v>0</v>
      </c>
      <c r="O874" s="31">
        <f t="shared" si="326"/>
        <v>589</v>
      </c>
      <c r="P874" s="31">
        <f t="shared" si="326"/>
        <v>0</v>
      </c>
      <c r="Q874" s="57" t="s">
        <v>16</v>
      </c>
      <c r="R874" s="57"/>
      <c r="U874" s="51"/>
    </row>
    <row r="875" spans="1:21" s="29" customFormat="1" ht="15" customHeight="1">
      <c r="A875" s="54"/>
      <c r="B875" s="56"/>
      <c r="C875" s="50"/>
      <c r="D875" s="19" t="s">
        <v>177</v>
      </c>
      <c r="E875" s="33">
        <f aca="true" t="shared" si="327" ref="E875:F877">G875+I875+K875+M875</f>
        <v>0</v>
      </c>
      <c r="F875" s="33">
        <f t="shared" si="327"/>
        <v>0</v>
      </c>
      <c r="G875" s="33">
        <v>0</v>
      </c>
      <c r="H875" s="33">
        <v>0</v>
      </c>
      <c r="I875" s="33">
        <v>0</v>
      </c>
      <c r="J875" s="33">
        <v>0</v>
      </c>
      <c r="K875" s="33">
        <v>0</v>
      </c>
      <c r="L875" s="33">
        <v>0</v>
      </c>
      <c r="M875" s="33">
        <v>0</v>
      </c>
      <c r="N875" s="33">
        <v>0</v>
      </c>
      <c r="O875" s="33">
        <v>0</v>
      </c>
      <c r="P875" s="33">
        <v>0</v>
      </c>
      <c r="Q875" s="57"/>
      <c r="R875" s="57"/>
      <c r="U875" s="51"/>
    </row>
    <row r="876" spans="1:21" ht="15">
      <c r="A876" s="54"/>
      <c r="B876" s="56"/>
      <c r="C876" s="50"/>
      <c r="D876" s="19" t="s">
        <v>0</v>
      </c>
      <c r="E876" s="33">
        <f t="shared" si="327"/>
        <v>0</v>
      </c>
      <c r="F876" s="33">
        <f t="shared" si="327"/>
        <v>0</v>
      </c>
      <c r="G876" s="33">
        <v>0</v>
      </c>
      <c r="H876" s="33">
        <v>0</v>
      </c>
      <c r="I876" s="33">
        <v>0</v>
      </c>
      <c r="J876" s="33">
        <v>0</v>
      </c>
      <c r="K876" s="33">
        <v>0</v>
      </c>
      <c r="L876" s="33">
        <v>0</v>
      </c>
      <c r="M876" s="33">
        <v>0</v>
      </c>
      <c r="N876" s="33">
        <v>0</v>
      </c>
      <c r="O876" s="33">
        <v>0</v>
      </c>
      <c r="P876" s="33">
        <v>0</v>
      </c>
      <c r="Q876" s="57"/>
      <c r="R876" s="57"/>
      <c r="U876" s="52"/>
    </row>
    <row r="877" spans="1:21" ht="15">
      <c r="A877" s="54"/>
      <c r="B877" s="56"/>
      <c r="C877" s="50"/>
      <c r="D877" s="19" t="s">
        <v>1</v>
      </c>
      <c r="E877" s="33">
        <f t="shared" si="327"/>
        <v>0</v>
      </c>
      <c r="F877" s="33">
        <f t="shared" si="327"/>
        <v>0</v>
      </c>
      <c r="G877" s="33">
        <v>0</v>
      </c>
      <c r="H877" s="33">
        <v>0</v>
      </c>
      <c r="I877" s="33">
        <v>0</v>
      </c>
      <c r="J877" s="33">
        <v>0</v>
      </c>
      <c r="K877" s="33">
        <v>0</v>
      </c>
      <c r="L877" s="33">
        <v>0</v>
      </c>
      <c r="M877" s="33">
        <v>0</v>
      </c>
      <c r="N877" s="33">
        <v>0</v>
      </c>
      <c r="O877" s="33">
        <v>0</v>
      </c>
      <c r="P877" s="33">
        <v>0</v>
      </c>
      <c r="Q877" s="57"/>
      <c r="R877" s="57"/>
      <c r="U877" s="52"/>
    </row>
    <row r="878" spans="1:21" ht="15">
      <c r="A878" s="54"/>
      <c r="B878" s="56"/>
      <c r="C878" s="50"/>
      <c r="D878" s="19" t="s">
        <v>31</v>
      </c>
      <c r="E878" s="33">
        <f aca="true" t="shared" si="328" ref="E878:E885">G878+I878+K878+M878</f>
        <v>0</v>
      </c>
      <c r="F878" s="33">
        <f aca="true" t="shared" si="329" ref="F878:F885">H878+J878+L878+N878</f>
        <v>0</v>
      </c>
      <c r="G878" s="33">
        <v>0</v>
      </c>
      <c r="H878" s="33">
        <v>0</v>
      </c>
      <c r="I878" s="33">
        <v>0</v>
      </c>
      <c r="J878" s="33">
        <v>0</v>
      </c>
      <c r="K878" s="33">
        <v>0</v>
      </c>
      <c r="L878" s="33">
        <v>0</v>
      </c>
      <c r="M878" s="33">
        <v>0</v>
      </c>
      <c r="N878" s="33">
        <v>0</v>
      </c>
      <c r="O878" s="33">
        <v>0</v>
      </c>
      <c r="P878" s="33">
        <v>0</v>
      </c>
      <c r="Q878" s="57"/>
      <c r="R878" s="57"/>
      <c r="U878" s="52"/>
    </row>
    <row r="879" spans="1:21" ht="15">
      <c r="A879" s="54"/>
      <c r="B879" s="56"/>
      <c r="C879" s="50"/>
      <c r="D879" s="19" t="s">
        <v>32</v>
      </c>
      <c r="E879" s="33">
        <f t="shared" si="328"/>
        <v>0</v>
      </c>
      <c r="F879" s="33">
        <f t="shared" si="329"/>
        <v>0</v>
      </c>
      <c r="G879" s="33">
        <v>0</v>
      </c>
      <c r="H879" s="33">
        <v>0</v>
      </c>
      <c r="I879" s="33">
        <v>0</v>
      </c>
      <c r="J879" s="33">
        <v>0</v>
      </c>
      <c r="K879" s="33">
        <v>0</v>
      </c>
      <c r="L879" s="33">
        <v>0</v>
      </c>
      <c r="M879" s="33">
        <v>0</v>
      </c>
      <c r="N879" s="33">
        <v>0</v>
      </c>
      <c r="O879" s="33">
        <v>0</v>
      </c>
      <c r="P879" s="33">
        <v>0</v>
      </c>
      <c r="Q879" s="57"/>
      <c r="R879" s="57"/>
      <c r="U879" s="52"/>
    </row>
    <row r="880" spans="1:21" ht="15">
      <c r="A880" s="54"/>
      <c r="B880" s="56"/>
      <c r="C880" s="50"/>
      <c r="D880" s="19" t="s">
        <v>33</v>
      </c>
      <c r="E880" s="33">
        <f t="shared" si="328"/>
        <v>0</v>
      </c>
      <c r="F880" s="33">
        <f t="shared" si="329"/>
        <v>0</v>
      </c>
      <c r="G880" s="33">
        <v>0</v>
      </c>
      <c r="H880" s="33">
        <v>0</v>
      </c>
      <c r="I880" s="33">
        <v>0</v>
      </c>
      <c r="J880" s="33">
        <v>0</v>
      </c>
      <c r="K880" s="33">
        <v>0</v>
      </c>
      <c r="L880" s="33">
        <v>0</v>
      </c>
      <c r="M880" s="33">
        <v>0</v>
      </c>
      <c r="N880" s="33">
        <v>0</v>
      </c>
      <c r="O880" s="33">
        <v>0</v>
      </c>
      <c r="P880" s="33">
        <v>0</v>
      </c>
      <c r="Q880" s="57"/>
      <c r="R880" s="57"/>
      <c r="U880" s="52"/>
    </row>
    <row r="881" spans="1:21" ht="15">
      <c r="A881" s="54"/>
      <c r="B881" s="56"/>
      <c r="C881" s="50"/>
      <c r="D881" s="19" t="s">
        <v>36</v>
      </c>
      <c r="E881" s="33">
        <f t="shared" si="328"/>
        <v>0</v>
      </c>
      <c r="F881" s="33">
        <f t="shared" si="329"/>
        <v>0</v>
      </c>
      <c r="G881" s="33">
        <v>0</v>
      </c>
      <c r="H881" s="33">
        <v>0</v>
      </c>
      <c r="I881" s="33">
        <v>0</v>
      </c>
      <c r="J881" s="33">
        <v>0</v>
      </c>
      <c r="K881" s="33">
        <v>0</v>
      </c>
      <c r="L881" s="33">
        <v>0</v>
      </c>
      <c r="M881" s="33">
        <v>0</v>
      </c>
      <c r="N881" s="33">
        <v>0</v>
      </c>
      <c r="O881" s="33">
        <v>0</v>
      </c>
      <c r="P881" s="33">
        <v>0</v>
      </c>
      <c r="Q881" s="57"/>
      <c r="R881" s="57"/>
      <c r="U881" s="52"/>
    </row>
    <row r="882" spans="1:21" ht="15">
      <c r="A882" s="54"/>
      <c r="B882" s="56"/>
      <c r="C882" s="50"/>
      <c r="D882" s="19" t="s">
        <v>37</v>
      </c>
      <c r="E882" s="33">
        <f t="shared" si="328"/>
        <v>0</v>
      </c>
      <c r="F882" s="33">
        <f t="shared" si="329"/>
        <v>0</v>
      </c>
      <c r="G882" s="33">
        <v>0</v>
      </c>
      <c r="H882" s="33">
        <v>0</v>
      </c>
      <c r="I882" s="33">
        <v>0</v>
      </c>
      <c r="J882" s="33">
        <v>0</v>
      </c>
      <c r="K882" s="33">
        <v>0</v>
      </c>
      <c r="L882" s="33">
        <v>0</v>
      </c>
      <c r="M882" s="33">
        <v>0</v>
      </c>
      <c r="N882" s="33">
        <v>0</v>
      </c>
      <c r="O882" s="33">
        <v>0</v>
      </c>
      <c r="P882" s="33">
        <v>0</v>
      </c>
      <c r="Q882" s="57"/>
      <c r="R882" s="57"/>
      <c r="U882" s="52"/>
    </row>
    <row r="883" spans="1:18" ht="15">
      <c r="A883" s="54"/>
      <c r="B883" s="56"/>
      <c r="C883" s="50"/>
      <c r="D883" s="19" t="s">
        <v>38</v>
      </c>
      <c r="E883" s="33">
        <f t="shared" si="328"/>
        <v>174786.5</v>
      </c>
      <c r="F883" s="33">
        <f t="shared" si="329"/>
        <v>0</v>
      </c>
      <c r="G883" s="33">
        <v>174786.5</v>
      </c>
      <c r="H883" s="33">
        <v>0</v>
      </c>
      <c r="I883" s="33">
        <v>0</v>
      </c>
      <c r="J883" s="33">
        <v>0</v>
      </c>
      <c r="K883" s="33">
        <v>0</v>
      </c>
      <c r="L883" s="33">
        <v>0</v>
      </c>
      <c r="M883" s="33">
        <v>0</v>
      </c>
      <c r="N883" s="33">
        <v>0</v>
      </c>
      <c r="O883" s="33">
        <v>589</v>
      </c>
      <c r="P883" s="33">
        <v>0</v>
      </c>
      <c r="Q883" s="57"/>
      <c r="R883" s="57"/>
    </row>
    <row r="884" spans="1:18" ht="15">
      <c r="A884" s="54"/>
      <c r="B884" s="56"/>
      <c r="C884" s="50"/>
      <c r="D884" s="19" t="s">
        <v>39</v>
      </c>
      <c r="E884" s="33">
        <f t="shared" si="328"/>
        <v>0</v>
      </c>
      <c r="F884" s="33">
        <f t="shared" si="329"/>
        <v>0</v>
      </c>
      <c r="G884" s="33">
        <v>0</v>
      </c>
      <c r="H884" s="33">
        <v>0</v>
      </c>
      <c r="I884" s="33">
        <v>0</v>
      </c>
      <c r="J884" s="33">
        <v>0</v>
      </c>
      <c r="K884" s="33">
        <v>0</v>
      </c>
      <c r="L884" s="33">
        <v>0</v>
      </c>
      <c r="M884" s="33">
        <v>0</v>
      </c>
      <c r="N884" s="33">
        <v>0</v>
      </c>
      <c r="O884" s="33">
        <v>0</v>
      </c>
      <c r="P884" s="33">
        <v>0</v>
      </c>
      <c r="Q884" s="57"/>
      <c r="R884" s="57"/>
    </row>
    <row r="885" spans="1:18" ht="15">
      <c r="A885" s="55"/>
      <c r="B885" s="56"/>
      <c r="C885" s="50"/>
      <c r="D885" s="19" t="s">
        <v>40</v>
      </c>
      <c r="E885" s="33">
        <f t="shared" si="328"/>
        <v>0</v>
      </c>
      <c r="F885" s="33">
        <f t="shared" si="329"/>
        <v>0</v>
      </c>
      <c r="G885" s="33">
        <v>0</v>
      </c>
      <c r="H885" s="33">
        <v>0</v>
      </c>
      <c r="I885" s="33">
        <v>0</v>
      </c>
      <c r="J885" s="33">
        <v>0</v>
      </c>
      <c r="K885" s="33">
        <v>0</v>
      </c>
      <c r="L885" s="33">
        <v>0</v>
      </c>
      <c r="M885" s="33">
        <v>0</v>
      </c>
      <c r="N885" s="33">
        <v>0</v>
      </c>
      <c r="O885" s="33">
        <v>0</v>
      </c>
      <c r="P885" s="33">
        <v>0</v>
      </c>
      <c r="Q885" s="57"/>
      <c r="R885" s="57"/>
    </row>
    <row r="886" spans="1:21" s="29" customFormat="1" ht="15" customHeight="1">
      <c r="A886" s="53" t="s">
        <v>153</v>
      </c>
      <c r="B886" s="56" t="s">
        <v>171</v>
      </c>
      <c r="C886" s="50"/>
      <c r="D886" s="27" t="s">
        <v>13</v>
      </c>
      <c r="E886" s="31">
        <f aca="true" t="shared" si="330" ref="E886:P886">SUM(E888:E897)</f>
        <v>135458.4</v>
      </c>
      <c r="F886" s="31">
        <f t="shared" si="330"/>
        <v>0</v>
      </c>
      <c r="G886" s="31">
        <f t="shared" si="330"/>
        <v>135458.4</v>
      </c>
      <c r="H886" s="31">
        <f t="shared" si="330"/>
        <v>0</v>
      </c>
      <c r="I886" s="31">
        <f t="shared" si="330"/>
        <v>0</v>
      </c>
      <c r="J886" s="31">
        <f t="shared" si="330"/>
        <v>0</v>
      </c>
      <c r="K886" s="31">
        <f t="shared" si="330"/>
        <v>0</v>
      </c>
      <c r="L886" s="31">
        <f t="shared" si="330"/>
        <v>0</v>
      </c>
      <c r="M886" s="31">
        <f t="shared" si="330"/>
        <v>0</v>
      </c>
      <c r="N886" s="31">
        <f t="shared" si="330"/>
        <v>0</v>
      </c>
      <c r="O886" s="31">
        <f t="shared" si="330"/>
        <v>350</v>
      </c>
      <c r="P886" s="31">
        <f t="shared" si="330"/>
        <v>0</v>
      </c>
      <c r="Q886" s="57" t="s">
        <v>16</v>
      </c>
      <c r="R886" s="57"/>
      <c r="U886" s="51"/>
    </row>
    <row r="887" spans="1:21" s="29" customFormat="1" ht="15" customHeight="1">
      <c r="A887" s="54"/>
      <c r="B887" s="56"/>
      <c r="C887" s="50"/>
      <c r="D887" s="19" t="s">
        <v>177</v>
      </c>
      <c r="E887" s="33">
        <f aca="true" t="shared" si="331" ref="E887:F889">G887+I887+K887+M887</f>
        <v>0</v>
      </c>
      <c r="F887" s="33">
        <f t="shared" si="331"/>
        <v>0</v>
      </c>
      <c r="G887" s="33">
        <v>0</v>
      </c>
      <c r="H887" s="33">
        <v>0</v>
      </c>
      <c r="I887" s="33">
        <v>0</v>
      </c>
      <c r="J887" s="33">
        <v>0</v>
      </c>
      <c r="K887" s="33">
        <v>0</v>
      </c>
      <c r="L887" s="33">
        <v>0</v>
      </c>
      <c r="M887" s="33">
        <v>0</v>
      </c>
      <c r="N887" s="33">
        <v>0</v>
      </c>
      <c r="O887" s="33">
        <v>0</v>
      </c>
      <c r="P887" s="33">
        <v>0</v>
      </c>
      <c r="Q887" s="57"/>
      <c r="R887" s="57"/>
      <c r="U887" s="51"/>
    </row>
    <row r="888" spans="1:21" ht="15">
      <c r="A888" s="54"/>
      <c r="B888" s="56"/>
      <c r="C888" s="50"/>
      <c r="D888" s="19" t="s">
        <v>0</v>
      </c>
      <c r="E888" s="33">
        <f t="shared" si="331"/>
        <v>0</v>
      </c>
      <c r="F888" s="33">
        <f t="shared" si="331"/>
        <v>0</v>
      </c>
      <c r="G888" s="33">
        <v>0</v>
      </c>
      <c r="H888" s="33">
        <v>0</v>
      </c>
      <c r="I888" s="33">
        <v>0</v>
      </c>
      <c r="J888" s="33">
        <v>0</v>
      </c>
      <c r="K888" s="33">
        <v>0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57"/>
      <c r="R888" s="57"/>
      <c r="U888" s="52"/>
    </row>
    <row r="889" spans="1:21" ht="15">
      <c r="A889" s="54"/>
      <c r="B889" s="56"/>
      <c r="C889" s="50"/>
      <c r="D889" s="19" t="s">
        <v>1</v>
      </c>
      <c r="E889" s="33">
        <f t="shared" si="331"/>
        <v>0</v>
      </c>
      <c r="F889" s="33">
        <f t="shared" si="331"/>
        <v>0</v>
      </c>
      <c r="G889" s="33">
        <v>0</v>
      </c>
      <c r="H889" s="33">
        <v>0</v>
      </c>
      <c r="I889" s="33">
        <v>0</v>
      </c>
      <c r="J889" s="33">
        <v>0</v>
      </c>
      <c r="K889" s="33">
        <v>0</v>
      </c>
      <c r="L889" s="33">
        <v>0</v>
      </c>
      <c r="M889" s="33">
        <v>0</v>
      </c>
      <c r="N889" s="33">
        <v>0</v>
      </c>
      <c r="O889" s="33">
        <v>0</v>
      </c>
      <c r="P889" s="33">
        <v>0</v>
      </c>
      <c r="Q889" s="57"/>
      <c r="R889" s="57"/>
      <c r="U889" s="52"/>
    </row>
    <row r="890" spans="1:21" ht="15">
      <c r="A890" s="54"/>
      <c r="B890" s="56"/>
      <c r="C890" s="50"/>
      <c r="D890" s="19" t="s">
        <v>31</v>
      </c>
      <c r="E890" s="33">
        <f aca="true" t="shared" si="332" ref="E890:E897">G890+I890+K890+M890</f>
        <v>0</v>
      </c>
      <c r="F890" s="33">
        <f aca="true" t="shared" si="333" ref="F890:F897">H890+J890+L890+N890</f>
        <v>0</v>
      </c>
      <c r="G890" s="33">
        <v>0</v>
      </c>
      <c r="H890" s="33">
        <v>0</v>
      </c>
      <c r="I890" s="33">
        <v>0</v>
      </c>
      <c r="J890" s="33">
        <v>0</v>
      </c>
      <c r="K890" s="33">
        <v>0</v>
      </c>
      <c r="L890" s="33">
        <v>0</v>
      </c>
      <c r="M890" s="33">
        <v>0</v>
      </c>
      <c r="N890" s="33">
        <v>0</v>
      </c>
      <c r="O890" s="33">
        <v>0</v>
      </c>
      <c r="P890" s="33">
        <v>0</v>
      </c>
      <c r="Q890" s="57"/>
      <c r="R890" s="57"/>
      <c r="U890" s="52"/>
    </row>
    <row r="891" spans="1:21" ht="15">
      <c r="A891" s="54"/>
      <c r="B891" s="56"/>
      <c r="C891" s="50"/>
      <c r="D891" s="19" t="s">
        <v>32</v>
      </c>
      <c r="E891" s="33">
        <f t="shared" si="332"/>
        <v>0</v>
      </c>
      <c r="F891" s="33">
        <f t="shared" si="333"/>
        <v>0</v>
      </c>
      <c r="G891" s="33">
        <v>0</v>
      </c>
      <c r="H891" s="33">
        <v>0</v>
      </c>
      <c r="I891" s="33">
        <v>0</v>
      </c>
      <c r="J891" s="33">
        <v>0</v>
      </c>
      <c r="K891" s="33">
        <v>0</v>
      </c>
      <c r="L891" s="33">
        <v>0</v>
      </c>
      <c r="M891" s="33">
        <v>0</v>
      </c>
      <c r="N891" s="33">
        <v>0</v>
      </c>
      <c r="O891" s="33">
        <v>0</v>
      </c>
      <c r="P891" s="33">
        <v>0</v>
      </c>
      <c r="Q891" s="57"/>
      <c r="R891" s="57"/>
      <c r="U891" s="52"/>
    </row>
    <row r="892" spans="1:21" ht="15">
      <c r="A892" s="54"/>
      <c r="B892" s="56"/>
      <c r="C892" s="50"/>
      <c r="D892" s="19" t="s">
        <v>33</v>
      </c>
      <c r="E892" s="33">
        <f t="shared" si="332"/>
        <v>0</v>
      </c>
      <c r="F892" s="33">
        <f t="shared" si="333"/>
        <v>0</v>
      </c>
      <c r="G892" s="33">
        <v>0</v>
      </c>
      <c r="H892" s="33">
        <v>0</v>
      </c>
      <c r="I892" s="33">
        <v>0</v>
      </c>
      <c r="J892" s="33">
        <v>0</v>
      </c>
      <c r="K892" s="33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57"/>
      <c r="R892" s="57"/>
      <c r="U892" s="52"/>
    </row>
    <row r="893" spans="1:21" ht="15">
      <c r="A893" s="54"/>
      <c r="B893" s="56"/>
      <c r="C893" s="50"/>
      <c r="D893" s="19" t="s">
        <v>36</v>
      </c>
      <c r="E893" s="33">
        <f t="shared" si="332"/>
        <v>0</v>
      </c>
      <c r="F893" s="33">
        <f t="shared" si="333"/>
        <v>0</v>
      </c>
      <c r="G893" s="33">
        <v>0</v>
      </c>
      <c r="H893" s="33">
        <v>0</v>
      </c>
      <c r="I893" s="33">
        <v>0</v>
      </c>
      <c r="J893" s="33">
        <v>0</v>
      </c>
      <c r="K893" s="33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57"/>
      <c r="R893" s="57"/>
      <c r="U893" s="52"/>
    </row>
    <row r="894" spans="1:21" ht="15">
      <c r="A894" s="54"/>
      <c r="B894" s="56"/>
      <c r="C894" s="50"/>
      <c r="D894" s="19" t="s">
        <v>37</v>
      </c>
      <c r="E894" s="33">
        <f t="shared" si="332"/>
        <v>0</v>
      </c>
      <c r="F894" s="33">
        <f t="shared" si="333"/>
        <v>0</v>
      </c>
      <c r="G894" s="33">
        <v>0</v>
      </c>
      <c r="H894" s="33">
        <v>0</v>
      </c>
      <c r="I894" s="33">
        <v>0</v>
      </c>
      <c r="J894" s="33">
        <v>0</v>
      </c>
      <c r="K894" s="33">
        <v>0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57"/>
      <c r="R894" s="57"/>
      <c r="U894" s="52"/>
    </row>
    <row r="895" spans="1:18" ht="15">
      <c r="A895" s="54"/>
      <c r="B895" s="56"/>
      <c r="C895" s="50"/>
      <c r="D895" s="19" t="s">
        <v>38</v>
      </c>
      <c r="E895" s="33">
        <f t="shared" si="332"/>
        <v>135458.4</v>
      </c>
      <c r="F895" s="33">
        <f t="shared" si="333"/>
        <v>0</v>
      </c>
      <c r="G895" s="33">
        <v>135458.4</v>
      </c>
      <c r="H895" s="33">
        <v>0</v>
      </c>
      <c r="I895" s="33">
        <v>0</v>
      </c>
      <c r="J895" s="33">
        <v>0</v>
      </c>
      <c r="K895" s="33">
        <v>0</v>
      </c>
      <c r="L895" s="33">
        <v>0</v>
      </c>
      <c r="M895" s="33">
        <v>0</v>
      </c>
      <c r="N895" s="33">
        <v>0</v>
      </c>
      <c r="O895" s="33">
        <v>350</v>
      </c>
      <c r="P895" s="33">
        <v>0</v>
      </c>
      <c r="Q895" s="57"/>
      <c r="R895" s="57"/>
    </row>
    <row r="896" spans="1:18" ht="15">
      <c r="A896" s="54"/>
      <c r="B896" s="56"/>
      <c r="C896" s="50"/>
      <c r="D896" s="19" t="s">
        <v>39</v>
      </c>
      <c r="E896" s="33">
        <f t="shared" si="332"/>
        <v>0</v>
      </c>
      <c r="F896" s="33">
        <f t="shared" si="333"/>
        <v>0</v>
      </c>
      <c r="G896" s="33">
        <v>0</v>
      </c>
      <c r="H896" s="33">
        <v>0</v>
      </c>
      <c r="I896" s="33">
        <v>0</v>
      </c>
      <c r="J896" s="33">
        <v>0</v>
      </c>
      <c r="K896" s="33">
        <v>0</v>
      </c>
      <c r="L896" s="33">
        <v>0</v>
      </c>
      <c r="M896" s="33">
        <v>0</v>
      </c>
      <c r="N896" s="33">
        <v>0</v>
      </c>
      <c r="O896" s="33">
        <v>0</v>
      </c>
      <c r="P896" s="33">
        <v>0</v>
      </c>
      <c r="Q896" s="57"/>
      <c r="R896" s="57"/>
    </row>
    <row r="897" spans="1:18" ht="15">
      <c r="A897" s="55"/>
      <c r="B897" s="56"/>
      <c r="C897" s="50"/>
      <c r="D897" s="19" t="s">
        <v>40</v>
      </c>
      <c r="E897" s="33">
        <f t="shared" si="332"/>
        <v>0</v>
      </c>
      <c r="F897" s="33">
        <f t="shared" si="333"/>
        <v>0</v>
      </c>
      <c r="G897" s="33">
        <v>0</v>
      </c>
      <c r="H897" s="33">
        <v>0</v>
      </c>
      <c r="I897" s="33">
        <v>0</v>
      </c>
      <c r="J897" s="33">
        <v>0</v>
      </c>
      <c r="K897" s="33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57"/>
      <c r="R897" s="57"/>
    </row>
    <row r="898" spans="1:21" s="29" customFormat="1" ht="15" customHeight="1">
      <c r="A898" s="53" t="s">
        <v>154</v>
      </c>
      <c r="B898" s="56" t="s">
        <v>172</v>
      </c>
      <c r="C898" s="50"/>
      <c r="D898" s="27" t="s">
        <v>13</v>
      </c>
      <c r="E898" s="31">
        <f aca="true" t="shared" si="334" ref="E898:P898">SUM(E900:E909)</f>
        <v>69816.2</v>
      </c>
      <c r="F898" s="31">
        <f t="shared" si="334"/>
        <v>0</v>
      </c>
      <c r="G898" s="31">
        <f t="shared" si="334"/>
        <v>69816.2</v>
      </c>
      <c r="H898" s="31">
        <f t="shared" si="334"/>
        <v>0</v>
      </c>
      <c r="I898" s="31">
        <f t="shared" si="334"/>
        <v>0</v>
      </c>
      <c r="J898" s="31">
        <f t="shared" si="334"/>
        <v>0</v>
      </c>
      <c r="K898" s="31">
        <f t="shared" si="334"/>
        <v>0</v>
      </c>
      <c r="L898" s="31">
        <f t="shared" si="334"/>
        <v>0</v>
      </c>
      <c r="M898" s="31">
        <f t="shared" si="334"/>
        <v>0</v>
      </c>
      <c r="N898" s="31">
        <f t="shared" si="334"/>
        <v>0</v>
      </c>
      <c r="O898" s="31">
        <f t="shared" si="334"/>
        <v>118</v>
      </c>
      <c r="P898" s="31">
        <f t="shared" si="334"/>
        <v>0</v>
      </c>
      <c r="Q898" s="57" t="s">
        <v>16</v>
      </c>
      <c r="R898" s="57"/>
      <c r="U898" s="51"/>
    </row>
    <row r="899" spans="1:21" s="29" customFormat="1" ht="15" customHeight="1">
      <c r="A899" s="54"/>
      <c r="B899" s="56"/>
      <c r="C899" s="50"/>
      <c r="D899" s="19" t="s">
        <v>177</v>
      </c>
      <c r="E899" s="33">
        <f aca="true" t="shared" si="335" ref="E899:F901">G899+I899+K899+M899</f>
        <v>0</v>
      </c>
      <c r="F899" s="33">
        <f t="shared" si="335"/>
        <v>0</v>
      </c>
      <c r="G899" s="33">
        <v>0</v>
      </c>
      <c r="H899" s="33">
        <v>0</v>
      </c>
      <c r="I899" s="33">
        <v>0</v>
      </c>
      <c r="J899" s="33">
        <v>0</v>
      </c>
      <c r="K899" s="33">
        <v>0</v>
      </c>
      <c r="L899" s="33">
        <v>0</v>
      </c>
      <c r="M899" s="33">
        <v>0</v>
      </c>
      <c r="N899" s="33">
        <v>0</v>
      </c>
      <c r="O899" s="33">
        <v>0</v>
      </c>
      <c r="P899" s="33">
        <v>0</v>
      </c>
      <c r="Q899" s="57"/>
      <c r="R899" s="57"/>
      <c r="U899" s="51"/>
    </row>
    <row r="900" spans="1:21" ht="15">
      <c r="A900" s="54"/>
      <c r="B900" s="56"/>
      <c r="C900" s="50"/>
      <c r="D900" s="19" t="s">
        <v>0</v>
      </c>
      <c r="E900" s="33">
        <f t="shared" si="335"/>
        <v>0</v>
      </c>
      <c r="F900" s="33">
        <f t="shared" si="335"/>
        <v>0</v>
      </c>
      <c r="G900" s="33">
        <v>0</v>
      </c>
      <c r="H900" s="33">
        <v>0</v>
      </c>
      <c r="I900" s="33">
        <v>0</v>
      </c>
      <c r="J900" s="33">
        <v>0</v>
      </c>
      <c r="K900" s="33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57"/>
      <c r="R900" s="57"/>
      <c r="U900" s="52"/>
    </row>
    <row r="901" spans="1:21" ht="15">
      <c r="A901" s="54"/>
      <c r="B901" s="56"/>
      <c r="C901" s="50"/>
      <c r="D901" s="19" t="s">
        <v>1</v>
      </c>
      <c r="E901" s="33">
        <f t="shared" si="335"/>
        <v>0</v>
      </c>
      <c r="F901" s="33">
        <f t="shared" si="335"/>
        <v>0</v>
      </c>
      <c r="G901" s="33">
        <v>0</v>
      </c>
      <c r="H901" s="33">
        <v>0</v>
      </c>
      <c r="I901" s="33">
        <v>0</v>
      </c>
      <c r="J901" s="33">
        <v>0</v>
      </c>
      <c r="K901" s="33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57"/>
      <c r="R901" s="57"/>
      <c r="U901" s="52"/>
    </row>
    <row r="902" spans="1:21" ht="15">
      <c r="A902" s="54"/>
      <c r="B902" s="56"/>
      <c r="C902" s="50"/>
      <c r="D902" s="19" t="s">
        <v>31</v>
      </c>
      <c r="E902" s="33">
        <f aca="true" t="shared" si="336" ref="E902:E909">G902+I902+K902+M902</f>
        <v>0</v>
      </c>
      <c r="F902" s="33">
        <f aca="true" t="shared" si="337" ref="F902:F909">H902+J902+L902+N902</f>
        <v>0</v>
      </c>
      <c r="G902" s="33">
        <v>0</v>
      </c>
      <c r="H902" s="33">
        <v>0</v>
      </c>
      <c r="I902" s="33">
        <v>0</v>
      </c>
      <c r="J902" s="33">
        <v>0</v>
      </c>
      <c r="K902" s="33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57"/>
      <c r="R902" s="57"/>
      <c r="U902" s="52"/>
    </row>
    <row r="903" spans="1:21" ht="15">
      <c r="A903" s="54"/>
      <c r="B903" s="56"/>
      <c r="C903" s="50"/>
      <c r="D903" s="19" t="s">
        <v>32</v>
      </c>
      <c r="E903" s="33">
        <f t="shared" si="336"/>
        <v>0</v>
      </c>
      <c r="F903" s="33">
        <f t="shared" si="337"/>
        <v>0</v>
      </c>
      <c r="G903" s="33">
        <v>0</v>
      </c>
      <c r="H903" s="33">
        <v>0</v>
      </c>
      <c r="I903" s="33">
        <v>0</v>
      </c>
      <c r="J903" s="33">
        <v>0</v>
      </c>
      <c r="K903" s="33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57"/>
      <c r="R903" s="57"/>
      <c r="U903" s="52"/>
    </row>
    <row r="904" spans="1:21" ht="15">
      <c r="A904" s="54"/>
      <c r="B904" s="56"/>
      <c r="C904" s="50"/>
      <c r="D904" s="19" t="s">
        <v>33</v>
      </c>
      <c r="E904" s="33">
        <f t="shared" si="336"/>
        <v>0</v>
      </c>
      <c r="F904" s="33">
        <f t="shared" si="337"/>
        <v>0</v>
      </c>
      <c r="G904" s="33">
        <v>0</v>
      </c>
      <c r="H904" s="33">
        <v>0</v>
      </c>
      <c r="I904" s="33">
        <v>0</v>
      </c>
      <c r="J904" s="33">
        <v>0</v>
      </c>
      <c r="K904" s="33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57"/>
      <c r="R904" s="57"/>
      <c r="U904" s="52"/>
    </row>
    <row r="905" spans="1:21" ht="15">
      <c r="A905" s="54"/>
      <c r="B905" s="56"/>
      <c r="C905" s="50"/>
      <c r="D905" s="19" t="s">
        <v>36</v>
      </c>
      <c r="E905" s="33">
        <f t="shared" si="336"/>
        <v>0</v>
      </c>
      <c r="F905" s="33">
        <f t="shared" si="337"/>
        <v>0</v>
      </c>
      <c r="G905" s="33">
        <v>0</v>
      </c>
      <c r="H905" s="33">
        <v>0</v>
      </c>
      <c r="I905" s="33">
        <v>0</v>
      </c>
      <c r="J905" s="33">
        <v>0</v>
      </c>
      <c r="K905" s="33">
        <v>0</v>
      </c>
      <c r="L905" s="33">
        <v>0</v>
      </c>
      <c r="M905" s="33">
        <v>0</v>
      </c>
      <c r="N905" s="33">
        <v>0</v>
      </c>
      <c r="O905" s="33">
        <v>0</v>
      </c>
      <c r="P905" s="33">
        <v>0</v>
      </c>
      <c r="Q905" s="57"/>
      <c r="R905" s="57"/>
      <c r="U905" s="52"/>
    </row>
    <row r="906" spans="1:21" ht="15">
      <c r="A906" s="54"/>
      <c r="B906" s="56"/>
      <c r="C906" s="50"/>
      <c r="D906" s="19" t="s">
        <v>37</v>
      </c>
      <c r="E906" s="33">
        <f t="shared" si="336"/>
        <v>0</v>
      </c>
      <c r="F906" s="33">
        <f t="shared" si="337"/>
        <v>0</v>
      </c>
      <c r="G906" s="33">
        <v>0</v>
      </c>
      <c r="H906" s="33">
        <v>0</v>
      </c>
      <c r="I906" s="33">
        <v>0</v>
      </c>
      <c r="J906" s="33">
        <v>0</v>
      </c>
      <c r="K906" s="33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57"/>
      <c r="R906" s="57"/>
      <c r="U906" s="52"/>
    </row>
    <row r="907" spans="1:18" ht="15">
      <c r="A907" s="54"/>
      <c r="B907" s="56"/>
      <c r="C907" s="50"/>
      <c r="D907" s="19" t="s">
        <v>38</v>
      </c>
      <c r="E907" s="33">
        <f t="shared" si="336"/>
        <v>69816.2</v>
      </c>
      <c r="F907" s="33">
        <f t="shared" si="337"/>
        <v>0</v>
      </c>
      <c r="G907" s="33">
        <v>69816.2</v>
      </c>
      <c r="H907" s="33">
        <v>0</v>
      </c>
      <c r="I907" s="33">
        <v>0</v>
      </c>
      <c r="J907" s="33">
        <v>0</v>
      </c>
      <c r="K907" s="33">
        <v>0</v>
      </c>
      <c r="L907" s="33">
        <v>0</v>
      </c>
      <c r="M907" s="33">
        <v>0</v>
      </c>
      <c r="N907" s="33">
        <v>0</v>
      </c>
      <c r="O907" s="33">
        <v>118</v>
      </c>
      <c r="P907" s="33">
        <v>0</v>
      </c>
      <c r="Q907" s="57"/>
      <c r="R907" s="57"/>
    </row>
    <row r="908" spans="1:18" ht="15">
      <c r="A908" s="54"/>
      <c r="B908" s="56"/>
      <c r="C908" s="50"/>
      <c r="D908" s="19" t="s">
        <v>39</v>
      </c>
      <c r="E908" s="33">
        <f t="shared" si="336"/>
        <v>0</v>
      </c>
      <c r="F908" s="33">
        <f t="shared" si="337"/>
        <v>0</v>
      </c>
      <c r="G908" s="33">
        <v>0</v>
      </c>
      <c r="H908" s="33">
        <v>0</v>
      </c>
      <c r="I908" s="33">
        <v>0</v>
      </c>
      <c r="J908" s="33">
        <v>0</v>
      </c>
      <c r="K908" s="33">
        <v>0</v>
      </c>
      <c r="L908" s="33">
        <v>0</v>
      </c>
      <c r="M908" s="33">
        <v>0</v>
      </c>
      <c r="N908" s="33">
        <v>0</v>
      </c>
      <c r="O908" s="33">
        <v>0</v>
      </c>
      <c r="P908" s="33">
        <v>0</v>
      </c>
      <c r="Q908" s="57"/>
      <c r="R908" s="57"/>
    </row>
    <row r="909" spans="1:18" ht="15">
      <c r="A909" s="55"/>
      <c r="B909" s="56"/>
      <c r="C909" s="50"/>
      <c r="D909" s="19" t="s">
        <v>40</v>
      </c>
      <c r="E909" s="33">
        <f t="shared" si="336"/>
        <v>0</v>
      </c>
      <c r="F909" s="33">
        <f t="shared" si="337"/>
        <v>0</v>
      </c>
      <c r="G909" s="33">
        <v>0</v>
      </c>
      <c r="H909" s="33">
        <v>0</v>
      </c>
      <c r="I909" s="33">
        <v>0</v>
      </c>
      <c r="J909" s="33">
        <v>0</v>
      </c>
      <c r="K909" s="33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57"/>
      <c r="R909" s="57"/>
    </row>
    <row r="910" spans="1:21" s="29" customFormat="1" ht="15" customHeight="1">
      <c r="A910" s="53" t="s">
        <v>155</v>
      </c>
      <c r="B910" s="56" t="s">
        <v>173</v>
      </c>
      <c r="C910" s="50"/>
      <c r="D910" s="27" t="s">
        <v>13</v>
      </c>
      <c r="E910" s="31">
        <f aca="true" t="shared" si="338" ref="E910:P910">SUM(E912:E921)</f>
        <v>262224.5</v>
      </c>
      <c r="F910" s="31">
        <f t="shared" si="338"/>
        <v>0</v>
      </c>
      <c r="G910" s="31">
        <f t="shared" si="338"/>
        <v>262224.5</v>
      </c>
      <c r="H910" s="31">
        <f t="shared" si="338"/>
        <v>0</v>
      </c>
      <c r="I910" s="31">
        <f t="shared" si="338"/>
        <v>0</v>
      </c>
      <c r="J910" s="31">
        <f t="shared" si="338"/>
        <v>0</v>
      </c>
      <c r="K910" s="31">
        <f t="shared" si="338"/>
        <v>0</v>
      </c>
      <c r="L910" s="31">
        <f t="shared" si="338"/>
        <v>0</v>
      </c>
      <c r="M910" s="31">
        <f t="shared" si="338"/>
        <v>0</v>
      </c>
      <c r="N910" s="31">
        <f t="shared" si="338"/>
        <v>0</v>
      </c>
      <c r="O910" s="31">
        <f t="shared" si="338"/>
        <v>789</v>
      </c>
      <c r="P910" s="31">
        <f t="shared" si="338"/>
        <v>0</v>
      </c>
      <c r="Q910" s="57" t="s">
        <v>16</v>
      </c>
      <c r="R910" s="57"/>
      <c r="U910" s="51"/>
    </row>
    <row r="911" spans="1:21" s="29" customFormat="1" ht="15" customHeight="1">
      <c r="A911" s="54"/>
      <c r="B911" s="56"/>
      <c r="C911" s="50"/>
      <c r="D911" s="19" t="s">
        <v>177</v>
      </c>
      <c r="E911" s="33">
        <f aca="true" t="shared" si="339" ref="E911:F913">G911+I911+K911+M911</f>
        <v>0</v>
      </c>
      <c r="F911" s="33">
        <f t="shared" si="339"/>
        <v>0</v>
      </c>
      <c r="G911" s="33">
        <v>0</v>
      </c>
      <c r="H911" s="33">
        <v>0</v>
      </c>
      <c r="I911" s="33">
        <v>0</v>
      </c>
      <c r="J911" s="33">
        <v>0</v>
      </c>
      <c r="K911" s="33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57"/>
      <c r="R911" s="57"/>
      <c r="U911" s="51"/>
    </row>
    <row r="912" spans="1:21" ht="15">
      <c r="A912" s="54"/>
      <c r="B912" s="56"/>
      <c r="C912" s="50"/>
      <c r="D912" s="19" t="s">
        <v>0</v>
      </c>
      <c r="E912" s="33">
        <f t="shared" si="339"/>
        <v>0</v>
      </c>
      <c r="F912" s="33">
        <f t="shared" si="339"/>
        <v>0</v>
      </c>
      <c r="G912" s="33">
        <v>0</v>
      </c>
      <c r="H912" s="33">
        <v>0</v>
      </c>
      <c r="I912" s="33">
        <v>0</v>
      </c>
      <c r="J912" s="33">
        <v>0</v>
      </c>
      <c r="K912" s="33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57"/>
      <c r="R912" s="57"/>
      <c r="U912" s="52"/>
    </row>
    <row r="913" spans="1:21" ht="15">
      <c r="A913" s="54"/>
      <c r="B913" s="56"/>
      <c r="C913" s="50"/>
      <c r="D913" s="19" t="s">
        <v>1</v>
      </c>
      <c r="E913" s="33">
        <f t="shared" si="339"/>
        <v>0</v>
      </c>
      <c r="F913" s="33">
        <f t="shared" si="339"/>
        <v>0</v>
      </c>
      <c r="G913" s="33">
        <v>0</v>
      </c>
      <c r="H913" s="33">
        <v>0</v>
      </c>
      <c r="I913" s="33">
        <v>0</v>
      </c>
      <c r="J913" s="33">
        <v>0</v>
      </c>
      <c r="K913" s="33">
        <v>0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57"/>
      <c r="R913" s="57"/>
      <c r="U913" s="52"/>
    </row>
    <row r="914" spans="1:21" ht="15">
      <c r="A914" s="54"/>
      <c r="B914" s="56"/>
      <c r="C914" s="50"/>
      <c r="D914" s="19" t="s">
        <v>31</v>
      </c>
      <c r="E914" s="33">
        <f aca="true" t="shared" si="340" ref="E914:E921">G914+I914+K914+M914</f>
        <v>0</v>
      </c>
      <c r="F914" s="33">
        <f aca="true" t="shared" si="341" ref="F914:F921">H914+J914+L914+N914</f>
        <v>0</v>
      </c>
      <c r="G914" s="33">
        <v>0</v>
      </c>
      <c r="H914" s="33">
        <v>0</v>
      </c>
      <c r="I914" s="33">
        <v>0</v>
      </c>
      <c r="J914" s="33">
        <v>0</v>
      </c>
      <c r="K914" s="33">
        <v>0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57"/>
      <c r="R914" s="57"/>
      <c r="U914" s="52"/>
    </row>
    <row r="915" spans="1:21" ht="15">
      <c r="A915" s="54"/>
      <c r="B915" s="56"/>
      <c r="C915" s="50"/>
      <c r="D915" s="19" t="s">
        <v>32</v>
      </c>
      <c r="E915" s="33">
        <f t="shared" si="340"/>
        <v>0</v>
      </c>
      <c r="F915" s="33">
        <f t="shared" si="341"/>
        <v>0</v>
      </c>
      <c r="G915" s="33">
        <v>0</v>
      </c>
      <c r="H915" s="33">
        <v>0</v>
      </c>
      <c r="I915" s="33">
        <v>0</v>
      </c>
      <c r="J915" s="33">
        <v>0</v>
      </c>
      <c r="K915" s="33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57"/>
      <c r="R915" s="57"/>
      <c r="U915" s="52"/>
    </row>
    <row r="916" spans="1:21" ht="15">
      <c r="A916" s="54"/>
      <c r="B916" s="56"/>
      <c r="C916" s="50"/>
      <c r="D916" s="19" t="s">
        <v>33</v>
      </c>
      <c r="E916" s="33">
        <f t="shared" si="340"/>
        <v>0</v>
      </c>
      <c r="F916" s="33">
        <f t="shared" si="341"/>
        <v>0</v>
      </c>
      <c r="G916" s="33">
        <v>0</v>
      </c>
      <c r="H916" s="33">
        <v>0</v>
      </c>
      <c r="I916" s="33">
        <v>0</v>
      </c>
      <c r="J916" s="33">
        <v>0</v>
      </c>
      <c r="K916" s="33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57"/>
      <c r="R916" s="57"/>
      <c r="U916" s="52"/>
    </row>
    <row r="917" spans="1:21" ht="15">
      <c r="A917" s="54"/>
      <c r="B917" s="56"/>
      <c r="C917" s="50"/>
      <c r="D917" s="19" t="s">
        <v>36</v>
      </c>
      <c r="E917" s="33">
        <f t="shared" si="340"/>
        <v>0</v>
      </c>
      <c r="F917" s="33">
        <f t="shared" si="341"/>
        <v>0</v>
      </c>
      <c r="G917" s="33">
        <v>0</v>
      </c>
      <c r="H917" s="33">
        <v>0</v>
      </c>
      <c r="I917" s="33">
        <v>0</v>
      </c>
      <c r="J917" s="33">
        <v>0</v>
      </c>
      <c r="K917" s="33">
        <v>0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57"/>
      <c r="R917" s="57"/>
      <c r="U917" s="52"/>
    </row>
    <row r="918" spans="1:21" ht="15">
      <c r="A918" s="54"/>
      <c r="B918" s="56"/>
      <c r="C918" s="50"/>
      <c r="D918" s="19" t="s">
        <v>37</v>
      </c>
      <c r="E918" s="33">
        <f t="shared" si="340"/>
        <v>0</v>
      </c>
      <c r="F918" s="33">
        <f>H918+J918+L918+N918</f>
        <v>0</v>
      </c>
      <c r="G918" s="33">
        <v>0</v>
      </c>
      <c r="H918" s="33">
        <v>0</v>
      </c>
      <c r="I918" s="33">
        <v>0</v>
      </c>
      <c r="J918" s="33">
        <v>0</v>
      </c>
      <c r="K918" s="33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57"/>
      <c r="R918" s="57"/>
      <c r="U918" s="52"/>
    </row>
    <row r="919" spans="1:18" ht="15">
      <c r="A919" s="54"/>
      <c r="B919" s="56"/>
      <c r="C919" s="50"/>
      <c r="D919" s="19" t="s">
        <v>38</v>
      </c>
      <c r="E919" s="33">
        <f t="shared" si="340"/>
        <v>0</v>
      </c>
      <c r="F919" s="33">
        <f t="shared" si="341"/>
        <v>0</v>
      </c>
      <c r="G919" s="33">
        <v>0</v>
      </c>
      <c r="H919" s="33">
        <v>0</v>
      </c>
      <c r="I919" s="33">
        <v>0</v>
      </c>
      <c r="J919" s="33">
        <v>0</v>
      </c>
      <c r="K919" s="33">
        <v>0</v>
      </c>
      <c r="L919" s="33">
        <v>0</v>
      </c>
      <c r="M919" s="33">
        <v>0</v>
      </c>
      <c r="N919" s="33">
        <v>0</v>
      </c>
      <c r="O919" s="33">
        <v>0</v>
      </c>
      <c r="P919" s="33">
        <v>0</v>
      </c>
      <c r="Q919" s="57"/>
      <c r="R919" s="57"/>
    </row>
    <row r="920" spans="1:18" ht="15">
      <c r="A920" s="54"/>
      <c r="B920" s="56"/>
      <c r="C920" s="50"/>
      <c r="D920" s="19" t="s">
        <v>39</v>
      </c>
      <c r="E920" s="33">
        <f t="shared" si="340"/>
        <v>262224.5</v>
      </c>
      <c r="F920" s="33">
        <f t="shared" si="341"/>
        <v>0</v>
      </c>
      <c r="G920" s="33">
        <v>262224.5</v>
      </c>
      <c r="H920" s="33">
        <v>0</v>
      </c>
      <c r="I920" s="33">
        <v>0</v>
      </c>
      <c r="J920" s="33">
        <v>0</v>
      </c>
      <c r="K920" s="33">
        <v>0</v>
      </c>
      <c r="L920" s="33">
        <v>0</v>
      </c>
      <c r="M920" s="33">
        <v>0</v>
      </c>
      <c r="N920" s="33">
        <v>0</v>
      </c>
      <c r="O920" s="33">
        <v>789</v>
      </c>
      <c r="P920" s="33">
        <v>0</v>
      </c>
      <c r="Q920" s="57"/>
      <c r="R920" s="57"/>
    </row>
    <row r="921" spans="1:18" ht="15">
      <c r="A921" s="55"/>
      <c r="B921" s="56"/>
      <c r="C921" s="50"/>
      <c r="D921" s="19" t="s">
        <v>40</v>
      </c>
      <c r="E921" s="33">
        <f t="shared" si="340"/>
        <v>0</v>
      </c>
      <c r="F921" s="33">
        <f t="shared" si="341"/>
        <v>0</v>
      </c>
      <c r="G921" s="33">
        <v>0</v>
      </c>
      <c r="H921" s="33">
        <v>0</v>
      </c>
      <c r="I921" s="33">
        <v>0</v>
      </c>
      <c r="J921" s="33">
        <v>0</v>
      </c>
      <c r="K921" s="33">
        <v>0</v>
      </c>
      <c r="L921" s="33">
        <v>0</v>
      </c>
      <c r="M921" s="33">
        <v>0</v>
      </c>
      <c r="N921" s="33">
        <v>0</v>
      </c>
      <c r="O921" s="33">
        <v>0</v>
      </c>
      <c r="P921" s="33">
        <v>0</v>
      </c>
      <c r="Q921" s="57"/>
      <c r="R921" s="57"/>
    </row>
    <row r="922" spans="1:21" s="29" customFormat="1" ht="15" customHeight="1">
      <c r="A922" s="53" t="s">
        <v>156</v>
      </c>
      <c r="B922" s="56" t="s">
        <v>174</v>
      </c>
      <c r="C922" s="50"/>
      <c r="D922" s="27" t="s">
        <v>13</v>
      </c>
      <c r="E922" s="31">
        <f aca="true" t="shared" si="342" ref="E922:P922">SUM(E924:E933)</f>
        <v>113852.4</v>
      </c>
      <c r="F922" s="31">
        <f t="shared" si="342"/>
        <v>0</v>
      </c>
      <c r="G922" s="31">
        <f t="shared" si="342"/>
        <v>113852.4</v>
      </c>
      <c r="H922" s="31">
        <f t="shared" si="342"/>
        <v>0</v>
      </c>
      <c r="I922" s="31">
        <f t="shared" si="342"/>
        <v>0</v>
      </c>
      <c r="J922" s="31">
        <f t="shared" si="342"/>
        <v>0</v>
      </c>
      <c r="K922" s="31">
        <f t="shared" si="342"/>
        <v>0</v>
      </c>
      <c r="L922" s="31">
        <f t="shared" si="342"/>
        <v>0</v>
      </c>
      <c r="M922" s="31">
        <f t="shared" si="342"/>
        <v>0</v>
      </c>
      <c r="N922" s="31">
        <f t="shared" si="342"/>
        <v>0</v>
      </c>
      <c r="O922" s="31">
        <f t="shared" si="342"/>
        <v>250</v>
      </c>
      <c r="P922" s="31">
        <f t="shared" si="342"/>
        <v>0</v>
      </c>
      <c r="Q922" s="57" t="s">
        <v>16</v>
      </c>
      <c r="R922" s="57"/>
      <c r="U922" s="51"/>
    </row>
    <row r="923" spans="1:21" s="29" customFormat="1" ht="15" customHeight="1">
      <c r="A923" s="54"/>
      <c r="B923" s="56"/>
      <c r="C923" s="50"/>
      <c r="D923" s="19" t="s">
        <v>177</v>
      </c>
      <c r="E923" s="33">
        <f aca="true" t="shared" si="343" ref="E923:F925">G923+I923+K923+M923</f>
        <v>0</v>
      </c>
      <c r="F923" s="33">
        <f t="shared" si="343"/>
        <v>0</v>
      </c>
      <c r="G923" s="33">
        <v>0</v>
      </c>
      <c r="H923" s="33">
        <v>0</v>
      </c>
      <c r="I923" s="33">
        <v>0</v>
      </c>
      <c r="J923" s="33">
        <v>0</v>
      </c>
      <c r="K923" s="33">
        <v>0</v>
      </c>
      <c r="L923" s="33">
        <v>0</v>
      </c>
      <c r="M923" s="33">
        <v>0</v>
      </c>
      <c r="N923" s="33">
        <v>0</v>
      </c>
      <c r="O923" s="33">
        <v>0</v>
      </c>
      <c r="P923" s="33">
        <v>0</v>
      </c>
      <c r="Q923" s="57"/>
      <c r="R923" s="57"/>
      <c r="U923" s="51"/>
    </row>
    <row r="924" spans="1:21" ht="15">
      <c r="A924" s="54"/>
      <c r="B924" s="56"/>
      <c r="C924" s="50"/>
      <c r="D924" s="19" t="s">
        <v>0</v>
      </c>
      <c r="E924" s="33">
        <f t="shared" si="343"/>
        <v>0</v>
      </c>
      <c r="F924" s="33">
        <f t="shared" si="343"/>
        <v>0</v>
      </c>
      <c r="G924" s="33">
        <v>0</v>
      </c>
      <c r="H924" s="33">
        <v>0</v>
      </c>
      <c r="I924" s="33">
        <v>0</v>
      </c>
      <c r="J924" s="33">
        <v>0</v>
      </c>
      <c r="K924" s="33">
        <v>0</v>
      </c>
      <c r="L924" s="33">
        <v>0</v>
      </c>
      <c r="M924" s="33">
        <v>0</v>
      </c>
      <c r="N924" s="33">
        <v>0</v>
      </c>
      <c r="O924" s="33">
        <v>0</v>
      </c>
      <c r="P924" s="33">
        <v>0</v>
      </c>
      <c r="Q924" s="57"/>
      <c r="R924" s="57"/>
      <c r="U924" s="52"/>
    </row>
    <row r="925" spans="1:21" ht="15">
      <c r="A925" s="54"/>
      <c r="B925" s="56"/>
      <c r="C925" s="50"/>
      <c r="D925" s="19" t="s">
        <v>1</v>
      </c>
      <c r="E925" s="33">
        <f t="shared" si="343"/>
        <v>0</v>
      </c>
      <c r="F925" s="33">
        <f t="shared" si="343"/>
        <v>0</v>
      </c>
      <c r="G925" s="33">
        <v>0</v>
      </c>
      <c r="H925" s="33">
        <v>0</v>
      </c>
      <c r="I925" s="33">
        <v>0</v>
      </c>
      <c r="J925" s="33">
        <v>0</v>
      </c>
      <c r="K925" s="33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57"/>
      <c r="R925" s="57"/>
      <c r="U925" s="52"/>
    </row>
    <row r="926" spans="1:21" ht="15">
      <c r="A926" s="54"/>
      <c r="B926" s="56"/>
      <c r="C926" s="50"/>
      <c r="D926" s="19" t="s">
        <v>31</v>
      </c>
      <c r="E926" s="33">
        <f aca="true" t="shared" si="344" ref="E926:E933">G926+I926+K926+M926</f>
        <v>0</v>
      </c>
      <c r="F926" s="33">
        <f aca="true" t="shared" si="345" ref="F926:F933">H926+J926+L926+N926</f>
        <v>0</v>
      </c>
      <c r="G926" s="33">
        <v>0</v>
      </c>
      <c r="H926" s="33">
        <v>0</v>
      </c>
      <c r="I926" s="33">
        <v>0</v>
      </c>
      <c r="J926" s="33">
        <v>0</v>
      </c>
      <c r="K926" s="33">
        <v>0</v>
      </c>
      <c r="L926" s="33">
        <v>0</v>
      </c>
      <c r="M926" s="33">
        <v>0</v>
      </c>
      <c r="N926" s="33">
        <v>0</v>
      </c>
      <c r="O926" s="33">
        <v>0</v>
      </c>
      <c r="P926" s="33">
        <v>0</v>
      </c>
      <c r="Q926" s="57"/>
      <c r="R926" s="57"/>
      <c r="U926" s="52"/>
    </row>
    <row r="927" spans="1:21" ht="15">
      <c r="A927" s="54"/>
      <c r="B927" s="56"/>
      <c r="C927" s="50"/>
      <c r="D927" s="19" t="s">
        <v>32</v>
      </c>
      <c r="E927" s="33">
        <f t="shared" si="344"/>
        <v>0</v>
      </c>
      <c r="F927" s="33">
        <f t="shared" si="345"/>
        <v>0</v>
      </c>
      <c r="G927" s="33">
        <v>0</v>
      </c>
      <c r="H927" s="33">
        <v>0</v>
      </c>
      <c r="I927" s="33">
        <v>0</v>
      </c>
      <c r="J927" s="33">
        <v>0</v>
      </c>
      <c r="K927" s="33">
        <v>0</v>
      </c>
      <c r="L927" s="33">
        <v>0</v>
      </c>
      <c r="M927" s="33">
        <v>0</v>
      </c>
      <c r="N927" s="33">
        <v>0</v>
      </c>
      <c r="O927" s="33">
        <v>0</v>
      </c>
      <c r="P927" s="33">
        <v>0</v>
      </c>
      <c r="Q927" s="57"/>
      <c r="R927" s="57"/>
      <c r="U927" s="52"/>
    </row>
    <row r="928" spans="1:21" ht="15">
      <c r="A928" s="54"/>
      <c r="B928" s="56"/>
      <c r="C928" s="50"/>
      <c r="D928" s="19" t="s">
        <v>33</v>
      </c>
      <c r="E928" s="33">
        <f t="shared" si="344"/>
        <v>0</v>
      </c>
      <c r="F928" s="33">
        <f t="shared" si="345"/>
        <v>0</v>
      </c>
      <c r="G928" s="33">
        <v>0</v>
      </c>
      <c r="H928" s="33">
        <v>0</v>
      </c>
      <c r="I928" s="33">
        <v>0</v>
      </c>
      <c r="J928" s="33">
        <v>0</v>
      </c>
      <c r="K928" s="33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57"/>
      <c r="R928" s="57"/>
      <c r="U928" s="52"/>
    </row>
    <row r="929" spans="1:21" ht="15">
      <c r="A929" s="54"/>
      <c r="B929" s="56"/>
      <c r="C929" s="50"/>
      <c r="D929" s="19" t="s">
        <v>36</v>
      </c>
      <c r="E929" s="33">
        <f t="shared" si="344"/>
        <v>0</v>
      </c>
      <c r="F929" s="33">
        <f t="shared" si="345"/>
        <v>0</v>
      </c>
      <c r="G929" s="33">
        <v>0</v>
      </c>
      <c r="H929" s="33">
        <v>0</v>
      </c>
      <c r="I929" s="33">
        <v>0</v>
      </c>
      <c r="J929" s="33">
        <v>0</v>
      </c>
      <c r="K929" s="33">
        <v>0</v>
      </c>
      <c r="L929" s="33">
        <v>0</v>
      </c>
      <c r="M929" s="33">
        <v>0</v>
      </c>
      <c r="N929" s="33">
        <v>0</v>
      </c>
      <c r="O929" s="33">
        <v>0</v>
      </c>
      <c r="P929" s="33">
        <v>0</v>
      </c>
      <c r="Q929" s="57"/>
      <c r="R929" s="57"/>
      <c r="U929" s="52"/>
    </row>
    <row r="930" spans="1:21" ht="15">
      <c r="A930" s="54"/>
      <c r="B930" s="56"/>
      <c r="C930" s="50"/>
      <c r="D930" s="19" t="s">
        <v>37</v>
      </c>
      <c r="E930" s="33">
        <f t="shared" si="344"/>
        <v>0</v>
      </c>
      <c r="F930" s="33">
        <f t="shared" si="345"/>
        <v>0</v>
      </c>
      <c r="G930" s="33">
        <v>0</v>
      </c>
      <c r="H930" s="33">
        <v>0</v>
      </c>
      <c r="I930" s="33">
        <v>0</v>
      </c>
      <c r="J930" s="33">
        <v>0</v>
      </c>
      <c r="K930" s="33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57"/>
      <c r="R930" s="57"/>
      <c r="U930" s="52"/>
    </row>
    <row r="931" spans="1:18" ht="15">
      <c r="A931" s="54"/>
      <c r="B931" s="56"/>
      <c r="C931" s="50"/>
      <c r="D931" s="19" t="s">
        <v>38</v>
      </c>
      <c r="E931" s="33">
        <f t="shared" si="344"/>
        <v>0</v>
      </c>
      <c r="F931" s="33">
        <f t="shared" si="345"/>
        <v>0</v>
      </c>
      <c r="G931" s="33">
        <v>0</v>
      </c>
      <c r="H931" s="33">
        <v>0</v>
      </c>
      <c r="I931" s="33">
        <v>0</v>
      </c>
      <c r="J931" s="33">
        <v>0</v>
      </c>
      <c r="K931" s="33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57"/>
      <c r="R931" s="57"/>
    </row>
    <row r="932" spans="1:18" ht="15">
      <c r="A932" s="54"/>
      <c r="B932" s="56"/>
      <c r="C932" s="50"/>
      <c r="D932" s="19" t="s">
        <v>39</v>
      </c>
      <c r="E932" s="33">
        <f t="shared" si="344"/>
        <v>113852.4</v>
      </c>
      <c r="F932" s="33">
        <f t="shared" si="345"/>
        <v>0</v>
      </c>
      <c r="G932" s="33">
        <v>113852.4</v>
      </c>
      <c r="H932" s="33">
        <v>0</v>
      </c>
      <c r="I932" s="33">
        <v>0</v>
      </c>
      <c r="J932" s="33">
        <v>0</v>
      </c>
      <c r="K932" s="33">
        <v>0</v>
      </c>
      <c r="L932" s="33">
        <v>0</v>
      </c>
      <c r="M932" s="33">
        <v>0</v>
      </c>
      <c r="N932" s="33">
        <v>0</v>
      </c>
      <c r="O932" s="33">
        <v>250</v>
      </c>
      <c r="P932" s="33">
        <v>0</v>
      </c>
      <c r="Q932" s="57"/>
      <c r="R932" s="57"/>
    </row>
    <row r="933" spans="1:18" ht="15">
      <c r="A933" s="55"/>
      <c r="B933" s="56"/>
      <c r="C933" s="50"/>
      <c r="D933" s="19" t="s">
        <v>40</v>
      </c>
      <c r="E933" s="33">
        <f t="shared" si="344"/>
        <v>0</v>
      </c>
      <c r="F933" s="33">
        <f t="shared" si="345"/>
        <v>0</v>
      </c>
      <c r="G933" s="33">
        <v>0</v>
      </c>
      <c r="H933" s="33">
        <v>0</v>
      </c>
      <c r="I933" s="33">
        <v>0</v>
      </c>
      <c r="J933" s="33">
        <v>0</v>
      </c>
      <c r="K933" s="33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57"/>
      <c r="R933" s="57"/>
    </row>
    <row r="934" spans="1:21" s="29" customFormat="1" ht="15" customHeight="1">
      <c r="A934" s="53" t="s">
        <v>157</v>
      </c>
      <c r="B934" s="56" t="s">
        <v>175</v>
      </c>
      <c r="C934" s="50"/>
      <c r="D934" s="27" t="s">
        <v>13</v>
      </c>
      <c r="E934" s="31">
        <f aca="true" t="shared" si="346" ref="E934:P934">SUM(E936:E945)</f>
        <v>255981.4</v>
      </c>
      <c r="F934" s="31">
        <f t="shared" si="346"/>
        <v>0</v>
      </c>
      <c r="G934" s="31">
        <f t="shared" si="346"/>
        <v>255981.4</v>
      </c>
      <c r="H934" s="31">
        <f t="shared" si="346"/>
        <v>0</v>
      </c>
      <c r="I934" s="31">
        <f t="shared" si="346"/>
        <v>0</v>
      </c>
      <c r="J934" s="31">
        <f t="shared" si="346"/>
        <v>0</v>
      </c>
      <c r="K934" s="31">
        <f t="shared" si="346"/>
        <v>0</v>
      </c>
      <c r="L934" s="31">
        <f t="shared" si="346"/>
        <v>0</v>
      </c>
      <c r="M934" s="31">
        <f t="shared" si="346"/>
        <v>0</v>
      </c>
      <c r="N934" s="31">
        <f t="shared" si="346"/>
        <v>0</v>
      </c>
      <c r="O934" s="31">
        <f t="shared" si="346"/>
        <v>769</v>
      </c>
      <c r="P934" s="31">
        <f t="shared" si="346"/>
        <v>0</v>
      </c>
      <c r="Q934" s="57" t="s">
        <v>16</v>
      </c>
      <c r="R934" s="57"/>
      <c r="U934" s="51"/>
    </row>
    <row r="935" spans="1:21" s="29" customFormat="1" ht="15" customHeight="1">
      <c r="A935" s="54"/>
      <c r="B935" s="56"/>
      <c r="C935" s="50"/>
      <c r="D935" s="19" t="s">
        <v>177</v>
      </c>
      <c r="E935" s="33">
        <f aca="true" t="shared" si="347" ref="E935:F937">G935+I935+K935+M935</f>
        <v>0</v>
      </c>
      <c r="F935" s="33">
        <f t="shared" si="347"/>
        <v>0</v>
      </c>
      <c r="G935" s="33">
        <v>0</v>
      </c>
      <c r="H935" s="33">
        <v>0</v>
      </c>
      <c r="I935" s="33">
        <v>0</v>
      </c>
      <c r="J935" s="33">
        <v>0</v>
      </c>
      <c r="K935" s="33">
        <v>0</v>
      </c>
      <c r="L935" s="33">
        <v>0</v>
      </c>
      <c r="M935" s="33">
        <v>0</v>
      </c>
      <c r="N935" s="33">
        <v>0</v>
      </c>
      <c r="O935" s="33">
        <v>0</v>
      </c>
      <c r="P935" s="33">
        <v>0</v>
      </c>
      <c r="Q935" s="57"/>
      <c r="R935" s="57"/>
      <c r="U935" s="51"/>
    </row>
    <row r="936" spans="1:21" ht="15">
      <c r="A936" s="54"/>
      <c r="B936" s="56"/>
      <c r="C936" s="50"/>
      <c r="D936" s="19" t="s">
        <v>0</v>
      </c>
      <c r="E936" s="33">
        <f t="shared" si="347"/>
        <v>0</v>
      </c>
      <c r="F936" s="33">
        <f t="shared" si="347"/>
        <v>0</v>
      </c>
      <c r="G936" s="33">
        <v>0</v>
      </c>
      <c r="H936" s="33">
        <v>0</v>
      </c>
      <c r="I936" s="33">
        <v>0</v>
      </c>
      <c r="J936" s="33">
        <v>0</v>
      </c>
      <c r="K936" s="33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57"/>
      <c r="R936" s="57"/>
      <c r="U936" s="52"/>
    </row>
    <row r="937" spans="1:21" ht="15">
      <c r="A937" s="54"/>
      <c r="B937" s="56"/>
      <c r="C937" s="50"/>
      <c r="D937" s="19" t="s">
        <v>1</v>
      </c>
      <c r="E937" s="33">
        <f t="shared" si="347"/>
        <v>0</v>
      </c>
      <c r="F937" s="33">
        <f t="shared" si="347"/>
        <v>0</v>
      </c>
      <c r="G937" s="33">
        <v>0</v>
      </c>
      <c r="H937" s="33">
        <v>0</v>
      </c>
      <c r="I937" s="33">
        <v>0</v>
      </c>
      <c r="J937" s="33">
        <v>0</v>
      </c>
      <c r="K937" s="33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57"/>
      <c r="R937" s="57"/>
      <c r="U937" s="52"/>
    </row>
    <row r="938" spans="1:21" ht="15">
      <c r="A938" s="54"/>
      <c r="B938" s="56"/>
      <c r="C938" s="50"/>
      <c r="D938" s="19" t="s">
        <v>31</v>
      </c>
      <c r="E938" s="33">
        <f aca="true" t="shared" si="348" ref="E938:E945">G938+I938+K938+M938</f>
        <v>0</v>
      </c>
      <c r="F938" s="33">
        <f aca="true" t="shared" si="349" ref="F938:F945">H938+J938+L938+N938</f>
        <v>0</v>
      </c>
      <c r="G938" s="33">
        <v>0</v>
      </c>
      <c r="H938" s="33">
        <v>0</v>
      </c>
      <c r="I938" s="33">
        <v>0</v>
      </c>
      <c r="J938" s="33">
        <v>0</v>
      </c>
      <c r="K938" s="33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57"/>
      <c r="R938" s="57"/>
      <c r="U938" s="52"/>
    </row>
    <row r="939" spans="1:21" ht="15">
      <c r="A939" s="54"/>
      <c r="B939" s="56"/>
      <c r="C939" s="50"/>
      <c r="D939" s="19" t="s">
        <v>32</v>
      </c>
      <c r="E939" s="33">
        <f t="shared" si="348"/>
        <v>0</v>
      </c>
      <c r="F939" s="33">
        <f t="shared" si="349"/>
        <v>0</v>
      </c>
      <c r="G939" s="33">
        <v>0</v>
      </c>
      <c r="H939" s="33">
        <v>0</v>
      </c>
      <c r="I939" s="33">
        <v>0</v>
      </c>
      <c r="J939" s="33">
        <v>0</v>
      </c>
      <c r="K939" s="33">
        <v>0</v>
      </c>
      <c r="L939" s="33">
        <v>0</v>
      </c>
      <c r="M939" s="33">
        <v>0</v>
      </c>
      <c r="N939" s="33">
        <v>0</v>
      </c>
      <c r="O939" s="33">
        <v>0</v>
      </c>
      <c r="P939" s="33">
        <v>0</v>
      </c>
      <c r="Q939" s="57"/>
      <c r="R939" s="57"/>
      <c r="U939" s="52"/>
    </row>
    <row r="940" spans="1:21" ht="15">
      <c r="A940" s="54"/>
      <c r="B940" s="56"/>
      <c r="C940" s="50"/>
      <c r="D940" s="19" t="s">
        <v>33</v>
      </c>
      <c r="E940" s="33">
        <f t="shared" si="348"/>
        <v>0</v>
      </c>
      <c r="F940" s="33">
        <f t="shared" si="349"/>
        <v>0</v>
      </c>
      <c r="G940" s="33">
        <v>0</v>
      </c>
      <c r="H940" s="33">
        <v>0</v>
      </c>
      <c r="I940" s="33">
        <v>0</v>
      </c>
      <c r="J940" s="33">
        <v>0</v>
      </c>
      <c r="K940" s="33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57"/>
      <c r="R940" s="57"/>
      <c r="U940" s="52"/>
    </row>
    <row r="941" spans="1:21" ht="15">
      <c r="A941" s="54"/>
      <c r="B941" s="56"/>
      <c r="C941" s="50"/>
      <c r="D941" s="19" t="s">
        <v>36</v>
      </c>
      <c r="E941" s="33">
        <f t="shared" si="348"/>
        <v>0</v>
      </c>
      <c r="F941" s="33">
        <f t="shared" si="349"/>
        <v>0</v>
      </c>
      <c r="G941" s="33">
        <v>0</v>
      </c>
      <c r="H941" s="33">
        <v>0</v>
      </c>
      <c r="I941" s="33">
        <v>0</v>
      </c>
      <c r="J941" s="33">
        <v>0</v>
      </c>
      <c r="K941" s="33">
        <v>0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57"/>
      <c r="R941" s="57"/>
      <c r="U941" s="52"/>
    </row>
    <row r="942" spans="1:21" ht="15">
      <c r="A942" s="54"/>
      <c r="B942" s="56"/>
      <c r="C942" s="50"/>
      <c r="D942" s="19" t="s">
        <v>37</v>
      </c>
      <c r="E942" s="33">
        <f t="shared" si="348"/>
        <v>0</v>
      </c>
      <c r="F942" s="33">
        <f t="shared" si="349"/>
        <v>0</v>
      </c>
      <c r="G942" s="33">
        <v>0</v>
      </c>
      <c r="H942" s="33">
        <v>0</v>
      </c>
      <c r="I942" s="33">
        <v>0</v>
      </c>
      <c r="J942" s="33">
        <v>0</v>
      </c>
      <c r="K942" s="33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57"/>
      <c r="R942" s="57"/>
      <c r="U942" s="52"/>
    </row>
    <row r="943" spans="1:18" ht="15">
      <c r="A943" s="54"/>
      <c r="B943" s="56"/>
      <c r="C943" s="50"/>
      <c r="D943" s="19" t="s">
        <v>38</v>
      </c>
      <c r="E943" s="33">
        <f t="shared" si="348"/>
        <v>0</v>
      </c>
      <c r="F943" s="33">
        <f t="shared" si="349"/>
        <v>0</v>
      </c>
      <c r="G943" s="33">
        <v>0</v>
      </c>
      <c r="H943" s="33">
        <v>0</v>
      </c>
      <c r="I943" s="33">
        <v>0</v>
      </c>
      <c r="J943" s="33">
        <v>0</v>
      </c>
      <c r="K943" s="33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57"/>
      <c r="R943" s="57"/>
    </row>
    <row r="944" spans="1:18" ht="15">
      <c r="A944" s="54"/>
      <c r="B944" s="56"/>
      <c r="C944" s="50"/>
      <c r="D944" s="19" t="s">
        <v>39</v>
      </c>
      <c r="E944" s="33">
        <f t="shared" si="348"/>
        <v>0</v>
      </c>
      <c r="F944" s="33">
        <f t="shared" si="349"/>
        <v>0</v>
      </c>
      <c r="G944" s="33">
        <v>0</v>
      </c>
      <c r="H944" s="33">
        <v>0</v>
      </c>
      <c r="I944" s="33">
        <v>0</v>
      </c>
      <c r="J944" s="33">
        <v>0</v>
      </c>
      <c r="K944" s="33">
        <v>0</v>
      </c>
      <c r="L944" s="33">
        <v>0</v>
      </c>
      <c r="M944" s="33">
        <v>0</v>
      </c>
      <c r="N944" s="33">
        <v>0</v>
      </c>
      <c r="O944" s="33">
        <v>0</v>
      </c>
      <c r="P944" s="33">
        <v>0</v>
      </c>
      <c r="Q944" s="57"/>
      <c r="R944" s="57"/>
    </row>
    <row r="945" spans="1:18" ht="15">
      <c r="A945" s="55"/>
      <c r="B945" s="56"/>
      <c r="C945" s="50"/>
      <c r="D945" s="19" t="s">
        <v>40</v>
      </c>
      <c r="E945" s="33">
        <f t="shared" si="348"/>
        <v>255981.4</v>
      </c>
      <c r="F945" s="33">
        <f t="shared" si="349"/>
        <v>0</v>
      </c>
      <c r="G945" s="33">
        <v>255981.4</v>
      </c>
      <c r="H945" s="33">
        <v>0</v>
      </c>
      <c r="I945" s="33">
        <v>0</v>
      </c>
      <c r="J945" s="33">
        <v>0</v>
      </c>
      <c r="K945" s="33">
        <v>0</v>
      </c>
      <c r="L945" s="33">
        <v>0</v>
      </c>
      <c r="M945" s="33">
        <v>0</v>
      </c>
      <c r="N945" s="33">
        <v>0</v>
      </c>
      <c r="O945" s="33">
        <v>769</v>
      </c>
      <c r="P945" s="33">
        <v>0</v>
      </c>
      <c r="Q945" s="57"/>
      <c r="R945" s="57"/>
    </row>
    <row r="946" spans="1:21" s="29" customFormat="1" ht="15" customHeight="1">
      <c r="A946" s="53" t="s">
        <v>158</v>
      </c>
      <c r="B946" s="56" t="s">
        <v>176</v>
      </c>
      <c r="C946" s="50"/>
      <c r="D946" s="27" t="s">
        <v>13</v>
      </c>
      <c r="E946" s="31">
        <f aca="true" t="shared" si="350" ref="E946:P946">SUM(E948:E957)</f>
        <v>260641.3</v>
      </c>
      <c r="F946" s="31">
        <f t="shared" si="350"/>
        <v>0</v>
      </c>
      <c r="G946" s="31">
        <f t="shared" si="350"/>
        <v>260641.3</v>
      </c>
      <c r="H946" s="31">
        <f t="shared" si="350"/>
        <v>0</v>
      </c>
      <c r="I946" s="31">
        <f t="shared" si="350"/>
        <v>0</v>
      </c>
      <c r="J946" s="31">
        <f t="shared" si="350"/>
        <v>0</v>
      </c>
      <c r="K946" s="31">
        <f t="shared" si="350"/>
        <v>0</v>
      </c>
      <c r="L946" s="31">
        <f t="shared" si="350"/>
        <v>0</v>
      </c>
      <c r="M946" s="31">
        <f t="shared" si="350"/>
        <v>0</v>
      </c>
      <c r="N946" s="31">
        <f t="shared" si="350"/>
        <v>0</v>
      </c>
      <c r="O946" s="31">
        <f t="shared" si="350"/>
        <v>725</v>
      </c>
      <c r="P946" s="31">
        <f t="shared" si="350"/>
        <v>0</v>
      </c>
      <c r="Q946" s="57" t="s">
        <v>16</v>
      </c>
      <c r="R946" s="57"/>
      <c r="U946" s="51"/>
    </row>
    <row r="947" spans="1:21" s="29" customFormat="1" ht="15" customHeight="1">
      <c r="A947" s="54"/>
      <c r="B947" s="56"/>
      <c r="C947" s="50"/>
      <c r="D947" s="19" t="s">
        <v>177</v>
      </c>
      <c r="E947" s="33">
        <f aca="true" t="shared" si="351" ref="E947:F949">G947+I947+K947+M947</f>
        <v>0</v>
      </c>
      <c r="F947" s="33">
        <f t="shared" si="351"/>
        <v>0</v>
      </c>
      <c r="G947" s="33">
        <v>0</v>
      </c>
      <c r="H947" s="33">
        <v>0</v>
      </c>
      <c r="I947" s="33">
        <v>0</v>
      </c>
      <c r="J947" s="33">
        <v>0</v>
      </c>
      <c r="K947" s="33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57"/>
      <c r="R947" s="57"/>
      <c r="U947" s="51"/>
    </row>
    <row r="948" spans="1:21" ht="15">
      <c r="A948" s="54"/>
      <c r="B948" s="56"/>
      <c r="C948" s="50"/>
      <c r="D948" s="19" t="s">
        <v>0</v>
      </c>
      <c r="E948" s="33">
        <f t="shared" si="351"/>
        <v>0</v>
      </c>
      <c r="F948" s="33">
        <f t="shared" si="351"/>
        <v>0</v>
      </c>
      <c r="G948" s="33">
        <v>0</v>
      </c>
      <c r="H948" s="33">
        <v>0</v>
      </c>
      <c r="I948" s="33">
        <v>0</v>
      </c>
      <c r="J948" s="33">
        <v>0</v>
      </c>
      <c r="K948" s="33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57"/>
      <c r="R948" s="57"/>
      <c r="U948" s="52"/>
    </row>
    <row r="949" spans="1:21" ht="15">
      <c r="A949" s="54"/>
      <c r="B949" s="56"/>
      <c r="C949" s="50"/>
      <c r="D949" s="19" t="s">
        <v>1</v>
      </c>
      <c r="E949" s="33">
        <f t="shared" si="351"/>
        <v>0</v>
      </c>
      <c r="F949" s="33">
        <f t="shared" si="351"/>
        <v>0</v>
      </c>
      <c r="G949" s="33">
        <v>0</v>
      </c>
      <c r="H949" s="33">
        <v>0</v>
      </c>
      <c r="I949" s="33">
        <v>0</v>
      </c>
      <c r="J949" s="33">
        <v>0</v>
      </c>
      <c r="K949" s="33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57"/>
      <c r="R949" s="57"/>
      <c r="U949" s="52"/>
    </row>
    <row r="950" spans="1:21" ht="15">
      <c r="A950" s="54"/>
      <c r="B950" s="56"/>
      <c r="C950" s="50"/>
      <c r="D950" s="19" t="s">
        <v>31</v>
      </c>
      <c r="E950" s="33">
        <f aca="true" t="shared" si="352" ref="E950:E957">G950+I950+K950+M950</f>
        <v>0</v>
      </c>
      <c r="F950" s="33">
        <f aca="true" t="shared" si="353" ref="F950:F957">H950+J950+L950+N950</f>
        <v>0</v>
      </c>
      <c r="G950" s="33">
        <v>0</v>
      </c>
      <c r="H950" s="33">
        <v>0</v>
      </c>
      <c r="I950" s="33">
        <v>0</v>
      </c>
      <c r="J950" s="33">
        <v>0</v>
      </c>
      <c r="K950" s="33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57"/>
      <c r="R950" s="57"/>
      <c r="U950" s="52"/>
    </row>
    <row r="951" spans="1:21" ht="15">
      <c r="A951" s="54"/>
      <c r="B951" s="56"/>
      <c r="C951" s="50"/>
      <c r="D951" s="19" t="s">
        <v>32</v>
      </c>
      <c r="E951" s="33">
        <f t="shared" si="352"/>
        <v>0</v>
      </c>
      <c r="F951" s="33">
        <f t="shared" si="353"/>
        <v>0</v>
      </c>
      <c r="G951" s="33">
        <v>0</v>
      </c>
      <c r="H951" s="33">
        <v>0</v>
      </c>
      <c r="I951" s="33">
        <v>0</v>
      </c>
      <c r="J951" s="33">
        <v>0</v>
      </c>
      <c r="K951" s="33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57"/>
      <c r="R951" s="57"/>
      <c r="U951" s="52"/>
    </row>
    <row r="952" spans="1:21" ht="15">
      <c r="A952" s="54"/>
      <c r="B952" s="56"/>
      <c r="C952" s="50"/>
      <c r="D952" s="19" t="s">
        <v>33</v>
      </c>
      <c r="E952" s="33">
        <f t="shared" si="352"/>
        <v>0</v>
      </c>
      <c r="F952" s="33">
        <f t="shared" si="353"/>
        <v>0</v>
      </c>
      <c r="G952" s="33">
        <v>0</v>
      </c>
      <c r="H952" s="33">
        <v>0</v>
      </c>
      <c r="I952" s="33">
        <v>0</v>
      </c>
      <c r="J952" s="33">
        <v>0</v>
      </c>
      <c r="K952" s="33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57"/>
      <c r="R952" s="57"/>
      <c r="U952" s="52"/>
    </row>
    <row r="953" spans="1:21" ht="15">
      <c r="A953" s="54"/>
      <c r="B953" s="56"/>
      <c r="C953" s="50"/>
      <c r="D953" s="19" t="s">
        <v>36</v>
      </c>
      <c r="E953" s="33">
        <f t="shared" si="352"/>
        <v>0</v>
      </c>
      <c r="F953" s="33">
        <f t="shared" si="353"/>
        <v>0</v>
      </c>
      <c r="G953" s="33">
        <v>0</v>
      </c>
      <c r="H953" s="33">
        <v>0</v>
      </c>
      <c r="I953" s="33">
        <v>0</v>
      </c>
      <c r="J953" s="33">
        <v>0</v>
      </c>
      <c r="K953" s="33">
        <v>0</v>
      </c>
      <c r="L953" s="33">
        <v>0</v>
      </c>
      <c r="M953" s="33">
        <v>0</v>
      </c>
      <c r="N953" s="33">
        <v>0</v>
      </c>
      <c r="O953" s="33">
        <v>0</v>
      </c>
      <c r="P953" s="33">
        <v>0</v>
      </c>
      <c r="Q953" s="57"/>
      <c r="R953" s="57"/>
      <c r="U953" s="52"/>
    </row>
    <row r="954" spans="1:21" ht="15">
      <c r="A954" s="54"/>
      <c r="B954" s="56"/>
      <c r="C954" s="50"/>
      <c r="D954" s="19" t="s">
        <v>37</v>
      </c>
      <c r="E954" s="33">
        <f t="shared" si="352"/>
        <v>0</v>
      </c>
      <c r="F954" s="33">
        <f t="shared" si="353"/>
        <v>0</v>
      </c>
      <c r="G954" s="33">
        <v>0</v>
      </c>
      <c r="H954" s="33">
        <v>0</v>
      </c>
      <c r="I954" s="33">
        <v>0</v>
      </c>
      <c r="J954" s="33">
        <v>0</v>
      </c>
      <c r="K954" s="33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57"/>
      <c r="R954" s="57"/>
      <c r="U954" s="52"/>
    </row>
    <row r="955" spans="1:18" ht="15">
      <c r="A955" s="54"/>
      <c r="B955" s="56"/>
      <c r="C955" s="50"/>
      <c r="D955" s="19" t="s">
        <v>38</v>
      </c>
      <c r="E955" s="33">
        <f t="shared" si="352"/>
        <v>0</v>
      </c>
      <c r="F955" s="33">
        <f t="shared" si="353"/>
        <v>0</v>
      </c>
      <c r="G955" s="33">
        <v>0</v>
      </c>
      <c r="H955" s="33">
        <v>0</v>
      </c>
      <c r="I955" s="33">
        <v>0</v>
      </c>
      <c r="J955" s="33">
        <v>0</v>
      </c>
      <c r="K955" s="33">
        <v>0</v>
      </c>
      <c r="L955" s="33">
        <v>0</v>
      </c>
      <c r="M955" s="33">
        <v>0</v>
      </c>
      <c r="N955" s="33">
        <v>0</v>
      </c>
      <c r="O955" s="33">
        <v>0</v>
      </c>
      <c r="P955" s="33">
        <v>0</v>
      </c>
      <c r="Q955" s="57"/>
      <c r="R955" s="57"/>
    </row>
    <row r="956" spans="1:18" ht="15">
      <c r="A956" s="54"/>
      <c r="B956" s="56"/>
      <c r="C956" s="50"/>
      <c r="D956" s="19" t="s">
        <v>39</v>
      </c>
      <c r="E956" s="33">
        <f t="shared" si="352"/>
        <v>0</v>
      </c>
      <c r="F956" s="33">
        <f t="shared" si="353"/>
        <v>0</v>
      </c>
      <c r="G956" s="33">
        <v>0</v>
      </c>
      <c r="H956" s="33">
        <v>0</v>
      </c>
      <c r="I956" s="33">
        <v>0</v>
      </c>
      <c r="J956" s="33">
        <v>0</v>
      </c>
      <c r="K956" s="33">
        <v>0</v>
      </c>
      <c r="L956" s="33">
        <v>0</v>
      </c>
      <c r="M956" s="33">
        <v>0</v>
      </c>
      <c r="N956" s="33">
        <v>0</v>
      </c>
      <c r="O956" s="33">
        <v>0</v>
      </c>
      <c r="P956" s="33">
        <v>0</v>
      </c>
      <c r="Q956" s="57"/>
      <c r="R956" s="57"/>
    </row>
    <row r="957" spans="1:18" ht="15">
      <c r="A957" s="55"/>
      <c r="B957" s="56"/>
      <c r="C957" s="50"/>
      <c r="D957" s="19" t="s">
        <v>40</v>
      </c>
      <c r="E957" s="33">
        <f t="shared" si="352"/>
        <v>260641.3</v>
      </c>
      <c r="F957" s="33">
        <f t="shared" si="353"/>
        <v>0</v>
      </c>
      <c r="G957" s="33">
        <v>260641.3</v>
      </c>
      <c r="H957" s="33">
        <v>0</v>
      </c>
      <c r="I957" s="33">
        <v>0</v>
      </c>
      <c r="J957" s="33">
        <v>0</v>
      </c>
      <c r="K957" s="33">
        <v>0</v>
      </c>
      <c r="L957" s="33">
        <v>0</v>
      </c>
      <c r="M957" s="33">
        <v>0</v>
      </c>
      <c r="N957" s="33">
        <v>0</v>
      </c>
      <c r="O957" s="33">
        <v>725</v>
      </c>
      <c r="P957" s="33">
        <v>0</v>
      </c>
      <c r="Q957" s="57"/>
      <c r="R957" s="57"/>
    </row>
    <row r="958" spans="1:21" s="29" customFormat="1" ht="15" customHeight="1">
      <c r="A958" s="53" t="s">
        <v>159</v>
      </c>
      <c r="B958" s="56" t="s">
        <v>183</v>
      </c>
      <c r="C958" s="50"/>
      <c r="D958" s="27" t="s">
        <v>13</v>
      </c>
      <c r="E958" s="31">
        <f aca="true" t="shared" si="354" ref="E958:P958">SUM(E960:E969)</f>
        <v>5000</v>
      </c>
      <c r="F958" s="31">
        <f t="shared" si="354"/>
        <v>0</v>
      </c>
      <c r="G958" s="31">
        <f t="shared" si="354"/>
        <v>5000</v>
      </c>
      <c r="H958" s="31">
        <f t="shared" si="354"/>
        <v>0</v>
      </c>
      <c r="I958" s="31">
        <f t="shared" si="354"/>
        <v>0</v>
      </c>
      <c r="J958" s="31">
        <f t="shared" si="354"/>
        <v>0</v>
      </c>
      <c r="K958" s="31">
        <f t="shared" si="354"/>
        <v>0</v>
      </c>
      <c r="L958" s="31">
        <f t="shared" si="354"/>
        <v>0</v>
      </c>
      <c r="M958" s="31">
        <f t="shared" si="354"/>
        <v>0</v>
      </c>
      <c r="N958" s="31">
        <f t="shared" si="354"/>
        <v>0</v>
      </c>
      <c r="O958" s="31">
        <f t="shared" si="354"/>
        <v>0</v>
      </c>
      <c r="P958" s="31">
        <f t="shared" si="354"/>
        <v>0</v>
      </c>
      <c r="Q958" s="57" t="s">
        <v>16</v>
      </c>
      <c r="R958" s="57"/>
      <c r="U958" s="51"/>
    </row>
    <row r="959" spans="1:21" s="29" customFormat="1" ht="15" customHeight="1">
      <c r="A959" s="54"/>
      <c r="B959" s="56"/>
      <c r="C959" s="50"/>
      <c r="D959" s="19" t="s">
        <v>177</v>
      </c>
      <c r="E959" s="33">
        <f aca="true" t="shared" si="355" ref="E959:E969">G959+I959+K959+M959</f>
        <v>0</v>
      </c>
      <c r="F959" s="33">
        <f aca="true" t="shared" si="356" ref="F959:F969">H959+J959+L959+N959</f>
        <v>0</v>
      </c>
      <c r="G959" s="33">
        <v>0</v>
      </c>
      <c r="H959" s="33">
        <v>0</v>
      </c>
      <c r="I959" s="33">
        <v>0</v>
      </c>
      <c r="J959" s="33">
        <v>0</v>
      </c>
      <c r="K959" s="33">
        <v>0</v>
      </c>
      <c r="L959" s="33">
        <v>0</v>
      </c>
      <c r="M959" s="33">
        <v>0</v>
      </c>
      <c r="N959" s="33">
        <v>0</v>
      </c>
      <c r="O959" s="33">
        <v>0</v>
      </c>
      <c r="P959" s="33">
        <v>0</v>
      </c>
      <c r="Q959" s="57"/>
      <c r="R959" s="57"/>
      <c r="U959" s="51"/>
    </row>
    <row r="960" spans="1:21" ht="15">
      <c r="A960" s="54"/>
      <c r="B960" s="56"/>
      <c r="C960" s="50"/>
      <c r="D960" s="19" t="s">
        <v>0</v>
      </c>
      <c r="E960" s="33">
        <f t="shared" si="355"/>
        <v>0</v>
      </c>
      <c r="F960" s="33">
        <f t="shared" si="356"/>
        <v>0</v>
      </c>
      <c r="G960" s="33">
        <v>0</v>
      </c>
      <c r="H960" s="33">
        <v>0</v>
      </c>
      <c r="I960" s="33">
        <v>0</v>
      </c>
      <c r="J960" s="33">
        <v>0</v>
      </c>
      <c r="K960" s="33">
        <v>0</v>
      </c>
      <c r="L960" s="33">
        <v>0</v>
      </c>
      <c r="M960" s="33">
        <v>0</v>
      </c>
      <c r="N960" s="33">
        <v>0</v>
      </c>
      <c r="O960" s="33">
        <v>0</v>
      </c>
      <c r="P960" s="33">
        <v>0</v>
      </c>
      <c r="Q960" s="57"/>
      <c r="R960" s="57"/>
      <c r="U960" s="52"/>
    </row>
    <row r="961" spans="1:21" ht="15">
      <c r="A961" s="54"/>
      <c r="B961" s="56"/>
      <c r="C961" s="50"/>
      <c r="D961" s="19" t="s">
        <v>1</v>
      </c>
      <c r="E961" s="33">
        <f t="shared" si="355"/>
        <v>5000</v>
      </c>
      <c r="F961" s="33">
        <f t="shared" si="356"/>
        <v>0</v>
      </c>
      <c r="G961" s="33">
        <v>5000</v>
      </c>
      <c r="H961" s="33">
        <v>0</v>
      </c>
      <c r="I961" s="33">
        <v>0</v>
      </c>
      <c r="J961" s="33">
        <v>0</v>
      </c>
      <c r="K961" s="33">
        <v>0</v>
      </c>
      <c r="L961" s="33">
        <v>0</v>
      </c>
      <c r="M961" s="33">
        <v>0</v>
      </c>
      <c r="N961" s="33">
        <v>0</v>
      </c>
      <c r="O961" s="33">
        <v>0</v>
      </c>
      <c r="P961" s="33">
        <v>0</v>
      </c>
      <c r="Q961" s="57"/>
      <c r="R961" s="57"/>
      <c r="U961" s="52"/>
    </row>
    <row r="962" spans="1:21" ht="15">
      <c r="A962" s="54"/>
      <c r="B962" s="56"/>
      <c r="C962" s="50"/>
      <c r="D962" s="19" t="s">
        <v>31</v>
      </c>
      <c r="E962" s="33">
        <f t="shared" si="355"/>
        <v>0</v>
      </c>
      <c r="F962" s="33">
        <f t="shared" si="356"/>
        <v>0</v>
      </c>
      <c r="G962" s="33">
        <v>0</v>
      </c>
      <c r="H962" s="33">
        <v>0</v>
      </c>
      <c r="I962" s="33">
        <v>0</v>
      </c>
      <c r="J962" s="33">
        <v>0</v>
      </c>
      <c r="K962" s="33">
        <v>0</v>
      </c>
      <c r="L962" s="33">
        <v>0</v>
      </c>
      <c r="M962" s="33">
        <v>0</v>
      </c>
      <c r="N962" s="33">
        <v>0</v>
      </c>
      <c r="O962" s="33">
        <v>0</v>
      </c>
      <c r="P962" s="33">
        <v>0</v>
      </c>
      <c r="Q962" s="57"/>
      <c r="R962" s="57"/>
      <c r="U962" s="52"/>
    </row>
    <row r="963" spans="1:21" ht="15">
      <c r="A963" s="54"/>
      <c r="B963" s="56"/>
      <c r="C963" s="50"/>
      <c r="D963" s="19" t="s">
        <v>32</v>
      </c>
      <c r="E963" s="33">
        <f t="shared" si="355"/>
        <v>0</v>
      </c>
      <c r="F963" s="33">
        <f t="shared" si="356"/>
        <v>0</v>
      </c>
      <c r="G963" s="33">
        <v>0</v>
      </c>
      <c r="H963" s="33">
        <v>0</v>
      </c>
      <c r="I963" s="33">
        <v>0</v>
      </c>
      <c r="J963" s="33">
        <v>0</v>
      </c>
      <c r="K963" s="33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57"/>
      <c r="R963" s="57"/>
      <c r="U963" s="52"/>
    </row>
    <row r="964" spans="1:21" ht="15">
      <c r="A964" s="54"/>
      <c r="B964" s="56"/>
      <c r="C964" s="50"/>
      <c r="D964" s="19" t="s">
        <v>33</v>
      </c>
      <c r="E964" s="33">
        <f t="shared" si="355"/>
        <v>0</v>
      </c>
      <c r="F964" s="33">
        <f t="shared" si="356"/>
        <v>0</v>
      </c>
      <c r="G964" s="33">
        <v>0</v>
      </c>
      <c r="H964" s="33">
        <v>0</v>
      </c>
      <c r="I964" s="33">
        <v>0</v>
      </c>
      <c r="J964" s="33">
        <v>0</v>
      </c>
      <c r="K964" s="33">
        <v>0</v>
      </c>
      <c r="L964" s="33">
        <v>0</v>
      </c>
      <c r="M964" s="33">
        <v>0</v>
      </c>
      <c r="N964" s="33">
        <v>0</v>
      </c>
      <c r="O964" s="33">
        <v>0</v>
      </c>
      <c r="P964" s="33">
        <v>0</v>
      </c>
      <c r="Q964" s="57"/>
      <c r="R964" s="57"/>
      <c r="U964" s="52"/>
    </row>
    <row r="965" spans="1:21" ht="15">
      <c r="A965" s="54"/>
      <c r="B965" s="56"/>
      <c r="C965" s="50"/>
      <c r="D965" s="19" t="s">
        <v>36</v>
      </c>
      <c r="E965" s="33">
        <f t="shared" si="355"/>
        <v>0</v>
      </c>
      <c r="F965" s="33">
        <f t="shared" si="356"/>
        <v>0</v>
      </c>
      <c r="G965" s="33">
        <v>0</v>
      </c>
      <c r="H965" s="33">
        <v>0</v>
      </c>
      <c r="I965" s="33">
        <v>0</v>
      </c>
      <c r="J965" s="33">
        <v>0</v>
      </c>
      <c r="K965" s="33">
        <v>0</v>
      </c>
      <c r="L965" s="33">
        <v>0</v>
      </c>
      <c r="M965" s="33">
        <v>0</v>
      </c>
      <c r="N965" s="33">
        <v>0</v>
      </c>
      <c r="O965" s="33">
        <v>0</v>
      </c>
      <c r="P965" s="33">
        <v>0</v>
      </c>
      <c r="Q965" s="57"/>
      <c r="R965" s="57"/>
      <c r="U965" s="52"/>
    </row>
    <row r="966" spans="1:21" ht="15">
      <c r="A966" s="54"/>
      <c r="B966" s="56"/>
      <c r="C966" s="50"/>
      <c r="D966" s="19" t="s">
        <v>37</v>
      </c>
      <c r="E966" s="33">
        <f t="shared" si="355"/>
        <v>0</v>
      </c>
      <c r="F966" s="33">
        <f t="shared" si="356"/>
        <v>0</v>
      </c>
      <c r="G966" s="33">
        <v>0</v>
      </c>
      <c r="H966" s="33">
        <v>0</v>
      </c>
      <c r="I966" s="33">
        <v>0</v>
      </c>
      <c r="J966" s="33">
        <v>0</v>
      </c>
      <c r="K966" s="33">
        <v>0</v>
      </c>
      <c r="L966" s="33">
        <v>0</v>
      </c>
      <c r="M966" s="33">
        <v>0</v>
      </c>
      <c r="N966" s="33">
        <v>0</v>
      </c>
      <c r="O966" s="33">
        <v>0</v>
      </c>
      <c r="P966" s="33">
        <v>0</v>
      </c>
      <c r="Q966" s="57"/>
      <c r="R966" s="57"/>
      <c r="U966" s="52"/>
    </row>
    <row r="967" spans="1:18" ht="15">
      <c r="A967" s="54"/>
      <c r="B967" s="56"/>
      <c r="C967" s="50"/>
      <c r="D967" s="19" t="s">
        <v>38</v>
      </c>
      <c r="E967" s="33">
        <f t="shared" si="355"/>
        <v>0</v>
      </c>
      <c r="F967" s="33">
        <f t="shared" si="356"/>
        <v>0</v>
      </c>
      <c r="G967" s="33">
        <v>0</v>
      </c>
      <c r="H967" s="33">
        <v>0</v>
      </c>
      <c r="I967" s="33">
        <v>0</v>
      </c>
      <c r="J967" s="33">
        <v>0</v>
      </c>
      <c r="K967" s="33">
        <v>0</v>
      </c>
      <c r="L967" s="33">
        <v>0</v>
      </c>
      <c r="M967" s="33">
        <v>0</v>
      </c>
      <c r="N967" s="33">
        <v>0</v>
      </c>
      <c r="O967" s="33">
        <v>0</v>
      </c>
      <c r="P967" s="33">
        <v>0</v>
      </c>
      <c r="Q967" s="57"/>
      <c r="R967" s="57"/>
    </row>
    <row r="968" spans="1:18" ht="15">
      <c r="A968" s="54"/>
      <c r="B968" s="56"/>
      <c r="C968" s="50"/>
      <c r="D968" s="19" t="s">
        <v>39</v>
      </c>
      <c r="E968" s="33">
        <f t="shared" si="355"/>
        <v>0</v>
      </c>
      <c r="F968" s="33">
        <f t="shared" si="356"/>
        <v>0</v>
      </c>
      <c r="G968" s="33">
        <v>0</v>
      </c>
      <c r="H968" s="33">
        <v>0</v>
      </c>
      <c r="I968" s="33">
        <v>0</v>
      </c>
      <c r="J968" s="33">
        <v>0</v>
      </c>
      <c r="K968" s="33">
        <v>0</v>
      </c>
      <c r="L968" s="33">
        <v>0</v>
      </c>
      <c r="M968" s="33">
        <v>0</v>
      </c>
      <c r="N968" s="33">
        <v>0</v>
      </c>
      <c r="O968" s="33">
        <v>0</v>
      </c>
      <c r="P968" s="33">
        <v>0</v>
      </c>
      <c r="Q968" s="57"/>
      <c r="R968" s="57"/>
    </row>
    <row r="969" spans="1:18" ht="15">
      <c r="A969" s="55"/>
      <c r="B969" s="56"/>
      <c r="C969" s="50"/>
      <c r="D969" s="19" t="s">
        <v>40</v>
      </c>
      <c r="E969" s="33">
        <f t="shared" si="355"/>
        <v>0</v>
      </c>
      <c r="F969" s="33">
        <f t="shared" si="356"/>
        <v>0</v>
      </c>
      <c r="G969" s="33">
        <v>0</v>
      </c>
      <c r="H969" s="33">
        <v>0</v>
      </c>
      <c r="I969" s="33">
        <v>0</v>
      </c>
      <c r="J969" s="33">
        <v>0</v>
      </c>
      <c r="K969" s="33">
        <v>0</v>
      </c>
      <c r="L969" s="33">
        <v>0</v>
      </c>
      <c r="M969" s="33">
        <v>0</v>
      </c>
      <c r="N969" s="33">
        <v>0</v>
      </c>
      <c r="O969" s="33">
        <v>0</v>
      </c>
      <c r="P969" s="33">
        <v>0</v>
      </c>
      <c r="Q969" s="57"/>
      <c r="R969" s="57"/>
    </row>
    <row r="970" spans="1:18" s="29" customFormat="1" ht="15" customHeight="1">
      <c r="A970" s="71"/>
      <c r="B970" s="68" t="s">
        <v>42</v>
      </c>
      <c r="C970" s="27"/>
      <c r="D970" s="27" t="s">
        <v>13</v>
      </c>
      <c r="E970" s="31">
        <f>SUM(E972:E981)</f>
        <v>2568224.5</v>
      </c>
      <c r="F970" s="31">
        <f aca="true" t="shared" si="357" ref="F970:P970">SUM(F972:F981)</f>
        <v>0</v>
      </c>
      <c r="G970" s="31">
        <f t="shared" si="357"/>
        <v>2568224.5</v>
      </c>
      <c r="H970" s="31">
        <f t="shared" si="357"/>
        <v>0</v>
      </c>
      <c r="I970" s="31">
        <f t="shared" si="357"/>
        <v>0</v>
      </c>
      <c r="J970" s="31">
        <f t="shared" si="357"/>
        <v>0</v>
      </c>
      <c r="K970" s="31">
        <f t="shared" si="357"/>
        <v>0</v>
      </c>
      <c r="L970" s="31">
        <f t="shared" si="357"/>
        <v>0</v>
      </c>
      <c r="M970" s="31">
        <f t="shared" si="357"/>
        <v>0</v>
      </c>
      <c r="N970" s="31">
        <f t="shared" si="357"/>
        <v>0</v>
      </c>
      <c r="O970" s="31">
        <f t="shared" si="357"/>
        <v>7938</v>
      </c>
      <c r="P970" s="31">
        <f t="shared" si="357"/>
        <v>0</v>
      </c>
      <c r="Q970" s="57" t="s">
        <v>16</v>
      </c>
      <c r="R970" s="57"/>
    </row>
    <row r="971" spans="1:18" s="29" customFormat="1" ht="15" customHeight="1">
      <c r="A971" s="71"/>
      <c r="B971" s="68"/>
      <c r="C971" s="27"/>
      <c r="D971" s="27" t="s">
        <v>177</v>
      </c>
      <c r="E971" s="31">
        <f>G971+I971+K971+M971</f>
        <v>0</v>
      </c>
      <c r="F971" s="31">
        <f>H971+J971+L971+N971</f>
        <v>0</v>
      </c>
      <c r="G971" s="31">
        <v>0</v>
      </c>
      <c r="H971" s="31">
        <v>0</v>
      </c>
      <c r="I971" s="31">
        <v>0</v>
      </c>
      <c r="J971" s="31">
        <v>0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  <c r="P971" s="31">
        <v>0</v>
      </c>
      <c r="Q971" s="57"/>
      <c r="R971" s="57"/>
    </row>
    <row r="972" spans="1:18" s="29" customFormat="1" ht="28.5">
      <c r="A972" s="71"/>
      <c r="B972" s="68"/>
      <c r="C972" s="27"/>
      <c r="D972" s="27" t="s">
        <v>0</v>
      </c>
      <c r="E972" s="31">
        <f>G972+I972+K972+M972</f>
        <v>0</v>
      </c>
      <c r="F972" s="31">
        <f>H972+J972+L972+N972</f>
        <v>0</v>
      </c>
      <c r="G972" s="31">
        <f aca="true" t="shared" si="358" ref="G972:P972">G660</f>
        <v>0</v>
      </c>
      <c r="H972" s="31">
        <f t="shared" si="358"/>
        <v>0</v>
      </c>
      <c r="I972" s="31">
        <f t="shared" si="358"/>
        <v>0</v>
      </c>
      <c r="J972" s="31">
        <f t="shared" si="358"/>
        <v>0</v>
      </c>
      <c r="K972" s="31">
        <f t="shared" si="358"/>
        <v>0</v>
      </c>
      <c r="L972" s="31">
        <f t="shared" si="358"/>
        <v>0</v>
      </c>
      <c r="M972" s="31">
        <f t="shared" si="358"/>
        <v>0</v>
      </c>
      <c r="N972" s="31">
        <f t="shared" si="358"/>
        <v>0</v>
      </c>
      <c r="O972" s="31">
        <f t="shared" si="358"/>
        <v>0</v>
      </c>
      <c r="P972" s="31">
        <f t="shared" si="358"/>
        <v>0</v>
      </c>
      <c r="Q972" s="57"/>
      <c r="R972" s="57"/>
    </row>
    <row r="973" spans="1:18" s="29" customFormat="1" ht="28.5">
      <c r="A973" s="71"/>
      <c r="B973" s="68"/>
      <c r="C973" s="27"/>
      <c r="D973" s="27" t="s">
        <v>1</v>
      </c>
      <c r="E973" s="31">
        <f>G973+I973+K973+M973</f>
        <v>30000</v>
      </c>
      <c r="F973" s="31">
        <f aca="true" t="shared" si="359" ref="F973:F981">H973+J973+L973+N973</f>
        <v>0</v>
      </c>
      <c r="G973" s="31">
        <f>G661</f>
        <v>30000</v>
      </c>
      <c r="H973" s="31">
        <f aca="true" t="shared" si="360" ref="H973:P973">H661</f>
        <v>0</v>
      </c>
      <c r="I973" s="31">
        <f t="shared" si="360"/>
        <v>0</v>
      </c>
      <c r="J973" s="31">
        <f t="shared" si="360"/>
        <v>0</v>
      </c>
      <c r="K973" s="31">
        <f t="shared" si="360"/>
        <v>0</v>
      </c>
      <c r="L973" s="31">
        <f t="shared" si="360"/>
        <v>0</v>
      </c>
      <c r="M973" s="31">
        <f t="shared" si="360"/>
        <v>0</v>
      </c>
      <c r="N973" s="31">
        <f t="shared" si="360"/>
        <v>0</v>
      </c>
      <c r="O973" s="31">
        <f t="shared" si="360"/>
        <v>1367</v>
      </c>
      <c r="P973" s="31">
        <f t="shared" si="360"/>
        <v>0</v>
      </c>
      <c r="Q973" s="57"/>
      <c r="R973" s="57"/>
    </row>
    <row r="974" spans="1:18" s="29" customFormat="1" ht="28.5">
      <c r="A974" s="71"/>
      <c r="B974" s="68"/>
      <c r="C974" s="27"/>
      <c r="D974" s="27" t="s">
        <v>31</v>
      </c>
      <c r="E974" s="31">
        <f aca="true" t="shared" si="361" ref="E974:E981">G974+I974+K974+M974</f>
        <v>10000</v>
      </c>
      <c r="F974" s="31">
        <f t="shared" si="359"/>
        <v>0</v>
      </c>
      <c r="G974" s="31">
        <f aca="true" t="shared" si="362" ref="G974:P974">G662</f>
        <v>10000</v>
      </c>
      <c r="H974" s="31">
        <f t="shared" si="362"/>
        <v>0</v>
      </c>
      <c r="I974" s="31">
        <f t="shared" si="362"/>
        <v>0</v>
      </c>
      <c r="J974" s="31">
        <f t="shared" si="362"/>
        <v>0</v>
      </c>
      <c r="K974" s="31">
        <f t="shared" si="362"/>
        <v>0</v>
      </c>
      <c r="L974" s="31">
        <f t="shared" si="362"/>
        <v>0</v>
      </c>
      <c r="M974" s="31">
        <f t="shared" si="362"/>
        <v>0</v>
      </c>
      <c r="N974" s="31">
        <f t="shared" si="362"/>
        <v>0</v>
      </c>
      <c r="O974" s="31">
        <f t="shared" si="362"/>
        <v>0</v>
      </c>
      <c r="P974" s="31">
        <f t="shared" si="362"/>
        <v>0</v>
      </c>
      <c r="Q974" s="57"/>
      <c r="R974" s="57"/>
    </row>
    <row r="975" spans="1:18" s="29" customFormat="1" ht="28.5">
      <c r="A975" s="71"/>
      <c r="B975" s="68"/>
      <c r="C975" s="27"/>
      <c r="D975" s="27" t="s">
        <v>32</v>
      </c>
      <c r="E975" s="31">
        <f t="shared" si="361"/>
        <v>288811.8</v>
      </c>
      <c r="F975" s="31">
        <f t="shared" si="359"/>
        <v>0</v>
      </c>
      <c r="G975" s="31">
        <f aca="true" t="shared" si="363" ref="G975:P975">G663</f>
        <v>288811.8</v>
      </c>
      <c r="H975" s="31">
        <f t="shared" si="363"/>
        <v>0</v>
      </c>
      <c r="I975" s="31">
        <f t="shared" si="363"/>
        <v>0</v>
      </c>
      <c r="J975" s="31">
        <f t="shared" si="363"/>
        <v>0</v>
      </c>
      <c r="K975" s="31">
        <f t="shared" si="363"/>
        <v>0</v>
      </c>
      <c r="L975" s="31">
        <f t="shared" si="363"/>
        <v>0</v>
      </c>
      <c r="M975" s="31">
        <f t="shared" si="363"/>
        <v>0</v>
      </c>
      <c r="N975" s="31">
        <f t="shared" si="363"/>
        <v>0</v>
      </c>
      <c r="O975" s="31">
        <f t="shared" si="363"/>
        <v>1063</v>
      </c>
      <c r="P975" s="31">
        <f t="shared" si="363"/>
        <v>0</v>
      </c>
      <c r="Q975" s="57"/>
      <c r="R975" s="57"/>
    </row>
    <row r="976" spans="1:18" s="29" customFormat="1" ht="28.5">
      <c r="A976" s="71"/>
      <c r="B976" s="68"/>
      <c r="C976" s="27"/>
      <c r="D976" s="27" t="s">
        <v>33</v>
      </c>
      <c r="E976" s="31">
        <f t="shared" si="361"/>
        <v>307595.6</v>
      </c>
      <c r="F976" s="31">
        <f t="shared" si="359"/>
        <v>0</v>
      </c>
      <c r="G976" s="31">
        <f aca="true" t="shared" si="364" ref="G976:P976">G664</f>
        <v>307595.6</v>
      </c>
      <c r="H976" s="31">
        <f t="shared" si="364"/>
        <v>0</v>
      </c>
      <c r="I976" s="31">
        <f t="shared" si="364"/>
        <v>0</v>
      </c>
      <c r="J976" s="31">
        <f t="shared" si="364"/>
        <v>0</v>
      </c>
      <c r="K976" s="31">
        <f t="shared" si="364"/>
        <v>0</v>
      </c>
      <c r="L976" s="31">
        <f t="shared" si="364"/>
        <v>0</v>
      </c>
      <c r="M976" s="31">
        <f t="shared" si="364"/>
        <v>0</v>
      </c>
      <c r="N976" s="31">
        <f t="shared" si="364"/>
        <v>0</v>
      </c>
      <c r="O976" s="31">
        <f t="shared" si="364"/>
        <v>885</v>
      </c>
      <c r="P976" s="31">
        <f t="shared" si="364"/>
        <v>0</v>
      </c>
      <c r="Q976" s="57"/>
      <c r="R976" s="57"/>
    </row>
    <row r="977" spans="1:18" s="29" customFormat="1" ht="28.5">
      <c r="A977" s="71"/>
      <c r="B977" s="68"/>
      <c r="C977" s="27"/>
      <c r="D977" s="27" t="s">
        <v>36</v>
      </c>
      <c r="E977" s="31">
        <f t="shared" si="361"/>
        <v>345908.2</v>
      </c>
      <c r="F977" s="31">
        <f t="shared" si="359"/>
        <v>0</v>
      </c>
      <c r="G977" s="31">
        <f aca="true" t="shared" si="365" ref="G977:P977">G665</f>
        <v>345908.2</v>
      </c>
      <c r="H977" s="31">
        <f t="shared" si="365"/>
        <v>0</v>
      </c>
      <c r="I977" s="31">
        <f t="shared" si="365"/>
        <v>0</v>
      </c>
      <c r="J977" s="31">
        <f t="shared" si="365"/>
        <v>0</v>
      </c>
      <c r="K977" s="31">
        <f t="shared" si="365"/>
        <v>0</v>
      </c>
      <c r="L977" s="31">
        <f t="shared" si="365"/>
        <v>0</v>
      </c>
      <c r="M977" s="31">
        <f t="shared" si="365"/>
        <v>0</v>
      </c>
      <c r="N977" s="31">
        <f t="shared" si="365"/>
        <v>0</v>
      </c>
      <c r="O977" s="31">
        <f t="shared" si="365"/>
        <v>1125</v>
      </c>
      <c r="P977" s="31">
        <f t="shared" si="365"/>
        <v>0</v>
      </c>
      <c r="Q977" s="57"/>
      <c r="R977" s="57"/>
    </row>
    <row r="978" spans="1:18" s="29" customFormat="1" ht="28.5">
      <c r="A978" s="71"/>
      <c r="B978" s="68"/>
      <c r="C978" s="27"/>
      <c r="D978" s="27" t="s">
        <v>37</v>
      </c>
      <c r="E978" s="31">
        <f t="shared" si="361"/>
        <v>313148.2</v>
      </c>
      <c r="F978" s="31">
        <f t="shared" si="359"/>
        <v>0</v>
      </c>
      <c r="G978" s="31">
        <f aca="true" t="shared" si="366" ref="G978:P978">G666</f>
        <v>313148.2</v>
      </c>
      <c r="H978" s="31">
        <f t="shared" si="366"/>
        <v>0</v>
      </c>
      <c r="I978" s="31">
        <f t="shared" si="366"/>
        <v>0</v>
      </c>
      <c r="J978" s="31">
        <f t="shared" si="366"/>
        <v>0</v>
      </c>
      <c r="K978" s="31">
        <f t="shared" si="366"/>
        <v>0</v>
      </c>
      <c r="L978" s="31">
        <f t="shared" si="366"/>
        <v>0</v>
      </c>
      <c r="M978" s="31">
        <f t="shared" si="366"/>
        <v>0</v>
      </c>
      <c r="N978" s="31">
        <f t="shared" si="366"/>
        <v>0</v>
      </c>
      <c r="O978" s="31">
        <f t="shared" si="366"/>
        <v>402</v>
      </c>
      <c r="P978" s="31">
        <f t="shared" si="366"/>
        <v>0</v>
      </c>
      <c r="Q978" s="57"/>
      <c r="R978" s="57"/>
    </row>
    <row r="979" spans="1:18" s="29" customFormat="1" ht="28.5">
      <c r="A979" s="71"/>
      <c r="B979" s="68"/>
      <c r="C979" s="27"/>
      <c r="D979" s="27" t="s">
        <v>38</v>
      </c>
      <c r="E979" s="31">
        <f t="shared" si="361"/>
        <v>380061.10000000003</v>
      </c>
      <c r="F979" s="31">
        <f t="shared" si="359"/>
        <v>0</v>
      </c>
      <c r="G979" s="31">
        <f aca="true" t="shared" si="367" ref="G979:P979">G667</f>
        <v>380061.10000000003</v>
      </c>
      <c r="H979" s="31">
        <f t="shared" si="367"/>
        <v>0</v>
      </c>
      <c r="I979" s="31">
        <f t="shared" si="367"/>
        <v>0</v>
      </c>
      <c r="J979" s="31">
        <f t="shared" si="367"/>
        <v>0</v>
      </c>
      <c r="K979" s="31">
        <f t="shared" si="367"/>
        <v>0</v>
      </c>
      <c r="L979" s="31">
        <f t="shared" si="367"/>
        <v>0</v>
      </c>
      <c r="M979" s="31">
        <f t="shared" si="367"/>
        <v>0</v>
      </c>
      <c r="N979" s="31">
        <f t="shared" si="367"/>
        <v>0</v>
      </c>
      <c r="O979" s="31">
        <f t="shared" si="367"/>
        <v>1057</v>
      </c>
      <c r="P979" s="31">
        <f t="shared" si="367"/>
        <v>0</v>
      </c>
      <c r="Q979" s="57"/>
      <c r="R979" s="57"/>
    </row>
    <row r="980" spans="1:18" s="29" customFormat="1" ht="28.5">
      <c r="A980" s="71"/>
      <c r="B980" s="68"/>
      <c r="C980" s="27"/>
      <c r="D980" s="27" t="s">
        <v>39</v>
      </c>
      <c r="E980" s="31">
        <f t="shared" si="361"/>
        <v>376076.9</v>
      </c>
      <c r="F980" s="31">
        <f t="shared" si="359"/>
        <v>0</v>
      </c>
      <c r="G980" s="31">
        <f aca="true" t="shared" si="368" ref="G980:P980">G668</f>
        <v>376076.9</v>
      </c>
      <c r="H980" s="31">
        <f t="shared" si="368"/>
        <v>0</v>
      </c>
      <c r="I980" s="31">
        <f t="shared" si="368"/>
        <v>0</v>
      </c>
      <c r="J980" s="31">
        <f t="shared" si="368"/>
        <v>0</v>
      </c>
      <c r="K980" s="31">
        <f t="shared" si="368"/>
        <v>0</v>
      </c>
      <c r="L980" s="31">
        <f t="shared" si="368"/>
        <v>0</v>
      </c>
      <c r="M980" s="31">
        <f t="shared" si="368"/>
        <v>0</v>
      </c>
      <c r="N980" s="31">
        <f t="shared" si="368"/>
        <v>0</v>
      </c>
      <c r="O980" s="31">
        <f t="shared" si="368"/>
        <v>1039</v>
      </c>
      <c r="P980" s="31">
        <f t="shared" si="368"/>
        <v>0</v>
      </c>
      <c r="Q980" s="57"/>
      <c r="R980" s="57"/>
    </row>
    <row r="981" spans="1:18" s="29" customFormat="1" ht="28.5">
      <c r="A981" s="71"/>
      <c r="B981" s="68"/>
      <c r="C981" s="27"/>
      <c r="D981" s="27" t="s">
        <v>40</v>
      </c>
      <c r="E981" s="31">
        <f t="shared" si="361"/>
        <v>516622.69999999995</v>
      </c>
      <c r="F981" s="31">
        <f t="shared" si="359"/>
        <v>0</v>
      </c>
      <c r="G981" s="31">
        <f aca="true" t="shared" si="369" ref="G981:N981">G669</f>
        <v>516622.69999999995</v>
      </c>
      <c r="H981" s="31">
        <f t="shared" si="369"/>
        <v>0</v>
      </c>
      <c r="I981" s="31">
        <f t="shared" si="369"/>
        <v>0</v>
      </c>
      <c r="J981" s="31">
        <f t="shared" si="369"/>
        <v>0</v>
      </c>
      <c r="K981" s="31">
        <f t="shared" si="369"/>
        <v>0</v>
      </c>
      <c r="L981" s="31">
        <f t="shared" si="369"/>
        <v>0</v>
      </c>
      <c r="M981" s="31">
        <f t="shared" si="369"/>
        <v>0</v>
      </c>
      <c r="N981" s="31">
        <f t="shared" si="369"/>
        <v>0</v>
      </c>
      <c r="O981" s="31">
        <v>1000</v>
      </c>
      <c r="P981" s="31">
        <f>P669</f>
        <v>0</v>
      </c>
      <c r="Q981" s="57"/>
      <c r="R981" s="57"/>
    </row>
    <row r="982" spans="1:18" s="29" customFormat="1" ht="14.25">
      <c r="A982" s="68"/>
      <c r="B982" s="68" t="s">
        <v>43</v>
      </c>
      <c r="C982" s="27"/>
      <c r="D982" s="27" t="s">
        <v>13</v>
      </c>
      <c r="E982" s="31">
        <f>ROUNDDOWN(SUM(E984:E993),1)</f>
        <v>22598844</v>
      </c>
      <c r="F982" s="31">
        <f>SUM(F984:F993)</f>
        <v>8047.5</v>
      </c>
      <c r="G982" s="31">
        <f>ROUNDDOWN(SUM(G984:G993),1)</f>
        <v>3633157.1</v>
      </c>
      <c r="H982" s="31">
        <f>SUM(H984:H993)</f>
        <v>8047.5</v>
      </c>
      <c r="I982" s="31">
        <f>SUM(I984:I993)</f>
        <v>0</v>
      </c>
      <c r="J982" s="31">
        <f>SUM(J984:J993)</f>
        <v>0</v>
      </c>
      <c r="K982" s="31">
        <f aca="true" t="shared" si="370" ref="K982:P982">SUM(K984:K993)</f>
        <v>18965686.904999997</v>
      </c>
      <c r="L982" s="31">
        <f t="shared" si="370"/>
        <v>0</v>
      </c>
      <c r="M982" s="31">
        <f t="shared" si="370"/>
        <v>0</v>
      </c>
      <c r="N982" s="31">
        <f t="shared" si="370"/>
        <v>0</v>
      </c>
      <c r="O982" s="31">
        <f t="shared" si="370"/>
        <v>32123</v>
      </c>
      <c r="P982" s="31">
        <f t="shared" si="370"/>
        <v>250</v>
      </c>
      <c r="Q982" s="57"/>
      <c r="R982" s="57"/>
    </row>
    <row r="983" spans="1:18" s="29" customFormat="1" ht="28.5">
      <c r="A983" s="68"/>
      <c r="B983" s="68"/>
      <c r="C983" s="27"/>
      <c r="D983" s="27" t="s">
        <v>177</v>
      </c>
      <c r="E983" s="31">
        <f>G983+I983+K983+M983</f>
        <v>0</v>
      </c>
      <c r="F983" s="31">
        <f>H983+J983+L983+N983</f>
        <v>0</v>
      </c>
      <c r="G983" s="31">
        <v>0</v>
      </c>
      <c r="H983" s="31">
        <v>0</v>
      </c>
      <c r="I983" s="31">
        <v>0</v>
      </c>
      <c r="J983" s="31">
        <v>0</v>
      </c>
      <c r="K983" s="31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57"/>
      <c r="R983" s="57"/>
    </row>
    <row r="984" spans="1:18" s="29" customFormat="1" ht="28.5">
      <c r="A984" s="68"/>
      <c r="B984" s="68"/>
      <c r="C984" s="27"/>
      <c r="D984" s="27" t="s">
        <v>0</v>
      </c>
      <c r="E984" s="31">
        <f>G984+I984+K984+M984</f>
        <v>1750</v>
      </c>
      <c r="F984" s="31">
        <f>H984+J984+L984+N984</f>
        <v>0</v>
      </c>
      <c r="G984" s="31">
        <f aca="true" t="shared" si="371" ref="G984:P984">G647+G972</f>
        <v>1750</v>
      </c>
      <c r="H984" s="31">
        <f t="shared" si="371"/>
        <v>0</v>
      </c>
      <c r="I984" s="31">
        <f t="shared" si="371"/>
        <v>0</v>
      </c>
      <c r="J984" s="31">
        <f t="shared" si="371"/>
        <v>0</v>
      </c>
      <c r="K984" s="31">
        <f t="shared" si="371"/>
        <v>0</v>
      </c>
      <c r="L984" s="31">
        <f t="shared" si="371"/>
        <v>0</v>
      </c>
      <c r="M984" s="31">
        <f t="shared" si="371"/>
        <v>0</v>
      </c>
      <c r="N984" s="31">
        <f t="shared" si="371"/>
        <v>0</v>
      </c>
      <c r="O984" s="31">
        <f t="shared" si="371"/>
        <v>50.00000000000015</v>
      </c>
      <c r="P984" s="31">
        <f t="shared" si="371"/>
        <v>0</v>
      </c>
      <c r="Q984" s="57"/>
      <c r="R984" s="57"/>
    </row>
    <row r="985" spans="1:18" s="29" customFormat="1" ht="28.5">
      <c r="A985" s="68"/>
      <c r="B985" s="68"/>
      <c r="C985" s="27"/>
      <c r="D985" s="27" t="s">
        <v>1</v>
      </c>
      <c r="E985" s="31">
        <f>G985+I985+K985+M985</f>
        <v>348749</v>
      </c>
      <c r="F985" s="31">
        <f aca="true" t="shared" si="372" ref="F985:F993">H985+J985+L985+N985</f>
        <v>8047.5</v>
      </c>
      <c r="G985" s="31">
        <f aca="true" t="shared" si="373" ref="G985:P985">G648+G973</f>
        <v>38750</v>
      </c>
      <c r="H985" s="31">
        <f t="shared" si="373"/>
        <v>8047.5</v>
      </c>
      <c r="I985" s="31">
        <f t="shared" si="373"/>
        <v>0</v>
      </c>
      <c r="J985" s="31">
        <f t="shared" si="373"/>
        <v>0</v>
      </c>
      <c r="K985" s="31">
        <f>K648+K973</f>
        <v>309999</v>
      </c>
      <c r="L985" s="31">
        <f t="shared" si="373"/>
        <v>0</v>
      </c>
      <c r="M985" s="31">
        <f t="shared" si="373"/>
        <v>0</v>
      </c>
      <c r="N985" s="31">
        <f t="shared" si="373"/>
        <v>0</v>
      </c>
      <c r="O985" s="31">
        <f t="shared" si="373"/>
        <v>3167</v>
      </c>
      <c r="P985" s="31">
        <f t="shared" si="373"/>
        <v>250</v>
      </c>
      <c r="Q985" s="57"/>
      <c r="R985" s="57"/>
    </row>
    <row r="986" spans="1:18" s="29" customFormat="1" ht="28.5">
      <c r="A986" s="68"/>
      <c r="B986" s="68"/>
      <c r="C986" s="27"/>
      <c r="D986" s="27" t="s">
        <v>31</v>
      </c>
      <c r="E986" s="31">
        <f aca="true" t="shared" si="374" ref="E986:E992">G986+I986+K986+M986</f>
        <v>1870280.9000000001</v>
      </c>
      <c r="F986" s="31">
        <f t="shared" si="372"/>
        <v>0</v>
      </c>
      <c r="G986" s="31">
        <f aca="true" t="shared" si="375" ref="G986:P986">G649+G974</f>
        <v>132913.1</v>
      </c>
      <c r="H986" s="31">
        <f t="shared" si="375"/>
        <v>0</v>
      </c>
      <c r="I986" s="31">
        <f t="shared" si="375"/>
        <v>0</v>
      </c>
      <c r="J986" s="31">
        <f t="shared" si="375"/>
        <v>0</v>
      </c>
      <c r="K986" s="31">
        <f t="shared" si="375"/>
        <v>1737367.8</v>
      </c>
      <c r="L986" s="31">
        <f t="shared" si="375"/>
        <v>0</v>
      </c>
      <c r="M986" s="31">
        <f t="shared" si="375"/>
        <v>0</v>
      </c>
      <c r="N986" s="31">
        <f t="shared" si="375"/>
        <v>0</v>
      </c>
      <c r="O986" s="31">
        <f t="shared" si="375"/>
        <v>4450</v>
      </c>
      <c r="P986" s="31">
        <f t="shared" si="375"/>
        <v>0</v>
      </c>
      <c r="Q986" s="57"/>
      <c r="R986" s="57"/>
    </row>
    <row r="987" spans="1:18" s="29" customFormat="1" ht="28.5">
      <c r="A987" s="68"/>
      <c r="B987" s="68"/>
      <c r="C987" s="27"/>
      <c r="D987" s="27" t="s">
        <v>32</v>
      </c>
      <c r="E987" s="31">
        <f t="shared" si="374"/>
        <v>1539558.1400000001</v>
      </c>
      <c r="F987" s="31">
        <f t="shared" si="372"/>
        <v>0</v>
      </c>
      <c r="G987" s="31">
        <f aca="true" t="shared" si="376" ref="G987:P987">G650+G975</f>
        <v>410152.81999999995</v>
      </c>
      <c r="H987" s="31">
        <f t="shared" si="376"/>
        <v>0</v>
      </c>
      <c r="I987" s="31">
        <f t="shared" si="376"/>
        <v>0</v>
      </c>
      <c r="J987" s="31">
        <f t="shared" si="376"/>
        <v>0</v>
      </c>
      <c r="K987" s="31">
        <f t="shared" si="376"/>
        <v>1129405.32</v>
      </c>
      <c r="L987" s="31">
        <f t="shared" si="376"/>
        <v>0</v>
      </c>
      <c r="M987" s="31">
        <f t="shared" si="376"/>
        <v>0</v>
      </c>
      <c r="N987" s="31">
        <f t="shared" si="376"/>
        <v>0</v>
      </c>
      <c r="O987" s="31">
        <f t="shared" si="376"/>
        <v>3863</v>
      </c>
      <c r="P987" s="31">
        <f t="shared" si="376"/>
        <v>0</v>
      </c>
      <c r="Q987" s="57"/>
      <c r="R987" s="57"/>
    </row>
    <row r="988" spans="1:18" s="29" customFormat="1" ht="28.5">
      <c r="A988" s="68"/>
      <c r="B988" s="68"/>
      <c r="C988" s="27"/>
      <c r="D988" s="27" t="s">
        <v>33</v>
      </c>
      <c r="E988" s="31">
        <f t="shared" si="374"/>
        <v>1632015.52</v>
      </c>
      <c r="F988" s="31">
        <f t="shared" si="372"/>
        <v>0</v>
      </c>
      <c r="G988" s="31">
        <f aca="true" t="shared" si="377" ref="G988:P988">G651+G976</f>
        <v>440492.44</v>
      </c>
      <c r="H988" s="31">
        <f t="shared" si="377"/>
        <v>0</v>
      </c>
      <c r="I988" s="31">
        <f t="shared" si="377"/>
        <v>0</v>
      </c>
      <c r="J988" s="31">
        <f t="shared" si="377"/>
        <v>0</v>
      </c>
      <c r="K988" s="31">
        <f t="shared" si="377"/>
        <v>1191523.08</v>
      </c>
      <c r="L988" s="31">
        <f t="shared" si="377"/>
        <v>0</v>
      </c>
      <c r="M988" s="31">
        <f t="shared" si="377"/>
        <v>0</v>
      </c>
      <c r="N988" s="31">
        <f t="shared" si="377"/>
        <v>0</v>
      </c>
      <c r="O988" s="31">
        <f t="shared" si="377"/>
        <v>3245</v>
      </c>
      <c r="P988" s="31">
        <f t="shared" si="377"/>
        <v>0</v>
      </c>
      <c r="Q988" s="57"/>
      <c r="R988" s="57"/>
    </row>
    <row r="989" spans="1:18" ht="28.5">
      <c r="A989" s="68"/>
      <c r="B989" s="68"/>
      <c r="C989" s="27"/>
      <c r="D989" s="27" t="s">
        <v>36</v>
      </c>
      <c r="E989" s="31">
        <f t="shared" si="374"/>
        <v>2023407.2650000001</v>
      </c>
      <c r="F989" s="31">
        <f t="shared" si="372"/>
        <v>0</v>
      </c>
      <c r="G989" s="31">
        <f aca="true" t="shared" si="378" ref="G989:P989">G652+G977</f>
        <v>497917.16000000003</v>
      </c>
      <c r="H989" s="31">
        <f t="shared" si="378"/>
        <v>0</v>
      </c>
      <c r="I989" s="31">
        <f t="shared" si="378"/>
        <v>0</v>
      </c>
      <c r="J989" s="31">
        <f t="shared" si="378"/>
        <v>0</v>
      </c>
      <c r="K989" s="31">
        <f t="shared" si="378"/>
        <v>1525490.105</v>
      </c>
      <c r="L989" s="31">
        <f t="shared" si="378"/>
        <v>0</v>
      </c>
      <c r="M989" s="31">
        <f t="shared" si="378"/>
        <v>0</v>
      </c>
      <c r="N989" s="31">
        <f t="shared" si="378"/>
        <v>0</v>
      </c>
      <c r="O989" s="31">
        <f t="shared" si="378"/>
        <v>4000</v>
      </c>
      <c r="P989" s="31">
        <f t="shared" si="378"/>
        <v>0</v>
      </c>
      <c r="Q989" s="57"/>
      <c r="R989" s="57"/>
    </row>
    <row r="990" spans="1:18" ht="28.5">
      <c r="A990" s="68"/>
      <c r="B990" s="68"/>
      <c r="C990" s="27"/>
      <c r="D990" s="27" t="s">
        <v>37</v>
      </c>
      <c r="E990" s="31">
        <f t="shared" si="374"/>
        <v>2810270.8000000003</v>
      </c>
      <c r="F990" s="31">
        <f t="shared" si="372"/>
        <v>0</v>
      </c>
      <c r="G990" s="31">
        <f aca="true" t="shared" si="379" ref="G990:P990">G653+G978</f>
        <v>323649.2</v>
      </c>
      <c r="H990" s="31">
        <f t="shared" si="379"/>
        <v>0</v>
      </c>
      <c r="I990" s="31">
        <f t="shared" si="379"/>
        <v>0</v>
      </c>
      <c r="J990" s="31">
        <f t="shared" si="379"/>
        <v>0</v>
      </c>
      <c r="K990" s="31">
        <f t="shared" si="379"/>
        <v>2486621.6</v>
      </c>
      <c r="L990" s="31">
        <f t="shared" si="379"/>
        <v>0</v>
      </c>
      <c r="M990" s="31">
        <f t="shared" si="379"/>
        <v>0</v>
      </c>
      <c r="N990" s="31">
        <f t="shared" si="379"/>
        <v>0</v>
      </c>
      <c r="O990" s="31">
        <f t="shared" si="379"/>
        <v>2502</v>
      </c>
      <c r="P990" s="31">
        <f t="shared" si="379"/>
        <v>0</v>
      </c>
      <c r="Q990" s="57"/>
      <c r="R990" s="57"/>
    </row>
    <row r="991" spans="1:18" ht="28.5">
      <c r="A991" s="68"/>
      <c r="B991" s="68"/>
      <c r="C991" s="27"/>
      <c r="D991" s="27" t="s">
        <v>38</v>
      </c>
      <c r="E991" s="31">
        <f t="shared" si="374"/>
        <v>3732166.2</v>
      </c>
      <c r="F991" s="31">
        <f t="shared" si="372"/>
        <v>0</v>
      </c>
      <c r="G991" s="31">
        <f aca="true" t="shared" si="380" ref="G991:P991">G654+G979</f>
        <v>525806.8</v>
      </c>
      <c r="H991" s="31">
        <f t="shared" si="380"/>
        <v>0</v>
      </c>
      <c r="I991" s="31">
        <f t="shared" si="380"/>
        <v>0</v>
      </c>
      <c r="J991" s="31">
        <f t="shared" si="380"/>
        <v>0</v>
      </c>
      <c r="K991" s="31">
        <f t="shared" si="380"/>
        <v>3206359.4000000004</v>
      </c>
      <c r="L991" s="31">
        <f t="shared" si="380"/>
        <v>0</v>
      </c>
      <c r="M991" s="31">
        <f t="shared" si="380"/>
        <v>0</v>
      </c>
      <c r="N991" s="31">
        <f t="shared" si="380"/>
        <v>0</v>
      </c>
      <c r="O991" s="31">
        <f t="shared" si="380"/>
        <v>3507</v>
      </c>
      <c r="P991" s="31">
        <f t="shared" si="380"/>
        <v>0</v>
      </c>
      <c r="Q991" s="57"/>
      <c r="R991" s="57"/>
    </row>
    <row r="992" spans="1:18" ht="28.5">
      <c r="A992" s="68"/>
      <c r="B992" s="68"/>
      <c r="C992" s="27"/>
      <c r="D992" s="27" t="s">
        <v>39</v>
      </c>
      <c r="E992" s="31">
        <f t="shared" si="374"/>
        <v>5019616.819999999</v>
      </c>
      <c r="F992" s="31">
        <f t="shared" si="372"/>
        <v>0</v>
      </c>
      <c r="G992" s="31">
        <f aca="true" t="shared" si="381" ref="G992:P992">G655+G980</f>
        <v>560590.42</v>
      </c>
      <c r="H992" s="31">
        <f t="shared" si="381"/>
        <v>0</v>
      </c>
      <c r="I992" s="31">
        <f t="shared" si="381"/>
        <v>0</v>
      </c>
      <c r="J992" s="31">
        <f t="shared" si="381"/>
        <v>0</v>
      </c>
      <c r="K992" s="31">
        <f t="shared" si="381"/>
        <v>4459026.399999999</v>
      </c>
      <c r="L992" s="31">
        <f t="shared" si="381"/>
        <v>0</v>
      </c>
      <c r="M992" s="31">
        <f t="shared" si="381"/>
        <v>0</v>
      </c>
      <c r="N992" s="31">
        <f t="shared" si="381"/>
        <v>0</v>
      </c>
      <c r="O992" s="31">
        <f t="shared" si="381"/>
        <v>4539</v>
      </c>
      <c r="P992" s="31">
        <f t="shared" si="381"/>
        <v>0</v>
      </c>
      <c r="Q992" s="57"/>
      <c r="R992" s="57"/>
    </row>
    <row r="993" spans="1:18" ht="28.5">
      <c r="A993" s="68"/>
      <c r="B993" s="68"/>
      <c r="C993" s="27"/>
      <c r="D993" s="27" t="s">
        <v>40</v>
      </c>
      <c r="E993" s="31">
        <f>G993+I993+K993+M993</f>
        <v>3621029.42</v>
      </c>
      <c r="F993" s="31">
        <f t="shared" si="372"/>
        <v>0</v>
      </c>
      <c r="G993" s="31">
        <f aca="true" t="shared" si="382" ref="G993:P993">G656+G981</f>
        <v>701135.22</v>
      </c>
      <c r="H993" s="31">
        <f t="shared" si="382"/>
        <v>0</v>
      </c>
      <c r="I993" s="31">
        <f t="shared" si="382"/>
        <v>0</v>
      </c>
      <c r="J993" s="31">
        <f t="shared" si="382"/>
        <v>0</v>
      </c>
      <c r="K993" s="31">
        <f t="shared" si="382"/>
        <v>2919894.1999999997</v>
      </c>
      <c r="L993" s="31">
        <f t="shared" si="382"/>
        <v>0</v>
      </c>
      <c r="M993" s="31">
        <f t="shared" si="382"/>
        <v>0</v>
      </c>
      <c r="N993" s="31">
        <f t="shared" si="382"/>
        <v>0</v>
      </c>
      <c r="O993" s="31">
        <f t="shared" si="382"/>
        <v>2800</v>
      </c>
      <c r="P993" s="31">
        <f t="shared" si="382"/>
        <v>0</v>
      </c>
      <c r="Q993" s="57"/>
      <c r="R993" s="57"/>
    </row>
    <row r="994" spans="19:28" ht="15"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  <row r="995" spans="7:28" ht="15">
      <c r="G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</row>
    <row r="996" spans="19:28" ht="15">
      <c r="S996" s="52"/>
      <c r="T996" s="52"/>
      <c r="U996" s="52"/>
      <c r="V996" s="52"/>
      <c r="W996" s="52"/>
      <c r="X996" s="52"/>
      <c r="Y996" s="52"/>
      <c r="Z996" s="52"/>
      <c r="AA996" s="52"/>
      <c r="AB996" s="52"/>
    </row>
    <row r="997" spans="19:28" ht="15">
      <c r="S997" s="52"/>
      <c r="T997" s="52"/>
      <c r="U997" s="52"/>
      <c r="V997" s="52"/>
      <c r="W997" s="52"/>
      <c r="X997" s="52"/>
      <c r="Y997" s="52"/>
      <c r="Z997" s="52"/>
      <c r="AA997" s="52"/>
      <c r="AB997" s="52"/>
    </row>
    <row r="998" spans="19:28" ht="15">
      <c r="S998" s="52"/>
      <c r="T998" s="52"/>
      <c r="U998" s="52"/>
      <c r="V998" s="52"/>
      <c r="W998" s="52"/>
      <c r="X998" s="52"/>
      <c r="Y998" s="52"/>
      <c r="Z998" s="52"/>
      <c r="AA998" s="52"/>
      <c r="AB998" s="52"/>
    </row>
    <row r="999" spans="19:28" ht="15">
      <c r="S999" s="52"/>
      <c r="T999" s="52"/>
      <c r="U999" s="52"/>
      <c r="V999" s="52"/>
      <c r="W999" s="52"/>
      <c r="X999" s="52"/>
      <c r="Y999" s="52"/>
      <c r="Z999" s="52"/>
      <c r="AA999" s="52"/>
      <c r="AB999" s="52"/>
    </row>
    <row r="1000" spans="19:28" ht="15"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</row>
    <row r="1001" spans="19:28" ht="15"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</row>
    <row r="1002" spans="19:28" ht="15"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</row>
    <row r="1003" spans="19:28" ht="15"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</row>
    <row r="1004" spans="19:28" ht="15"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</row>
    <row r="1005" spans="19:28" ht="15"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</row>
    <row r="1006" spans="19:28" ht="15"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</row>
    <row r="1007" spans="19:28" ht="15"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</row>
    <row r="1008" spans="19:28" ht="15"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</row>
    <row r="1009" spans="19:28" ht="15"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</row>
    <row r="1010" spans="19:28" ht="15"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</row>
    <row r="1011" spans="19:28" ht="15"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</row>
    <row r="1012" spans="19:28" ht="15"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</row>
    <row r="1013" spans="19:28" ht="15"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</row>
    <row r="1014" spans="19:28" ht="15"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</row>
    <row r="1015" spans="19:28" ht="15"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</row>
  </sheetData>
  <sheetProtection/>
  <mergeCells count="269">
    <mergeCell ref="A658:A669"/>
    <mergeCell ref="Q910:R921"/>
    <mergeCell ref="B706:B717"/>
    <mergeCell ref="Q706:R717"/>
    <mergeCell ref="A886:A897"/>
    <mergeCell ref="A694:A717"/>
    <mergeCell ref="B718:B729"/>
    <mergeCell ref="Q718:R729"/>
    <mergeCell ref="A718:A741"/>
    <mergeCell ref="B730:B741"/>
    <mergeCell ref="Q730:R741"/>
    <mergeCell ref="B670:B681"/>
    <mergeCell ref="Q670:R681"/>
    <mergeCell ref="A670:A693"/>
    <mergeCell ref="B694:B705"/>
    <mergeCell ref="Q694:R705"/>
    <mergeCell ref="B658:B669"/>
    <mergeCell ref="B466:B477"/>
    <mergeCell ref="Q609:R620"/>
    <mergeCell ref="Q502:R513"/>
    <mergeCell ref="B645:B656"/>
    <mergeCell ref="Q633:R644"/>
    <mergeCell ref="Q658:R669"/>
    <mergeCell ref="Q573:R584"/>
    <mergeCell ref="L6:R6"/>
    <mergeCell ref="L2:R2"/>
    <mergeCell ref="L3:R3"/>
    <mergeCell ref="L4:R4"/>
    <mergeCell ref="B886:B897"/>
    <mergeCell ref="Q886:R897"/>
    <mergeCell ref="A922:A933"/>
    <mergeCell ref="B922:B933"/>
    <mergeCell ref="Q922:R933"/>
    <mergeCell ref="A898:A909"/>
    <mergeCell ref="B898:B909"/>
    <mergeCell ref="Q898:R909"/>
    <mergeCell ref="A910:A921"/>
    <mergeCell ref="B910:B921"/>
    <mergeCell ref="A862:A873"/>
    <mergeCell ref="B862:B873"/>
    <mergeCell ref="Q862:R873"/>
    <mergeCell ref="A874:A885"/>
    <mergeCell ref="B874:B885"/>
    <mergeCell ref="Q874:R885"/>
    <mergeCell ref="B790:B801"/>
    <mergeCell ref="Q790:R801"/>
    <mergeCell ref="A790:A813"/>
    <mergeCell ref="A850:A861"/>
    <mergeCell ref="B850:B861"/>
    <mergeCell ref="Q850:R861"/>
    <mergeCell ref="A826:A837"/>
    <mergeCell ref="B826:B837"/>
    <mergeCell ref="Q826:R837"/>
    <mergeCell ref="A838:A849"/>
    <mergeCell ref="B838:B849"/>
    <mergeCell ref="Q838:R849"/>
    <mergeCell ref="Q802:R813"/>
    <mergeCell ref="A814:A825"/>
    <mergeCell ref="B814:B825"/>
    <mergeCell ref="Q814:R825"/>
    <mergeCell ref="B802:B813"/>
    <mergeCell ref="A742:A765"/>
    <mergeCell ref="B766:B777"/>
    <mergeCell ref="Q766:R777"/>
    <mergeCell ref="A766:A789"/>
    <mergeCell ref="B742:B753"/>
    <mergeCell ref="Q742:R753"/>
    <mergeCell ref="B754:B765"/>
    <mergeCell ref="Q754:R765"/>
    <mergeCell ref="B778:B789"/>
    <mergeCell ref="Q778:R789"/>
    <mergeCell ref="A514:A525"/>
    <mergeCell ref="B514:B525"/>
    <mergeCell ref="V3:Y4"/>
    <mergeCell ref="A585:A596"/>
    <mergeCell ref="A537:A548"/>
    <mergeCell ref="B537:B548"/>
    <mergeCell ref="Q549:R560"/>
    <mergeCell ref="A573:A584"/>
    <mergeCell ref="Q442:R453"/>
    <mergeCell ref="A466:A477"/>
    <mergeCell ref="Q597:R608"/>
    <mergeCell ref="Q970:R981"/>
    <mergeCell ref="Q657:R657"/>
    <mergeCell ref="B454:B465"/>
    <mergeCell ref="Q454:R465"/>
    <mergeCell ref="B657:P657"/>
    <mergeCell ref="Q621:R632"/>
    <mergeCell ref="Q645:R656"/>
    <mergeCell ref="B597:B608"/>
    <mergeCell ref="B573:B584"/>
    <mergeCell ref="A478:A489"/>
    <mergeCell ref="Q526:R536"/>
    <mergeCell ref="B585:B596"/>
    <mergeCell ref="A561:A572"/>
    <mergeCell ref="B561:B572"/>
    <mergeCell ref="Q537:R548"/>
    <mergeCell ref="Q514:R525"/>
    <mergeCell ref="Q585:R596"/>
    <mergeCell ref="A490:A501"/>
    <mergeCell ref="A502:A513"/>
    <mergeCell ref="Q982:R993"/>
    <mergeCell ref="Q44:R55"/>
    <mergeCell ref="A286:A297"/>
    <mergeCell ref="A129:A140"/>
    <mergeCell ref="B478:B489"/>
    <mergeCell ref="B406:B417"/>
    <mergeCell ref="Q406:R417"/>
    <mergeCell ref="A430:A441"/>
    <mergeCell ref="B286:B297"/>
    <mergeCell ref="A358:A369"/>
    <mergeCell ref="B80:B91"/>
    <mergeCell ref="B165:B176"/>
    <mergeCell ref="A982:A993"/>
    <mergeCell ref="B982:B993"/>
    <mergeCell ref="B346:B357"/>
    <mergeCell ref="A442:A453"/>
    <mergeCell ref="A418:A429"/>
    <mergeCell ref="B430:B441"/>
    <mergeCell ref="B394:B405"/>
    <mergeCell ref="B370:B381"/>
    <mergeCell ref="A9:R9"/>
    <mergeCell ref="G11:N11"/>
    <mergeCell ref="B32:B43"/>
    <mergeCell ref="B249:B260"/>
    <mergeCell ref="A44:A55"/>
    <mergeCell ref="A213:A224"/>
    <mergeCell ref="A249:A260"/>
    <mergeCell ref="A32:A43"/>
    <mergeCell ref="A177:A188"/>
    <mergeCell ref="A80:A91"/>
    <mergeCell ref="C11:C13"/>
    <mergeCell ref="Q15:R15"/>
    <mergeCell ref="A8:R8"/>
    <mergeCell ref="A11:A13"/>
    <mergeCell ref="B11:B13"/>
    <mergeCell ref="D11:D13"/>
    <mergeCell ref="E11:F12"/>
    <mergeCell ref="M12:N12"/>
    <mergeCell ref="Q11:R13"/>
    <mergeCell ref="O11:P12"/>
    <mergeCell ref="G12:H12"/>
    <mergeCell ref="I12:J12"/>
    <mergeCell ref="Q14:R14"/>
    <mergeCell ref="K12:L12"/>
    <mergeCell ref="B44:B55"/>
    <mergeCell ref="Q56:R67"/>
    <mergeCell ref="Q17:R17"/>
    <mergeCell ref="B68:B79"/>
    <mergeCell ref="B16:P16"/>
    <mergeCell ref="Q18:R29"/>
    <mergeCell ref="A30:R30"/>
    <mergeCell ref="A31:R31"/>
    <mergeCell ref="B18:B29"/>
    <mergeCell ref="A18:A29"/>
    <mergeCell ref="B322:B333"/>
    <mergeCell ref="B129:B140"/>
    <mergeCell ref="Q141:R152"/>
    <mergeCell ref="B177:B188"/>
    <mergeCell ref="B189:B200"/>
    <mergeCell ref="A56:A67"/>
    <mergeCell ref="Q68:R79"/>
    <mergeCell ref="Q322:R333"/>
    <mergeCell ref="A68:A79"/>
    <mergeCell ref="A165:A176"/>
    <mergeCell ref="A970:A981"/>
    <mergeCell ref="B970:B981"/>
    <mergeCell ref="Q358:R369"/>
    <mergeCell ref="A394:A405"/>
    <mergeCell ref="B442:B453"/>
    <mergeCell ref="A406:A417"/>
    <mergeCell ref="A454:A465"/>
    <mergeCell ref="B334:B345"/>
    <mergeCell ref="A382:A393"/>
    <mergeCell ref="B418:B429"/>
    <mergeCell ref="B382:B393"/>
    <mergeCell ref="Q382:R393"/>
    <mergeCell ref="B358:B369"/>
    <mergeCell ref="Q80:R91"/>
    <mergeCell ref="Q92:R103"/>
    <mergeCell ref="Q394:R405"/>
    <mergeCell ref="Q418:R429"/>
    <mergeCell ref="Q104:R115"/>
    <mergeCell ref="Q117:R128"/>
    <mergeCell ref="A153:A164"/>
    <mergeCell ref="B153:B164"/>
    <mergeCell ref="A104:A115"/>
    <mergeCell ref="A116:R116"/>
    <mergeCell ref="B117:B128"/>
    <mergeCell ref="Q153:R164"/>
    <mergeCell ref="B104:B115"/>
    <mergeCell ref="A141:A152"/>
    <mergeCell ref="B141:B152"/>
    <mergeCell ref="A117:A128"/>
    <mergeCell ref="A92:A103"/>
    <mergeCell ref="B92:B103"/>
    <mergeCell ref="A225:A236"/>
    <mergeCell ref="Q177:R188"/>
    <mergeCell ref="A189:A200"/>
    <mergeCell ref="A237:A248"/>
    <mergeCell ref="A201:A212"/>
    <mergeCell ref="B201:B212"/>
    <mergeCell ref="B225:B236"/>
    <mergeCell ref="Q225:R236"/>
    <mergeCell ref="Q201:R212"/>
    <mergeCell ref="Q189:R200"/>
    <mergeCell ref="Q334:R345"/>
    <mergeCell ref="Q249:R260"/>
    <mergeCell ref="A261:A272"/>
    <mergeCell ref="A322:A333"/>
    <mergeCell ref="A334:A345"/>
    <mergeCell ref="A298:A309"/>
    <mergeCell ref="A310:A321"/>
    <mergeCell ref="Q298:R309"/>
    <mergeCell ref="Q310:R321"/>
    <mergeCell ref="B310:B321"/>
    <mergeCell ref="Q237:R248"/>
    <mergeCell ref="B237:B248"/>
    <mergeCell ref="Q129:R140"/>
    <mergeCell ref="A346:A357"/>
    <mergeCell ref="Q286:R297"/>
    <mergeCell ref="Q346:R357"/>
    <mergeCell ref="A285:R285"/>
    <mergeCell ref="A273:A284"/>
    <mergeCell ref="Q261:R272"/>
    <mergeCell ref="B261:B272"/>
    <mergeCell ref="A621:A632"/>
    <mergeCell ref="A645:A656"/>
    <mergeCell ref="A633:A644"/>
    <mergeCell ref="B633:B644"/>
    <mergeCell ref="B621:B632"/>
    <mergeCell ref="B526:B536"/>
    <mergeCell ref="A526:A536"/>
    <mergeCell ref="A609:A620"/>
    <mergeCell ref="B609:B620"/>
    <mergeCell ref="A597:A608"/>
    <mergeCell ref="A549:A560"/>
    <mergeCell ref="B549:B560"/>
    <mergeCell ref="Q478:R489"/>
    <mergeCell ref="Q490:R501"/>
    <mergeCell ref="Q430:R441"/>
    <mergeCell ref="B502:B513"/>
    <mergeCell ref="B490:B501"/>
    <mergeCell ref="A958:A969"/>
    <mergeCell ref="B958:B969"/>
    <mergeCell ref="Q958:R969"/>
    <mergeCell ref="A946:A957"/>
    <mergeCell ref="B946:B957"/>
    <mergeCell ref="Q946:R957"/>
    <mergeCell ref="Q16:R16"/>
    <mergeCell ref="B15:P15"/>
    <mergeCell ref="B17:P17"/>
    <mergeCell ref="B273:B284"/>
    <mergeCell ref="Q273:R284"/>
    <mergeCell ref="Q32:R43"/>
    <mergeCell ref="B213:B224"/>
    <mergeCell ref="Q213:R224"/>
    <mergeCell ref="Q165:R176"/>
    <mergeCell ref="B56:B67"/>
    <mergeCell ref="A934:A945"/>
    <mergeCell ref="B934:B945"/>
    <mergeCell ref="Q934:R945"/>
    <mergeCell ref="B298:B309"/>
    <mergeCell ref="B682:B693"/>
    <mergeCell ref="Q682:R693"/>
    <mergeCell ref="Q370:R381"/>
    <mergeCell ref="Q466:R477"/>
    <mergeCell ref="Q561:R572"/>
    <mergeCell ref="A370:A381"/>
  </mergeCells>
  <printOptions/>
  <pageMargins left="0.1968503937007874" right="0.1968503937007874" top="0.1968503937007874" bottom="0.1968503937007874" header="0.1968503937007874" footer="0.1968503937007874"/>
  <pageSetup fitToHeight="25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2017-04-04T03:13:17Z</cp:lastPrinted>
  <dcterms:created xsi:type="dcterms:W3CDTF">2013-09-25T10:58:55Z</dcterms:created>
  <dcterms:modified xsi:type="dcterms:W3CDTF">2017-04-04T03:14:08Z</dcterms:modified>
  <cp:category/>
  <cp:version/>
  <cp:contentType/>
  <cp:contentStatus/>
</cp:coreProperties>
</file>