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55" yWindow="65506" windowWidth="19440" windowHeight="8790" activeTab="0"/>
  </bookViews>
  <sheets>
    <sheet name="Лист1" sheetId="1" r:id="rId1"/>
  </sheets>
  <definedNames>
    <definedName name="_xlnm.Print_Area" localSheetId="0">'Лист1'!$A$1:$R$192</definedName>
  </definedNames>
  <calcPr fullCalcOnLoad="1"/>
</workbook>
</file>

<file path=xl/sharedStrings.xml><?xml version="1.0" encoding="utf-8"?>
<sst xmlns="http://schemas.openxmlformats.org/spreadsheetml/2006/main" count="330" uniqueCount="91">
  <si>
    <t>№</t>
  </si>
  <si>
    <t>Срок исполнения</t>
  </si>
  <si>
    <t>Объем финансирования (тыс. рублей)</t>
  </si>
  <si>
    <t>В том числе за счет средств</t>
  </si>
  <si>
    <t xml:space="preserve">местного бюджета </t>
  </si>
  <si>
    <t>федерального бюджета</t>
  </si>
  <si>
    <t>областного бюджета</t>
  </si>
  <si>
    <t>внебюджетных источников</t>
  </si>
  <si>
    <t>потребность</t>
  </si>
  <si>
    <t>утверждено</t>
  </si>
  <si>
    <t>всего</t>
  </si>
  <si>
    <t>ВСЕГО ПО ПОДПРОГРАММЕ</t>
  </si>
  <si>
    <t>2016 год</t>
  </si>
  <si>
    <t>2017 год</t>
  </si>
  <si>
    <t>Ответственный исполнитель, соисполнители</t>
  </si>
  <si>
    <t>2015 год</t>
  </si>
  <si>
    <t>2018 год</t>
  </si>
  <si>
    <t>2019 год</t>
  </si>
  <si>
    <t>Вид работ</t>
  </si>
  <si>
    <t>Содержание ограждающих дамб</t>
  </si>
  <si>
    <t>13,405 км</t>
  </si>
  <si>
    <t>7,97 км</t>
  </si>
  <si>
    <t>текущее содержание</t>
  </si>
  <si>
    <t>Обслуживание судоходной сигнализации</t>
  </si>
  <si>
    <t>20 знаков</t>
  </si>
  <si>
    <t>Протаивание и прочистка дренажной системы</t>
  </si>
  <si>
    <t>Протаивание и прочистка ливневой канализации</t>
  </si>
  <si>
    <t>Обследование сети ливневой канализации</t>
  </si>
  <si>
    <t>закупка</t>
  </si>
  <si>
    <t>Обслуживание шиберов и откачка воды насосной станцией</t>
  </si>
  <si>
    <t>10 шт</t>
  </si>
  <si>
    <t>Откачка воды по городу</t>
  </si>
  <si>
    <t>Текущий ремонт трубопроводов и колодцев ливневой канализации</t>
  </si>
  <si>
    <t>текущий ремонт</t>
  </si>
  <si>
    <t xml:space="preserve">Ликвидация несанкционированных врезок в систему ливневой канализации </t>
  </si>
  <si>
    <t>198,74 км</t>
  </si>
  <si>
    <t>14,5 км</t>
  </si>
  <si>
    <t>16 шт</t>
  </si>
  <si>
    <t>по факту выявления</t>
  </si>
  <si>
    <t>Содержание очистных сооружений и насосных станций</t>
  </si>
  <si>
    <t>6 шт</t>
  </si>
  <si>
    <t>Плата за негативное воздействие сточных вод на водные объекты</t>
  </si>
  <si>
    <t>обязательный платёж</t>
  </si>
  <si>
    <t>Страхование ГТС</t>
  </si>
  <si>
    <t>Содержание фонтанов</t>
  </si>
  <si>
    <t>4 шт</t>
  </si>
  <si>
    <t>3 шт</t>
  </si>
  <si>
    <t>Ремонт фонтанов</t>
  </si>
  <si>
    <t>Паспортизация бесхозяйных объектов</t>
  </si>
  <si>
    <t>Протяженность, кол-во</t>
  </si>
  <si>
    <t>250 шт (+5 % ежегодно)</t>
  </si>
  <si>
    <t>198,74 км (прирост 5 % в год)</t>
  </si>
  <si>
    <t>Приобретение специализированных машин, оборудования</t>
  </si>
  <si>
    <t>10 ед.</t>
  </si>
  <si>
    <t>16 выпусков</t>
  </si>
  <si>
    <t>ежеквартально</t>
  </si>
  <si>
    <t>раз в 2 года</t>
  </si>
  <si>
    <t>Актуализация схемы теплоснабжения г. Томска</t>
  </si>
  <si>
    <t>Департамент городского хозяйства администрации Города Томска</t>
  </si>
  <si>
    <t>Декларирование ГТС</t>
  </si>
  <si>
    <t xml:space="preserve">Итого по задаче 1 </t>
  </si>
  <si>
    <t>Задача 2 подпрограммы: организация отведения поверхностных вод с улично-дорожной сети</t>
  </si>
  <si>
    <t>Итого по задаче 2</t>
  </si>
  <si>
    <t>Итого по задаче 3</t>
  </si>
  <si>
    <t xml:space="preserve">Приложение 2 к подпрограмме «Содержание инженерной инфраструктуры»  </t>
  </si>
  <si>
    <t>* Принимая во внимание, что стоимость разработки проектно-сметной документации составляет от 5 до 10% от стоимости работ, расходы на исполнение программных мероприятий определены исходя из  планируемого объема работ и средней цены согласно действующим контрактам или действующим коммерческим предложениям на территориальном рынке с применением индексов-дефляторов.</t>
  </si>
  <si>
    <t>потребность*</t>
  </si>
  <si>
    <t>Задача 1 подпрограммы: Организация мероприятий по обеспечению безопасной эксплуатации  ГТС и сооружений инженерной защиты территорий, находящихся в оперативном управлении МКУ «ИЗС»</t>
  </si>
  <si>
    <t>Цель подпрограммы:  Обеспечение безопасной эксплуатации гидротехнических сооружений (ГТС), сооружений инженерной защиты территорий и населения от негативного воздействия оползневых процессов, сточных и (или) дренажных вод.</t>
  </si>
  <si>
    <r>
      <t xml:space="preserve">ПЕРЕЧЕНЬ МЕРОПРИЯТИЙ И РЕСУРСНОЕ ОБЕСПЕЧЕНИЕ ПОДПРОГРАММЫ
</t>
    </r>
    <r>
      <rPr>
        <b/>
        <u val="single"/>
        <sz val="12"/>
        <rFont val="Times New Roman"/>
        <family val="1"/>
      </rPr>
      <t xml:space="preserve">Содержание инженерной инфраструктуры»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наименование подпрограммы</t>
    </r>
  </si>
  <si>
    <t>Наименования целей, задач, мероприятий подпрограммы</t>
  </si>
  <si>
    <t>1200 маш./час</t>
  </si>
  <si>
    <t>1 шт.</t>
  </si>
  <si>
    <t>капитальный ремонт</t>
  </si>
  <si>
    <t>Подготовка объектов коммунального хозяйства к работе в отопительный период на 2015 год (Газовая водогрейная котельная, расположенная по адресу: г. Томск, с. Тимирязевское, ул. Лесотехническая, 2 стр. 25)</t>
  </si>
  <si>
    <t>Задача 3 подпрограммы: Содержание, инвентаризация и паспортизация объектов инженерной инфраструктуры</t>
  </si>
  <si>
    <t>Управление дорожной деятельности, благоустройства и транспорта администрации Города  Томска</t>
  </si>
  <si>
    <t>Основное мероприятие – Содержание и обеспечение безопасной эксплуатации объектов инженерной инфраструктуры</t>
  </si>
  <si>
    <t>Отбор проб и проведение химического и бактериологического анализа воды на выпусках ливневой канализации</t>
  </si>
  <si>
    <t>Текущий ремонт дамб,  водовыпусков и шиберных устройств</t>
  </si>
  <si>
    <t>Содержание и ремонт ГТС на территории объекта "Противооползневые мероприятия на правом берегу р. Томи в г. Томске"</t>
  </si>
  <si>
    <t>Капитальный ремонт сетей водоснабжения в пос. Светлый</t>
  </si>
  <si>
    <t>Код бюджетной классификации (КЦСР, КВР)</t>
  </si>
  <si>
    <t>0810120400/244</t>
  </si>
  <si>
    <t>0810199990/852</t>
  </si>
  <si>
    <t>0810120530/243</t>
  </si>
  <si>
    <t>Департамент городского хозяйства администрации Города Томска 
(МКУ "ИЗС")</t>
  </si>
  <si>
    <t>план</t>
  </si>
  <si>
    <t xml:space="preserve">Укрупненное (основное) мероприятие 
1 Содержание и обеспечение безопасной эксплуатации объектов инженерной инфраструктуры
</t>
  </si>
  <si>
    <t>Капитальный ремонт по подготовке объектов коммунального хозяйства к работе в отопительный период в рамках государственной программы "Развитие коммунальной и коммуникационной инфраструктуры Томской области"</t>
  </si>
  <si>
    <t>Отбор проб и проведение химического и бактериологического анализа воды из сквозных фильтров ДГВ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</si>
</sst>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#,##0.000"/>
    <numFmt numFmtId="179" formatCode="#,##0.0000"/>
    <numFmt numFmtId="180" formatCode="#,##0.00000"/>
    <numFmt numFmtId="181" formatCode="#,##0.000000"/>
  </numFmts>
  <fonts count="31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Arial Cyr"/>
      <family val="0"/>
    </font>
    <font>
      <i/>
      <sz val="10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132">
    <xf numFmtId="0" fontId="0" fillId="0" borderId="0" xfId="0" applyAlignment="1">
      <alignment/>
    </xf>
    <xf numFmtId="0" fontId="10" fillId="0" borderId="0" xfId="0" applyFont="1" applyFill="1" applyAlignment="1">
      <alignment horizontal="right" vertical="top" wrapText="1" indent="1"/>
    </xf>
    <xf numFmtId="0" fontId="1" fillId="0" borderId="10" xfId="0" applyFont="1" applyFill="1" applyBorder="1" applyAlignment="1">
      <alignment vertical="center" wrapText="1"/>
    </xf>
    <xf numFmtId="1" fontId="1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1" fontId="0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4" fontId="13" fillId="0" borderId="0" xfId="0" applyNumberFormat="1" applyFont="1" applyFill="1" applyAlignment="1">
      <alignment/>
    </xf>
    <xf numFmtId="4" fontId="1" fillId="0" borderId="10" xfId="0" applyNumberFormat="1" applyFont="1" applyFill="1" applyBorder="1" applyAlignment="1">
      <alignment vertical="center" wrapText="1"/>
    </xf>
    <xf numFmtId="4" fontId="6" fillId="0" borderId="12" xfId="0" applyNumberFormat="1" applyFont="1" applyFill="1" applyBorder="1" applyAlignment="1">
      <alignment vertical="center" wrapText="1"/>
    </xf>
    <xf numFmtId="4" fontId="1" fillId="0" borderId="12" xfId="0" applyNumberFormat="1" applyFont="1" applyFill="1" applyBorder="1" applyAlignment="1">
      <alignment vertical="center" wrapText="1"/>
    </xf>
    <xf numFmtId="177" fontId="6" fillId="0" borderId="10" xfId="0" applyNumberFormat="1" applyFont="1" applyFill="1" applyBorder="1" applyAlignment="1">
      <alignment wrapText="1"/>
    </xf>
    <xf numFmtId="177" fontId="1" fillId="0" borderId="10" xfId="0" applyNumberFormat="1" applyFont="1" applyFill="1" applyBorder="1" applyAlignment="1">
      <alignment wrapText="1"/>
    </xf>
    <xf numFmtId="177" fontId="6" fillId="0" borderId="12" xfId="0" applyNumberFormat="1" applyFont="1" applyFill="1" applyBorder="1" applyAlignment="1">
      <alignment vertical="center" wrapText="1"/>
    </xf>
    <xf numFmtId="177" fontId="1" fillId="0" borderId="12" xfId="0" applyNumberFormat="1" applyFont="1" applyFill="1" applyBorder="1" applyAlignment="1">
      <alignment vertical="center" wrapText="1"/>
    </xf>
    <xf numFmtId="4" fontId="6" fillId="0" borderId="10" xfId="0" applyNumberFormat="1" applyFont="1" applyFill="1" applyBorder="1" applyAlignment="1">
      <alignment vertical="center" wrapText="1"/>
    </xf>
    <xf numFmtId="177" fontId="0" fillId="0" borderId="0" xfId="0" applyNumberFormat="1" applyFont="1" applyFill="1" applyAlignment="1">
      <alignment/>
    </xf>
    <xf numFmtId="177" fontId="1" fillId="0" borderId="13" xfId="0" applyNumberFormat="1" applyFont="1" applyFill="1" applyBorder="1" applyAlignment="1">
      <alignment wrapText="1"/>
    </xf>
    <xf numFmtId="177" fontId="1" fillId="0" borderId="12" xfId="0" applyNumberFormat="1" applyFont="1" applyFill="1" applyBorder="1" applyAlignment="1">
      <alignment wrapText="1"/>
    </xf>
    <xf numFmtId="177" fontId="1" fillId="0" borderId="14" xfId="0" applyNumberFormat="1" applyFont="1" applyFill="1" applyBorder="1" applyAlignment="1">
      <alignment wrapText="1"/>
    </xf>
    <xf numFmtId="177" fontId="6" fillId="0" borderId="15" xfId="0" applyNumberFormat="1" applyFont="1" applyFill="1" applyBorder="1" applyAlignment="1">
      <alignment wrapText="1"/>
    </xf>
    <xf numFmtId="0" fontId="0" fillId="0" borderId="0" xfId="0" applyFill="1" applyAlignment="1">
      <alignment/>
    </xf>
    <xf numFmtId="0" fontId="0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4" fontId="0" fillId="24" borderId="0" xfId="0" applyNumberFormat="1" applyFont="1" applyFill="1" applyAlignment="1">
      <alignment/>
    </xf>
    <xf numFmtId="0" fontId="0" fillId="24" borderId="0" xfId="0" applyFont="1" applyFill="1" applyAlignment="1">
      <alignment/>
    </xf>
    <xf numFmtId="4" fontId="0" fillId="25" borderId="0" xfId="0" applyNumberFormat="1" applyFont="1" applyFill="1" applyAlignment="1">
      <alignment/>
    </xf>
    <xf numFmtId="0" fontId="0" fillId="25" borderId="0" xfId="0" applyFont="1" applyFill="1" applyAlignment="1">
      <alignment/>
    </xf>
    <xf numFmtId="0" fontId="1" fillId="0" borderId="16" xfId="0" applyFont="1" applyFill="1" applyBorder="1" applyAlignment="1">
      <alignment vertical="center" wrapText="1"/>
    </xf>
    <xf numFmtId="0" fontId="1" fillId="0" borderId="17" xfId="0" applyFont="1" applyFill="1" applyBorder="1" applyAlignment="1">
      <alignment vertical="center" wrapText="1"/>
    </xf>
    <xf numFmtId="0" fontId="1" fillId="0" borderId="18" xfId="0" applyFont="1" applyFill="1" applyBorder="1" applyAlignment="1">
      <alignment vertical="center" wrapText="1"/>
    </xf>
    <xf numFmtId="1" fontId="1" fillId="0" borderId="14" xfId="0" applyNumberFormat="1" applyFont="1" applyFill="1" applyBorder="1" applyAlignment="1">
      <alignment horizontal="center" vertical="center" wrapText="1"/>
    </xf>
    <xf numFmtId="1" fontId="1" fillId="0" borderId="11" xfId="0" applyNumberFormat="1" applyFont="1" applyFill="1" applyBorder="1" applyAlignment="1">
      <alignment horizontal="center" vertical="center" wrapText="1"/>
    </xf>
    <xf numFmtId="1" fontId="1" fillId="0" borderId="15" xfId="0" applyNumberFormat="1" applyFont="1" applyFill="1" applyBorder="1" applyAlignment="1">
      <alignment horizontal="center" vertical="center" wrapText="1"/>
    </xf>
    <xf numFmtId="4" fontId="1" fillId="0" borderId="14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4" fontId="1" fillId="0" borderId="15" xfId="0" applyNumberFormat="1" applyFont="1" applyFill="1" applyBorder="1" applyAlignment="1">
      <alignment horizontal="center" vertical="center" wrapText="1"/>
    </xf>
    <xf numFmtId="4" fontId="1" fillId="0" borderId="18" xfId="0" applyNumberFormat="1" applyFont="1" applyFill="1" applyBorder="1" applyAlignment="1">
      <alignment horizontal="center" vertical="center" wrapText="1"/>
    </xf>
    <xf numFmtId="4" fontId="1" fillId="0" borderId="16" xfId="0" applyNumberFormat="1" applyFont="1" applyFill="1" applyBorder="1" applyAlignment="1">
      <alignment horizontal="center" vertical="center" wrapText="1"/>
    </xf>
    <xf numFmtId="4" fontId="1" fillId="0" borderId="19" xfId="0" applyNumberFormat="1" applyFont="1" applyFill="1" applyBorder="1" applyAlignment="1">
      <alignment horizontal="center" vertical="center" wrapText="1"/>
    </xf>
    <xf numFmtId="4" fontId="1" fillId="0" borderId="20" xfId="0" applyNumberFormat="1" applyFont="1" applyFill="1" applyBorder="1" applyAlignment="1">
      <alignment horizontal="center" vertical="center" wrapText="1"/>
    </xf>
    <xf numFmtId="4" fontId="1" fillId="0" borderId="17" xfId="0" applyNumberFormat="1" applyFont="1" applyFill="1" applyBorder="1" applyAlignment="1">
      <alignment horizontal="center" vertical="center" wrapText="1"/>
    </xf>
    <xf numFmtId="4" fontId="1" fillId="0" borderId="21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21" xfId="0" applyFont="1" applyFill="1" applyBorder="1" applyAlignment="1">
      <alignment vertical="center" wrapText="1"/>
    </xf>
    <xf numFmtId="0" fontId="9" fillId="0" borderId="18" xfId="0" applyFont="1" applyFill="1" applyBorder="1" applyAlignment="1">
      <alignment horizontal="left" vertical="center" wrapText="1"/>
    </xf>
    <xf numFmtId="0" fontId="9" fillId="0" borderId="23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9" fillId="0" borderId="19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20" xfId="0" applyFont="1" applyFill="1" applyBorder="1" applyAlignment="1">
      <alignment horizontal="left" vertical="center" wrapText="1"/>
    </xf>
    <xf numFmtId="4" fontId="1" fillId="0" borderId="18" xfId="0" applyNumberFormat="1" applyFont="1" applyFill="1" applyBorder="1" applyAlignment="1">
      <alignment vertical="center" wrapText="1"/>
    </xf>
    <xf numFmtId="4" fontId="1" fillId="0" borderId="16" xfId="0" applyNumberFormat="1" applyFont="1" applyFill="1" applyBorder="1" applyAlignment="1">
      <alignment vertical="center" wrapText="1"/>
    </xf>
    <xf numFmtId="4" fontId="1" fillId="0" borderId="19" xfId="0" applyNumberFormat="1" applyFont="1" applyFill="1" applyBorder="1" applyAlignment="1">
      <alignment vertical="center" wrapText="1"/>
    </xf>
    <xf numFmtId="4" fontId="1" fillId="0" borderId="20" xfId="0" applyNumberFormat="1" applyFont="1" applyFill="1" applyBorder="1" applyAlignment="1">
      <alignment vertical="center" wrapText="1"/>
    </xf>
    <xf numFmtId="4" fontId="1" fillId="0" borderId="17" xfId="0" applyNumberFormat="1" applyFont="1" applyFill="1" applyBorder="1" applyAlignment="1">
      <alignment vertical="center" wrapText="1"/>
    </xf>
    <xf numFmtId="4" fontId="1" fillId="0" borderId="21" xfId="0" applyNumberFormat="1" applyFont="1" applyFill="1" applyBorder="1" applyAlignment="1">
      <alignment vertical="center" wrapText="1"/>
    </xf>
    <xf numFmtId="0" fontId="10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center" wrapText="1"/>
    </xf>
    <xf numFmtId="4" fontId="7" fillId="0" borderId="10" xfId="0" applyNumberFormat="1" applyFont="1" applyFill="1" applyBorder="1" applyAlignment="1">
      <alignment vertical="center" wrapText="1"/>
    </xf>
    <xf numFmtId="4" fontId="1" fillId="0" borderId="14" xfId="0" applyNumberFormat="1" applyFont="1" applyFill="1" applyBorder="1" applyAlignment="1">
      <alignment horizontal="left" vertical="center" wrapText="1"/>
    </xf>
    <xf numFmtId="4" fontId="1" fillId="0" borderId="11" xfId="0" applyNumberFormat="1" applyFont="1" applyFill="1" applyBorder="1" applyAlignment="1">
      <alignment horizontal="left" vertical="center" wrapText="1"/>
    </xf>
    <xf numFmtId="4" fontId="1" fillId="0" borderId="15" xfId="0" applyNumberFormat="1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4" fontId="7" fillId="0" borderId="11" xfId="0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>
      <alignment horizontal="center" vertical="center" wrapText="1"/>
    </xf>
    <xf numFmtId="4" fontId="1" fillId="0" borderId="14" xfId="0" applyNumberFormat="1" applyFont="1" applyFill="1" applyBorder="1" applyAlignment="1">
      <alignment vertical="center" wrapText="1"/>
    </xf>
    <xf numFmtId="4" fontId="1" fillId="0" borderId="11" xfId="0" applyNumberFormat="1" applyFont="1" applyFill="1" applyBorder="1" applyAlignment="1">
      <alignment vertical="center" wrapText="1"/>
    </xf>
    <xf numFmtId="4" fontId="1" fillId="0" borderId="15" xfId="0" applyNumberFormat="1" applyFont="1" applyFill="1" applyBorder="1" applyAlignment="1">
      <alignment vertical="center" wrapText="1"/>
    </xf>
    <xf numFmtId="0" fontId="1" fillId="0" borderId="14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0" fontId="1" fillId="0" borderId="15" xfId="0" applyFont="1" applyFill="1" applyBorder="1" applyAlignment="1">
      <alignment vertical="center" wrapText="1"/>
    </xf>
    <xf numFmtId="0" fontId="0" fillId="0" borderId="19" xfId="0" applyFont="1" applyFill="1" applyBorder="1" applyAlignment="1">
      <alignment vertical="center" wrapText="1"/>
    </xf>
    <xf numFmtId="0" fontId="0" fillId="0" borderId="20" xfId="0" applyFont="1" applyFill="1" applyBorder="1" applyAlignment="1">
      <alignment vertical="center" wrapText="1"/>
    </xf>
    <xf numFmtId="0" fontId="0" fillId="0" borderId="17" xfId="0" applyFont="1" applyFill="1" applyBorder="1" applyAlignment="1">
      <alignment vertical="center" wrapText="1"/>
    </xf>
    <xf numFmtId="0" fontId="0" fillId="0" borderId="21" xfId="0" applyFont="1" applyFill="1" applyBorder="1" applyAlignment="1">
      <alignment vertical="center" wrapText="1"/>
    </xf>
    <xf numFmtId="4" fontId="9" fillId="0" borderId="13" xfId="0" applyNumberFormat="1" applyFont="1" applyFill="1" applyBorder="1" applyAlignment="1">
      <alignment horizontal="left" vertical="center" wrapText="1"/>
    </xf>
    <xf numFmtId="4" fontId="9" fillId="0" borderId="22" xfId="0" applyNumberFormat="1" applyFont="1" applyFill="1" applyBorder="1" applyAlignment="1">
      <alignment horizontal="left" vertical="center" wrapText="1"/>
    </xf>
    <xf numFmtId="4" fontId="9" fillId="0" borderId="12" xfId="0" applyNumberFormat="1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9" fillId="0" borderId="24" xfId="0" applyFont="1" applyFill="1" applyBorder="1" applyAlignment="1">
      <alignment horizontal="left" vertical="center" wrapText="1"/>
    </xf>
    <xf numFmtId="0" fontId="9" fillId="0" borderId="21" xfId="0" applyFont="1" applyFill="1" applyBorder="1" applyAlignment="1">
      <alignment horizontal="left" vertical="center" wrapText="1"/>
    </xf>
    <xf numFmtId="0" fontId="12" fillId="0" borderId="23" xfId="0" applyFont="1" applyFill="1" applyBorder="1" applyAlignment="1">
      <alignment horizontal="left" wrapText="1"/>
    </xf>
    <xf numFmtId="0" fontId="7" fillId="0" borderId="18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177" fontId="9" fillId="0" borderId="10" xfId="0" applyNumberFormat="1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20" xfId="0" applyFont="1" applyFill="1" applyBorder="1" applyAlignment="1">
      <alignment horizontal="left" vertical="center"/>
    </xf>
    <xf numFmtId="4" fontId="1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left" vertical="center"/>
    </xf>
    <xf numFmtId="0" fontId="7" fillId="0" borderId="24" xfId="0" applyFont="1" applyFill="1" applyBorder="1" applyAlignment="1">
      <alignment horizontal="left" vertical="center"/>
    </xf>
    <xf numFmtId="0" fontId="7" fillId="0" borderId="21" xfId="0" applyFont="1" applyFill="1" applyBorder="1" applyAlignment="1">
      <alignment horizontal="left" vertical="center"/>
    </xf>
    <xf numFmtId="0" fontId="9" fillId="0" borderId="24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177" fontId="1" fillId="0" borderId="10" xfId="0" applyNumberFormat="1" applyFont="1" applyFill="1" applyBorder="1" applyAlignment="1">
      <alignment wrapText="1"/>
    </xf>
    <xf numFmtId="1" fontId="1" fillId="0" borderId="14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vertical="center" wrapText="1"/>
    </xf>
    <xf numFmtId="4" fontId="1" fillId="0" borderId="14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vertical="center" wrapText="1"/>
    </xf>
    <xf numFmtId="4" fontId="6" fillId="0" borderId="12" xfId="0" applyNumberFormat="1" applyFont="1" applyFill="1" applyBorder="1" applyAlignment="1">
      <alignment vertical="center" wrapText="1"/>
    </xf>
    <xf numFmtId="177" fontId="6" fillId="0" borderId="10" xfId="0" applyNumberFormat="1" applyFont="1" applyFill="1" applyBorder="1" applyAlignment="1">
      <alignment wrapText="1"/>
    </xf>
    <xf numFmtId="4" fontId="1" fillId="0" borderId="18" xfId="0" applyNumberFormat="1" applyFont="1" applyFill="1" applyBorder="1" applyAlignment="1">
      <alignment vertical="center" wrapText="1"/>
    </xf>
    <xf numFmtId="4" fontId="1" fillId="0" borderId="16" xfId="0" applyNumberFormat="1" applyFont="1" applyFill="1" applyBorder="1" applyAlignment="1">
      <alignment vertical="center" wrapText="1"/>
    </xf>
    <xf numFmtId="1" fontId="1" fillId="0" borderId="11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4" fontId="1" fillId="0" borderId="12" xfId="0" applyNumberFormat="1" applyFont="1" applyFill="1" applyBorder="1" applyAlignment="1">
      <alignment vertical="center" wrapText="1"/>
    </xf>
    <xf numFmtId="4" fontId="1" fillId="0" borderId="19" xfId="0" applyNumberFormat="1" applyFont="1" applyFill="1" applyBorder="1" applyAlignment="1">
      <alignment vertical="center" wrapText="1"/>
    </xf>
    <xf numFmtId="4" fontId="1" fillId="0" borderId="20" xfId="0" applyNumberFormat="1" applyFont="1" applyFill="1" applyBorder="1" applyAlignment="1">
      <alignment vertical="center" wrapText="1"/>
    </xf>
    <xf numFmtId="1" fontId="1" fillId="0" borderId="15" xfId="0" applyNumberFormat="1" applyFont="1" applyFill="1" applyBorder="1" applyAlignment="1">
      <alignment horizontal="center" vertical="center" wrapText="1"/>
    </xf>
    <xf numFmtId="4" fontId="1" fillId="0" borderId="15" xfId="0" applyNumberFormat="1" applyFont="1" applyFill="1" applyBorder="1" applyAlignment="1">
      <alignment horizontal="center" vertical="center" wrapText="1"/>
    </xf>
    <xf numFmtId="4" fontId="1" fillId="0" borderId="17" xfId="0" applyNumberFormat="1" applyFont="1" applyFill="1" applyBorder="1" applyAlignment="1">
      <alignment vertical="center" wrapText="1"/>
    </xf>
    <xf numFmtId="4" fontId="1" fillId="0" borderId="21" xfId="0" applyNumberFormat="1" applyFont="1" applyFill="1" applyBorder="1" applyAlignment="1">
      <alignment vertical="center" wrapText="1"/>
    </xf>
    <xf numFmtId="177" fontId="6" fillId="0" borderId="12" xfId="0" applyNumberFormat="1" applyFont="1" applyFill="1" applyBorder="1" applyAlignment="1">
      <alignment vertical="center" wrapText="1"/>
    </xf>
    <xf numFmtId="177" fontId="1" fillId="0" borderId="12" xfId="0" applyNumberFormat="1" applyFont="1" applyFill="1" applyBorder="1" applyAlignment="1">
      <alignment vertical="center" wrapText="1"/>
    </xf>
    <xf numFmtId="1" fontId="1" fillId="0" borderId="10" xfId="0" applyNumberFormat="1" applyFont="1" applyFill="1" applyBorder="1" applyAlignment="1">
      <alignment horizontal="center" wrapText="1"/>
    </xf>
    <xf numFmtId="4" fontId="6" fillId="0" borderId="10" xfId="0" applyNumberFormat="1" applyFont="1" applyFill="1" applyBorder="1" applyAlignment="1">
      <alignment vertical="center" wrapText="1"/>
    </xf>
    <xf numFmtId="4" fontId="1" fillId="0" borderId="10" xfId="0" applyNumberFormat="1" applyFont="1" applyFill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18"/>
  <sheetViews>
    <sheetView tabSelected="1" zoomScale="80" zoomScaleNormal="80" zoomScaleSheetLayoutView="100" zoomScalePageLayoutView="0" workbookViewId="0" topLeftCell="A1">
      <pane ySplit="6" topLeftCell="BM7" activePane="bottomLeft" state="frozen"/>
      <selection pane="topLeft" activeCell="A1" sqref="A1"/>
      <selection pane="bottomLeft" activeCell="L183" sqref="L183"/>
    </sheetView>
  </sheetViews>
  <sheetFormatPr defaultColWidth="12.00390625" defaultRowHeight="12.75"/>
  <cols>
    <col min="1" max="1" width="12.00390625" style="5" customWidth="1"/>
    <col min="2" max="2" width="14.00390625" style="4" customWidth="1"/>
    <col min="3" max="3" width="26.125" style="4" bestFit="1" customWidth="1"/>
    <col min="4" max="4" width="15.00390625" style="4" customWidth="1"/>
    <col min="5" max="5" width="14.125" style="4" hidden="1" customWidth="1"/>
    <col min="6" max="6" width="12.00390625" style="4" customWidth="1"/>
    <col min="7" max="10" width="15.25390625" style="4" bestFit="1" customWidth="1"/>
    <col min="11" max="12" width="12.375" style="4" bestFit="1" customWidth="1"/>
    <col min="13" max="14" width="13.00390625" style="4" bestFit="1" customWidth="1"/>
    <col min="15" max="16" width="12.375" style="4" bestFit="1" customWidth="1"/>
    <col min="17" max="16384" width="12.00390625" style="4" customWidth="1"/>
  </cols>
  <sheetData>
    <row r="1" spans="13:18" ht="12.75">
      <c r="M1" s="62" t="s">
        <v>64</v>
      </c>
      <c r="N1" s="62"/>
      <c r="O1" s="62"/>
      <c r="P1" s="62"/>
      <c r="Q1" s="62"/>
      <c r="R1" s="62"/>
    </row>
    <row r="2" spans="1:18" ht="75" customHeight="1">
      <c r="A2" s="63" t="s">
        <v>69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2"/>
      <c r="N2" s="62"/>
      <c r="O2" s="62"/>
      <c r="P2" s="62"/>
      <c r="Q2" s="62"/>
      <c r="R2" s="62"/>
    </row>
    <row r="3" ht="0.75" customHeight="1">
      <c r="M3" s="1"/>
    </row>
    <row r="4" spans="1:18" ht="24.75" customHeight="1">
      <c r="A4" s="32" t="s">
        <v>0</v>
      </c>
      <c r="B4" s="48" t="s">
        <v>70</v>
      </c>
      <c r="C4" s="76" t="s">
        <v>49</v>
      </c>
      <c r="D4" s="68" t="s">
        <v>82</v>
      </c>
      <c r="E4" s="76" t="s">
        <v>18</v>
      </c>
      <c r="F4" s="48" t="s">
        <v>1</v>
      </c>
      <c r="G4" s="31" t="s">
        <v>2</v>
      </c>
      <c r="H4" s="29"/>
      <c r="I4" s="45" t="s">
        <v>3</v>
      </c>
      <c r="J4" s="46"/>
      <c r="K4" s="46"/>
      <c r="L4" s="46"/>
      <c r="M4" s="46"/>
      <c r="N4" s="46"/>
      <c r="O4" s="46"/>
      <c r="P4" s="47"/>
      <c r="Q4" s="31" t="s">
        <v>14</v>
      </c>
      <c r="R4" s="29"/>
    </row>
    <row r="5" spans="1:18" ht="24.75" customHeight="1">
      <c r="A5" s="33"/>
      <c r="B5" s="48"/>
      <c r="C5" s="77"/>
      <c r="D5" s="69"/>
      <c r="E5" s="77"/>
      <c r="F5" s="48"/>
      <c r="G5" s="30"/>
      <c r="H5" s="49"/>
      <c r="I5" s="48" t="s">
        <v>4</v>
      </c>
      <c r="J5" s="48"/>
      <c r="K5" s="48" t="s">
        <v>5</v>
      </c>
      <c r="L5" s="48"/>
      <c r="M5" s="48" t="s">
        <v>6</v>
      </c>
      <c r="N5" s="48"/>
      <c r="O5" s="48" t="s">
        <v>7</v>
      </c>
      <c r="P5" s="48"/>
      <c r="Q5" s="79"/>
      <c r="R5" s="80"/>
    </row>
    <row r="6" spans="1:18" ht="24.75" customHeight="1">
      <c r="A6" s="34"/>
      <c r="B6" s="48"/>
      <c r="C6" s="78"/>
      <c r="D6" s="70"/>
      <c r="E6" s="78"/>
      <c r="F6" s="48"/>
      <c r="G6" s="2" t="s">
        <v>66</v>
      </c>
      <c r="H6" s="2" t="s">
        <v>9</v>
      </c>
      <c r="I6" s="2" t="s">
        <v>8</v>
      </c>
      <c r="J6" s="2" t="s">
        <v>9</v>
      </c>
      <c r="K6" s="2" t="s">
        <v>8</v>
      </c>
      <c r="L6" s="2" t="s">
        <v>9</v>
      </c>
      <c r="M6" s="2" t="s">
        <v>8</v>
      </c>
      <c r="N6" s="2" t="s">
        <v>9</v>
      </c>
      <c r="O6" s="2" t="s">
        <v>8</v>
      </c>
      <c r="P6" s="2" t="s">
        <v>87</v>
      </c>
      <c r="Q6" s="81"/>
      <c r="R6" s="82"/>
    </row>
    <row r="7" spans="1:18" ht="27.75" customHeight="1">
      <c r="A7" s="50" t="s">
        <v>68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2"/>
    </row>
    <row r="8" spans="1:18" ht="12.75">
      <c r="A8" s="53" t="s">
        <v>77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5"/>
    </row>
    <row r="9" spans="1:18" ht="12.75">
      <c r="A9" s="86" t="s">
        <v>67</v>
      </c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8"/>
    </row>
    <row r="10" spans="1:18" s="28" customFormat="1" ht="12.75">
      <c r="A10" s="90" t="s">
        <v>88</v>
      </c>
      <c r="B10" s="91"/>
      <c r="C10" s="91"/>
      <c r="D10" s="92"/>
      <c r="E10" s="93"/>
      <c r="F10" s="94" t="s">
        <v>10</v>
      </c>
      <c r="G10" s="95">
        <f>G186</f>
        <v>710832.9000000001</v>
      </c>
      <c r="H10" s="95">
        <f aca="true" t="shared" si="0" ref="H10:P10">H186</f>
        <v>261455.2</v>
      </c>
      <c r="I10" s="95">
        <f t="shared" si="0"/>
        <v>681693.1000000001</v>
      </c>
      <c r="J10" s="95">
        <f t="shared" si="0"/>
        <v>252315.39999999997</v>
      </c>
      <c r="K10" s="95">
        <f t="shared" si="0"/>
        <v>0</v>
      </c>
      <c r="L10" s="95">
        <f t="shared" si="0"/>
        <v>0</v>
      </c>
      <c r="M10" s="95">
        <f t="shared" si="0"/>
        <v>29139.8</v>
      </c>
      <c r="N10" s="95">
        <f t="shared" si="0"/>
        <v>9139.8</v>
      </c>
      <c r="O10" s="95">
        <f t="shared" si="0"/>
        <v>0</v>
      </c>
      <c r="P10" s="95">
        <f t="shared" si="0"/>
        <v>0</v>
      </c>
      <c r="Q10" s="96"/>
      <c r="R10" s="97"/>
    </row>
    <row r="11" spans="1:18" s="28" customFormat="1" ht="12.75">
      <c r="A11" s="98"/>
      <c r="B11" s="99"/>
      <c r="C11" s="99"/>
      <c r="D11" s="100"/>
      <c r="E11" s="93"/>
      <c r="F11" s="101" t="s">
        <v>15</v>
      </c>
      <c r="G11" s="95">
        <f>G187</f>
        <v>118075</v>
      </c>
      <c r="H11" s="95">
        <f aca="true" t="shared" si="1" ref="G11:P15">H187</f>
        <v>43029.3</v>
      </c>
      <c r="I11" s="95">
        <f t="shared" si="1"/>
        <v>112606.6</v>
      </c>
      <c r="J11" s="95">
        <f t="shared" si="1"/>
        <v>37560.899999999994</v>
      </c>
      <c r="K11" s="95">
        <f t="shared" si="1"/>
        <v>0</v>
      </c>
      <c r="L11" s="95">
        <f t="shared" si="1"/>
        <v>0</v>
      </c>
      <c r="M11" s="95">
        <f t="shared" si="1"/>
        <v>5468.4</v>
      </c>
      <c r="N11" s="95">
        <f t="shared" si="1"/>
        <v>5468.4</v>
      </c>
      <c r="O11" s="95">
        <f t="shared" si="1"/>
        <v>0</v>
      </c>
      <c r="P11" s="95">
        <f t="shared" si="1"/>
        <v>0</v>
      </c>
      <c r="Q11" s="102"/>
      <c r="R11" s="103"/>
    </row>
    <row r="12" spans="1:18" s="28" customFormat="1" ht="12.75">
      <c r="A12" s="98"/>
      <c r="B12" s="99"/>
      <c r="C12" s="99"/>
      <c r="D12" s="100"/>
      <c r="E12" s="93"/>
      <c r="F12" s="101" t="s">
        <v>12</v>
      </c>
      <c r="G12" s="95">
        <f t="shared" si="1"/>
        <v>136941.90000000002</v>
      </c>
      <c r="H12" s="95">
        <f t="shared" si="1"/>
        <v>59297.799999999996</v>
      </c>
      <c r="I12" s="95">
        <f t="shared" si="1"/>
        <v>133270.5</v>
      </c>
      <c r="J12" s="95">
        <f t="shared" si="1"/>
        <v>55626.399999999994</v>
      </c>
      <c r="K12" s="95">
        <f t="shared" si="1"/>
        <v>0</v>
      </c>
      <c r="L12" s="95">
        <f t="shared" si="1"/>
        <v>0</v>
      </c>
      <c r="M12" s="95">
        <f t="shared" si="1"/>
        <v>3671.4</v>
      </c>
      <c r="N12" s="95">
        <f t="shared" si="1"/>
        <v>3671.4</v>
      </c>
      <c r="O12" s="95">
        <f t="shared" si="1"/>
        <v>0</v>
      </c>
      <c r="P12" s="95">
        <f t="shared" si="1"/>
        <v>0</v>
      </c>
      <c r="Q12" s="102"/>
      <c r="R12" s="103"/>
    </row>
    <row r="13" spans="1:18" s="28" customFormat="1" ht="12.75">
      <c r="A13" s="98"/>
      <c r="B13" s="99"/>
      <c r="C13" s="99"/>
      <c r="D13" s="100"/>
      <c r="E13" s="93"/>
      <c r="F13" s="101" t="s">
        <v>13</v>
      </c>
      <c r="G13" s="95">
        <f t="shared" si="1"/>
        <v>159363.40000000002</v>
      </c>
      <c r="H13" s="95">
        <f t="shared" si="1"/>
        <v>52181.3</v>
      </c>
      <c r="I13" s="95">
        <f t="shared" si="1"/>
        <v>139363.40000000002</v>
      </c>
      <c r="J13" s="95">
        <f t="shared" si="1"/>
        <v>52181.3</v>
      </c>
      <c r="K13" s="95">
        <f t="shared" si="1"/>
        <v>0</v>
      </c>
      <c r="L13" s="95">
        <f t="shared" si="1"/>
        <v>0</v>
      </c>
      <c r="M13" s="95">
        <f t="shared" si="1"/>
        <v>20000</v>
      </c>
      <c r="N13" s="95">
        <f t="shared" si="1"/>
        <v>0</v>
      </c>
      <c r="O13" s="95">
        <f t="shared" si="1"/>
        <v>0</v>
      </c>
      <c r="P13" s="95">
        <f t="shared" si="1"/>
        <v>0</v>
      </c>
      <c r="Q13" s="102"/>
      <c r="R13" s="103"/>
    </row>
    <row r="14" spans="1:18" s="28" customFormat="1" ht="12.75">
      <c r="A14" s="98"/>
      <c r="B14" s="99"/>
      <c r="C14" s="99"/>
      <c r="D14" s="100"/>
      <c r="E14" s="93"/>
      <c r="F14" s="101" t="s">
        <v>16</v>
      </c>
      <c r="G14" s="95">
        <f t="shared" si="1"/>
        <v>146600.3</v>
      </c>
      <c r="H14" s="95">
        <f t="shared" si="1"/>
        <v>53473.4</v>
      </c>
      <c r="I14" s="95">
        <f t="shared" si="1"/>
        <v>146600.3</v>
      </c>
      <c r="J14" s="95">
        <f t="shared" si="1"/>
        <v>53473.4</v>
      </c>
      <c r="K14" s="95">
        <f t="shared" si="1"/>
        <v>0</v>
      </c>
      <c r="L14" s="95">
        <f t="shared" si="1"/>
        <v>0</v>
      </c>
      <c r="M14" s="95">
        <f t="shared" si="1"/>
        <v>0</v>
      </c>
      <c r="N14" s="95">
        <f t="shared" si="1"/>
        <v>0</v>
      </c>
      <c r="O14" s="95">
        <f t="shared" si="1"/>
        <v>0</v>
      </c>
      <c r="P14" s="95">
        <f t="shared" si="1"/>
        <v>0</v>
      </c>
      <c r="Q14" s="102"/>
      <c r="R14" s="103"/>
    </row>
    <row r="15" spans="1:18" s="28" customFormat="1" ht="12.75">
      <c r="A15" s="104"/>
      <c r="B15" s="105"/>
      <c r="C15" s="105"/>
      <c r="D15" s="106"/>
      <c r="E15" s="93"/>
      <c r="F15" s="101" t="s">
        <v>17</v>
      </c>
      <c r="G15" s="95">
        <f t="shared" si="1"/>
        <v>149852.3</v>
      </c>
      <c r="H15" s="95">
        <f t="shared" si="1"/>
        <v>53473.4</v>
      </c>
      <c r="I15" s="95">
        <f t="shared" si="1"/>
        <v>149852.3</v>
      </c>
      <c r="J15" s="95">
        <f t="shared" si="1"/>
        <v>53473.4</v>
      </c>
      <c r="K15" s="95">
        <f t="shared" si="1"/>
        <v>0</v>
      </c>
      <c r="L15" s="95">
        <f t="shared" si="1"/>
        <v>0</v>
      </c>
      <c r="M15" s="95">
        <f t="shared" si="1"/>
        <v>0</v>
      </c>
      <c r="N15" s="95">
        <f t="shared" si="1"/>
        <v>0</v>
      </c>
      <c r="O15" s="95">
        <f t="shared" si="1"/>
        <v>0</v>
      </c>
      <c r="P15" s="95">
        <f t="shared" si="1"/>
        <v>0</v>
      </c>
      <c r="Q15" s="107"/>
      <c r="R15" s="108"/>
    </row>
    <row r="16" spans="1:20" ht="18" customHeight="1">
      <c r="A16" s="32">
        <v>1</v>
      </c>
      <c r="B16" s="73" t="s">
        <v>19</v>
      </c>
      <c r="C16" s="44" t="s">
        <v>20</v>
      </c>
      <c r="D16" s="35" t="s">
        <v>83</v>
      </c>
      <c r="E16" s="9"/>
      <c r="F16" s="10" t="s">
        <v>10</v>
      </c>
      <c r="G16" s="12">
        <f>SUM(G17:G21)</f>
        <v>8244</v>
      </c>
      <c r="H16" s="12">
        <f aca="true" t="shared" si="2" ref="H16:P16">SUM(H17:H21)</f>
        <v>6887</v>
      </c>
      <c r="I16" s="12">
        <f t="shared" si="2"/>
        <v>8244</v>
      </c>
      <c r="J16" s="12">
        <f t="shared" si="2"/>
        <v>6887</v>
      </c>
      <c r="K16" s="12">
        <f t="shared" si="2"/>
        <v>0</v>
      </c>
      <c r="L16" s="12">
        <f t="shared" si="2"/>
        <v>0</v>
      </c>
      <c r="M16" s="12">
        <f t="shared" si="2"/>
        <v>0</v>
      </c>
      <c r="N16" s="12">
        <f t="shared" si="2"/>
        <v>0</v>
      </c>
      <c r="O16" s="12">
        <f t="shared" si="2"/>
        <v>0</v>
      </c>
      <c r="P16" s="12">
        <f t="shared" si="2"/>
        <v>0</v>
      </c>
      <c r="Q16" s="56" t="s">
        <v>86</v>
      </c>
      <c r="R16" s="57"/>
      <c r="S16" s="7"/>
      <c r="T16" s="22"/>
    </row>
    <row r="17" spans="1:21" ht="18" customHeight="1">
      <c r="A17" s="33"/>
      <c r="B17" s="74"/>
      <c r="C17" s="44"/>
      <c r="D17" s="36"/>
      <c r="E17" s="9" t="s">
        <v>22</v>
      </c>
      <c r="F17" s="11" t="s">
        <v>15</v>
      </c>
      <c r="G17" s="13">
        <f aca="true" t="shared" si="3" ref="G17:H21">I17+K17+M17+O17</f>
        <v>360</v>
      </c>
      <c r="H17" s="13">
        <f t="shared" si="3"/>
        <v>360</v>
      </c>
      <c r="I17" s="13">
        <v>360</v>
      </c>
      <c r="J17" s="13">
        <v>360</v>
      </c>
      <c r="K17" s="13">
        <v>0</v>
      </c>
      <c r="L17" s="13">
        <v>0</v>
      </c>
      <c r="M17" s="13">
        <v>0</v>
      </c>
      <c r="N17" s="13">
        <v>0</v>
      </c>
      <c r="O17" s="13">
        <v>0</v>
      </c>
      <c r="P17" s="13">
        <v>0</v>
      </c>
      <c r="Q17" s="58"/>
      <c r="R17" s="59"/>
      <c r="S17" s="7"/>
      <c r="T17" s="23"/>
      <c r="U17" s="17"/>
    </row>
    <row r="18" spans="1:21" ht="18" customHeight="1">
      <c r="A18" s="33"/>
      <c r="B18" s="74"/>
      <c r="C18" s="44"/>
      <c r="D18" s="36"/>
      <c r="E18" s="9"/>
      <c r="F18" s="11" t="s">
        <v>12</v>
      </c>
      <c r="G18" s="13">
        <f t="shared" si="3"/>
        <v>1800</v>
      </c>
      <c r="H18" s="13">
        <f t="shared" si="3"/>
        <v>1010</v>
      </c>
      <c r="I18" s="13">
        <v>1800</v>
      </c>
      <c r="J18" s="13">
        <v>1010</v>
      </c>
      <c r="K18" s="13">
        <v>0</v>
      </c>
      <c r="L18" s="13">
        <v>0</v>
      </c>
      <c r="M18" s="13">
        <v>0</v>
      </c>
      <c r="N18" s="13">
        <v>0</v>
      </c>
      <c r="O18" s="13">
        <v>0</v>
      </c>
      <c r="P18" s="13">
        <v>0</v>
      </c>
      <c r="Q18" s="58"/>
      <c r="R18" s="59"/>
      <c r="S18" s="7"/>
      <c r="U18" s="17"/>
    </row>
    <row r="19" spans="1:21" ht="18" customHeight="1">
      <c r="A19" s="33"/>
      <c r="B19" s="74"/>
      <c r="C19" s="44"/>
      <c r="D19" s="36"/>
      <c r="E19" s="9"/>
      <c r="F19" s="11" t="s">
        <v>13</v>
      </c>
      <c r="G19" s="13">
        <f t="shared" si="3"/>
        <v>1917.5</v>
      </c>
      <c r="H19" s="13">
        <f t="shared" si="3"/>
        <v>1600</v>
      </c>
      <c r="I19" s="13">
        <v>1917.5</v>
      </c>
      <c r="J19" s="13">
        <v>1600</v>
      </c>
      <c r="K19" s="13">
        <v>0</v>
      </c>
      <c r="L19" s="13">
        <v>0</v>
      </c>
      <c r="M19" s="13">
        <v>0</v>
      </c>
      <c r="N19" s="13">
        <v>0</v>
      </c>
      <c r="O19" s="13">
        <v>0</v>
      </c>
      <c r="P19" s="13">
        <v>0</v>
      </c>
      <c r="Q19" s="58"/>
      <c r="R19" s="59"/>
      <c r="S19" s="7"/>
      <c r="U19" s="17"/>
    </row>
    <row r="20" spans="1:20" ht="18" customHeight="1">
      <c r="A20" s="33"/>
      <c r="B20" s="74"/>
      <c r="C20" s="44"/>
      <c r="D20" s="36"/>
      <c r="E20" s="9"/>
      <c r="F20" s="11" t="s">
        <v>16</v>
      </c>
      <c r="G20" s="13">
        <f t="shared" si="3"/>
        <v>2022.6</v>
      </c>
      <c r="H20" s="13">
        <f t="shared" si="3"/>
        <v>1958.5</v>
      </c>
      <c r="I20" s="13">
        <v>2022.6</v>
      </c>
      <c r="J20" s="13">
        <v>1958.5</v>
      </c>
      <c r="K20" s="13">
        <v>0</v>
      </c>
      <c r="L20" s="13">
        <v>0</v>
      </c>
      <c r="M20" s="13">
        <v>0</v>
      </c>
      <c r="N20" s="13">
        <v>0</v>
      </c>
      <c r="O20" s="13">
        <v>0</v>
      </c>
      <c r="P20" s="13">
        <v>0</v>
      </c>
      <c r="Q20" s="58"/>
      <c r="R20" s="59"/>
      <c r="S20" s="7"/>
      <c r="T20" s="17"/>
    </row>
    <row r="21" spans="1:19" ht="18" customHeight="1">
      <c r="A21" s="34"/>
      <c r="B21" s="75"/>
      <c r="C21" s="44"/>
      <c r="D21" s="37"/>
      <c r="E21" s="9"/>
      <c r="F21" s="11" t="s">
        <v>17</v>
      </c>
      <c r="G21" s="13">
        <f t="shared" si="3"/>
        <v>2143.9</v>
      </c>
      <c r="H21" s="13">
        <f t="shared" si="3"/>
        <v>1958.5</v>
      </c>
      <c r="I21" s="13">
        <v>2143.9</v>
      </c>
      <c r="J21" s="13">
        <v>1958.5</v>
      </c>
      <c r="K21" s="13">
        <v>0</v>
      </c>
      <c r="L21" s="13">
        <v>0</v>
      </c>
      <c r="M21" s="13">
        <v>0</v>
      </c>
      <c r="N21" s="13">
        <v>0</v>
      </c>
      <c r="O21" s="13">
        <v>0</v>
      </c>
      <c r="P21" s="13">
        <v>0</v>
      </c>
      <c r="Q21" s="60"/>
      <c r="R21" s="61"/>
      <c r="S21" s="7"/>
    </row>
    <row r="22" spans="1:19" ht="18" customHeight="1">
      <c r="A22" s="32">
        <f>A16+1</f>
        <v>2</v>
      </c>
      <c r="B22" s="73" t="s">
        <v>80</v>
      </c>
      <c r="C22" s="44" t="s">
        <v>21</v>
      </c>
      <c r="D22" s="35" t="s">
        <v>83</v>
      </c>
      <c r="E22" s="9"/>
      <c r="F22" s="10" t="s">
        <v>10</v>
      </c>
      <c r="G22" s="12">
        <f>SUM(G23:G27)</f>
        <v>200108.19999999998</v>
      </c>
      <c r="H22" s="12">
        <f aca="true" t="shared" si="4" ref="H22:P22">SUM(H23:H27)</f>
        <v>33109.2</v>
      </c>
      <c r="I22" s="12">
        <f t="shared" si="4"/>
        <v>200108.19999999998</v>
      </c>
      <c r="J22" s="12">
        <f t="shared" si="4"/>
        <v>33109.2</v>
      </c>
      <c r="K22" s="12">
        <f t="shared" si="4"/>
        <v>0</v>
      </c>
      <c r="L22" s="12">
        <f t="shared" si="4"/>
        <v>0</v>
      </c>
      <c r="M22" s="12">
        <f t="shared" si="4"/>
        <v>0</v>
      </c>
      <c r="N22" s="12">
        <f t="shared" si="4"/>
        <v>0</v>
      </c>
      <c r="O22" s="12">
        <f t="shared" si="4"/>
        <v>0</v>
      </c>
      <c r="P22" s="12">
        <f t="shared" si="4"/>
        <v>0</v>
      </c>
      <c r="Q22" s="56" t="s">
        <v>86</v>
      </c>
      <c r="R22" s="57"/>
      <c r="S22" s="7"/>
    </row>
    <row r="23" spans="1:19" ht="18" customHeight="1">
      <c r="A23" s="33"/>
      <c r="B23" s="74"/>
      <c r="C23" s="44"/>
      <c r="D23" s="36"/>
      <c r="E23" s="9" t="s">
        <v>22</v>
      </c>
      <c r="F23" s="11" t="s">
        <v>15</v>
      </c>
      <c r="G23" s="13">
        <f aca="true" t="shared" si="5" ref="G23:H27">I23+K23+M23+O23</f>
        <v>36058</v>
      </c>
      <c r="H23" s="13">
        <f t="shared" si="5"/>
        <v>74.2</v>
      </c>
      <c r="I23" s="13">
        <v>36058</v>
      </c>
      <c r="J23" s="13">
        <v>74.2</v>
      </c>
      <c r="K23" s="13">
        <v>0</v>
      </c>
      <c r="L23" s="13">
        <v>0</v>
      </c>
      <c r="M23" s="13">
        <v>0</v>
      </c>
      <c r="N23" s="13">
        <v>0</v>
      </c>
      <c r="O23" s="13">
        <v>0</v>
      </c>
      <c r="P23" s="13">
        <v>0</v>
      </c>
      <c r="Q23" s="58"/>
      <c r="R23" s="59"/>
      <c r="S23" s="7"/>
    </row>
    <row r="24" spans="1:19" ht="18" customHeight="1">
      <c r="A24" s="33"/>
      <c r="B24" s="74"/>
      <c r="C24" s="44"/>
      <c r="D24" s="36"/>
      <c r="E24" s="9"/>
      <c r="F24" s="11" t="s">
        <v>12</v>
      </c>
      <c r="G24" s="13">
        <f t="shared" si="5"/>
        <v>37969</v>
      </c>
      <c r="H24" s="13">
        <f t="shared" si="5"/>
        <v>12082.9</v>
      </c>
      <c r="I24" s="13">
        <v>37969</v>
      </c>
      <c r="J24" s="20">
        <v>12082.9</v>
      </c>
      <c r="K24" s="13">
        <v>0</v>
      </c>
      <c r="L24" s="13">
        <v>0</v>
      </c>
      <c r="M24" s="13">
        <v>0</v>
      </c>
      <c r="N24" s="13">
        <v>0</v>
      </c>
      <c r="O24" s="13">
        <v>0</v>
      </c>
      <c r="P24" s="13">
        <v>0</v>
      </c>
      <c r="Q24" s="58"/>
      <c r="R24" s="59"/>
      <c r="S24" s="7"/>
    </row>
    <row r="25" spans="1:19" ht="18" customHeight="1">
      <c r="A25" s="33"/>
      <c r="B25" s="74"/>
      <c r="C25" s="44"/>
      <c r="D25" s="36"/>
      <c r="E25" s="9"/>
      <c r="F25" s="11" t="s">
        <v>13</v>
      </c>
      <c r="G25" s="13">
        <f t="shared" si="5"/>
        <v>39981.4</v>
      </c>
      <c r="H25" s="13">
        <f t="shared" si="5"/>
        <v>5184.1</v>
      </c>
      <c r="I25" s="18">
        <v>39981.4</v>
      </c>
      <c r="J25" s="109">
        <v>5184.1</v>
      </c>
      <c r="K25" s="19">
        <v>0</v>
      </c>
      <c r="L25" s="13">
        <v>0</v>
      </c>
      <c r="M25" s="13">
        <v>0</v>
      </c>
      <c r="N25" s="13">
        <v>0</v>
      </c>
      <c r="O25" s="13">
        <v>0</v>
      </c>
      <c r="P25" s="13">
        <v>0</v>
      </c>
      <c r="Q25" s="58"/>
      <c r="R25" s="59"/>
      <c r="S25" s="7"/>
    </row>
    <row r="26" spans="1:19" ht="18" customHeight="1">
      <c r="A26" s="33"/>
      <c r="B26" s="74"/>
      <c r="C26" s="44"/>
      <c r="D26" s="36"/>
      <c r="E26" s="9"/>
      <c r="F26" s="11" t="s">
        <v>16</v>
      </c>
      <c r="G26" s="13">
        <f t="shared" si="5"/>
        <v>42020.4</v>
      </c>
      <c r="H26" s="13">
        <f t="shared" si="5"/>
        <v>7884</v>
      </c>
      <c r="I26" s="18">
        <v>42020.4</v>
      </c>
      <c r="J26" s="109">
        <v>7884</v>
      </c>
      <c r="K26" s="19">
        <v>0</v>
      </c>
      <c r="L26" s="13">
        <v>0</v>
      </c>
      <c r="M26" s="13">
        <v>0</v>
      </c>
      <c r="N26" s="13">
        <v>0</v>
      </c>
      <c r="O26" s="13">
        <v>0</v>
      </c>
      <c r="P26" s="13">
        <v>0</v>
      </c>
      <c r="Q26" s="58"/>
      <c r="R26" s="59"/>
      <c r="S26" s="7"/>
    </row>
    <row r="27" spans="1:19" ht="64.5" customHeight="1">
      <c r="A27" s="34"/>
      <c r="B27" s="75"/>
      <c r="C27" s="44"/>
      <c r="D27" s="37"/>
      <c r="E27" s="9"/>
      <c r="F27" s="11" t="s">
        <v>17</v>
      </c>
      <c r="G27" s="13">
        <f t="shared" si="5"/>
        <v>44079.4</v>
      </c>
      <c r="H27" s="13">
        <f t="shared" si="5"/>
        <v>7884</v>
      </c>
      <c r="I27" s="18">
        <v>44079.4</v>
      </c>
      <c r="J27" s="109">
        <v>7884</v>
      </c>
      <c r="K27" s="19">
        <v>0</v>
      </c>
      <c r="L27" s="13">
        <v>0</v>
      </c>
      <c r="M27" s="13">
        <v>0</v>
      </c>
      <c r="N27" s="13">
        <v>0</v>
      </c>
      <c r="O27" s="13">
        <v>0</v>
      </c>
      <c r="P27" s="13">
        <v>0</v>
      </c>
      <c r="Q27" s="60"/>
      <c r="R27" s="61"/>
      <c r="S27" s="7"/>
    </row>
    <row r="28" spans="1:19" ht="18" customHeight="1">
      <c r="A28" s="32">
        <f>A22+1</f>
        <v>3</v>
      </c>
      <c r="B28" s="73" t="s">
        <v>23</v>
      </c>
      <c r="C28" s="44" t="s">
        <v>24</v>
      </c>
      <c r="D28" s="35" t="s">
        <v>83</v>
      </c>
      <c r="E28" s="9"/>
      <c r="F28" s="10" t="s">
        <v>10</v>
      </c>
      <c r="G28" s="12">
        <f>SUM(G29:G33)</f>
        <v>1076.2</v>
      </c>
      <c r="H28" s="12">
        <f aca="true" t="shared" si="6" ref="H28:P28">SUM(H29:H33)</f>
        <v>905</v>
      </c>
      <c r="I28" s="12">
        <f t="shared" si="6"/>
        <v>1076.2</v>
      </c>
      <c r="J28" s="12">
        <f t="shared" si="6"/>
        <v>905</v>
      </c>
      <c r="K28" s="12">
        <f t="shared" si="6"/>
        <v>0</v>
      </c>
      <c r="L28" s="12">
        <f t="shared" si="6"/>
        <v>0</v>
      </c>
      <c r="M28" s="12">
        <f t="shared" si="6"/>
        <v>0</v>
      </c>
      <c r="N28" s="12">
        <f t="shared" si="6"/>
        <v>0</v>
      </c>
      <c r="O28" s="12">
        <f t="shared" si="6"/>
        <v>0</v>
      </c>
      <c r="P28" s="12">
        <f t="shared" si="6"/>
        <v>0</v>
      </c>
      <c r="Q28" s="56" t="s">
        <v>76</v>
      </c>
      <c r="R28" s="57"/>
      <c r="S28" s="7"/>
    </row>
    <row r="29" spans="1:19" ht="18" customHeight="1">
      <c r="A29" s="33"/>
      <c r="B29" s="74"/>
      <c r="C29" s="44"/>
      <c r="D29" s="36"/>
      <c r="E29" s="9" t="s">
        <v>22</v>
      </c>
      <c r="F29" s="11" t="s">
        <v>15</v>
      </c>
      <c r="G29" s="13">
        <f>I29+K29+M29+O29</f>
        <v>193.9</v>
      </c>
      <c r="H29" s="13">
        <f aca="true" t="shared" si="7" ref="G29:H33">J29+L29+N29+P29</f>
        <v>181.1</v>
      </c>
      <c r="I29" s="13">
        <v>193.9</v>
      </c>
      <c r="J29" s="13">
        <v>181.1</v>
      </c>
      <c r="K29" s="13">
        <v>0</v>
      </c>
      <c r="L29" s="13">
        <v>0</v>
      </c>
      <c r="M29" s="13">
        <v>0</v>
      </c>
      <c r="N29" s="13">
        <v>0</v>
      </c>
      <c r="O29" s="13">
        <v>0</v>
      </c>
      <c r="P29" s="13">
        <v>0</v>
      </c>
      <c r="Q29" s="58"/>
      <c r="R29" s="59"/>
      <c r="S29" s="7"/>
    </row>
    <row r="30" spans="1:19" ht="18" customHeight="1">
      <c r="A30" s="33"/>
      <c r="B30" s="74"/>
      <c r="C30" s="44"/>
      <c r="D30" s="36"/>
      <c r="E30" s="9"/>
      <c r="F30" s="11" t="s">
        <v>12</v>
      </c>
      <c r="G30" s="13">
        <f t="shared" si="7"/>
        <v>204.2</v>
      </c>
      <c r="H30" s="13">
        <f t="shared" si="7"/>
        <v>180.9</v>
      </c>
      <c r="I30" s="13">
        <v>204.2</v>
      </c>
      <c r="J30" s="13">
        <v>180.9</v>
      </c>
      <c r="K30" s="13">
        <v>0</v>
      </c>
      <c r="L30" s="13">
        <v>0</v>
      </c>
      <c r="M30" s="13">
        <v>0</v>
      </c>
      <c r="N30" s="13">
        <v>0</v>
      </c>
      <c r="O30" s="13">
        <v>0</v>
      </c>
      <c r="P30" s="13">
        <v>0</v>
      </c>
      <c r="Q30" s="58"/>
      <c r="R30" s="59"/>
      <c r="S30" s="7"/>
    </row>
    <row r="31" spans="1:19" ht="18" customHeight="1">
      <c r="A31" s="33"/>
      <c r="B31" s="74"/>
      <c r="C31" s="44"/>
      <c r="D31" s="36"/>
      <c r="E31" s="9"/>
      <c r="F31" s="11" t="s">
        <v>13</v>
      </c>
      <c r="G31" s="13">
        <f t="shared" si="7"/>
        <v>215</v>
      </c>
      <c r="H31" s="13">
        <f t="shared" si="7"/>
        <v>181</v>
      </c>
      <c r="I31" s="13">
        <v>215</v>
      </c>
      <c r="J31" s="13">
        <v>181</v>
      </c>
      <c r="K31" s="13">
        <v>0</v>
      </c>
      <c r="L31" s="13">
        <v>0</v>
      </c>
      <c r="M31" s="13">
        <v>0</v>
      </c>
      <c r="N31" s="13">
        <v>0</v>
      </c>
      <c r="O31" s="13">
        <v>0</v>
      </c>
      <c r="P31" s="13">
        <v>0</v>
      </c>
      <c r="Q31" s="58"/>
      <c r="R31" s="59"/>
      <c r="S31" s="7"/>
    </row>
    <row r="32" spans="1:19" ht="18" customHeight="1">
      <c r="A32" s="33"/>
      <c r="B32" s="74"/>
      <c r="C32" s="44"/>
      <c r="D32" s="36"/>
      <c r="E32" s="9"/>
      <c r="F32" s="11" t="s">
        <v>16</v>
      </c>
      <c r="G32" s="13">
        <f t="shared" si="7"/>
        <v>226</v>
      </c>
      <c r="H32" s="13">
        <f t="shared" si="7"/>
        <v>181</v>
      </c>
      <c r="I32" s="13">
        <v>226</v>
      </c>
      <c r="J32" s="13">
        <v>181</v>
      </c>
      <c r="K32" s="13">
        <v>0</v>
      </c>
      <c r="L32" s="13">
        <v>0</v>
      </c>
      <c r="M32" s="13">
        <v>0</v>
      </c>
      <c r="N32" s="13">
        <v>0</v>
      </c>
      <c r="O32" s="13">
        <v>0</v>
      </c>
      <c r="P32" s="13">
        <v>0</v>
      </c>
      <c r="Q32" s="58"/>
      <c r="R32" s="59"/>
      <c r="S32" s="7"/>
    </row>
    <row r="33" spans="1:19" ht="18" customHeight="1">
      <c r="A33" s="34"/>
      <c r="B33" s="75"/>
      <c r="C33" s="44"/>
      <c r="D33" s="37"/>
      <c r="E33" s="9"/>
      <c r="F33" s="11" t="s">
        <v>17</v>
      </c>
      <c r="G33" s="13">
        <f t="shared" si="7"/>
        <v>237.1</v>
      </c>
      <c r="H33" s="13">
        <f t="shared" si="7"/>
        <v>181</v>
      </c>
      <c r="I33" s="13">
        <v>237.1</v>
      </c>
      <c r="J33" s="13">
        <v>181</v>
      </c>
      <c r="K33" s="13">
        <v>0</v>
      </c>
      <c r="L33" s="13">
        <v>0</v>
      </c>
      <c r="M33" s="13">
        <v>0</v>
      </c>
      <c r="N33" s="13">
        <v>0</v>
      </c>
      <c r="O33" s="13">
        <v>0</v>
      </c>
      <c r="P33" s="13">
        <v>0</v>
      </c>
      <c r="Q33" s="60"/>
      <c r="R33" s="61"/>
      <c r="S33" s="7"/>
    </row>
    <row r="34" spans="1:19" ht="18" customHeight="1">
      <c r="A34" s="32">
        <f>A28+1</f>
        <v>4</v>
      </c>
      <c r="B34" s="73" t="s">
        <v>25</v>
      </c>
      <c r="C34" s="44" t="s">
        <v>36</v>
      </c>
      <c r="D34" s="35" t="s">
        <v>83</v>
      </c>
      <c r="E34" s="9"/>
      <c r="F34" s="10" t="s">
        <v>10</v>
      </c>
      <c r="G34" s="12">
        <f>SUM(G35:G39)</f>
        <v>24205.300000000003</v>
      </c>
      <c r="H34" s="12">
        <f aca="true" t="shared" si="8" ref="H34:P34">SUM(H35:H39)</f>
        <v>18435.8</v>
      </c>
      <c r="I34" s="12">
        <f t="shared" si="8"/>
        <v>24205.300000000003</v>
      </c>
      <c r="J34" s="12">
        <f t="shared" si="8"/>
        <v>18435.8</v>
      </c>
      <c r="K34" s="12">
        <f t="shared" si="8"/>
        <v>0</v>
      </c>
      <c r="L34" s="12">
        <f t="shared" si="8"/>
        <v>0</v>
      </c>
      <c r="M34" s="12">
        <f t="shared" si="8"/>
        <v>0</v>
      </c>
      <c r="N34" s="12">
        <f t="shared" si="8"/>
        <v>0</v>
      </c>
      <c r="O34" s="12">
        <f t="shared" si="8"/>
        <v>0</v>
      </c>
      <c r="P34" s="12">
        <f t="shared" si="8"/>
        <v>0</v>
      </c>
      <c r="Q34" s="56" t="s">
        <v>76</v>
      </c>
      <c r="R34" s="57"/>
      <c r="S34" s="7"/>
    </row>
    <row r="35" spans="1:19" ht="18" customHeight="1">
      <c r="A35" s="33"/>
      <c r="B35" s="74"/>
      <c r="C35" s="44"/>
      <c r="D35" s="36"/>
      <c r="E35" s="9" t="s">
        <v>22</v>
      </c>
      <c r="F35" s="11" t="s">
        <v>15</v>
      </c>
      <c r="G35" s="13">
        <f aca="true" t="shared" si="9" ref="G35:H39">I35+K35+M35+O35</f>
        <v>4361.6</v>
      </c>
      <c r="H35" s="13">
        <f t="shared" si="9"/>
        <v>4211.2</v>
      </c>
      <c r="I35" s="13">
        <v>4361.6</v>
      </c>
      <c r="J35" s="13">
        <v>4211.2</v>
      </c>
      <c r="K35" s="13">
        <v>0</v>
      </c>
      <c r="L35" s="13">
        <v>0</v>
      </c>
      <c r="M35" s="13">
        <v>0</v>
      </c>
      <c r="N35" s="13">
        <v>0</v>
      </c>
      <c r="O35" s="13">
        <v>0</v>
      </c>
      <c r="P35" s="13">
        <v>0</v>
      </c>
      <c r="Q35" s="58"/>
      <c r="R35" s="59"/>
      <c r="S35" s="7"/>
    </row>
    <row r="36" spans="1:19" ht="18" customHeight="1">
      <c r="A36" s="33"/>
      <c r="B36" s="74"/>
      <c r="C36" s="44"/>
      <c r="D36" s="36"/>
      <c r="E36" s="9"/>
      <c r="F36" s="11" t="s">
        <v>12</v>
      </c>
      <c r="G36" s="13">
        <f t="shared" si="9"/>
        <v>4592.8</v>
      </c>
      <c r="H36" s="13">
        <f>J36+L36+N36+P36</f>
        <v>4036.6</v>
      </c>
      <c r="I36" s="13">
        <v>4592.8</v>
      </c>
      <c r="J36" s="13">
        <v>4036.6</v>
      </c>
      <c r="K36" s="13">
        <v>0</v>
      </c>
      <c r="L36" s="13">
        <v>0</v>
      </c>
      <c r="M36" s="13">
        <v>0</v>
      </c>
      <c r="N36" s="13">
        <v>0</v>
      </c>
      <c r="O36" s="13">
        <v>0</v>
      </c>
      <c r="P36" s="13">
        <v>0</v>
      </c>
      <c r="Q36" s="58"/>
      <c r="R36" s="59"/>
      <c r="S36" s="7"/>
    </row>
    <row r="37" spans="1:19" ht="18" customHeight="1">
      <c r="A37" s="33"/>
      <c r="B37" s="74"/>
      <c r="C37" s="44"/>
      <c r="D37" s="36"/>
      <c r="E37" s="9"/>
      <c r="F37" s="11" t="s">
        <v>13</v>
      </c>
      <c r="G37" s="13">
        <f t="shared" si="9"/>
        <v>4836.2</v>
      </c>
      <c r="H37" s="13">
        <f t="shared" si="9"/>
        <v>3396</v>
      </c>
      <c r="I37" s="13">
        <v>4836.2</v>
      </c>
      <c r="J37" s="13">
        <v>3396</v>
      </c>
      <c r="K37" s="13">
        <v>0</v>
      </c>
      <c r="L37" s="13">
        <v>0</v>
      </c>
      <c r="M37" s="13">
        <v>0</v>
      </c>
      <c r="N37" s="13">
        <v>0</v>
      </c>
      <c r="O37" s="13">
        <v>0</v>
      </c>
      <c r="P37" s="13">
        <v>0</v>
      </c>
      <c r="Q37" s="58"/>
      <c r="R37" s="59"/>
      <c r="S37" s="7"/>
    </row>
    <row r="38" spans="1:19" ht="18" customHeight="1">
      <c r="A38" s="33"/>
      <c r="B38" s="74"/>
      <c r="C38" s="44"/>
      <c r="D38" s="36"/>
      <c r="E38" s="9"/>
      <c r="F38" s="11" t="s">
        <v>16</v>
      </c>
      <c r="G38" s="13">
        <f t="shared" si="9"/>
        <v>5082.8</v>
      </c>
      <c r="H38" s="13">
        <f t="shared" si="9"/>
        <v>3396</v>
      </c>
      <c r="I38" s="13">
        <v>5082.8</v>
      </c>
      <c r="J38" s="13">
        <v>3396</v>
      </c>
      <c r="K38" s="13">
        <v>0</v>
      </c>
      <c r="L38" s="13">
        <v>0</v>
      </c>
      <c r="M38" s="13">
        <v>0</v>
      </c>
      <c r="N38" s="13">
        <v>0</v>
      </c>
      <c r="O38" s="13">
        <v>0</v>
      </c>
      <c r="P38" s="13">
        <v>0</v>
      </c>
      <c r="Q38" s="58"/>
      <c r="R38" s="59"/>
      <c r="S38" s="7"/>
    </row>
    <row r="39" spans="1:19" ht="18" customHeight="1">
      <c r="A39" s="34"/>
      <c r="B39" s="75"/>
      <c r="C39" s="44"/>
      <c r="D39" s="37"/>
      <c r="E39" s="9"/>
      <c r="F39" s="11" t="s">
        <v>17</v>
      </c>
      <c r="G39" s="13">
        <f t="shared" si="9"/>
        <v>5331.9</v>
      </c>
      <c r="H39" s="13">
        <f t="shared" si="9"/>
        <v>3396</v>
      </c>
      <c r="I39" s="13">
        <v>5331.9</v>
      </c>
      <c r="J39" s="13">
        <v>3396</v>
      </c>
      <c r="K39" s="13">
        <v>0</v>
      </c>
      <c r="L39" s="13">
        <v>0</v>
      </c>
      <c r="M39" s="13">
        <v>0</v>
      </c>
      <c r="N39" s="13">
        <v>0</v>
      </c>
      <c r="O39" s="13">
        <v>0</v>
      </c>
      <c r="P39" s="13">
        <v>0</v>
      </c>
      <c r="Q39" s="60"/>
      <c r="R39" s="61"/>
      <c r="S39" s="7"/>
    </row>
    <row r="40" spans="1:19" ht="18" customHeight="1">
      <c r="A40" s="32">
        <f>A34+1</f>
        <v>5</v>
      </c>
      <c r="B40" s="73" t="s">
        <v>52</v>
      </c>
      <c r="C40" s="44" t="s">
        <v>53</v>
      </c>
      <c r="D40" s="35"/>
      <c r="E40" s="9"/>
      <c r="F40" s="10" t="s">
        <v>10</v>
      </c>
      <c r="G40" s="12">
        <f>SUM(G41:G45)</f>
        <v>56336.5</v>
      </c>
      <c r="H40" s="12">
        <f aca="true" t="shared" si="10" ref="H40:P40">SUM(H41:H45)</f>
        <v>0</v>
      </c>
      <c r="I40" s="12">
        <f t="shared" si="10"/>
        <v>56336.5</v>
      </c>
      <c r="J40" s="12">
        <f t="shared" si="10"/>
        <v>0</v>
      </c>
      <c r="K40" s="12">
        <f t="shared" si="10"/>
        <v>0</v>
      </c>
      <c r="L40" s="12">
        <f t="shared" si="10"/>
        <v>0</v>
      </c>
      <c r="M40" s="12">
        <f t="shared" si="10"/>
        <v>0</v>
      </c>
      <c r="N40" s="12">
        <f t="shared" si="10"/>
        <v>0</v>
      </c>
      <c r="O40" s="12">
        <f t="shared" si="10"/>
        <v>0</v>
      </c>
      <c r="P40" s="12">
        <f t="shared" si="10"/>
        <v>0</v>
      </c>
      <c r="Q40" s="56" t="s">
        <v>86</v>
      </c>
      <c r="R40" s="57"/>
      <c r="S40" s="7"/>
    </row>
    <row r="41" spans="1:19" ht="18" customHeight="1">
      <c r="A41" s="33"/>
      <c r="B41" s="74"/>
      <c r="C41" s="44"/>
      <c r="D41" s="36"/>
      <c r="E41" s="9" t="s">
        <v>28</v>
      </c>
      <c r="F41" s="11" t="s">
        <v>15</v>
      </c>
      <c r="G41" s="13">
        <f aca="true" t="shared" si="11" ref="G41:H45">I41+K41+M41+O41</f>
        <v>10151.4</v>
      </c>
      <c r="H41" s="13">
        <f t="shared" si="11"/>
        <v>0</v>
      </c>
      <c r="I41" s="13">
        <v>10151.4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13">
        <v>0</v>
      </c>
      <c r="P41" s="13">
        <v>0</v>
      </c>
      <c r="Q41" s="58"/>
      <c r="R41" s="59"/>
      <c r="S41" s="7"/>
    </row>
    <row r="42" spans="1:19" ht="18" customHeight="1">
      <c r="A42" s="33"/>
      <c r="B42" s="74"/>
      <c r="C42" s="44"/>
      <c r="D42" s="36"/>
      <c r="E42" s="9"/>
      <c r="F42" s="11" t="s">
        <v>12</v>
      </c>
      <c r="G42" s="13">
        <f t="shared" si="11"/>
        <v>10689.4</v>
      </c>
      <c r="H42" s="13">
        <f t="shared" si="11"/>
        <v>0</v>
      </c>
      <c r="I42" s="13">
        <v>10689.4</v>
      </c>
      <c r="J42" s="13">
        <v>0</v>
      </c>
      <c r="K42" s="13">
        <v>0</v>
      </c>
      <c r="L42" s="13">
        <v>0</v>
      </c>
      <c r="M42" s="13">
        <v>0</v>
      </c>
      <c r="N42" s="13">
        <v>0</v>
      </c>
      <c r="O42" s="13">
        <v>0</v>
      </c>
      <c r="P42" s="13">
        <v>0</v>
      </c>
      <c r="Q42" s="58"/>
      <c r="R42" s="59"/>
      <c r="S42" s="7"/>
    </row>
    <row r="43" spans="1:19" ht="18" customHeight="1">
      <c r="A43" s="33"/>
      <c r="B43" s="74"/>
      <c r="C43" s="44"/>
      <c r="D43" s="36"/>
      <c r="E43" s="9"/>
      <c r="F43" s="11" t="s">
        <v>13</v>
      </c>
      <c r="G43" s="13">
        <f t="shared" si="11"/>
        <v>11256</v>
      </c>
      <c r="H43" s="13">
        <f t="shared" si="11"/>
        <v>0</v>
      </c>
      <c r="I43" s="13">
        <v>11256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  <c r="O43" s="13">
        <v>0</v>
      </c>
      <c r="P43" s="13">
        <v>0</v>
      </c>
      <c r="Q43" s="58"/>
      <c r="R43" s="59"/>
      <c r="S43" s="7"/>
    </row>
    <row r="44" spans="1:19" ht="18" customHeight="1">
      <c r="A44" s="33"/>
      <c r="B44" s="74"/>
      <c r="C44" s="44"/>
      <c r="D44" s="36"/>
      <c r="E44" s="9"/>
      <c r="F44" s="11" t="s">
        <v>16</v>
      </c>
      <c r="G44" s="13">
        <f t="shared" si="11"/>
        <v>11830</v>
      </c>
      <c r="H44" s="13">
        <f t="shared" si="11"/>
        <v>0</v>
      </c>
      <c r="I44" s="13">
        <v>11830</v>
      </c>
      <c r="J44" s="13">
        <v>0</v>
      </c>
      <c r="K44" s="13">
        <v>0</v>
      </c>
      <c r="L44" s="13">
        <v>0</v>
      </c>
      <c r="M44" s="13">
        <v>0</v>
      </c>
      <c r="N44" s="13">
        <v>0</v>
      </c>
      <c r="O44" s="13">
        <v>0</v>
      </c>
      <c r="P44" s="13">
        <v>0</v>
      </c>
      <c r="Q44" s="58"/>
      <c r="R44" s="59"/>
      <c r="S44" s="7"/>
    </row>
    <row r="45" spans="1:19" ht="18" customHeight="1">
      <c r="A45" s="34"/>
      <c r="B45" s="75"/>
      <c r="C45" s="44"/>
      <c r="D45" s="37"/>
      <c r="E45" s="9"/>
      <c r="F45" s="11" t="s">
        <v>17</v>
      </c>
      <c r="G45" s="13">
        <f t="shared" si="11"/>
        <v>12409.7</v>
      </c>
      <c r="H45" s="13">
        <f t="shared" si="11"/>
        <v>0</v>
      </c>
      <c r="I45" s="13">
        <v>12409.7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  <c r="O45" s="13">
        <v>0</v>
      </c>
      <c r="P45" s="13">
        <v>0</v>
      </c>
      <c r="Q45" s="60"/>
      <c r="R45" s="61"/>
      <c r="S45" s="7"/>
    </row>
    <row r="46" spans="1:19" ht="18" customHeight="1">
      <c r="A46" s="32">
        <f>A40+1</f>
        <v>6</v>
      </c>
      <c r="B46" s="73" t="s">
        <v>29</v>
      </c>
      <c r="C46" s="44" t="s">
        <v>30</v>
      </c>
      <c r="D46" s="35" t="s">
        <v>83</v>
      </c>
      <c r="E46" s="9"/>
      <c r="F46" s="10" t="s">
        <v>10</v>
      </c>
      <c r="G46" s="12">
        <f>SUM(G47:G51)</f>
        <v>10183.900000000001</v>
      </c>
      <c r="H46" s="12">
        <f aca="true" t="shared" si="12" ref="H46:P46">SUM(H47:H51)</f>
        <v>10484.5</v>
      </c>
      <c r="I46" s="12">
        <f t="shared" si="12"/>
        <v>10183.900000000001</v>
      </c>
      <c r="J46" s="12">
        <f t="shared" si="12"/>
        <v>10484.5</v>
      </c>
      <c r="K46" s="12">
        <f t="shared" si="12"/>
        <v>0</v>
      </c>
      <c r="L46" s="12">
        <f t="shared" si="12"/>
        <v>0</v>
      </c>
      <c r="M46" s="12">
        <f t="shared" si="12"/>
        <v>0</v>
      </c>
      <c r="N46" s="12">
        <f t="shared" si="12"/>
        <v>0</v>
      </c>
      <c r="O46" s="12">
        <f t="shared" si="12"/>
        <v>0</v>
      </c>
      <c r="P46" s="12">
        <f t="shared" si="12"/>
        <v>0</v>
      </c>
      <c r="Q46" s="56" t="s">
        <v>86</v>
      </c>
      <c r="R46" s="57"/>
      <c r="S46" s="7"/>
    </row>
    <row r="47" spans="1:19" ht="18" customHeight="1">
      <c r="A47" s="33"/>
      <c r="B47" s="74"/>
      <c r="C47" s="44"/>
      <c r="D47" s="36"/>
      <c r="E47" s="9" t="s">
        <v>22</v>
      </c>
      <c r="F47" s="11" t="s">
        <v>15</v>
      </c>
      <c r="G47" s="13">
        <f aca="true" t="shared" si="13" ref="G47:H51">I47+K47+M47+O47</f>
        <v>1234.8</v>
      </c>
      <c r="H47" s="13">
        <f t="shared" si="13"/>
        <v>774</v>
      </c>
      <c r="I47" s="13">
        <v>1234.8</v>
      </c>
      <c r="J47" s="13">
        <v>774</v>
      </c>
      <c r="K47" s="13">
        <v>0</v>
      </c>
      <c r="L47" s="13">
        <v>0</v>
      </c>
      <c r="M47" s="13">
        <v>0</v>
      </c>
      <c r="N47" s="13">
        <v>0</v>
      </c>
      <c r="O47" s="13">
        <v>0</v>
      </c>
      <c r="P47" s="13">
        <v>0</v>
      </c>
      <c r="Q47" s="58"/>
      <c r="R47" s="59"/>
      <c r="S47" s="7"/>
    </row>
    <row r="48" spans="1:19" ht="18" customHeight="1">
      <c r="A48" s="33"/>
      <c r="B48" s="74"/>
      <c r="C48" s="44"/>
      <c r="D48" s="36"/>
      <c r="E48" s="9"/>
      <c r="F48" s="11" t="s">
        <v>12</v>
      </c>
      <c r="G48" s="13">
        <f t="shared" si="13"/>
        <v>3000.3</v>
      </c>
      <c r="H48" s="13">
        <f t="shared" si="13"/>
        <v>1185.1</v>
      </c>
      <c r="I48" s="13">
        <v>3000.3</v>
      </c>
      <c r="J48" s="13">
        <v>1185.1</v>
      </c>
      <c r="K48" s="13">
        <v>0</v>
      </c>
      <c r="L48" s="13">
        <v>0</v>
      </c>
      <c r="M48" s="13">
        <v>0</v>
      </c>
      <c r="N48" s="13">
        <v>0</v>
      </c>
      <c r="O48" s="13">
        <v>0</v>
      </c>
      <c r="P48" s="13">
        <v>0</v>
      </c>
      <c r="Q48" s="58"/>
      <c r="R48" s="59"/>
      <c r="S48" s="7"/>
    </row>
    <row r="49" spans="1:19" ht="18" customHeight="1">
      <c r="A49" s="33"/>
      <c r="B49" s="74"/>
      <c r="C49" s="44"/>
      <c r="D49" s="36"/>
      <c r="E49" s="9"/>
      <c r="F49" s="11" t="s">
        <v>13</v>
      </c>
      <c r="G49" s="13">
        <f t="shared" si="13"/>
        <v>3000.3</v>
      </c>
      <c r="H49" s="13">
        <f t="shared" si="13"/>
        <v>2841.8</v>
      </c>
      <c r="I49" s="13">
        <v>3000.3</v>
      </c>
      <c r="J49" s="109">
        <v>2841.8</v>
      </c>
      <c r="K49" s="13">
        <v>0</v>
      </c>
      <c r="L49" s="13">
        <v>0</v>
      </c>
      <c r="M49" s="13">
        <v>0</v>
      </c>
      <c r="N49" s="13">
        <v>0</v>
      </c>
      <c r="O49" s="13">
        <v>0</v>
      </c>
      <c r="P49" s="13">
        <v>0</v>
      </c>
      <c r="Q49" s="58"/>
      <c r="R49" s="59"/>
      <c r="S49" s="7"/>
    </row>
    <row r="50" spans="1:19" ht="18" customHeight="1">
      <c r="A50" s="33"/>
      <c r="B50" s="74"/>
      <c r="C50" s="44"/>
      <c r="D50" s="36"/>
      <c r="E50" s="9"/>
      <c r="F50" s="11" t="s">
        <v>16</v>
      </c>
      <c r="G50" s="13">
        <f t="shared" si="13"/>
        <v>1439</v>
      </c>
      <c r="H50" s="13">
        <f t="shared" si="13"/>
        <v>2841.8</v>
      </c>
      <c r="I50" s="13">
        <v>1439</v>
      </c>
      <c r="J50" s="13">
        <v>2841.8</v>
      </c>
      <c r="K50" s="13">
        <v>0</v>
      </c>
      <c r="L50" s="13">
        <v>0</v>
      </c>
      <c r="M50" s="13">
        <v>0</v>
      </c>
      <c r="N50" s="13">
        <v>0</v>
      </c>
      <c r="O50" s="13">
        <v>0</v>
      </c>
      <c r="P50" s="13">
        <v>0</v>
      </c>
      <c r="Q50" s="58"/>
      <c r="R50" s="59"/>
      <c r="S50" s="7"/>
    </row>
    <row r="51" spans="1:19" ht="18" customHeight="1">
      <c r="A51" s="34"/>
      <c r="B51" s="75"/>
      <c r="C51" s="44"/>
      <c r="D51" s="37"/>
      <c r="E51" s="9"/>
      <c r="F51" s="11" t="s">
        <v>17</v>
      </c>
      <c r="G51" s="13">
        <f t="shared" si="13"/>
        <v>1509.5</v>
      </c>
      <c r="H51" s="13">
        <f t="shared" si="13"/>
        <v>2841.8</v>
      </c>
      <c r="I51" s="13">
        <v>1509.5</v>
      </c>
      <c r="J51" s="13">
        <v>2841.8</v>
      </c>
      <c r="K51" s="13">
        <v>0</v>
      </c>
      <c r="L51" s="13">
        <v>0</v>
      </c>
      <c r="M51" s="13">
        <v>0</v>
      </c>
      <c r="N51" s="13">
        <v>0</v>
      </c>
      <c r="O51" s="13">
        <v>0</v>
      </c>
      <c r="P51" s="13">
        <v>0</v>
      </c>
      <c r="Q51" s="60"/>
      <c r="R51" s="61"/>
      <c r="S51" s="7"/>
    </row>
    <row r="52" spans="1:19" ht="18" customHeight="1">
      <c r="A52" s="32">
        <f>A46+1</f>
        <v>7</v>
      </c>
      <c r="B52" s="73" t="s">
        <v>79</v>
      </c>
      <c r="C52" s="44" t="s">
        <v>37</v>
      </c>
      <c r="D52" s="35" t="s">
        <v>83</v>
      </c>
      <c r="E52" s="9"/>
      <c r="F52" s="10" t="s">
        <v>10</v>
      </c>
      <c r="G52" s="12">
        <f>SUM(G53:G57)</f>
        <v>13874.099999999999</v>
      </c>
      <c r="H52" s="12">
        <f aca="true" t="shared" si="14" ref="H52:P52">SUM(H53:H57)</f>
        <v>7884.4</v>
      </c>
      <c r="I52" s="12">
        <f t="shared" si="14"/>
        <v>13874.099999999999</v>
      </c>
      <c r="J52" s="12">
        <f t="shared" si="14"/>
        <v>7884.4</v>
      </c>
      <c r="K52" s="12">
        <f t="shared" si="14"/>
        <v>0</v>
      </c>
      <c r="L52" s="12">
        <f t="shared" si="14"/>
        <v>0</v>
      </c>
      <c r="M52" s="12">
        <f t="shared" si="14"/>
        <v>0</v>
      </c>
      <c r="N52" s="12">
        <f t="shared" si="14"/>
        <v>0</v>
      </c>
      <c r="O52" s="12">
        <f t="shared" si="14"/>
        <v>0</v>
      </c>
      <c r="P52" s="12">
        <f t="shared" si="14"/>
        <v>0</v>
      </c>
      <c r="Q52" s="56" t="s">
        <v>86</v>
      </c>
      <c r="R52" s="57"/>
      <c r="S52" s="7"/>
    </row>
    <row r="53" spans="1:19" ht="18" customHeight="1">
      <c r="A53" s="33"/>
      <c r="B53" s="74"/>
      <c r="C53" s="44"/>
      <c r="D53" s="36"/>
      <c r="E53" s="9" t="s">
        <v>33</v>
      </c>
      <c r="F53" s="11" t="s">
        <v>15</v>
      </c>
      <c r="G53" s="13">
        <f aca="true" t="shared" si="15" ref="G53:H57">I53+K53+M53+O53</f>
        <v>2500</v>
      </c>
      <c r="H53" s="13">
        <f t="shared" si="15"/>
        <v>1284.4</v>
      </c>
      <c r="I53" s="13">
        <v>2500</v>
      </c>
      <c r="J53" s="13">
        <v>1284.4</v>
      </c>
      <c r="K53" s="13">
        <v>0</v>
      </c>
      <c r="L53" s="13">
        <v>0</v>
      </c>
      <c r="M53" s="13">
        <v>0</v>
      </c>
      <c r="N53" s="13">
        <v>0</v>
      </c>
      <c r="O53" s="13">
        <v>0</v>
      </c>
      <c r="P53" s="13">
        <v>0</v>
      </c>
      <c r="Q53" s="58"/>
      <c r="R53" s="59"/>
      <c r="S53" s="7"/>
    </row>
    <row r="54" spans="1:19" ht="18" customHeight="1">
      <c r="A54" s="33"/>
      <c r="B54" s="74"/>
      <c r="C54" s="44"/>
      <c r="D54" s="36"/>
      <c r="E54" s="9"/>
      <c r="F54" s="11" t="s">
        <v>12</v>
      </c>
      <c r="G54" s="13">
        <f t="shared" si="15"/>
        <v>2632.5</v>
      </c>
      <c r="H54" s="13">
        <f t="shared" si="15"/>
        <v>0</v>
      </c>
      <c r="I54" s="13">
        <v>2632.5</v>
      </c>
      <c r="J54" s="13">
        <v>0</v>
      </c>
      <c r="K54" s="13">
        <v>0</v>
      </c>
      <c r="L54" s="13">
        <v>0</v>
      </c>
      <c r="M54" s="13">
        <v>0</v>
      </c>
      <c r="N54" s="13">
        <v>0</v>
      </c>
      <c r="O54" s="13">
        <v>0</v>
      </c>
      <c r="P54" s="13">
        <v>0</v>
      </c>
      <c r="Q54" s="58"/>
      <c r="R54" s="59"/>
      <c r="S54" s="7"/>
    </row>
    <row r="55" spans="1:19" ht="18" customHeight="1">
      <c r="A55" s="33"/>
      <c r="B55" s="74"/>
      <c r="C55" s="44"/>
      <c r="D55" s="36"/>
      <c r="E55" s="9"/>
      <c r="F55" s="11" t="s">
        <v>13</v>
      </c>
      <c r="G55" s="13">
        <f t="shared" si="15"/>
        <v>2772</v>
      </c>
      <c r="H55" s="13">
        <f t="shared" si="15"/>
        <v>2000</v>
      </c>
      <c r="I55" s="13">
        <v>2772</v>
      </c>
      <c r="J55" s="13">
        <v>2000</v>
      </c>
      <c r="K55" s="13">
        <v>0</v>
      </c>
      <c r="L55" s="13">
        <v>0</v>
      </c>
      <c r="M55" s="13">
        <v>0</v>
      </c>
      <c r="N55" s="13">
        <v>0</v>
      </c>
      <c r="O55" s="13">
        <v>0</v>
      </c>
      <c r="P55" s="13">
        <v>0</v>
      </c>
      <c r="Q55" s="58"/>
      <c r="R55" s="59"/>
      <c r="S55" s="7"/>
    </row>
    <row r="56" spans="1:19" ht="18" customHeight="1">
      <c r="A56" s="33"/>
      <c r="B56" s="74"/>
      <c r="C56" s="44"/>
      <c r="D56" s="36"/>
      <c r="E56" s="9"/>
      <c r="F56" s="11" t="s">
        <v>16</v>
      </c>
      <c r="G56" s="13">
        <f t="shared" si="15"/>
        <v>2913.4</v>
      </c>
      <c r="H56" s="13">
        <f t="shared" si="15"/>
        <v>2300</v>
      </c>
      <c r="I56" s="13">
        <v>2913.4</v>
      </c>
      <c r="J56" s="13">
        <v>2300</v>
      </c>
      <c r="K56" s="13">
        <v>0</v>
      </c>
      <c r="L56" s="13">
        <v>0</v>
      </c>
      <c r="M56" s="13">
        <v>0</v>
      </c>
      <c r="N56" s="13">
        <v>0</v>
      </c>
      <c r="O56" s="13">
        <v>0</v>
      </c>
      <c r="P56" s="13">
        <v>0</v>
      </c>
      <c r="Q56" s="58"/>
      <c r="R56" s="59"/>
      <c r="S56" s="7"/>
    </row>
    <row r="57" spans="1:19" ht="18" customHeight="1">
      <c r="A57" s="34"/>
      <c r="B57" s="75"/>
      <c r="C57" s="44"/>
      <c r="D57" s="37"/>
      <c r="E57" s="9"/>
      <c r="F57" s="11" t="s">
        <v>17</v>
      </c>
      <c r="G57" s="13">
        <f t="shared" si="15"/>
        <v>3056.2</v>
      </c>
      <c r="H57" s="13">
        <f t="shared" si="15"/>
        <v>2300</v>
      </c>
      <c r="I57" s="13">
        <v>3056.2</v>
      </c>
      <c r="J57" s="13">
        <v>2300</v>
      </c>
      <c r="K57" s="13">
        <v>0</v>
      </c>
      <c r="L57" s="13">
        <v>0</v>
      </c>
      <c r="M57" s="13">
        <v>0</v>
      </c>
      <c r="N57" s="13">
        <v>0</v>
      </c>
      <c r="O57" s="13">
        <v>0</v>
      </c>
      <c r="P57" s="13">
        <v>0</v>
      </c>
      <c r="Q57" s="60"/>
      <c r="R57" s="61"/>
      <c r="S57" s="7"/>
    </row>
    <row r="58" spans="1:19" ht="18" customHeight="1">
      <c r="A58" s="32">
        <f>A52+1</f>
        <v>8</v>
      </c>
      <c r="B58" s="73" t="s">
        <v>34</v>
      </c>
      <c r="C58" s="44" t="s">
        <v>38</v>
      </c>
      <c r="D58" s="35"/>
      <c r="E58" s="9"/>
      <c r="F58" s="10" t="s">
        <v>10</v>
      </c>
      <c r="G58" s="12">
        <f>SUM(G59:G63)</f>
        <v>1110</v>
      </c>
      <c r="H58" s="12">
        <f aca="true" t="shared" si="16" ref="H58:P58">SUM(H59:H63)</f>
        <v>0</v>
      </c>
      <c r="I58" s="12">
        <f t="shared" si="16"/>
        <v>1110</v>
      </c>
      <c r="J58" s="12">
        <f t="shared" si="16"/>
        <v>0</v>
      </c>
      <c r="K58" s="12">
        <f t="shared" si="16"/>
        <v>0</v>
      </c>
      <c r="L58" s="12">
        <f t="shared" si="16"/>
        <v>0</v>
      </c>
      <c r="M58" s="12">
        <f t="shared" si="16"/>
        <v>0</v>
      </c>
      <c r="N58" s="12">
        <f t="shared" si="16"/>
        <v>0</v>
      </c>
      <c r="O58" s="12">
        <f t="shared" si="16"/>
        <v>0</v>
      </c>
      <c r="P58" s="12">
        <f t="shared" si="16"/>
        <v>0</v>
      </c>
      <c r="Q58" s="56" t="s">
        <v>76</v>
      </c>
      <c r="R58" s="57"/>
      <c r="S58" s="7"/>
    </row>
    <row r="59" spans="1:19" ht="18" customHeight="1">
      <c r="A59" s="33"/>
      <c r="B59" s="74"/>
      <c r="C59" s="44"/>
      <c r="D59" s="36"/>
      <c r="E59" s="9" t="s">
        <v>33</v>
      </c>
      <c r="F59" s="11" t="s">
        <v>15</v>
      </c>
      <c r="G59" s="13">
        <f aca="true" t="shared" si="17" ref="G59:H63">I59+K59+M59+O59</f>
        <v>200</v>
      </c>
      <c r="H59" s="13">
        <f t="shared" si="17"/>
        <v>0</v>
      </c>
      <c r="I59" s="13">
        <v>200</v>
      </c>
      <c r="J59" s="13">
        <v>0</v>
      </c>
      <c r="K59" s="13">
        <v>0</v>
      </c>
      <c r="L59" s="13">
        <v>0</v>
      </c>
      <c r="M59" s="13">
        <v>0</v>
      </c>
      <c r="N59" s="13">
        <v>0</v>
      </c>
      <c r="O59" s="13">
        <v>0</v>
      </c>
      <c r="P59" s="13">
        <v>0</v>
      </c>
      <c r="Q59" s="58"/>
      <c r="R59" s="59"/>
      <c r="S59" s="7"/>
    </row>
    <row r="60" spans="1:19" ht="18" customHeight="1">
      <c r="A60" s="33"/>
      <c r="B60" s="74"/>
      <c r="C60" s="44"/>
      <c r="D60" s="36"/>
      <c r="E60" s="9"/>
      <c r="F60" s="11" t="s">
        <v>12</v>
      </c>
      <c r="G60" s="13">
        <f t="shared" si="17"/>
        <v>210.6</v>
      </c>
      <c r="H60" s="13">
        <f t="shared" si="17"/>
        <v>0</v>
      </c>
      <c r="I60" s="13">
        <v>210.6</v>
      </c>
      <c r="J60" s="13">
        <v>0</v>
      </c>
      <c r="K60" s="13">
        <v>0</v>
      </c>
      <c r="L60" s="13">
        <v>0</v>
      </c>
      <c r="M60" s="13">
        <v>0</v>
      </c>
      <c r="N60" s="13">
        <v>0</v>
      </c>
      <c r="O60" s="13">
        <v>0</v>
      </c>
      <c r="P60" s="13">
        <v>0</v>
      </c>
      <c r="Q60" s="58"/>
      <c r="R60" s="59"/>
      <c r="S60" s="7"/>
    </row>
    <row r="61" spans="1:19" ht="18" customHeight="1">
      <c r="A61" s="33"/>
      <c r="B61" s="74"/>
      <c r="C61" s="44"/>
      <c r="D61" s="36"/>
      <c r="E61" s="9"/>
      <c r="F61" s="11" t="s">
        <v>13</v>
      </c>
      <c r="G61" s="13">
        <f t="shared" si="17"/>
        <v>221.8</v>
      </c>
      <c r="H61" s="13">
        <f t="shared" si="17"/>
        <v>0</v>
      </c>
      <c r="I61" s="13">
        <v>221.8</v>
      </c>
      <c r="J61" s="13">
        <v>0</v>
      </c>
      <c r="K61" s="13">
        <v>0</v>
      </c>
      <c r="L61" s="13">
        <v>0</v>
      </c>
      <c r="M61" s="13">
        <v>0</v>
      </c>
      <c r="N61" s="13">
        <v>0</v>
      </c>
      <c r="O61" s="13">
        <v>0</v>
      </c>
      <c r="P61" s="13">
        <v>0</v>
      </c>
      <c r="Q61" s="58"/>
      <c r="R61" s="59"/>
      <c r="S61" s="7"/>
    </row>
    <row r="62" spans="1:19" ht="18" customHeight="1">
      <c r="A62" s="33"/>
      <c r="B62" s="74"/>
      <c r="C62" s="44"/>
      <c r="D62" s="36"/>
      <c r="E62" s="9"/>
      <c r="F62" s="11" t="s">
        <v>16</v>
      </c>
      <c r="G62" s="13">
        <f t="shared" si="17"/>
        <v>233.1</v>
      </c>
      <c r="H62" s="13">
        <f t="shared" si="17"/>
        <v>0</v>
      </c>
      <c r="I62" s="13">
        <v>233.1</v>
      </c>
      <c r="J62" s="13">
        <v>0</v>
      </c>
      <c r="K62" s="13">
        <v>0</v>
      </c>
      <c r="L62" s="13">
        <v>0</v>
      </c>
      <c r="M62" s="13">
        <v>0</v>
      </c>
      <c r="N62" s="13">
        <v>0</v>
      </c>
      <c r="O62" s="13">
        <v>0</v>
      </c>
      <c r="P62" s="13">
        <v>0</v>
      </c>
      <c r="Q62" s="58"/>
      <c r="R62" s="59"/>
      <c r="S62" s="7"/>
    </row>
    <row r="63" spans="1:19" ht="18" customHeight="1">
      <c r="A63" s="34"/>
      <c r="B63" s="75"/>
      <c r="C63" s="44"/>
      <c r="D63" s="37"/>
      <c r="E63" s="9"/>
      <c r="F63" s="11" t="s">
        <v>17</v>
      </c>
      <c r="G63" s="13">
        <f t="shared" si="17"/>
        <v>244.5</v>
      </c>
      <c r="H63" s="13">
        <f t="shared" si="17"/>
        <v>0</v>
      </c>
      <c r="I63" s="13">
        <v>244.5</v>
      </c>
      <c r="J63" s="13">
        <v>0</v>
      </c>
      <c r="K63" s="13">
        <v>0</v>
      </c>
      <c r="L63" s="13">
        <v>0</v>
      </c>
      <c r="M63" s="13">
        <v>0</v>
      </c>
      <c r="N63" s="13">
        <v>0</v>
      </c>
      <c r="O63" s="13">
        <v>0</v>
      </c>
      <c r="P63" s="13">
        <v>0</v>
      </c>
      <c r="Q63" s="60"/>
      <c r="R63" s="61"/>
      <c r="S63" s="7"/>
    </row>
    <row r="64" spans="1:19" ht="18" customHeight="1">
      <c r="A64" s="32">
        <f>A58+1</f>
        <v>9</v>
      </c>
      <c r="B64" s="73" t="s">
        <v>39</v>
      </c>
      <c r="C64" s="44" t="s">
        <v>40</v>
      </c>
      <c r="D64" s="35"/>
      <c r="E64" s="9"/>
      <c r="F64" s="10" t="s">
        <v>10</v>
      </c>
      <c r="G64" s="12">
        <f>SUM(G65:G69)</f>
        <v>2774.3999999999996</v>
      </c>
      <c r="H64" s="12">
        <f aca="true" t="shared" si="18" ref="H64:P64">SUM(H65:H69)</f>
        <v>0</v>
      </c>
      <c r="I64" s="12">
        <f t="shared" si="18"/>
        <v>2774.3999999999996</v>
      </c>
      <c r="J64" s="12">
        <f t="shared" si="18"/>
        <v>0</v>
      </c>
      <c r="K64" s="12">
        <f t="shared" si="18"/>
        <v>0</v>
      </c>
      <c r="L64" s="12">
        <f t="shared" si="18"/>
        <v>0</v>
      </c>
      <c r="M64" s="12">
        <f t="shared" si="18"/>
        <v>0</v>
      </c>
      <c r="N64" s="12">
        <f t="shared" si="18"/>
        <v>0</v>
      </c>
      <c r="O64" s="12">
        <f t="shared" si="18"/>
        <v>0</v>
      </c>
      <c r="P64" s="12">
        <f t="shared" si="18"/>
        <v>0</v>
      </c>
      <c r="Q64" s="56" t="s">
        <v>58</v>
      </c>
      <c r="R64" s="57"/>
      <c r="S64" s="7"/>
    </row>
    <row r="65" spans="1:19" ht="18" customHeight="1">
      <c r="A65" s="33"/>
      <c r="B65" s="74"/>
      <c r="C65" s="44"/>
      <c r="D65" s="36"/>
      <c r="E65" s="9" t="s">
        <v>22</v>
      </c>
      <c r="F65" s="11" t="s">
        <v>15</v>
      </c>
      <c r="G65" s="13">
        <f aca="true" t="shared" si="19" ref="G65:H69">I65+K65+M65+O65</f>
        <v>500</v>
      </c>
      <c r="H65" s="13">
        <f t="shared" si="19"/>
        <v>0</v>
      </c>
      <c r="I65" s="13">
        <v>500</v>
      </c>
      <c r="J65" s="13">
        <v>0</v>
      </c>
      <c r="K65" s="13">
        <v>0</v>
      </c>
      <c r="L65" s="13">
        <v>0</v>
      </c>
      <c r="M65" s="13">
        <v>0</v>
      </c>
      <c r="N65" s="13">
        <v>0</v>
      </c>
      <c r="O65" s="13">
        <v>0</v>
      </c>
      <c r="P65" s="13">
        <v>0</v>
      </c>
      <c r="Q65" s="58"/>
      <c r="R65" s="59"/>
      <c r="S65" s="7"/>
    </row>
    <row r="66" spans="1:19" ht="18" customHeight="1">
      <c r="A66" s="33"/>
      <c r="B66" s="74"/>
      <c r="C66" s="44"/>
      <c r="D66" s="36"/>
      <c r="E66" s="9"/>
      <c r="F66" s="11" t="s">
        <v>12</v>
      </c>
      <c r="G66" s="13">
        <f t="shared" si="19"/>
        <v>526.5</v>
      </c>
      <c r="H66" s="13">
        <f t="shared" si="19"/>
        <v>0</v>
      </c>
      <c r="I66" s="13">
        <v>526.5</v>
      </c>
      <c r="J66" s="13">
        <v>0</v>
      </c>
      <c r="K66" s="13">
        <v>0</v>
      </c>
      <c r="L66" s="13">
        <v>0</v>
      </c>
      <c r="M66" s="13">
        <v>0</v>
      </c>
      <c r="N66" s="13">
        <v>0</v>
      </c>
      <c r="O66" s="13">
        <v>0</v>
      </c>
      <c r="P66" s="13">
        <v>0</v>
      </c>
      <c r="Q66" s="58"/>
      <c r="R66" s="59"/>
      <c r="S66" s="7"/>
    </row>
    <row r="67" spans="1:19" ht="18" customHeight="1">
      <c r="A67" s="33"/>
      <c r="B67" s="74"/>
      <c r="C67" s="44"/>
      <c r="D67" s="36"/>
      <c r="E67" s="9"/>
      <c r="F67" s="11" t="s">
        <v>13</v>
      </c>
      <c r="G67" s="13">
        <f t="shared" si="19"/>
        <v>554</v>
      </c>
      <c r="H67" s="13">
        <f t="shared" si="19"/>
        <v>0</v>
      </c>
      <c r="I67" s="13">
        <v>554</v>
      </c>
      <c r="J67" s="13">
        <v>0</v>
      </c>
      <c r="K67" s="13">
        <v>0</v>
      </c>
      <c r="L67" s="13">
        <v>0</v>
      </c>
      <c r="M67" s="13">
        <v>0</v>
      </c>
      <c r="N67" s="13">
        <v>0</v>
      </c>
      <c r="O67" s="13">
        <v>0</v>
      </c>
      <c r="P67" s="13">
        <v>0</v>
      </c>
      <c r="Q67" s="58"/>
      <c r="R67" s="59"/>
      <c r="S67" s="7"/>
    </row>
    <row r="68" spans="1:19" ht="18" customHeight="1">
      <c r="A68" s="33"/>
      <c r="B68" s="74"/>
      <c r="C68" s="44"/>
      <c r="D68" s="36"/>
      <c r="E68" s="9"/>
      <c r="F68" s="11" t="s">
        <v>16</v>
      </c>
      <c r="G68" s="13">
        <f t="shared" si="19"/>
        <v>582.7</v>
      </c>
      <c r="H68" s="13">
        <f t="shared" si="19"/>
        <v>0</v>
      </c>
      <c r="I68" s="13">
        <v>582.7</v>
      </c>
      <c r="J68" s="13">
        <v>0</v>
      </c>
      <c r="K68" s="13">
        <v>0</v>
      </c>
      <c r="L68" s="13">
        <v>0</v>
      </c>
      <c r="M68" s="13">
        <v>0</v>
      </c>
      <c r="N68" s="13">
        <v>0</v>
      </c>
      <c r="O68" s="13">
        <v>0</v>
      </c>
      <c r="P68" s="13">
        <v>0</v>
      </c>
      <c r="Q68" s="58"/>
      <c r="R68" s="59"/>
      <c r="S68" s="7"/>
    </row>
    <row r="69" spans="1:19" ht="18" customHeight="1">
      <c r="A69" s="34"/>
      <c r="B69" s="75"/>
      <c r="C69" s="44"/>
      <c r="D69" s="37"/>
      <c r="E69" s="9"/>
      <c r="F69" s="11" t="s">
        <v>17</v>
      </c>
      <c r="G69" s="13">
        <f t="shared" si="19"/>
        <v>611.2</v>
      </c>
      <c r="H69" s="13">
        <f t="shared" si="19"/>
        <v>0</v>
      </c>
      <c r="I69" s="13">
        <v>611.2</v>
      </c>
      <c r="J69" s="13">
        <v>0</v>
      </c>
      <c r="K69" s="13">
        <v>0</v>
      </c>
      <c r="L69" s="13">
        <v>0</v>
      </c>
      <c r="M69" s="13">
        <v>0</v>
      </c>
      <c r="N69" s="13">
        <v>0</v>
      </c>
      <c r="O69" s="13">
        <v>0</v>
      </c>
      <c r="P69" s="13">
        <v>0</v>
      </c>
      <c r="Q69" s="60"/>
      <c r="R69" s="61"/>
      <c r="S69" s="7"/>
    </row>
    <row r="70" spans="1:19" ht="18" customHeight="1">
      <c r="A70" s="32">
        <f>A64+1</f>
        <v>10</v>
      </c>
      <c r="B70" s="73" t="s">
        <v>41</v>
      </c>
      <c r="C70" s="44" t="s">
        <v>54</v>
      </c>
      <c r="D70" s="35" t="s">
        <v>84</v>
      </c>
      <c r="E70" s="9"/>
      <c r="F70" s="10" t="s">
        <v>10</v>
      </c>
      <c r="G70" s="12">
        <f>SUM(G71:G75)</f>
        <v>8524</v>
      </c>
      <c r="H70" s="12">
        <f aca="true" t="shared" si="20" ref="H70:P70">SUM(H71:H75)</f>
        <v>6786</v>
      </c>
      <c r="I70" s="12">
        <f t="shared" si="20"/>
        <v>8524</v>
      </c>
      <c r="J70" s="12">
        <f t="shared" si="20"/>
        <v>6786</v>
      </c>
      <c r="K70" s="12">
        <f t="shared" si="20"/>
        <v>0</v>
      </c>
      <c r="L70" s="12">
        <f t="shared" si="20"/>
        <v>0</v>
      </c>
      <c r="M70" s="12">
        <f t="shared" si="20"/>
        <v>0</v>
      </c>
      <c r="N70" s="12">
        <f t="shared" si="20"/>
        <v>0</v>
      </c>
      <c r="O70" s="12">
        <f t="shared" si="20"/>
        <v>0</v>
      </c>
      <c r="P70" s="12">
        <f t="shared" si="20"/>
        <v>0</v>
      </c>
      <c r="Q70" s="56" t="s">
        <v>76</v>
      </c>
      <c r="R70" s="57"/>
      <c r="S70" s="7"/>
    </row>
    <row r="71" spans="1:19" ht="18" customHeight="1">
      <c r="A71" s="33"/>
      <c r="B71" s="74"/>
      <c r="C71" s="44"/>
      <c r="D71" s="36"/>
      <c r="E71" s="9" t="s">
        <v>42</v>
      </c>
      <c r="F71" s="11" t="s">
        <v>15</v>
      </c>
      <c r="G71" s="13">
        <f aca="true" t="shared" si="21" ref="G71:H75">I71+K71+M71+O71</f>
        <v>1485.2</v>
      </c>
      <c r="H71" s="13">
        <f t="shared" si="21"/>
        <v>0</v>
      </c>
      <c r="I71" s="13">
        <v>1485.2</v>
      </c>
      <c r="J71" s="13">
        <v>0</v>
      </c>
      <c r="K71" s="13">
        <v>0</v>
      </c>
      <c r="L71" s="13">
        <v>0</v>
      </c>
      <c r="M71" s="13">
        <v>0</v>
      </c>
      <c r="N71" s="13">
        <v>0</v>
      </c>
      <c r="O71" s="13">
        <v>0</v>
      </c>
      <c r="P71" s="13">
        <v>0</v>
      </c>
      <c r="Q71" s="58"/>
      <c r="R71" s="59"/>
      <c r="S71" s="7"/>
    </row>
    <row r="72" spans="1:19" ht="18" customHeight="1">
      <c r="A72" s="33"/>
      <c r="B72" s="74"/>
      <c r="C72" s="44"/>
      <c r="D72" s="36"/>
      <c r="E72" s="9"/>
      <c r="F72" s="11" t="s">
        <v>12</v>
      </c>
      <c r="G72" s="13">
        <f t="shared" si="21"/>
        <v>1845.6</v>
      </c>
      <c r="H72" s="13">
        <f t="shared" si="21"/>
        <v>1845.6</v>
      </c>
      <c r="I72" s="13">
        <v>1845.6</v>
      </c>
      <c r="J72" s="13">
        <v>1845.6</v>
      </c>
      <c r="K72" s="13">
        <v>0</v>
      </c>
      <c r="L72" s="13">
        <v>0</v>
      </c>
      <c r="M72" s="13">
        <v>0</v>
      </c>
      <c r="N72" s="13">
        <v>0</v>
      </c>
      <c r="O72" s="13">
        <v>0</v>
      </c>
      <c r="P72" s="13">
        <v>0</v>
      </c>
      <c r="Q72" s="58"/>
      <c r="R72" s="59"/>
      <c r="S72" s="7"/>
    </row>
    <row r="73" spans="1:19" ht="18" customHeight="1">
      <c r="A73" s="33"/>
      <c r="B73" s="74"/>
      <c r="C73" s="44"/>
      <c r="D73" s="36"/>
      <c r="E73" s="9"/>
      <c r="F73" s="11" t="s">
        <v>13</v>
      </c>
      <c r="G73" s="13">
        <f t="shared" si="21"/>
        <v>1646.8</v>
      </c>
      <c r="H73" s="13">
        <f t="shared" si="21"/>
        <v>1646.8</v>
      </c>
      <c r="I73" s="13">
        <v>1646.8</v>
      </c>
      <c r="J73" s="13">
        <v>1646.8</v>
      </c>
      <c r="K73" s="13">
        <v>0</v>
      </c>
      <c r="L73" s="13">
        <v>0</v>
      </c>
      <c r="M73" s="13">
        <v>0</v>
      </c>
      <c r="N73" s="13">
        <v>0</v>
      </c>
      <c r="O73" s="13">
        <v>0</v>
      </c>
      <c r="P73" s="13">
        <v>0</v>
      </c>
      <c r="Q73" s="58"/>
      <c r="R73" s="59"/>
      <c r="S73" s="7"/>
    </row>
    <row r="74" spans="1:19" ht="18" customHeight="1">
      <c r="A74" s="33"/>
      <c r="B74" s="74"/>
      <c r="C74" s="44"/>
      <c r="D74" s="36"/>
      <c r="E74" s="9"/>
      <c r="F74" s="11" t="s">
        <v>16</v>
      </c>
      <c r="G74" s="13">
        <f t="shared" si="21"/>
        <v>1730.8</v>
      </c>
      <c r="H74" s="13">
        <f t="shared" si="21"/>
        <v>1646.8</v>
      </c>
      <c r="I74" s="13">
        <v>1730.8</v>
      </c>
      <c r="J74" s="13">
        <v>1646.8</v>
      </c>
      <c r="K74" s="13">
        <v>0</v>
      </c>
      <c r="L74" s="13">
        <v>0</v>
      </c>
      <c r="M74" s="13">
        <v>0</v>
      </c>
      <c r="N74" s="13">
        <v>0</v>
      </c>
      <c r="O74" s="13">
        <v>0</v>
      </c>
      <c r="P74" s="13">
        <v>0</v>
      </c>
      <c r="Q74" s="58"/>
      <c r="R74" s="59"/>
      <c r="S74" s="7"/>
    </row>
    <row r="75" spans="1:19" ht="18" customHeight="1">
      <c r="A75" s="34"/>
      <c r="B75" s="75"/>
      <c r="C75" s="44"/>
      <c r="D75" s="37"/>
      <c r="E75" s="9"/>
      <c r="F75" s="11" t="s">
        <v>17</v>
      </c>
      <c r="G75" s="13">
        <f t="shared" si="21"/>
        <v>1815.6</v>
      </c>
      <c r="H75" s="13">
        <f t="shared" si="21"/>
        <v>1646.8</v>
      </c>
      <c r="I75" s="13">
        <v>1815.6</v>
      </c>
      <c r="J75" s="13">
        <v>1646.8</v>
      </c>
      <c r="K75" s="13">
        <v>0</v>
      </c>
      <c r="L75" s="13">
        <v>0</v>
      </c>
      <c r="M75" s="13">
        <v>0</v>
      </c>
      <c r="N75" s="13">
        <v>0</v>
      </c>
      <c r="O75" s="13">
        <v>0</v>
      </c>
      <c r="P75" s="13">
        <v>0</v>
      </c>
      <c r="Q75" s="60"/>
      <c r="R75" s="61"/>
      <c r="S75" s="7"/>
    </row>
    <row r="76" spans="1:19" ht="18" customHeight="1">
      <c r="A76" s="32">
        <f>A70+1</f>
        <v>11</v>
      </c>
      <c r="B76" s="44" t="s">
        <v>90</v>
      </c>
      <c r="C76" s="44" t="s">
        <v>55</v>
      </c>
      <c r="D76" s="35" t="s">
        <v>83</v>
      </c>
      <c r="E76" s="16"/>
      <c r="F76" s="10" t="s">
        <v>10</v>
      </c>
      <c r="G76" s="12">
        <f>SUM(G77:G81)</f>
        <v>2113.6</v>
      </c>
      <c r="H76" s="12">
        <f aca="true" t="shared" si="22" ref="H76:P76">SUM(H77:H81)</f>
        <v>1141.4</v>
      </c>
      <c r="I76" s="12">
        <f t="shared" si="22"/>
        <v>2113.6</v>
      </c>
      <c r="J76" s="12">
        <f t="shared" si="22"/>
        <v>1141.4</v>
      </c>
      <c r="K76" s="12">
        <f t="shared" si="22"/>
        <v>0</v>
      </c>
      <c r="L76" s="12">
        <f t="shared" si="22"/>
        <v>0</v>
      </c>
      <c r="M76" s="12">
        <f t="shared" si="22"/>
        <v>0</v>
      </c>
      <c r="N76" s="12">
        <f t="shared" si="22"/>
        <v>0</v>
      </c>
      <c r="O76" s="12">
        <f t="shared" si="22"/>
        <v>0</v>
      </c>
      <c r="P76" s="12">
        <f t="shared" si="22"/>
        <v>0</v>
      </c>
      <c r="Q76" s="56" t="s">
        <v>58</v>
      </c>
      <c r="R76" s="57"/>
      <c r="S76" s="7"/>
    </row>
    <row r="77" spans="1:19" ht="18" customHeight="1">
      <c r="A77" s="33"/>
      <c r="B77" s="44"/>
      <c r="C77" s="64"/>
      <c r="D77" s="36"/>
      <c r="E77" s="9" t="s">
        <v>22</v>
      </c>
      <c r="F77" s="11" t="s">
        <v>15</v>
      </c>
      <c r="G77" s="13">
        <f aca="true" t="shared" si="23" ref="G77:H81">I77+K77+M77+O77</f>
        <v>0</v>
      </c>
      <c r="H77" s="13">
        <f t="shared" si="23"/>
        <v>0</v>
      </c>
      <c r="I77" s="13">
        <v>0</v>
      </c>
      <c r="J77" s="13">
        <v>0</v>
      </c>
      <c r="K77" s="13">
        <v>0</v>
      </c>
      <c r="L77" s="13">
        <v>0</v>
      </c>
      <c r="M77" s="13">
        <v>0</v>
      </c>
      <c r="N77" s="13">
        <v>0</v>
      </c>
      <c r="O77" s="13">
        <v>0</v>
      </c>
      <c r="P77" s="13">
        <v>0</v>
      </c>
      <c r="Q77" s="58"/>
      <c r="R77" s="59"/>
      <c r="S77" s="7"/>
    </row>
    <row r="78" spans="1:19" ht="18" customHeight="1">
      <c r="A78" s="33"/>
      <c r="B78" s="44"/>
      <c r="C78" s="64"/>
      <c r="D78" s="36"/>
      <c r="E78" s="9"/>
      <c r="F78" s="11" t="s">
        <v>12</v>
      </c>
      <c r="G78" s="13">
        <f t="shared" si="23"/>
        <v>450.4</v>
      </c>
      <c r="H78" s="13">
        <f t="shared" si="23"/>
        <v>341.4</v>
      </c>
      <c r="I78" s="13">
        <v>450.4</v>
      </c>
      <c r="J78" s="20">
        <v>341.4</v>
      </c>
      <c r="K78" s="13">
        <v>0</v>
      </c>
      <c r="L78" s="13">
        <v>0</v>
      </c>
      <c r="M78" s="13">
        <v>0</v>
      </c>
      <c r="N78" s="13">
        <v>0</v>
      </c>
      <c r="O78" s="13">
        <v>0</v>
      </c>
      <c r="P78" s="13">
        <v>0</v>
      </c>
      <c r="Q78" s="58"/>
      <c r="R78" s="59"/>
      <c r="S78" s="7"/>
    </row>
    <row r="79" spans="1:19" ht="18" customHeight="1">
      <c r="A79" s="33"/>
      <c r="B79" s="44"/>
      <c r="C79" s="64"/>
      <c r="D79" s="36"/>
      <c r="E79" s="9"/>
      <c r="F79" s="11" t="s">
        <v>13</v>
      </c>
      <c r="G79" s="13">
        <f t="shared" si="23"/>
        <v>527.6</v>
      </c>
      <c r="H79" s="13">
        <f t="shared" si="23"/>
        <v>0</v>
      </c>
      <c r="I79" s="18">
        <v>527.6</v>
      </c>
      <c r="J79" s="13">
        <v>0</v>
      </c>
      <c r="K79" s="19">
        <v>0</v>
      </c>
      <c r="L79" s="13">
        <v>0</v>
      </c>
      <c r="M79" s="13">
        <v>0</v>
      </c>
      <c r="N79" s="13">
        <v>0</v>
      </c>
      <c r="O79" s="13">
        <v>0</v>
      </c>
      <c r="P79" s="13">
        <v>0</v>
      </c>
      <c r="Q79" s="58"/>
      <c r="R79" s="59"/>
      <c r="S79" s="7"/>
    </row>
    <row r="80" spans="1:19" ht="18" customHeight="1">
      <c r="A80" s="33"/>
      <c r="B80" s="44"/>
      <c r="C80" s="64"/>
      <c r="D80" s="36"/>
      <c r="E80" s="9"/>
      <c r="F80" s="11" t="s">
        <v>16</v>
      </c>
      <c r="G80" s="13">
        <f t="shared" si="23"/>
        <v>553.5</v>
      </c>
      <c r="H80" s="13">
        <f t="shared" si="23"/>
        <v>400</v>
      </c>
      <c r="I80" s="18">
        <v>553.5</v>
      </c>
      <c r="J80" s="13">
        <v>400</v>
      </c>
      <c r="K80" s="19">
        <v>0</v>
      </c>
      <c r="L80" s="13">
        <v>0</v>
      </c>
      <c r="M80" s="13">
        <v>0</v>
      </c>
      <c r="N80" s="13">
        <v>0</v>
      </c>
      <c r="O80" s="13">
        <v>0</v>
      </c>
      <c r="P80" s="13">
        <v>0</v>
      </c>
      <c r="Q80" s="58"/>
      <c r="R80" s="59"/>
      <c r="S80" s="7"/>
    </row>
    <row r="81" spans="1:19" ht="18" customHeight="1">
      <c r="A81" s="34"/>
      <c r="B81" s="44"/>
      <c r="C81" s="64"/>
      <c r="D81" s="37"/>
      <c r="E81" s="9"/>
      <c r="F81" s="11" t="s">
        <v>17</v>
      </c>
      <c r="G81" s="13">
        <f t="shared" si="23"/>
        <v>582.1</v>
      </c>
      <c r="H81" s="13">
        <f t="shared" si="23"/>
        <v>400</v>
      </c>
      <c r="I81" s="18">
        <v>582.1</v>
      </c>
      <c r="J81" s="13">
        <v>400</v>
      </c>
      <c r="K81" s="19">
        <v>0</v>
      </c>
      <c r="L81" s="13">
        <v>0</v>
      </c>
      <c r="M81" s="13">
        <v>0</v>
      </c>
      <c r="N81" s="13">
        <v>0</v>
      </c>
      <c r="O81" s="13">
        <v>0</v>
      </c>
      <c r="P81" s="13">
        <v>0</v>
      </c>
      <c r="Q81" s="60"/>
      <c r="R81" s="61"/>
      <c r="S81" s="7"/>
    </row>
    <row r="82" spans="1:19" ht="18" customHeight="1">
      <c r="A82" s="32">
        <f>A76+1</f>
        <v>12</v>
      </c>
      <c r="B82" s="65" t="s">
        <v>78</v>
      </c>
      <c r="C82" s="35" t="s">
        <v>55</v>
      </c>
      <c r="D82" s="35" t="s">
        <v>83</v>
      </c>
      <c r="E82" s="9"/>
      <c r="F82" s="10" t="s">
        <v>10</v>
      </c>
      <c r="G82" s="12">
        <f>SUM(G83:G87)</f>
        <v>3185.8</v>
      </c>
      <c r="H82" s="12">
        <f aca="true" t="shared" si="24" ref="H82:P82">SUM(H83:H87)</f>
        <v>2366.8</v>
      </c>
      <c r="I82" s="12">
        <f t="shared" si="24"/>
        <v>3185.8</v>
      </c>
      <c r="J82" s="12">
        <f t="shared" si="24"/>
        <v>2366.8</v>
      </c>
      <c r="K82" s="12">
        <f t="shared" si="24"/>
        <v>0</v>
      </c>
      <c r="L82" s="12">
        <f t="shared" si="24"/>
        <v>0</v>
      </c>
      <c r="M82" s="12">
        <f t="shared" si="24"/>
        <v>0</v>
      </c>
      <c r="N82" s="12">
        <f t="shared" si="24"/>
        <v>0</v>
      </c>
      <c r="O82" s="12">
        <f t="shared" si="24"/>
        <v>0</v>
      </c>
      <c r="P82" s="12">
        <f t="shared" si="24"/>
        <v>0</v>
      </c>
      <c r="Q82" s="38" t="s">
        <v>76</v>
      </c>
      <c r="R82" s="39"/>
      <c r="S82" s="7"/>
    </row>
    <row r="83" spans="1:19" ht="18" customHeight="1">
      <c r="A83" s="33"/>
      <c r="B83" s="66"/>
      <c r="C83" s="71"/>
      <c r="D83" s="36"/>
      <c r="E83" s="9"/>
      <c r="F83" s="11" t="s">
        <v>15</v>
      </c>
      <c r="G83" s="13">
        <f aca="true" t="shared" si="25" ref="G83:H87">I83+K83+M83+O83</f>
        <v>950</v>
      </c>
      <c r="H83" s="13">
        <f t="shared" si="25"/>
        <v>392.7</v>
      </c>
      <c r="I83" s="13">
        <v>950</v>
      </c>
      <c r="J83" s="13">
        <v>392.7</v>
      </c>
      <c r="K83" s="13">
        <v>0</v>
      </c>
      <c r="L83" s="13">
        <v>0</v>
      </c>
      <c r="M83" s="13">
        <v>0</v>
      </c>
      <c r="N83" s="13">
        <v>0</v>
      </c>
      <c r="O83" s="13">
        <v>0</v>
      </c>
      <c r="P83" s="13">
        <v>0</v>
      </c>
      <c r="Q83" s="40"/>
      <c r="R83" s="41"/>
      <c r="S83" s="7"/>
    </row>
    <row r="84" spans="1:19" ht="18" customHeight="1">
      <c r="A84" s="33"/>
      <c r="B84" s="66"/>
      <c r="C84" s="71"/>
      <c r="D84" s="36"/>
      <c r="E84" s="9"/>
      <c r="F84" s="11" t="s">
        <v>12</v>
      </c>
      <c r="G84" s="13">
        <f t="shared" si="25"/>
        <v>550</v>
      </c>
      <c r="H84" s="13">
        <f t="shared" si="25"/>
        <v>324.1</v>
      </c>
      <c r="I84" s="13">
        <v>550</v>
      </c>
      <c r="J84" s="13">
        <v>324.1</v>
      </c>
      <c r="K84" s="13">
        <v>0</v>
      </c>
      <c r="L84" s="13">
        <v>0</v>
      </c>
      <c r="M84" s="13">
        <v>0</v>
      </c>
      <c r="N84" s="13">
        <v>0</v>
      </c>
      <c r="O84" s="13">
        <v>0</v>
      </c>
      <c r="P84" s="13">
        <v>0</v>
      </c>
      <c r="Q84" s="40"/>
      <c r="R84" s="41"/>
      <c r="S84" s="7"/>
    </row>
    <row r="85" spans="1:19" ht="18" customHeight="1">
      <c r="A85" s="33"/>
      <c r="B85" s="66"/>
      <c r="C85" s="71"/>
      <c r="D85" s="36"/>
      <c r="E85" s="9"/>
      <c r="F85" s="11" t="s">
        <v>13</v>
      </c>
      <c r="G85" s="13">
        <f t="shared" si="25"/>
        <v>550</v>
      </c>
      <c r="H85" s="13">
        <f t="shared" si="25"/>
        <v>550</v>
      </c>
      <c r="I85" s="13">
        <v>550</v>
      </c>
      <c r="J85" s="13">
        <v>550</v>
      </c>
      <c r="K85" s="13">
        <v>0</v>
      </c>
      <c r="L85" s="13">
        <v>0</v>
      </c>
      <c r="M85" s="13">
        <v>0</v>
      </c>
      <c r="N85" s="13">
        <v>0</v>
      </c>
      <c r="O85" s="13">
        <v>0</v>
      </c>
      <c r="P85" s="13">
        <v>0</v>
      </c>
      <c r="Q85" s="40"/>
      <c r="R85" s="41"/>
      <c r="S85" s="7"/>
    </row>
    <row r="86" spans="1:19" ht="18" customHeight="1">
      <c r="A86" s="33"/>
      <c r="B86" s="66"/>
      <c r="C86" s="71"/>
      <c r="D86" s="36"/>
      <c r="E86" s="9"/>
      <c r="F86" s="11" t="s">
        <v>16</v>
      </c>
      <c r="G86" s="13">
        <f t="shared" si="25"/>
        <v>553.6</v>
      </c>
      <c r="H86" s="13">
        <f t="shared" si="25"/>
        <v>550</v>
      </c>
      <c r="I86" s="13">
        <v>553.6</v>
      </c>
      <c r="J86" s="13">
        <v>550</v>
      </c>
      <c r="K86" s="13">
        <v>0</v>
      </c>
      <c r="L86" s="13">
        <v>0</v>
      </c>
      <c r="M86" s="13">
        <v>0</v>
      </c>
      <c r="N86" s="13">
        <v>0</v>
      </c>
      <c r="O86" s="13">
        <v>0</v>
      </c>
      <c r="P86" s="13">
        <v>0</v>
      </c>
      <c r="Q86" s="40"/>
      <c r="R86" s="41"/>
      <c r="S86" s="7"/>
    </row>
    <row r="87" spans="1:19" ht="18" customHeight="1">
      <c r="A87" s="34"/>
      <c r="B87" s="67"/>
      <c r="C87" s="72"/>
      <c r="D87" s="37"/>
      <c r="E87" s="9"/>
      <c r="F87" s="11" t="s">
        <v>17</v>
      </c>
      <c r="G87" s="13">
        <f t="shared" si="25"/>
        <v>582.2</v>
      </c>
      <c r="H87" s="13">
        <f t="shared" si="25"/>
        <v>550</v>
      </c>
      <c r="I87" s="13">
        <v>582.2</v>
      </c>
      <c r="J87" s="13">
        <v>550</v>
      </c>
      <c r="K87" s="13">
        <v>0</v>
      </c>
      <c r="L87" s="13">
        <v>0</v>
      </c>
      <c r="M87" s="13">
        <v>0</v>
      </c>
      <c r="N87" s="13">
        <v>0</v>
      </c>
      <c r="O87" s="13">
        <v>0</v>
      </c>
      <c r="P87" s="13">
        <v>0</v>
      </c>
      <c r="Q87" s="42"/>
      <c r="R87" s="43"/>
      <c r="S87" s="7"/>
    </row>
    <row r="88" spans="1:19" ht="18" customHeight="1">
      <c r="A88" s="32">
        <f>A82+1</f>
        <v>13</v>
      </c>
      <c r="B88" s="44" t="s">
        <v>43</v>
      </c>
      <c r="C88" s="44" t="s">
        <v>45</v>
      </c>
      <c r="D88" s="35" t="s">
        <v>83</v>
      </c>
      <c r="E88" s="9"/>
      <c r="F88" s="10" t="s">
        <v>10</v>
      </c>
      <c r="G88" s="12">
        <f>SUM(G89:G93)</f>
        <v>236.3</v>
      </c>
      <c r="H88" s="12">
        <f aca="true" t="shared" si="26" ref="H88:P88">SUM(H89:H93)</f>
        <v>190.8</v>
      </c>
      <c r="I88" s="12">
        <f t="shared" si="26"/>
        <v>236.3</v>
      </c>
      <c r="J88" s="12">
        <f t="shared" si="26"/>
        <v>190.8</v>
      </c>
      <c r="K88" s="12">
        <f t="shared" si="26"/>
        <v>0</v>
      </c>
      <c r="L88" s="12">
        <f t="shared" si="26"/>
        <v>0</v>
      </c>
      <c r="M88" s="12">
        <f t="shared" si="26"/>
        <v>0</v>
      </c>
      <c r="N88" s="12">
        <f t="shared" si="26"/>
        <v>0</v>
      </c>
      <c r="O88" s="12">
        <f t="shared" si="26"/>
        <v>0</v>
      </c>
      <c r="P88" s="12">
        <f t="shared" si="26"/>
        <v>0</v>
      </c>
      <c r="Q88" s="56" t="s">
        <v>58</v>
      </c>
      <c r="R88" s="57"/>
      <c r="S88" s="7"/>
    </row>
    <row r="89" spans="1:19" ht="18" customHeight="1">
      <c r="A89" s="33"/>
      <c r="B89" s="44"/>
      <c r="C89" s="44"/>
      <c r="D89" s="36"/>
      <c r="E89" s="9" t="s">
        <v>42</v>
      </c>
      <c r="F89" s="11" t="s">
        <v>15</v>
      </c>
      <c r="G89" s="13">
        <f aca="true" t="shared" si="27" ref="G89:H93">I89+K89+M89+O89</f>
        <v>40</v>
      </c>
      <c r="H89" s="13">
        <f t="shared" si="27"/>
        <v>30</v>
      </c>
      <c r="I89" s="13">
        <v>40</v>
      </c>
      <c r="J89" s="13">
        <v>30</v>
      </c>
      <c r="K89" s="13">
        <v>0</v>
      </c>
      <c r="L89" s="13">
        <v>0</v>
      </c>
      <c r="M89" s="13">
        <v>0</v>
      </c>
      <c r="N89" s="13">
        <v>0</v>
      </c>
      <c r="O89" s="13">
        <v>0</v>
      </c>
      <c r="P89" s="13">
        <v>0</v>
      </c>
      <c r="Q89" s="58"/>
      <c r="R89" s="59"/>
      <c r="S89" s="7"/>
    </row>
    <row r="90" spans="1:19" ht="18" customHeight="1">
      <c r="A90" s="33"/>
      <c r="B90" s="44"/>
      <c r="C90" s="44"/>
      <c r="D90" s="36"/>
      <c r="E90" s="9"/>
      <c r="F90" s="11" t="s">
        <v>12</v>
      </c>
      <c r="G90" s="13">
        <f t="shared" si="27"/>
        <v>43.2</v>
      </c>
      <c r="H90" s="13">
        <f t="shared" si="27"/>
        <v>43.2</v>
      </c>
      <c r="I90" s="13">
        <v>43.2</v>
      </c>
      <c r="J90" s="20">
        <v>43.2</v>
      </c>
      <c r="K90" s="13">
        <v>0</v>
      </c>
      <c r="L90" s="13">
        <v>0</v>
      </c>
      <c r="M90" s="13">
        <v>0</v>
      </c>
      <c r="N90" s="13">
        <v>0</v>
      </c>
      <c r="O90" s="13">
        <v>0</v>
      </c>
      <c r="P90" s="13">
        <v>0</v>
      </c>
      <c r="Q90" s="58"/>
      <c r="R90" s="59"/>
      <c r="S90" s="7"/>
    </row>
    <row r="91" spans="1:19" ht="18" customHeight="1">
      <c r="A91" s="33"/>
      <c r="B91" s="44"/>
      <c r="C91" s="44"/>
      <c r="D91" s="36"/>
      <c r="E91" s="9"/>
      <c r="F91" s="11" t="s">
        <v>13</v>
      </c>
      <c r="G91" s="13">
        <f t="shared" si="27"/>
        <v>57.6</v>
      </c>
      <c r="H91" s="13">
        <f t="shared" si="27"/>
        <v>57.6</v>
      </c>
      <c r="I91" s="18">
        <v>57.6</v>
      </c>
      <c r="J91" s="13">
        <v>57.6</v>
      </c>
      <c r="K91" s="19">
        <v>0</v>
      </c>
      <c r="L91" s="13">
        <v>0</v>
      </c>
      <c r="M91" s="13">
        <v>0</v>
      </c>
      <c r="N91" s="13">
        <v>0</v>
      </c>
      <c r="O91" s="13">
        <v>0</v>
      </c>
      <c r="P91" s="13">
        <v>0</v>
      </c>
      <c r="Q91" s="58"/>
      <c r="R91" s="59"/>
      <c r="S91" s="7"/>
    </row>
    <row r="92" spans="1:19" ht="18" customHeight="1">
      <c r="A92" s="33"/>
      <c r="B92" s="44"/>
      <c r="C92" s="44"/>
      <c r="D92" s="36"/>
      <c r="E92" s="9"/>
      <c r="F92" s="11" t="s">
        <v>16</v>
      </c>
      <c r="G92" s="13">
        <f t="shared" si="27"/>
        <v>46.6</v>
      </c>
      <c r="H92" s="13">
        <f t="shared" si="27"/>
        <v>30</v>
      </c>
      <c r="I92" s="18">
        <v>46.6</v>
      </c>
      <c r="J92" s="13">
        <v>30</v>
      </c>
      <c r="K92" s="19">
        <v>0</v>
      </c>
      <c r="L92" s="13">
        <v>0</v>
      </c>
      <c r="M92" s="13">
        <v>0</v>
      </c>
      <c r="N92" s="13">
        <v>0</v>
      </c>
      <c r="O92" s="13">
        <v>0</v>
      </c>
      <c r="P92" s="13">
        <v>0</v>
      </c>
      <c r="Q92" s="58"/>
      <c r="R92" s="59"/>
      <c r="S92" s="7"/>
    </row>
    <row r="93" spans="1:19" ht="18" customHeight="1">
      <c r="A93" s="34"/>
      <c r="B93" s="44"/>
      <c r="C93" s="44"/>
      <c r="D93" s="37"/>
      <c r="E93" s="9"/>
      <c r="F93" s="11" t="s">
        <v>17</v>
      </c>
      <c r="G93" s="13">
        <f t="shared" si="27"/>
        <v>48.9</v>
      </c>
      <c r="H93" s="13">
        <f t="shared" si="27"/>
        <v>30</v>
      </c>
      <c r="I93" s="18">
        <v>48.9</v>
      </c>
      <c r="J93" s="13">
        <v>30</v>
      </c>
      <c r="K93" s="19">
        <v>0</v>
      </c>
      <c r="L93" s="13">
        <v>0</v>
      </c>
      <c r="M93" s="13">
        <v>0</v>
      </c>
      <c r="N93" s="13">
        <v>0</v>
      </c>
      <c r="O93" s="13">
        <v>0</v>
      </c>
      <c r="P93" s="13">
        <v>0</v>
      </c>
      <c r="Q93" s="60"/>
      <c r="R93" s="61"/>
      <c r="S93" s="7"/>
    </row>
    <row r="94" spans="1:19" ht="18" customHeight="1">
      <c r="A94" s="32">
        <f>A88+1</f>
        <v>14</v>
      </c>
      <c r="B94" s="44" t="s">
        <v>59</v>
      </c>
      <c r="C94" s="44" t="s">
        <v>45</v>
      </c>
      <c r="D94" s="35"/>
      <c r="E94" s="9"/>
      <c r="F94" s="10" t="s">
        <v>10</v>
      </c>
      <c r="G94" s="12">
        <f>SUM(G95:G99)</f>
        <v>11099.199999999999</v>
      </c>
      <c r="H94" s="12">
        <f aca="true" t="shared" si="28" ref="H94:P94">SUM(H95:H99)</f>
        <v>0</v>
      </c>
      <c r="I94" s="12">
        <f t="shared" si="28"/>
        <v>11099.199999999999</v>
      </c>
      <c r="J94" s="12">
        <f t="shared" si="28"/>
        <v>0</v>
      </c>
      <c r="K94" s="12">
        <f t="shared" si="28"/>
        <v>0</v>
      </c>
      <c r="L94" s="12">
        <f t="shared" si="28"/>
        <v>0</v>
      </c>
      <c r="M94" s="12">
        <f t="shared" si="28"/>
        <v>0</v>
      </c>
      <c r="N94" s="12">
        <f t="shared" si="28"/>
        <v>0</v>
      </c>
      <c r="O94" s="12">
        <f t="shared" si="28"/>
        <v>0</v>
      </c>
      <c r="P94" s="12">
        <f t="shared" si="28"/>
        <v>0</v>
      </c>
      <c r="Q94" s="56" t="s">
        <v>58</v>
      </c>
      <c r="R94" s="57"/>
      <c r="S94" s="7"/>
    </row>
    <row r="95" spans="1:19" ht="18" customHeight="1">
      <c r="A95" s="33"/>
      <c r="B95" s="44"/>
      <c r="C95" s="44"/>
      <c r="D95" s="36"/>
      <c r="E95" s="9" t="s">
        <v>42</v>
      </c>
      <c r="F95" s="11" t="s">
        <v>15</v>
      </c>
      <c r="G95" s="13">
        <f aca="true" t="shared" si="29" ref="G95:H99">I95+K95+M95+O95</f>
        <v>2000</v>
      </c>
      <c r="H95" s="13">
        <f t="shared" si="29"/>
        <v>0</v>
      </c>
      <c r="I95" s="13">
        <v>2000</v>
      </c>
      <c r="J95" s="13">
        <v>0</v>
      </c>
      <c r="K95" s="13">
        <v>0</v>
      </c>
      <c r="L95" s="13">
        <v>0</v>
      </c>
      <c r="M95" s="13">
        <v>0</v>
      </c>
      <c r="N95" s="13">
        <v>0</v>
      </c>
      <c r="O95" s="13">
        <v>0</v>
      </c>
      <c r="P95" s="13">
        <v>0</v>
      </c>
      <c r="Q95" s="58"/>
      <c r="R95" s="59"/>
      <c r="S95" s="7"/>
    </row>
    <row r="96" spans="1:19" ht="18" customHeight="1">
      <c r="A96" s="33"/>
      <c r="B96" s="44"/>
      <c r="C96" s="44"/>
      <c r="D96" s="36"/>
      <c r="E96" s="9"/>
      <c r="F96" s="11" t="s">
        <v>12</v>
      </c>
      <c r="G96" s="13">
        <f t="shared" si="29"/>
        <v>2106</v>
      </c>
      <c r="H96" s="13">
        <f t="shared" si="29"/>
        <v>0</v>
      </c>
      <c r="I96" s="13">
        <v>2106</v>
      </c>
      <c r="J96" s="13">
        <v>0</v>
      </c>
      <c r="K96" s="13">
        <v>0</v>
      </c>
      <c r="L96" s="13">
        <v>0</v>
      </c>
      <c r="M96" s="13">
        <v>0</v>
      </c>
      <c r="N96" s="13">
        <v>0</v>
      </c>
      <c r="O96" s="13">
        <v>0</v>
      </c>
      <c r="P96" s="13">
        <v>0</v>
      </c>
      <c r="Q96" s="58"/>
      <c r="R96" s="59"/>
      <c r="S96" s="7"/>
    </row>
    <row r="97" spans="1:19" ht="18" customHeight="1">
      <c r="A97" s="33"/>
      <c r="B97" s="44"/>
      <c r="C97" s="44"/>
      <c r="D97" s="36"/>
      <c r="E97" s="9"/>
      <c r="F97" s="11" t="s">
        <v>13</v>
      </c>
      <c r="G97" s="13">
        <f t="shared" si="29"/>
        <v>2217.6</v>
      </c>
      <c r="H97" s="13">
        <f t="shared" si="29"/>
        <v>0</v>
      </c>
      <c r="I97" s="13">
        <v>2217.6</v>
      </c>
      <c r="J97" s="13">
        <v>0</v>
      </c>
      <c r="K97" s="13">
        <v>0</v>
      </c>
      <c r="L97" s="13">
        <v>0</v>
      </c>
      <c r="M97" s="13">
        <v>0</v>
      </c>
      <c r="N97" s="13">
        <v>0</v>
      </c>
      <c r="O97" s="13">
        <v>0</v>
      </c>
      <c r="P97" s="13">
        <v>0</v>
      </c>
      <c r="Q97" s="58"/>
      <c r="R97" s="59"/>
      <c r="S97" s="7"/>
    </row>
    <row r="98" spans="1:19" ht="18" customHeight="1">
      <c r="A98" s="33"/>
      <c r="B98" s="44"/>
      <c r="C98" s="44"/>
      <c r="D98" s="36"/>
      <c r="E98" s="9"/>
      <c r="F98" s="11" t="s">
        <v>16</v>
      </c>
      <c r="G98" s="13">
        <f t="shared" si="29"/>
        <v>2330.7</v>
      </c>
      <c r="H98" s="13">
        <f t="shared" si="29"/>
        <v>0</v>
      </c>
      <c r="I98" s="13">
        <v>2330.7</v>
      </c>
      <c r="J98" s="13">
        <v>0</v>
      </c>
      <c r="K98" s="13">
        <v>0</v>
      </c>
      <c r="L98" s="13">
        <v>0</v>
      </c>
      <c r="M98" s="13">
        <v>0</v>
      </c>
      <c r="N98" s="13">
        <v>0</v>
      </c>
      <c r="O98" s="13">
        <v>0</v>
      </c>
      <c r="P98" s="13">
        <v>0</v>
      </c>
      <c r="Q98" s="58"/>
      <c r="R98" s="59"/>
      <c r="S98" s="7"/>
    </row>
    <row r="99" spans="1:19" ht="18" customHeight="1">
      <c r="A99" s="34"/>
      <c r="B99" s="44"/>
      <c r="C99" s="44"/>
      <c r="D99" s="37"/>
      <c r="E99" s="9"/>
      <c r="F99" s="11" t="s">
        <v>17</v>
      </c>
      <c r="G99" s="13">
        <f t="shared" si="29"/>
        <v>2444.9</v>
      </c>
      <c r="H99" s="13">
        <f t="shared" si="29"/>
        <v>0</v>
      </c>
      <c r="I99" s="13">
        <v>2444.9</v>
      </c>
      <c r="J99" s="13">
        <v>0</v>
      </c>
      <c r="K99" s="13">
        <v>0</v>
      </c>
      <c r="L99" s="13">
        <v>0</v>
      </c>
      <c r="M99" s="13">
        <v>0</v>
      </c>
      <c r="N99" s="13">
        <v>0</v>
      </c>
      <c r="O99" s="13">
        <v>0</v>
      </c>
      <c r="P99" s="13">
        <v>0</v>
      </c>
      <c r="Q99" s="60"/>
      <c r="R99" s="61"/>
      <c r="S99" s="7"/>
    </row>
    <row r="100" spans="1:19" ht="18" customHeight="1">
      <c r="A100" s="32">
        <f>A94+1</f>
        <v>15</v>
      </c>
      <c r="B100" s="44" t="s">
        <v>44</v>
      </c>
      <c r="C100" s="44" t="s">
        <v>46</v>
      </c>
      <c r="D100" s="35" t="s">
        <v>83</v>
      </c>
      <c r="E100" s="9"/>
      <c r="F100" s="10" t="s">
        <v>10</v>
      </c>
      <c r="G100" s="12">
        <f>SUM(G101:G105)</f>
        <v>17607.8</v>
      </c>
      <c r="H100" s="12">
        <f aca="true" t="shared" si="30" ref="H100:P100">SUM(H101:H105)</f>
        <v>17607.8</v>
      </c>
      <c r="I100" s="12">
        <f t="shared" si="30"/>
        <v>14607.8</v>
      </c>
      <c r="J100" s="12">
        <f t="shared" si="30"/>
        <v>14607.8</v>
      </c>
      <c r="K100" s="12">
        <f t="shared" si="30"/>
        <v>0</v>
      </c>
      <c r="L100" s="12">
        <f t="shared" si="30"/>
        <v>0</v>
      </c>
      <c r="M100" s="12">
        <f t="shared" si="30"/>
        <v>3000</v>
      </c>
      <c r="N100" s="12">
        <f t="shared" si="30"/>
        <v>3000</v>
      </c>
      <c r="O100" s="12">
        <f t="shared" si="30"/>
        <v>0</v>
      </c>
      <c r="P100" s="12">
        <f t="shared" si="30"/>
        <v>0</v>
      </c>
      <c r="Q100" s="56" t="s">
        <v>86</v>
      </c>
      <c r="R100" s="57"/>
      <c r="S100" s="7"/>
    </row>
    <row r="101" spans="1:19" ht="18" customHeight="1">
      <c r="A101" s="33"/>
      <c r="B101" s="44"/>
      <c r="C101" s="44"/>
      <c r="D101" s="36"/>
      <c r="E101" s="9" t="s">
        <v>22</v>
      </c>
      <c r="F101" s="11" t="s">
        <v>15</v>
      </c>
      <c r="G101" s="13">
        <f aca="true" t="shared" si="31" ref="G101:H105">I101+K101+M101+O101</f>
        <v>3000</v>
      </c>
      <c r="H101" s="13">
        <f t="shared" si="31"/>
        <v>3000</v>
      </c>
      <c r="I101" s="13">
        <v>0</v>
      </c>
      <c r="J101" s="13">
        <v>0</v>
      </c>
      <c r="K101" s="13">
        <v>0</v>
      </c>
      <c r="L101" s="13">
        <v>0</v>
      </c>
      <c r="M101" s="13">
        <v>3000</v>
      </c>
      <c r="N101" s="13">
        <v>3000</v>
      </c>
      <c r="O101" s="13">
        <v>0</v>
      </c>
      <c r="P101" s="13">
        <v>0</v>
      </c>
      <c r="Q101" s="58"/>
      <c r="R101" s="59"/>
      <c r="S101" s="7"/>
    </row>
    <row r="102" spans="1:19" ht="18" customHeight="1">
      <c r="A102" s="33"/>
      <c r="B102" s="44"/>
      <c r="C102" s="44"/>
      <c r="D102" s="36"/>
      <c r="E102" s="9"/>
      <c r="F102" s="11" t="s">
        <v>12</v>
      </c>
      <c r="G102" s="13">
        <f t="shared" si="31"/>
        <v>3344.6</v>
      </c>
      <c r="H102" s="13">
        <f t="shared" si="31"/>
        <v>3344.6</v>
      </c>
      <c r="I102" s="13">
        <v>3344.6</v>
      </c>
      <c r="J102" s="13">
        <v>3344.6</v>
      </c>
      <c r="K102" s="13">
        <v>0</v>
      </c>
      <c r="L102" s="13">
        <v>0</v>
      </c>
      <c r="M102" s="13">
        <v>0</v>
      </c>
      <c r="N102" s="13">
        <v>0</v>
      </c>
      <c r="O102" s="13">
        <v>0</v>
      </c>
      <c r="P102" s="13">
        <v>0</v>
      </c>
      <c r="Q102" s="58"/>
      <c r="R102" s="59"/>
      <c r="S102" s="7"/>
    </row>
    <row r="103" spans="1:19" ht="18" customHeight="1">
      <c r="A103" s="33"/>
      <c r="B103" s="44"/>
      <c r="C103" s="44"/>
      <c r="D103" s="36"/>
      <c r="E103" s="9"/>
      <c r="F103" s="11" t="s">
        <v>13</v>
      </c>
      <c r="G103" s="13">
        <f t="shared" si="31"/>
        <v>3754.4</v>
      </c>
      <c r="H103" s="13">
        <f t="shared" si="31"/>
        <v>3754.4</v>
      </c>
      <c r="I103" s="13">
        <v>3754.4</v>
      </c>
      <c r="J103" s="13">
        <v>3754.4</v>
      </c>
      <c r="K103" s="13">
        <v>0</v>
      </c>
      <c r="L103" s="13">
        <v>0</v>
      </c>
      <c r="M103" s="13">
        <f>M102*1.053</f>
        <v>0</v>
      </c>
      <c r="N103" s="13">
        <v>0</v>
      </c>
      <c r="O103" s="13">
        <v>0</v>
      </c>
      <c r="P103" s="13">
        <v>0</v>
      </c>
      <c r="Q103" s="58"/>
      <c r="R103" s="59"/>
      <c r="S103" s="7"/>
    </row>
    <row r="104" spans="1:19" ht="18" customHeight="1">
      <c r="A104" s="33"/>
      <c r="B104" s="44"/>
      <c r="C104" s="44"/>
      <c r="D104" s="36"/>
      <c r="E104" s="9"/>
      <c r="F104" s="11" t="s">
        <v>16</v>
      </c>
      <c r="G104" s="13">
        <f t="shared" si="31"/>
        <v>3754.4</v>
      </c>
      <c r="H104" s="13">
        <f t="shared" si="31"/>
        <v>3754.4</v>
      </c>
      <c r="I104" s="13">
        <v>3754.4</v>
      </c>
      <c r="J104" s="13">
        <v>3754.4</v>
      </c>
      <c r="K104" s="13">
        <v>0</v>
      </c>
      <c r="L104" s="13">
        <v>0</v>
      </c>
      <c r="M104" s="13">
        <f>M103*1.051</f>
        <v>0</v>
      </c>
      <c r="N104" s="13">
        <v>0</v>
      </c>
      <c r="O104" s="13">
        <v>0</v>
      </c>
      <c r="P104" s="13">
        <v>0</v>
      </c>
      <c r="Q104" s="58"/>
      <c r="R104" s="59"/>
      <c r="S104" s="7"/>
    </row>
    <row r="105" spans="1:19" ht="18" customHeight="1">
      <c r="A105" s="34"/>
      <c r="B105" s="44"/>
      <c r="C105" s="44"/>
      <c r="D105" s="37"/>
      <c r="E105" s="9"/>
      <c r="F105" s="11" t="s">
        <v>17</v>
      </c>
      <c r="G105" s="13">
        <f t="shared" si="31"/>
        <v>3754.4</v>
      </c>
      <c r="H105" s="13">
        <f t="shared" si="31"/>
        <v>3754.4</v>
      </c>
      <c r="I105" s="13">
        <v>3754.4</v>
      </c>
      <c r="J105" s="13">
        <v>3754.4</v>
      </c>
      <c r="K105" s="13">
        <v>0</v>
      </c>
      <c r="L105" s="13">
        <v>0</v>
      </c>
      <c r="M105" s="13">
        <f>M104*1.049</f>
        <v>0</v>
      </c>
      <c r="N105" s="13">
        <v>0</v>
      </c>
      <c r="O105" s="13">
        <v>0</v>
      </c>
      <c r="P105" s="13">
        <v>0</v>
      </c>
      <c r="Q105" s="60"/>
      <c r="R105" s="61"/>
      <c r="S105" s="7"/>
    </row>
    <row r="106" spans="1:19" s="24" customFormat="1" ht="18" customHeight="1">
      <c r="A106" s="32">
        <f>A100+1</f>
        <v>16</v>
      </c>
      <c r="B106" s="44" t="s">
        <v>47</v>
      </c>
      <c r="C106" s="44" t="s">
        <v>46</v>
      </c>
      <c r="D106" s="35" t="s">
        <v>83</v>
      </c>
      <c r="E106" s="9"/>
      <c r="F106" s="10" t="s">
        <v>10</v>
      </c>
      <c r="G106" s="12">
        <f>SUM(G107:G111)</f>
        <v>11099.199999999999</v>
      </c>
      <c r="H106" s="12">
        <f aca="true" t="shared" si="32" ref="H106:P106">SUM(H107:H111)</f>
        <v>9458.2</v>
      </c>
      <c r="I106" s="12">
        <f t="shared" si="32"/>
        <v>11099.199999999999</v>
      </c>
      <c r="J106" s="12">
        <f t="shared" si="32"/>
        <v>9458.2</v>
      </c>
      <c r="K106" s="12">
        <f t="shared" si="32"/>
        <v>0</v>
      </c>
      <c r="L106" s="12">
        <f t="shared" si="32"/>
        <v>0</v>
      </c>
      <c r="M106" s="12">
        <f t="shared" si="32"/>
        <v>0</v>
      </c>
      <c r="N106" s="12">
        <f t="shared" si="32"/>
        <v>0</v>
      </c>
      <c r="O106" s="12">
        <f t="shared" si="32"/>
        <v>0</v>
      </c>
      <c r="P106" s="12">
        <f t="shared" si="32"/>
        <v>0</v>
      </c>
      <c r="Q106" s="56" t="s">
        <v>86</v>
      </c>
      <c r="R106" s="57"/>
      <c r="S106" s="7"/>
    </row>
    <row r="107" spans="1:19" ht="18" customHeight="1">
      <c r="A107" s="33"/>
      <c r="B107" s="44"/>
      <c r="C107" s="44"/>
      <c r="D107" s="36"/>
      <c r="E107" s="9" t="s">
        <v>33</v>
      </c>
      <c r="F107" s="11" t="s">
        <v>15</v>
      </c>
      <c r="G107" s="13">
        <f aca="true" t="shared" si="33" ref="G107:H111">I107+K107+M107+O107</f>
        <v>2000</v>
      </c>
      <c r="H107" s="13">
        <f t="shared" si="33"/>
        <v>1968.7</v>
      </c>
      <c r="I107" s="13">
        <v>2000</v>
      </c>
      <c r="J107" s="13">
        <v>1968.7</v>
      </c>
      <c r="K107" s="13">
        <v>0</v>
      </c>
      <c r="L107" s="13">
        <v>0</v>
      </c>
      <c r="M107" s="13">
        <v>0</v>
      </c>
      <c r="N107" s="13">
        <v>0</v>
      </c>
      <c r="O107" s="13">
        <v>0</v>
      </c>
      <c r="P107" s="13">
        <v>0</v>
      </c>
      <c r="Q107" s="58"/>
      <c r="R107" s="59"/>
      <c r="S107" s="7"/>
    </row>
    <row r="108" spans="1:19" ht="18" customHeight="1">
      <c r="A108" s="33"/>
      <c r="B108" s="44"/>
      <c r="C108" s="44"/>
      <c r="D108" s="36"/>
      <c r="E108" s="9"/>
      <c r="F108" s="11" t="s">
        <v>12</v>
      </c>
      <c r="G108" s="13">
        <f t="shared" si="33"/>
        <v>2106</v>
      </c>
      <c r="H108" s="13">
        <f t="shared" si="33"/>
        <v>1989.5</v>
      </c>
      <c r="I108" s="13">
        <v>2106</v>
      </c>
      <c r="J108" s="13">
        <v>1989.5</v>
      </c>
      <c r="K108" s="13">
        <v>0</v>
      </c>
      <c r="L108" s="13">
        <v>0</v>
      </c>
      <c r="M108" s="13">
        <v>0</v>
      </c>
      <c r="N108" s="13">
        <v>0</v>
      </c>
      <c r="O108" s="13">
        <v>0</v>
      </c>
      <c r="P108" s="13">
        <v>0</v>
      </c>
      <c r="Q108" s="58"/>
      <c r="R108" s="59"/>
      <c r="S108" s="7"/>
    </row>
    <row r="109" spans="1:19" ht="18" customHeight="1">
      <c r="A109" s="33"/>
      <c r="B109" s="44"/>
      <c r="C109" s="44"/>
      <c r="D109" s="36"/>
      <c r="E109" s="9"/>
      <c r="F109" s="11" t="s">
        <v>13</v>
      </c>
      <c r="G109" s="13">
        <f t="shared" si="33"/>
        <v>2217.6</v>
      </c>
      <c r="H109" s="13">
        <f t="shared" si="33"/>
        <v>2500</v>
      </c>
      <c r="I109" s="13">
        <v>2217.6</v>
      </c>
      <c r="J109" s="109">
        <v>2500</v>
      </c>
      <c r="K109" s="13">
        <v>0</v>
      </c>
      <c r="L109" s="13">
        <v>0</v>
      </c>
      <c r="M109" s="13">
        <v>0</v>
      </c>
      <c r="N109" s="13">
        <v>0</v>
      </c>
      <c r="O109" s="13">
        <v>0</v>
      </c>
      <c r="P109" s="13">
        <v>0</v>
      </c>
      <c r="Q109" s="58"/>
      <c r="R109" s="59"/>
      <c r="S109" s="7"/>
    </row>
    <row r="110" spans="1:19" ht="18" customHeight="1">
      <c r="A110" s="33"/>
      <c r="B110" s="44"/>
      <c r="C110" s="44"/>
      <c r="D110" s="36"/>
      <c r="E110" s="9"/>
      <c r="F110" s="11" t="s">
        <v>16</v>
      </c>
      <c r="G110" s="13">
        <f t="shared" si="33"/>
        <v>2330.7</v>
      </c>
      <c r="H110" s="13">
        <f t="shared" si="33"/>
        <v>1500</v>
      </c>
      <c r="I110" s="13">
        <v>2330.7</v>
      </c>
      <c r="J110" s="13">
        <v>1500</v>
      </c>
      <c r="K110" s="13">
        <v>0</v>
      </c>
      <c r="L110" s="13">
        <v>0</v>
      </c>
      <c r="M110" s="13">
        <v>0</v>
      </c>
      <c r="N110" s="13">
        <v>0</v>
      </c>
      <c r="O110" s="13">
        <v>0</v>
      </c>
      <c r="P110" s="13">
        <v>0</v>
      </c>
      <c r="Q110" s="58"/>
      <c r="R110" s="59"/>
      <c r="S110" s="7"/>
    </row>
    <row r="111" spans="1:19" ht="18" customHeight="1">
      <c r="A111" s="34"/>
      <c r="B111" s="44"/>
      <c r="C111" s="44"/>
      <c r="D111" s="37"/>
      <c r="E111" s="9"/>
      <c r="F111" s="11" t="s">
        <v>17</v>
      </c>
      <c r="G111" s="13">
        <f t="shared" si="33"/>
        <v>2444.9</v>
      </c>
      <c r="H111" s="13">
        <f t="shared" si="33"/>
        <v>1500</v>
      </c>
      <c r="I111" s="13">
        <v>2444.9</v>
      </c>
      <c r="J111" s="13">
        <v>1500</v>
      </c>
      <c r="K111" s="13">
        <v>0</v>
      </c>
      <c r="L111" s="13">
        <v>0</v>
      </c>
      <c r="M111" s="13">
        <v>0</v>
      </c>
      <c r="N111" s="13">
        <v>0</v>
      </c>
      <c r="O111" s="13">
        <v>0</v>
      </c>
      <c r="P111" s="13">
        <v>0</v>
      </c>
      <c r="Q111" s="60"/>
      <c r="R111" s="61"/>
      <c r="S111" s="7"/>
    </row>
    <row r="112" spans="1:19" s="26" customFormat="1" ht="18" customHeight="1">
      <c r="A112" s="110"/>
      <c r="B112" s="111" t="s">
        <v>60</v>
      </c>
      <c r="C112" s="111"/>
      <c r="D112" s="112"/>
      <c r="E112" s="113"/>
      <c r="F112" s="114" t="s">
        <v>10</v>
      </c>
      <c r="G112" s="115">
        <f>SUM(G113:G117)</f>
        <v>371778.5</v>
      </c>
      <c r="H112" s="115">
        <f aca="true" t="shared" si="34" ref="H112:P112">SUM(H113:H117)</f>
        <v>115256.9</v>
      </c>
      <c r="I112" s="115">
        <f t="shared" si="34"/>
        <v>368778.5</v>
      </c>
      <c r="J112" s="115">
        <f t="shared" si="34"/>
        <v>112256.9</v>
      </c>
      <c r="K112" s="115">
        <f t="shared" si="34"/>
        <v>0</v>
      </c>
      <c r="L112" s="115">
        <f t="shared" si="34"/>
        <v>0</v>
      </c>
      <c r="M112" s="115">
        <f t="shared" si="34"/>
        <v>3000</v>
      </c>
      <c r="N112" s="115">
        <f t="shared" si="34"/>
        <v>3000</v>
      </c>
      <c r="O112" s="115">
        <f t="shared" si="34"/>
        <v>0</v>
      </c>
      <c r="P112" s="115">
        <f t="shared" si="34"/>
        <v>0</v>
      </c>
      <c r="Q112" s="116"/>
      <c r="R112" s="117"/>
      <c r="S112" s="25"/>
    </row>
    <row r="113" spans="1:19" s="26" customFormat="1" ht="18" customHeight="1">
      <c r="A113" s="118"/>
      <c r="B113" s="111"/>
      <c r="C113" s="111"/>
      <c r="D113" s="119"/>
      <c r="E113" s="113"/>
      <c r="F113" s="120" t="s">
        <v>15</v>
      </c>
      <c r="G113" s="109">
        <f>G17+G23+G29+G35+G41+G47+G53+G59+G65+G71+G77+G83+G89+G95+G101+G107</f>
        <v>65034.9</v>
      </c>
      <c r="H113" s="109">
        <f aca="true" t="shared" si="35" ref="H113:P113">H17+H23+H29+H35+H41+H47+H53+H59+H65+H71+H77+H83+H89+H95+H101+H107</f>
        <v>12276.3</v>
      </c>
      <c r="I113" s="109">
        <f t="shared" si="35"/>
        <v>62034.9</v>
      </c>
      <c r="J113" s="109">
        <f t="shared" si="35"/>
        <v>9276.3</v>
      </c>
      <c r="K113" s="109">
        <f t="shared" si="35"/>
        <v>0</v>
      </c>
      <c r="L113" s="109">
        <f t="shared" si="35"/>
        <v>0</v>
      </c>
      <c r="M113" s="109">
        <f t="shared" si="35"/>
        <v>3000</v>
      </c>
      <c r="N113" s="109">
        <f t="shared" si="35"/>
        <v>3000</v>
      </c>
      <c r="O113" s="109">
        <f t="shared" si="35"/>
        <v>0</v>
      </c>
      <c r="P113" s="109">
        <f t="shared" si="35"/>
        <v>0</v>
      </c>
      <c r="Q113" s="121"/>
      <c r="R113" s="122"/>
      <c r="S113" s="25"/>
    </row>
    <row r="114" spans="1:19" s="26" customFormat="1" ht="18" customHeight="1">
      <c r="A114" s="118"/>
      <c r="B114" s="111"/>
      <c r="C114" s="111"/>
      <c r="D114" s="119"/>
      <c r="E114" s="113"/>
      <c r="F114" s="120" t="s">
        <v>12</v>
      </c>
      <c r="G114" s="109">
        <f aca="true" t="shared" si="36" ref="G114:P117">G18+G24+G30+G36+G42+G48+G54+G60+G66+G72+G78+G84+G90+G96+G102+G108</f>
        <v>72071.1</v>
      </c>
      <c r="H114" s="109">
        <f t="shared" si="36"/>
        <v>26383.899999999994</v>
      </c>
      <c r="I114" s="109">
        <f t="shared" si="36"/>
        <v>72071.1</v>
      </c>
      <c r="J114" s="109">
        <f t="shared" si="36"/>
        <v>26383.899999999994</v>
      </c>
      <c r="K114" s="109">
        <f t="shared" si="36"/>
        <v>0</v>
      </c>
      <c r="L114" s="109">
        <f t="shared" si="36"/>
        <v>0</v>
      </c>
      <c r="M114" s="109">
        <f t="shared" si="36"/>
        <v>0</v>
      </c>
      <c r="N114" s="109">
        <f t="shared" si="36"/>
        <v>0</v>
      </c>
      <c r="O114" s="109">
        <f t="shared" si="36"/>
        <v>0</v>
      </c>
      <c r="P114" s="109">
        <f t="shared" si="36"/>
        <v>0</v>
      </c>
      <c r="Q114" s="121"/>
      <c r="R114" s="122"/>
      <c r="S114" s="25"/>
    </row>
    <row r="115" spans="1:19" s="26" customFormat="1" ht="18" customHeight="1">
      <c r="A115" s="118"/>
      <c r="B115" s="111"/>
      <c r="C115" s="111"/>
      <c r="D115" s="119"/>
      <c r="E115" s="113"/>
      <c r="F115" s="120" t="s">
        <v>13</v>
      </c>
      <c r="G115" s="109">
        <f t="shared" si="36"/>
        <v>75725.80000000002</v>
      </c>
      <c r="H115" s="109">
        <f t="shared" si="36"/>
        <v>23711.7</v>
      </c>
      <c r="I115" s="109">
        <f t="shared" si="36"/>
        <v>75725.80000000002</v>
      </c>
      <c r="J115" s="109">
        <f t="shared" si="36"/>
        <v>23711.7</v>
      </c>
      <c r="K115" s="109">
        <f t="shared" si="36"/>
        <v>0</v>
      </c>
      <c r="L115" s="109">
        <f t="shared" si="36"/>
        <v>0</v>
      </c>
      <c r="M115" s="109">
        <f t="shared" si="36"/>
        <v>0</v>
      </c>
      <c r="N115" s="109">
        <f t="shared" si="36"/>
        <v>0</v>
      </c>
      <c r="O115" s="109">
        <f t="shared" si="36"/>
        <v>0</v>
      </c>
      <c r="P115" s="109">
        <f t="shared" si="36"/>
        <v>0</v>
      </c>
      <c r="Q115" s="121"/>
      <c r="R115" s="122"/>
      <c r="S115" s="25"/>
    </row>
    <row r="116" spans="1:19" s="26" customFormat="1" ht="18" customHeight="1">
      <c r="A116" s="118"/>
      <c r="B116" s="111"/>
      <c r="C116" s="111"/>
      <c r="D116" s="119"/>
      <c r="E116" s="113"/>
      <c r="F116" s="120" t="s">
        <v>16</v>
      </c>
      <c r="G116" s="109">
        <f t="shared" si="36"/>
        <v>77650.3</v>
      </c>
      <c r="H116" s="109">
        <f t="shared" si="36"/>
        <v>26442.5</v>
      </c>
      <c r="I116" s="109">
        <f t="shared" si="36"/>
        <v>77650.3</v>
      </c>
      <c r="J116" s="109">
        <f t="shared" si="36"/>
        <v>26442.5</v>
      </c>
      <c r="K116" s="109">
        <f t="shared" si="36"/>
        <v>0</v>
      </c>
      <c r="L116" s="109">
        <f t="shared" si="36"/>
        <v>0</v>
      </c>
      <c r="M116" s="109">
        <f t="shared" si="36"/>
        <v>0</v>
      </c>
      <c r="N116" s="109">
        <f t="shared" si="36"/>
        <v>0</v>
      </c>
      <c r="O116" s="109">
        <f t="shared" si="36"/>
        <v>0</v>
      </c>
      <c r="P116" s="109">
        <f t="shared" si="36"/>
        <v>0</v>
      </c>
      <c r="Q116" s="121"/>
      <c r="R116" s="122"/>
      <c r="S116" s="25"/>
    </row>
    <row r="117" spans="1:19" s="26" customFormat="1" ht="18" customHeight="1">
      <c r="A117" s="123"/>
      <c r="B117" s="111"/>
      <c r="C117" s="111"/>
      <c r="D117" s="124"/>
      <c r="E117" s="113"/>
      <c r="F117" s="120" t="s">
        <v>17</v>
      </c>
      <c r="G117" s="109">
        <f t="shared" si="36"/>
        <v>81296.39999999998</v>
      </c>
      <c r="H117" s="109">
        <f t="shared" si="36"/>
        <v>26442.5</v>
      </c>
      <c r="I117" s="109">
        <f t="shared" si="36"/>
        <v>81296.39999999998</v>
      </c>
      <c r="J117" s="109">
        <f t="shared" si="36"/>
        <v>26442.5</v>
      </c>
      <c r="K117" s="109">
        <f t="shared" si="36"/>
        <v>0</v>
      </c>
      <c r="L117" s="109">
        <f t="shared" si="36"/>
        <v>0</v>
      </c>
      <c r="M117" s="109">
        <f t="shared" si="36"/>
        <v>0</v>
      </c>
      <c r="N117" s="109">
        <f t="shared" si="36"/>
        <v>0</v>
      </c>
      <c r="O117" s="109">
        <f t="shared" si="36"/>
        <v>0</v>
      </c>
      <c r="P117" s="109">
        <f t="shared" si="36"/>
        <v>0</v>
      </c>
      <c r="Q117" s="125"/>
      <c r="R117" s="126"/>
      <c r="S117" s="25"/>
    </row>
    <row r="118" spans="1:19" ht="28.5" customHeight="1">
      <c r="A118" s="3"/>
      <c r="B118" s="83" t="s">
        <v>61</v>
      </c>
      <c r="C118" s="84"/>
      <c r="D118" s="84"/>
      <c r="E118" s="84"/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5"/>
      <c r="S118" s="7"/>
    </row>
    <row r="119" spans="1:19" ht="18" customHeight="1">
      <c r="A119" s="32">
        <f>A106+1</f>
        <v>17</v>
      </c>
      <c r="B119" s="73" t="s">
        <v>26</v>
      </c>
      <c r="C119" s="44" t="s">
        <v>51</v>
      </c>
      <c r="D119" s="35" t="s">
        <v>83</v>
      </c>
      <c r="E119" s="9"/>
      <c r="F119" s="10" t="s">
        <v>10</v>
      </c>
      <c r="G119" s="12">
        <f>SUM(G120:G124)</f>
        <v>155949.8</v>
      </c>
      <c r="H119" s="12">
        <f>SUM(H120:H124)</f>
        <v>91581.69999999998</v>
      </c>
      <c r="I119" s="12">
        <f>SUM(I120:I124)</f>
        <v>155949.8</v>
      </c>
      <c r="J119" s="12">
        <f aca="true" t="shared" si="37" ref="J119:P119">SUM(J120:J124)</f>
        <v>91581.69999999998</v>
      </c>
      <c r="K119" s="12">
        <f t="shared" si="37"/>
        <v>0</v>
      </c>
      <c r="L119" s="12">
        <f t="shared" si="37"/>
        <v>0</v>
      </c>
      <c r="M119" s="12">
        <f t="shared" si="37"/>
        <v>0</v>
      </c>
      <c r="N119" s="12">
        <f t="shared" si="37"/>
        <v>0</v>
      </c>
      <c r="O119" s="12">
        <f t="shared" si="37"/>
        <v>0</v>
      </c>
      <c r="P119" s="12">
        <f t="shared" si="37"/>
        <v>0</v>
      </c>
      <c r="Q119" s="56" t="s">
        <v>76</v>
      </c>
      <c r="R119" s="57"/>
      <c r="S119" s="7"/>
    </row>
    <row r="120" spans="1:19" ht="18" customHeight="1">
      <c r="A120" s="33"/>
      <c r="B120" s="74"/>
      <c r="C120" s="44"/>
      <c r="D120" s="36"/>
      <c r="E120" s="9" t="s">
        <v>22</v>
      </c>
      <c r="F120" s="11" t="s">
        <v>15</v>
      </c>
      <c r="G120" s="13">
        <f aca="true" t="shared" si="38" ref="G120:H124">I120+K120+M120+O120</f>
        <v>25303.9</v>
      </c>
      <c r="H120" s="13">
        <f t="shared" si="38"/>
        <v>19340</v>
      </c>
      <c r="I120" s="13">
        <v>25303.9</v>
      </c>
      <c r="J120" s="13">
        <v>19340</v>
      </c>
      <c r="K120" s="13">
        <v>0</v>
      </c>
      <c r="L120" s="13">
        <v>0</v>
      </c>
      <c r="M120" s="13">
        <v>0</v>
      </c>
      <c r="N120" s="13">
        <v>0</v>
      </c>
      <c r="O120" s="13">
        <v>0</v>
      </c>
      <c r="P120" s="13">
        <v>0</v>
      </c>
      <c r="Q120" s="58"/>
      <c r="R120" s="59"/>
      <c r="S120" s="7"/>
    </row>
    <row r="121" spans="1:19" ht="18" customHeight="1">
      <c r="A121" s="33"/>
      <c r="B121" s="74"/>
      <c r="C121" s="44"/>
      <c r="D121" s="36"/>
      <c r="E121" s="9"/>
      <c r="F121" s="11" t="s">
        <v>12</v>
      </c>
      <c r="G121" s="13">
        <f t="shared" si="38"/>
        <v>27977.3</v>
      </c>
      <c r="H121" s="13">
        <f t="shared" si="38"/>
        <v>19168.1</v>
      </c>
      <c r="I121" s="13">
        <v>27977.3</v>
      </c>
      <c r="J121" s="13">
        <v>19168.1</v>
      </c>
      <c r="K121" s="13">
        <v>0</v>
      </c>
      <c r="L121" s="13">
        <v>0</v>
      </c>
      <c r="M121" s="13">
        <v>0</v>
      </c>
      <c r="N121" s="13">
        <v>0</v>
      </c>
      <c r="O121" s="13">
        <v>0</v>
      </c>
      <c r="P121" s="13">
        <v>0</v>
      </c>
      <c r="Q121" s="58"/>
      <c r="R121" s="59"/>
      <c r="S121" s="7"/>
    </row>
    <row r="122" spans="1:19" ht="18" customHeight="1">
      <c r="A122" s="33"/>
      <c r="B122" s="74"/>
      <c r="C122" s="44"/>
      <c r="D122" s="36"/>
      <c r="E122" s="9"/>
      <c r="F122" s="11" t="s">
        <v>13</v>
      </c>
      <c r="G122" s="13">
        <f t="shared" si="38"/>
        <v>30933.1</v>
      </c>
      <c r="H122" s="13">
        <f t="shared" si="38"/>
        <v>17478.8</v>
      </c>
      <c r="I122" s="13">
        <v>30933.1</v>
      </c>
      <c r="J122" s="13">
        <v>17478.8</v>
      </c>
      <c r="K122" s="13">
        <v>0</v>
      </c>
      <c r="L122" s="13">
        <v>0</v>
      </c>
      <c r="M122" s="13">
        <v>0</v>
      </c>
      <c r="N122" s="13">
        <v>0</v>
      </c>
      <c r="O122" s="13">
        <v>0</v>
      </c>
      <c r="P122" s="13">
        <v>0</v>
      </c>
      <c r="Q122" s="58"/>
      <c r="R122" s="59"/>
      <c r="S122" s="7"/>
    </row>
    <row r="123" spans="1:19" ht="18" customHeight="1">
      <c r="A123" s="33"/>
      <c r="B123" s="74"/>
      <c r="C123" s="44"/>
      <c r="D123" s="36"/>
      <c r="E123" s="9"/>
      <c r="F123" s="11" t="s">
        <v>16</v>
      </c>
      <c r="G123" s="13">
        <f t="shared" si="38"/>
        <v>34136.2</v>
      </c>
      <c r="H123" s="13">
        <f t="shared" si="38"/>
        <v>17797.4</v>
      </c>
      <c r="I123" s="13">
        <v>34136.2</v>
      </c>
      <c r="J123" s="13">
        <v>17797.4</v>
      </c>
      <c r="K123" s="13">
        <v>0</v>
      </c>
      <c r="L123" s="13">
        <v>0</v>
      </c>
      <c r="M123" s="13">
        <v>0</v>
      </c>
      <c r="N123" s="13">
        <v>0</v>
      </c>
      <c r="O123" s="13">
        <v>0</v>
      </c>
      <c r="P123" s="13">
        <v>0</v>
      </c>
      <c r="Q123" s="58"/>
      <c r="R123" s="59"/>
      <c r="S123" s="7"/>
    </row>
    <row r="124" spans="1:19" ht="18" customHeight="1">
      <c r="A124" s="34"/>
      <c r="B124" s="75"/>
      <c r="C124" s="44"/>
      <c r="D124" s="37"/>
      <c r="E124" s="9"/>
      <c r="F124" s="11" t="s">
        <v>17</v>
      </c>
      <c r="G124" s="13">
        <f t="shared" si="38"/>
        <v>37599.3</v>
      </c>
      <c r="H124" s="13">
        <f t="shared" si="38"/>
        <v>17797.4</v>
      </c>
      <c r="I124" s="13">
        <v>37599.3</v>
      </c>
      <c r="J124" s="13">
        <v>17797.4</v>
      </c>
      <c r="K124" s="13">
        <v>0</v>
      </c>
      <c r="L124" s="13">
        <v>0</v>
      </c>
      <c r="M124" s="13">
        <v>0</v>
      </c>
      <c r="N124" s="13">
        <v>0</v>
      </c>
      <c r="O124" s="13">
        <v>0</v>
      </c>
      <c r="P124" s="13">
        <v>0</v>
      </c>
      <c r="Q124" s="60"/>
      <c r="R124" s="61"/>
      <c r="S124" s="7"/>
    </row>
    <row r="125" spans="1:19" ht="18" customHeight="1">
      <c r="A125" s="32">
        <f>A119+1</f>
        <v>18</v>
      </c>
      <c r="B125" s="73" t="s">
        <v>27</v>
      </c>
      <c r="C125" s="44" t="s">
        <v>51</v>
      </c>
      <c r="D125" s="35"/>
      <c r="E125" s="9"/>
      <c r="F125" s="10" t="s">
        <v>10</v>
      </c>
      <c r="G125" s="12">
        <f>SUM(G126:G130)</f>
        <v>1232.6000000000001</v>
      </c>
      <c r="H125" s="12">
        <f>SUM(H126:H130)</f>
        <v>0</v>
      </c>
      <c r="I125" s="12">
        <f>SUM(I126:I130)</f>
        <v>1232.6000000000001</v>
      </c>
      <c r="J125" s="12">
        <f aca="true" t="shared" si="39" ref="J125:P125">SUM(J126:J130)</f>
        <v>0</v>
      </c>
      <c r="K125" s="12">
        <f t="shared" si="39"/>
        <v>0</v>
      </c>
      <c r="L125" s="12">
        <f t="shared" si="39"/>
        <v>0</v>
      </c>
      <c r="M125" s="12">
        <f t="shared" si="39"/>
        <v>0</v>
      </c>
      <c r="N125" s="12">
        <f t="shared" si="39"/>
        <v>0</v>
      </c>
      <c r="O125" s="12">
        <f t="shared" si="39"/>
        <v>0</v>
      </c>
      <c r="P125" s="12">
        <f t="shared" si="39"/>
        <v>0</v>
      </c>
      <c r="Q125" s="56" t="s">
        <v>76</v>
      </c>
      <c r="R125" s="57"/>
      <c r="S125" s="7"/>
    </row>
    <row r="126" spans="1:19" ht="18" customHeight="1">
      <c r="A126" s="33"/>
      <c r="B126" s="74"/>
      <c r="C126" s="44"/>
      <c r="D126" s="36"/>
      <c r="E126" s="9" t="s">
        <v>22</v>
      </c>
      <c r="F126" s="11" t="s">
        <v>15</v>
      </c>
      <c r="G126" s="13">
        <f aca="true" t="shared" si="40" ref="G126:H130">I126+K126+M126+O126</f>
        <v>200</v>
      </c>
      <c r="H126" s="13">
        <f t="shared" si="40"/>
        <v>0</v>
      </c>
      <c r="I126" s="13">
        <v>200</v>
      </c>
      <c r="J126" s="13">
        <v>0</v>
      </c>
      <c r="K126" s="13">
        <v>0</v>
      </c>
      <c r="L126" s="13">
        <v>0</v>
      </c>
      <c r="M126" s="13">
        <v>0</v>
      </c>
      <c r="N126" s="13">
        <v>0</v>
      </c>
      <c r="O126" s="13">
        <v>0</v>
      </c>
      <c r="P126" s="13">
        <v>0</v>
      </c>
      <c r="Q126" s="58"/>
      <c r="R126" s="59"/>
      <c r="S126" s="7"/>
    </row>
    <row r="127" spans="1:19" ht="18" customHeight="1">
      <c r="A127" s="33"/>
      <c r="B127" s="74"/>
      <c r="C127" s="44"/>
      <c r="D127" s="36"/>
      <c r="E127" s="9"/>
      <c r="F127" s="11" t="s">
        <v>12</v>
      </c>
      <c r="G127" s="13">
        <f t="shared" si="40"/>
        <v>221.1</v>
      </c>
      <c r="H127" s="13">
        <f t="shared" si="40"/>
        <v>0</v>
      </c>
      <c r="I127" s="13">
        <v>221.1</v>
      </c>
      <c r="J127" s="13">
        <v>0</v>
      </c>
      <c r="K127" s="13">
        <v>0</v>
      </c>
      <c r="L127" s="13">
        <v>0</v>
      </c>
      <c r="M127" s="13">
        <v>0</v>
      </c>
      <c r="N127" s="13">
        <v>0</v>
      </c>
      <c r="O127" s="13">
        <v>0</v>
      </c>
      <c r="P127" s="13">
        <v>0</v>
      </c>
      <c r="Q127" s="58"/>
      <c r="R127" s="59"/>
      <c r="S127" s="7"/>
    </row>
    <row r="128" spans="1:19" ht="18" customHeight="1">
      <c r="A128" s="33"/>
      <c r="B128" s="74"/>
      <c r="C128" s="44"/>
      <c r="D128" s="36"/>
      <c r="E128" s="9"/>
      <c r="F128" s="11" t="s">
        <v>13</v>
      </c>
      <c r="G128" s="13">
        <f t="shared" si="40"/>
        <v>244.5</v>
      </c>
      <c r="H128" s="13">
        <f t="shared" si="40"/>
        <v>0</v>
      </c>
      <c r="I128" s="13">
        <v>244.5</v>
      </c>
      <c r="J128" s="13">
        <v>0</v>
      </c>
      <c r="K128" s="13">
        <v>0</v>
      </c>
      <c r="L128" s="13">
        <v>0</v>
      </c>
      <c r="M128" s="13">
        <v>0</v>
      </c>
      <c r="N128" s="13">
        <v>0</v>
      </c>
      <c r="O128" s="13">
        <v>0</v>
      </c>
      <c r="P128" s="13">
        <v>0</v>
      </c>
      <c r="Q128" s="58"/>
      <c r="R128" s="59"/>
      <c r="S128" s="7"/>
    </row>
    <row r="129" spans="1:19" ht="18" customHeight="1">
      <c r="A129" s="33"/>
      <c r="B129" s="74"/>
      <c r="C129" s="44"/>
      <c r="D129" s="36"/>
      <c r="E129" s="9"/>
      <c r="F129" s="11" t="s">
        <v>16</v>
      </c>
      <c r="G129" s="13">
        <f t="shared" si="40"/>
        <v>269.8</v>
      </c>
      <c r="H129" s="13">
        <f t="shared" si="40"/>
        <v>0</v>
      </c>
      <c r="I129" s="13">
        <v>269.8</v>
      </c>
      <c r="J129" s="13">
        <v>0</v>
      </c>
      <c r="K129" s="13">
        <v>0</v>
      </c>
      <c r="L129" s="13">
        <v>0</v>
      </c>
      <c r="M129" s="13">
        <v>0</v>
      </c>
      <c r="N129" s="13">
        <v>0</v>
      </c>
      <c r="O129" s="13">
        <v>0</v>
      </c>
      <c r="P129" s="13">
        <v>0</v>
      </c>
      <c r="Q129" s="58"/>
      <c r="R129" s="59"/>
      <c r="S129" s="7"/>
    </row>
    <row r="130" spans="1:19" ht="18" customHeight="1">
      <c r="A130" s="34"/>
      <c r="B130" s="75"/>
      <c r="C130" s="44"/>
      <c r="D130" s="37"/>
      <c r="E130" s="9"/>
      <c r="F130" s="11" t="s">
        <v>17</v>
      </c>
      <c r="G130" s="13">
        <f t="shared" si="40"/>
        <v>297.2</v>
      </c>
      <c r="H130" s="13">
        <f t="shared" si="40"/>
        <v>0</v>
      </c>
      <c r="I130" s="13">
        <v>297.2</v>
      </c>
      <c r="J130" s="13">
        <v>0</v>
      </c>
      <c r="K130" s="13">
        <v>0</v>
      </c>
      <c r="L130" s="13">
        <v>0</v>
      </c>
      <c r="M130" s="13">
        <v>0</v>
      </c>
      <c r="N130" s="13">
        <v>0</v>
      </c>
      <c r="O130" s="13">
        <v>0</v>
      </c>
      <c r="P130" s="13">
        <v>0</v>
      </c>
      <c r="Q130" s="60"/>
      <c r="R130" s="61"/>
      <c r="S130" s="7"/>
    </row>
    <row r="131" spans="1:19" ht="18" customHeight="1">
      <c r="A131" s="32">
        <f>A125+1</f>
        <v>19</v>
      </c>
      <c r="B131" s="73" t="s">
        <v>31</v>
      </c>
      <c r="C131" s="44" t="s">
        <v>71</v>
      </c>
      <c r="D131" s="35" t="s">
        <v>83</v>
      </c>
      <c r="E131" s="9"/>
      <c r="F131" s="10" t="s">
        <v>10</v>
      </c>
      <c r="G131" s="12">
        <f>SUM(G132:G136)</f>
        <v>8786.1</v>
      </c>
      <c r="H131" s="12">
        <f>SUM(H132:H136)</f>
        <v>6997.700000000001</v>
      </c>
      <c r="I131" s="12">
        <f>SUM(I132:I136)</f>
        <v>8786.1</v>
      </c>
      <c r="J131" s="12">
        <f aca="true" t="shared" si="41" ref="J131:P131">SUM(J132:J136)</f>
        <v>6997.700000000001</v>
      </c>
      <c r="K131" s="12">
        <f t="shared" si="41"/>
        <v>0</v>
      </c>
      <c r="L131" s="12">
        <f t="shared" si="41"/>
        <v>0</v>
      </c>
      <c r="M131" s="12">
        <f t="shared" si="41"/>
        <v>0</v>
      </c>
      <c r="N131" s="12">
        <f t="shared" si="41"/>
        <v>0</v>
      </c>
      <c r="O131" s="12">
        <f t="shared" si="41"/>
        <v>0</v>
      </c>
      <c r="P131" s="12">
        <f t="shared" si="41"/>
        <v>0</v>
      </c>
      <c r="Q131" s="56" t="s">
        <v>76</v>
      </c>
      <c r="R131" s="57"/>
      <c r="S131" s="7"/>
    </row>
    <row r="132" spans="1:19" ht="18" customHeight="1">
      <c r="A132" s="33"/>
      <c r="B132" s="74"/>
      <c r="C132" s="44"/>
      <c r="D132" s="36"/>
      <c r="E132" s="9" t="s">
        <v>22</v>
      </c>
      <c r="F132" s="11" t="s">
        <v>15</v>
      </c>
      <c r="G132" s="13">
        <f aca="true" t="shared" si="42" ref="G132:H136">I132+K132+M132+O132</f>
        <v>1583.2</v>
      </c>
      <c r="H132" s="13">
        <f t="shared" si="42"/>
        <v>1583.2</v>
      </c>
      <c r="I132" s="13">
        <v>1583.2</v>
      </c>
      <c r="J132" s="13">
        <v>1583.2</v>
      </c>
      <c r="K132" s="13">
        <v>0</v>
      </c>
      <c r="L132" s="13">
        <v>0</v>
      </c>
      <c r="M132" s="13">
        <v>0</v>
      </c>
      <c r="N132" s="13">
        <v>0</v>
      </c>
      <c r="O132" s="13">
        <v>0</v>
      </c>
      <c r="P132" s="13">
        <v>0</v>
      </c>
      <c r="Q132" s="58"/>
      <c r="R132" s="59"/>
      <c r="S132" s="7"/>
    </row>
    <row r="133" spans="1:19" ht="18" customHeight="1">
      <c r="A133" s="33"/>
      <c r="B133" s="74"/>
      <c r="C133" s="44"/>
      <c r="D133" s="36"/>
      <c r="E133" s="9"/>
      <c r="F133" s="11" t="s">
        <v>12</v>
      </c>
      <c r="G133" s="13">
        <f t="shared" si="42"/>
        <v>1667.1</v>
      </c>
      <c r="H133" s="13">
        <f t="shared" si="42"/>
        <v>1583.2</v>
      </c>
      <c r="I133" s="13">
        <v>1667.1</v>
      </c>
      <c r="J133" s="13">
        <v>1583.2</v>
      </c>
      <c r="K133" s="13">
        <v>0</v>
      </c>
      <c r="L133" s="13">
        <v>0</v>
      </c>
      <c r="M133" s="13">
        <v>0</v>
      </c>
      <c r="N133" s="13">
        <v>0</v>
      </c>
      <c r="O133" s="13">
        <v>0</v>
      </c>
      <c r="P133" s="13">
        <v>0</v>
      </c>
      <c r="Q133" s="58"/>
      <c r="R133" s="59"/>
      <c r="S133" s="7"/>
    </row>
    <row r="134" spans="1:19" ht="18" customHeight="1">
      <c r="A134" s="33"/>
      <c r="B134" s="74"/>
      <c r="C134" s="44"/>
      <c r="D134" s="36"/>
      <c r="E134" s="9"/>
      <c r="F134" s="11" t="s">
        <v>13</v>
      </c>
      <c r="G134" s="13">
        <f t="shared" si="42"/>
        <v>1755.4</v>
      </c>
      <c r="H134" s="13">
        <f t="shared" si="42"/>
        <v>1277.1</v>
      </c>
      <c r="I134" s="13">
        <v>1755.4</v>
      </c>
      <c r="J134" s="13">
        <v>1277.1</v>
      </c>
      <c r="K134" s="13">
        <v>0</v>
      </c>
      <c r="L134" s="13">
        <v>0</v>
      </c>
      <c r="M134" s="13">
        <v>0</v>
      </c>
      <c r="N134" s="13">
        <v>0</v>
      </c>
      <c r="O134" s="13">
        <v>0</v>
      </c>
      <c r="P134" s="13">
        <v>0</v>
      </c>
      <c r="Q134" s="58"/>
      <c r="R134" s="59"/>
      <c r="S134" s="7"/>
    </row>
    <row r="135" spans="1:19" ht="18" customHeight="1">
      <c r="A135" s="33"/>
      <c r="B135" s="74"/>
      <c r="C135" s="44"/>
      <c r="D135" s="36"/>
      <c r="E135" s="9"/>
      <c r="F135" s="11" t="s">
        <v>16</v>
      </c>
      <c r="G135" s="13">
        <f t="shared" si="42"/>
        <v>1845</v>
      </c>
      <c r="H135" s="13">
        <f t="shared" si="42"/>
        <v>1277.1</v>
      </c>
      <c r="I135" s="13">
        <v>1845</v>
      </c>
      <c r="J135" s="13">
        <v>1277.1</v>
      </c>
      <c r="K135" s="13">
        <v>0</v>
      </c>
      <c r="L135" s="13">
        <v>0</v>
      </c>
      <c r="M135" s="13">
        <v>0</v>
      </c>
      <c r="N135" s="13">
        <v>0</v>
      </c>
      <c r="O135" s="13">
        <v>0</v>
      </c>
      <c r="P135" s="13">
        <v>0</v>
      </c>
      <c r="Q135" s="58"/>
      <c r="R135" s="59"/>
      <c r="S135" s="7"/>
    </row>
    <row r="136" spans="1:19" ht="18" customHeight="1">
      <c r="A136" s="34"/>
      <c r="B136" s="75"/>
      <c r="C136" s="44"/>
      <c r="D136" s="37"/>
      <c r="E136" s="9"/>
      <c r="F136" s="11" t="s">
        <v>17</v>
      </c>
      <c r="G136" s="13">
        <f t="shared" si="42"/>
        <v>1935.4</v>
      </c>
      <c r="H136" s="13">
        <f t="shared" si="42"/>
        <v>1277.1</v>
      </c>
      <c r="I136" s="13">
        <v>1935.4</v>
      </c>
      <c r="J136" s="13">
        <v>1277.1</v>
      </c>
      <c r="K136" s="13">
        <v>0</v>
      </c>
      <c r="L136" s="13">
        <v>0</v>
      </c>
      <c r="M136" s="13">
        <v>0</v>
      </c>
      <c r="N136" s="13">
        <v>0</v>
      </c>
      <c r="O136" s="13">
        <v>0</v>
      </c>
      <c r="P136" s="13">
        <v>0</v>
      </c>
      <c r="Q136" s="60"/>
      <c r="R136" s="61"/>
      <c r="S136" s="7"/>
    </row>
    <row r="137" spans="1:19" ht="18.75" customHeight="1">
      <c r="A137" s="32">
        <f>A131+1</f>
        <v>20</v>
      </c>
      <c r="B137" s="73" t="s">
        <v>32</v>
      </c>
      <c r="C137" s="44" t="s">
        <v>35</v>
      </c>
      <c r="D137" s="35" t="s">
        <v>83</v>
      </c>
      <c r="E137" s="9"/>
      <c r="F137" s="10" t="s">
        <v>10</v>
      </c>
      <c r="G137" s="12">
        <f>SUM(G138:G142)</f>
        <v>83244.4</v>
      </c>
      <c r="H137" s="12">
        <f>SUM(H138:H142)</f>
        <v>15206.900000000001</v>
      </c>
      <c r="I137" s="12">
        <f>SUM(I138:I142)</f>
        <v>83244.4</v>
      </c>
      <c r="J137" s="12">
        <f aca="true" t="shared" si="43" ref="J137:P137">SUM(J138:J142)</f>
        <v>15206.900000000001</v>
      </c>
      <c r="K137" s="12">
        <f t="shared" si="43"/>
        <v>0</v>
      </c>
      <c r="L137" s="12">
        <f t="shared" si="43"/>
        <v>0</v>
      </c>
      <c r="M137" s="12">
        <f t="shared" si="43"/>
        <v>0</v>
      </c>
      <c r="N137" s="12">
        <f t="shared" si="43"/>
        <v>0</v>
      </c>
      <c r="O137" s="12">
        <f t="shared" si="43"/>
        <v>0</v>
      </c>
      <c r="P137" s="12">
        <f t="shared" si="43"/>
        <v>0</v>
      </c>
      <c r="Q137" s="56" t="s">
        <v>76</v>
      </c>
      <c r="R137" s="57"/>
      <c r="S137" s="7"/>
    </row>
    <row r="138" spans="1:19" ht="18" customHeight="1">
      <c r="A138" s="33"/>
      <c r="B138" s="74"/>
      <c r="C138" s="44"/>
      <c r="D138" s="36"/>
      <c r="E138" s="9" t="s">
        <v>33</v>
      </c>
      <c r="F138" s="11" t="s">
        <v>15</v>
      </c>
      <c r="G138" s="13">
        <f aca="true" t="shared" si="44" ref="G138:H142">I138+K138+M138+O138</f>
        <v>15000</v>
      </c>
      <c r="H138" s="13">
        <f t="shared" si="44"/>
        <v>3718.1</v>
      </c>
      <c r="I138" s="13">
        <v>15000</v>
      </c>
      <c r="J138" s="13">
        <v>3718.1</v>
      </c>
      <c r="K138" s="13">
        <v>0</v>
      </c>
      <c r="L138" s="13">
        <v>0</v>
      </c>
      <c r="M138" s="13">
        <v>0</v>
      </c>
      <c r="N138" s="13">
        <v>0</v>
      </c>
      <c r="O138" s="13">
        <v>0</v>
      </c>
      <c r="P138" s="13">
        <v>0</v>
      </c>
      <c r="Q138" s="58"/>
      <c r="R138" s="59"/>
      <c r="S138" s="7"/>
    </row>
    <row r="139" spans="1:19" ht="18" customHeight="1">
      <c r="A139" s="33"/>
      <c r="B139" s="74"/>
      <c r="C139" s="44"/>
      <c r="D139" s="36"/>
      <c r="E139" s="9"/>
      <c r="F139" s="11" t="s">
        <v>12</v>
      </c>
      <c r="G139" s="13">
        <f t="shared" si="44"/>
        <v>15795</v>
      </c>
      <c r="H139" s="13">
        <f t="shared" si="44"/>
        <v>4003.5</v>
      </c>
      <c r="I139" s="13">
        <v>15795</v>
      </c>
      <c r="J139" s="13">
        <v>4003.5</v>
      </c>
      <c r="K139" s="13">
        <v>0</v>
      </c>
      <c r="L139" s="13">
        <v>0</v>
      </c>
      <c r="M139" s="13">
        <v>0</v>
      </c>
      <c r="N139" s="13">
        <v>0</v>
      </c>
      <c r="O139" s="13">
        <v>0</v>
      </c>
      <c r="P139" s="13">
        <v>0</v>
      </c>
      <c r="Q139" s="58"/>
      <c r="R139" s="59"/>
      <c r="S139" s="7"/>
    </row>
    <row r="140" spans="1:19" ht="18" customHeight="1">
      <c r="A140" s="33"/>
      <c r="B140" s="74"/>
      <c r="C140" s="44"/>
      <c r="D140" s="36"/>
      <c r="E140" s="9"/>
      <c r="F140" s="11" t="s">
        <v>13</v>
      </c>
      <c r="G140" s="13">
        <f t="shared" si="44"/>
        <v>16632.1</v>
      </c>
      <c r="H140" s="13">
        <f t="shared" si="44"/>
        <v>2495.1</v>
      </c>
      <c r="I140" s="13">
        <v>16632.1</v>
      </c>
      <c r="J140" s="13">
        <v>2495.1</v>
      </c>
      <c r="K140" s="13">
        <v>0</v>
      </c>
      <c r="L140" s="13">
        <v>0</v>
      </c>
      <c r="M140" s="13">
        <v>0</v>
      </c>
      <c r="N140" s="13">
        <v>0</v>
      </c>
      <c r="O140" s="13">
        <v>0</v>
      </c>
      <c r="P140" s="13">
        <v>0</v>
      </c>
      <c r="Q140" s="58"/>
      <c r="R140" s="59"/>
      <c r="S140" s="7"/>
    </row>
    <row r="141" spans="1:19" ht="18" customHeight="1">
      <c r="A141" s="33"/>
      <c r="B141" s="74"/>
      <c r="C141" s="44"/>
      <c r="D141" s="36"/>
      <c r="E141" s="9"/>
      <c r="F141" s="11" t="s">
        <v>16</v>
      </c>
      <c r="G141" s="13">
        <f t="shared" si="44"/>
        <v>17480.4</v>
      </c>
      <c r="H141" s="13">
        <f t="shared" si="44"/>
        <v>2495.1</v>
      </c>
      <c r="I141" s="13">
        <v>17480.4</v>
      </c>
      <c r="J141" s="13">
        <v>2495.1</v>
      </c>
      <c r="K141" s="13">
        <v>0</v>
      </c>
      <c r="L141" s="13">
        <v>0</v>
      </c>
      <c r="M141" s="13">
        <v>0</v>
      </c>
      <c r="N141" s="13">
        <v>0</v>
      </c>
      <c r="O141" s="13">
        <v>0</v>
      </c>
      <c r="P141" s="13">
        <v>0</v>
      </c>
      <c r="Q141" s="58"/>
      <c r="R141" s="59"/>
      <c r="S141" s="7"/>
    </row>
    <row r="142" spans="1:19" ht="18" customHeight="1">
      <c r="A142" s="34"/>
      <c r="B142" s="75"/>
      <c r="C142" s="44"/>
      <c r="D142" s="37"/>
      <c r="E142" s="9"/>
      <c r="F142" s="11" t="s">
        <v>17</v>
      </c>
      <c r="G142" s="13">
        <f t="shared" si="44"/>
        <v>18336.9</v>
      </c>
      <c r="H142" s="13">
        <f t="shared" si="44"/>
        <v>2495.1</v>
      </c>
      <c r="I142" s="13">
        <v>18336.9</v>
      </c>
      <c r="J142" s="13">
        <v>2495.1</v>
      </c>
      <c r="K142" s="13">
        <v>0</v>
      </c>
      <c r="L142" s="13">
        <v>0</v>
      </c>
      <c r="M142" s="13">
        <v>0</v>
      </c>
      <c r="N142" s="13">
        <v>0</v>
      </c>
      <c r="O142" s="13">
        <v>0</v>
      </c>
      <c r="P142" s="13">
        <v>0</v>
      </c>
      <c r="Q142" s="60"/>
      <c r="R142" s="61"/>
      <c r="S142" s="7"/>
    </row>
    <row r="143" spans="1:19" s="26" customFormat="1" ht="18" customHeight="1">
      <c r="A143" s="110"/>
      <c r="B143" s="111" t="s">
        <v>62</v>
      </c>
      <c r="C143" s="111"/>
      <c r="D143" s="112"/>
      <c r="E143" s="113"/>
      <c r="F143" s="114" t="s">
        <v>10</v>
      </c>
      <c r="G143" s="115">
        <f>G137+G131+G125+G119</f>
        <v>249212.9</v>
      </c>
      <c r="H143" s="115">
        <f>H137+H131+H125+H119</f>
        <v>113786.29999999999</v>
      </c>
      <c r="I143" s="115">
        <f>I137+I131+I125+I119</f>
        <v>249212.9</v>
      </c>
      <c r="J143" s="115">
        <f aca="true" t="shared" si="45" ref="J143:P143">J137+J131+J125+J119</f>
        <v>113786.29999999999</v>
      </c>
      <c r="K143" s="115">
        <f t="shared" si="45"/>
        <v>0</v>
      </c>
      <c r="L143" s="115">
        <f t="shared" si="45"/>
        <v>0</v>
      </c>
      <c r="M143" s="115">
        <f t="shared" si="45"/>
        <v>0</v>
      </c>
      <c r="N143" s="115">
        <f t="shared" si="45"/>
        <v>0</v>
      </c>
      <c r="O143" s="115">
        <f t="shared" si="45"/>
        <v>0</v>
      </c>
      <c r="P143" s="115">
        <f t="shared" si="45"/>
        <v>0</v>
      </c>
      <c r="Q143" s="116"/>
      <c r="R143" s="117"/>
      <c r="S143" s="25"/>
    </row>
    <row r="144" spans="1:19" s="26" customFormat="1" ht="18" customHeight="1">
      <c r="A144" s="118"/>
      <c r="B144" s="111"/>
      <c r="C144" s="111"/>
      <c r="D144" s="119"/>
      <c r="E144" s="113"/>
      <c r="F144" s="120" t="s">
        <v>15</v>
      </c>
      <c r="G144" s="109">
        <f>G138+G132+G126+G120</f>
        <v>42087.100000000006</v>
      </c>
      <c r="H144" s="109">
        <f aca="true" t="shared" si="46" ref="H144:P144">H138+H132+H126+H120</f>
        <v>24641.3</v>
      </c>
      <c r="I144" s="109">
        <f t="shared" si="46"/>
        <v>42087.100000000006</v>
      </c>
      <c r="J144" s="109">
        <f t="shared" si="46"/>
        <v>24641.3</v>
      </c>
      <c r="K144" s="109">
        <f t="shared" si="46"/>
        <v>0</v>
      </c>
      <c r="L144" s="109">
        <f t="shared" si="46"/>
        <v>0</v>
      </c>
      <c r="M144" s="109">
        <f t="shared" si="46"/>
        <v>0</v>
      </c>
      <c r="N144" s="109">
        <f t="shared" si="46"/>
        <v>0</v>
      </c>
      <c r="O144" s="109">
        <f t="shared" si="46"/>
        <v>0</v>
      </c>
      <c r="P144" s="109">
        <f t="shared" si="46"/>
        <v>0</v>
      </c>
      <c r="Q144" s="121"/>
      <c r="R144" s="122"/>
      <c r="S144" s="25"/>
    </row>
    <row r="145" spans="1:19" s="26" customFormat="1" ht="18" customHeight="1">
      <c r="A145" s="118"/>
      <c r="B145" s="111"/>
      <c r="C145" s="111"/>
      <c r="D145" s="119"/>
      <c r="E145" s="113"/>
      <c r="F145" s="120" t="s">
        <v>12</v>
      </c>
      <c r="G145" s="109">
        <f aca="true" t="shared" si="47" ref="G145:P148">G139+G133+G127+G121</f>
        <v>45660.5</v>
      </c>
      <c r="H145" s="109">
        <f t="shared" si="47"/>
        <v>24754.8</v>
      </c>
      <c r="I145" s="109">
        <f t="shared" si="47"/>
        <v>45660.5</v>
      </c>
      <c r="J145" s="109">
        <f t="shared" si="47"/>
        <v>24754.8</v>
      </c>
      <c r="K145" s="109">
        <f t="shared" si="47"/>
        <v>0</v>
      </c>
      <c r="L145" s="109">
        <f t="shared" si="47"/>
        <v>0</v>
      </c>
      <c r="M145" s="109">
        <f t="shared" si="47"/>
        <v>0</v>
      </c>
      <c r="N145" s="109">
        <f t="shared" si="47"/>
        <v>0</v>
      </c>
      <c r="O145" s="109">
        <f t="shared" si="47"/>
        <v>0</v>
      </c>
      <c r="P145" s="109">
        <f t="shared" si="47"/>
        <v>0</v>
      </c>
      <c r="Q145" s="121"/>
      <c r="R145" s="122"/>
      <c r="S145" s="25"/>
    </row>
    <row r="146" spans="1:19" s="26" customFormat="1" ht="18" customHeight="1">
      <c r="A146" s="118"/>
      <c r="B146" s="111"/>
      <c r="C146" s="111"/>
      <c r="D146" s="119"/>
      <c r="E146" s="113"/>
      <c r="F146" s="120" t="s">
        <v>13</v>
      </c>
      <c r="G146" s="109">
        <f t="shared" si="47"/>
        <v>49565.1</v>
      </c>
      <c r="H146" s="109">
        <f t="shared" si="47"/>
        <v>21251</v>
      </c>
      <c r="I146" s="109">
        <f t="shared" si="47"/>
        <v>49565.1</v>
      </c>
      <c r="J146" s="109">
        <f t="shared" si="47"/>
        <v>21251</v>
      </c>
      <c r="K146" s="109">
        <f t="shared" si="47"/>
        <v>0</v>
      </c>
      <c r="L146" s="109">
        <f t="shared" si="47"/>
        <v>0</v>
      </c>
      <c r="M146" s="109">
        <f t="shared" si="47"/>
        <v>0</v>
      </c>
      <c r="N146" s="109">
        <f t="shared" si="47"/>
        <v>0</v>
      </c>
      <c r="O146" s="109">
        <f t="shared" si="47"/>
        <v>0</v>
      </c>
      <c r="P146" s="109">
        <f t="shared" si="47"/>
        <v>0</v>
      </c>
      <c r="Q146" s="121"/>
      <c r="R146" s="122"/>
      <c r="S146" s="25"/>
    </row>
    <row r="147" spans="1:19" s="26" customFormat="1" ht="18" customHeight="1">
      <c r="A147" s="118"/>
      <c r="B147" s="111"/>
      <c r="C147" s="111"/>
      <c r="D147" s="119"/>
      <c r="E147" s="113"/>
      <c r="F147" s="120" t="s">
        <v>16</v>
      </c>
      <c r="G147" s="109">
        <f t="shared" si="47"/>
        <v>53731.399999999994</v>
      </c>
      <c r="H147" s="109">
        <f t="shared" si="47"/>
        <v>21569.600000000002</v>
      </c>
      <c r="I147" s="109">
        <f t="shared" si="47"/>
        <v>53731.399999999994</v>
      </c>
      <c r="J147" s="109">
        <f t="shared" si="47"/>
        <v>21569.600000000002</v>
      </c>
      <c r="K147" s="109">
        <f t="shared" si="47"/>
        <v>0</v>
      </c>
      <c r="L147" s="109">
        <f t="shared" si="47"/>
        <v>0</v>
      </c>
      <c r="M147" s="109">
        <f t="shared" si="47"/>
        <v>0</v>
      </c>
      <c r="N147" s="109">
        <f t="shared" si="47"/>
        <v>0</v>
      </c>
      <c r="O147" s="109">
        <f t="shared" si="47"/>
        <v>0</v>
      </c>
      <c r="P147" s="109">
        <f t="shared" si="47"/>
        <v>0</v>
      </c>
      <c r="Q147" s="121"/>
      <c r="R147" s="122"/>
      <c r="S147" s="25"/>
    </row>
    <row r="148" spans="1:19" s="26" customFormat="1" ht="18" customHeight="1">
      <c r="A148" s="123"/>
      <c r="B148" s="111"/>
      <c r="C148" s="111"/>
      <c r="D148" s="124"/>
      <c r="E148" s="113"/>
      <c r="F148" s="120" t="s">
        <v>17</v>
      </c>
      <c r="G148" s="109">
        <f t="shared" si="47"/>
        <v>58168.8</v>
      </c>
      <c r="H148" s="109">
        <f t="shared" si="47"/>
        <v>21569.600000000002</v>
      </c>
      <c r="I148" s="109">
        <f t="shared" si="47"/>
        <v>58168.8</v>
      </c>
      <c r="J148" s="109">
        <f t="shared" si="47"/>
        <v>21569.600000000002</v>
      </c>
      <c r="K148" s="109">
        <f t="shared" si="47"/>
        <v>0</v>
      </c>
      <c r="L148" s="109">
        <f t="shared" si="47"/>
        <v>0</v>
      </c>
      <c r="M148" s="109">
        <f t="shared" si="47"/>
        <v>0</v>
      </c>
      <c r="N148" s="109">
        <f t="shared" si="47"/>
        <v>0</v>
      </c>
      <c r="O148" s="109">
        <f t="shared" si="47"/>
        <v>0</v>
      </c>
      <c r="P148" s="109">
        <f t="shared" si="47"/>
        <v>0</v>
      </c>
      <c r="Q148" s="125"/>
      <c r="R148" s="126"/>
      <c r="S148" s="25"/>
    </row>
    <row r="149" spans="1:19" ht="28.5" customHeight="1">
      <c r="A149" s="3"/>
      <c r="B149" s="83" t="s">
        <v>75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5"/>
      <c r="S149" s="7"/>
    </row>
    <row r="150" spans="1:19" ht="18" customHeight="1">
      <c r="A150" s="32">
        <f>A137+1</f>
        <v>21</v>
      </c>
      <c r="B150" s="44" t="s">
        <v>48</v>
      </c>
      <c r="C150" s="44" t="s">
        <v>50</v>
      </c>
      <c r="D150" s="35" t="s">
        <v>83</v>
      </c>
      <c r="E150" s="9"/>
      <c r="F150" s="14" t="s">
        <v>10</v>
      </c>
      <c r="G150" s="12">
        <f>SUM(G151:G155)</f>
        <v>45495.9</v>
      </c>
      <c r="H150" s="12">
        <f>SUM(H151:H155)</f>
        <v>18566.399999999998</v>
      </c>
      <c r="I150" s="12">
        <f>SUM(I151:I155)</f>
        <v>45495.9</v>
      </c>
      <c r="J150" s="12">
        <f aca="true" t="shared" si="48" ref="J150:P150">SUM(J151:J155)</f>
        <v>18566.399999999998</v>
      </c>
      <c r="K150" s="12">
        <f t="shared" si="48"/>
        <v>0</v>
      </c>
      <c r="L150" s="12">
        <f t="shared" si="48"/>
        <v>0</v>
      </c>
      <c r="M150" s="12">
        <f t="shared" si="48"/>
        <v>0</v>
      </c>
      <c r="N150" s="12">
        <f t="shared" si="48"/>
        <v>0</v>
      </c>
      <c r="O150" s="12">
        <f t="shared" si="48"/>
        <v>0</v>
      </c>
      <c r="P150" s="12">
        <f t="shared" si="48"/>
        <v>0</v>
      </c>
      <c r="Q150" s="56" t="s">
        <v>58</v>
      </c>
      <c r="R150" s="57"/>
      <c r="S150" s="7"/>
    </row>
    <row r="151" spans="1:19" ht="18" customHeight="1">
      <c r="A151" s="33"/>
      <c r="B151" s="44"/>
      <c r="C151" s="44"/>
      <c r="D151" s="36"/>
      <c r="E151" s="9" t="s">
        <v>22</v>
      </c>
      <c r="F151" s="15" t="s">
        <v>15</v>
      </c>
      <c r="G151" s="13">
        <f aca="true" t="shared" si="49" ref="G151:H155">I151+K151+M151+O151</f>
        <v>7867.5</v>
      </c>
      <c r="H151" s="13">
        <f t="shared" si="49"/>
        <v>3026.2</v>
      </c>
      <c r="I151" s="13">
        <v>7867.5</v>
      </c>
      <c r="J151" s="13">
        <v>3026.2</v>
      </c>
      <c r="K151" s="13">
        <v>0</v>
      </c>
      <c r="L151" s="13">
        <v>0</v>
      </c>
      <c r="M151" s="13">
        <v>0</v>
      </c>
      <c r="N151" s="13">
        <v>0</v>
      </c>
      <c r="O151" s="13">
        <v>0</v>
      </c>
      <c r="P151" s="13">
        <v>0</v>
      </c>
      <c r="Q151" s="58"/>
      <c r="R151" s="59"/>
      <c r="S151" s="7"/>
    </row>
    <row r="152" spans="1:19" ht="18" customHeight="1">
      <c r="A152" s="33"/>
      <c r="B152" s="44"/>
      <c r="C152" s="44"/>
      <c r="D152" s="36"/>
      <c r="E152" s="9"/>
      <c r="F152" s="15" t="s">
        <v>12</v>
      </c>
      <c r="G152" s="13">
        <f t="shared" si="49"/>
        <v>8450.2</v>
      </c>
      <c r="H152" s="13">
        <f t="shared" si="49"/>
        <v>2399</v>
      </c>
      <c r="I152" s="13">
        <v>8450.2</v>
      </c>
      <c r="J152" s="20">
        <v>2399</v>
      </c>
      <c r="K152" s="13">
        <v>0</v>
      </c>
      <c r="L152" s="13">
        <v>0</v>
      </c>
      <c r="M152" s="13">
        <v>0</v>
      </c>
      <c r="N152" s="13">
        <v>0</v>
      </c>
      <c r="O152" s="13">
        <v>0</v>
      </c>
      <c r="P152" s="13">
        <v>0</v>
      </c>
      <c r="Q152" s="58"/>
      <c r="R152" s="59"/>
      <c r="S152" s="7"/>
    </row>
    <row r="153" spans="1:19" ht="18" customHeight="1">
      <c r="A153" s="33"/>
      <c r="B153" s="44"/>
      <c r="C153" s="44"/>
      <c r="D153" s="36"/>
      <c r="E153" s="9"/>
      <c r="F153" s="15" t="s">
        <v>13</v>
      </c>
      <c r="G153" s="13">
        <f t="shared" si="49"/>
        <v>9072.5</v>
      </c>
      <c r="H153" s="13">
        <f t="shared" si="49"/>
        <v>2218.6</v>
      </c>
      <c r="I153" s="18">
        <v>9072.5</v>
      </c>
      <c r="J153" s="13">
        <v>2218.6</v>
      </c>
      <c r="K153" s="19">
        <v>0</v>
      </c>
      <c r="L153" s="13">
        <v>0</v>
      </c>
      <c r="M153" s="13">
        <v>0</v>
      </c>
      <c r="N153" s="13">
        <v>0</v>
      </c>
      <c r="O153" s="13">
        <v>0</v>
      </c>
      <c r="P153" s="13">
        <v>0</v>
      </c>
      <c r="Q153" s="58"/>
      <c r="R153" s="59"/>
      <c r="S153" s="7"/>
    </row>
    <row r="154" spans="1:19" ht="18" customHeight="1">
      <c r="A154" s="33"/>
      <c r="B154" s="44"/>
      <c r="C154" s="44"/>
      <c r="D154" s="36"/>
      <c r="E154" s="9"/>
      <c r="F154" s="15" t="s">
        <v>16</v>
      </c>
      <c r="G154" s="13">
        <f t="shared" si="49"/>
        <v>9718.6</v>
      </c>
      <c r="H154" s="13">
        <f t="shared" si="49"/>
        <v>5461.3</v>
      </c>
      <c r="I154" s="18">
        <v>9718.6</v>
      </c>
      <c r="J154" s="13">
        <v>5461.3</v>
      </c>
      <c r="K154" s="19">
        <v>0</v>
      </c>
      <c r="L154" s="13">
        <v>0</v>
      </c>
      <c r="M154" s="13">
        <v>0</v>
      </c>
      <c r="N154" s="13">
        <v>0</v>
      </c>
      <c r="O154" s="13">
        <v>0</v>
      </c>
      <c r="P154" s="13">
        <v>0</v>
      </c>
      <c r="Q154" s="58"/>
      <c r="R154" s="59"/>
      <c r="S154" s="7"/>
    </row>
    <row r="155" spans="1:19" ht="18" customHeight="1">
      <c r="A155" s="34"/>
      <c r="B155" s="44"/>
      <c r="C155" s="44"/>
      <c r="D155" s="37"/>
      <c r="E155" s="9"/>
      <c r="F155" s="15" t="s">
        <v>17</v>
      </c>
      <c r="G155" s="13">
        <f t="shared" si="49"/>
        <v>10387.1</v>
      </c>
      <c r="H155" s="13">
        <f t="shared" si="49"/>
        <v>5461.3</v>
      </c>
      <c r="I155" s="18">
        <v>10387.1</v>
      </c>
      <c r="J155" s="13">
        <v>5461.3</v>
      </c>
      <c r="K155" s="19">
        <v>0</v>
      </c>
      <c r="L155" s="13">
        <v>0</v>
      </c>
      <c r="M155" s="13">
        <v>0</v>
      </c>
      <c r="N155" s="13">
        <v>0</v>
      </c>
      <c r="O155" s="13">
        <v>0</v>
      </c>
      <c r="P155" s="13">
        <v>0</v>
      </c>
      <c r="Q155" s="60"/>
      <c r="R155" s="61"/>
      <c r="S155" s="7"/>
    </row>
    <row r="156" spans="1:19" ht="18" customHeight="1">
      <c r="A156" s="32">
        <v>21</v>
      </c>
      <c r="B156" s="44" t="s">
        <v>57</v>
      </c>
      <c r="C156" s="44" t="s">
        <v>56</v>
      </c>
      <c r="D156" s="35"/>
      <c r="E156" s="9"/>
      <c r="F156" s="14" t="s">
        <v>10</v>
      </c>
      <c r="G156" s="12">
        <f>SUM(G157:G161)</f>
        <v>10500</v>
      </c>
      <c r="H156" s="12">
        <f>SUM(H157:H161)</f>
        <v>0</v>
      </c>
      <c r="I156" s="12">
        <f>SUM(I157:I161)</f>
        <v>10500</v>
      </c>
      <c r="J156" s="21">
        <f aca="true" t="shared" si="50" ref="J156:P156">SUM(J157:J161)</f>
        <v>0</v>
      </c>
      <c r="K156" s="12">
        <f t="shared" si="50"/>
        <v>0</v>
      </c>
      <c r="L156" s="12">
        <f t="shared" si="50"/>
        <v>0</v>
      </c>
      <c r="M156" s="12">
        <f t="shared" si="50"/>
        <v>0</v>
      </c>
      <c r="N156" s="12">
        <f t="shared" si="50"/>
        <v>0</v>
      </c>
      <c r="O156" s="12">
        <f t="shared" si="50"/>
        <v>0</v>
      </c>
      <c r="P156" s="12">
        <f t="shared" si="50"/>
        <v>0</v>
      </c>
      <c r="Q156" s="56" t="s">
        <v>58</v>
      </c>
      <c r="R156" s="57"/>
      <c r="S156" s="7"/>
    </row>
    <row r="157" spans="1:19" ht="18" customHeight="1">
      <c r="A157" s="33"/>
      <c r="B157" s="44"/>
      <c r="C157" s="44"/>
      <c r="D157" s="36"/>
      <c r="E157" s="9" t="s">
        <v>22</v>
      </c>
      <c r="F157" s="15" t="s">
        <v>15</v>
      </c>
      <c r="G157" s="13">
        <f aca="true" t="shared" si="51" ref="G157:H161">I157+K157+M157+O157</f>
        <v>0</v>
      </c>
      <c r="H157" s="13">
        <f t="shared" si="51"/>
        <v>0</v>
      </c>
      <c r="I157" s="13">
        <v>0</v>
      </c>
      <c r="J157" s="13">
        <v>0</v>
      </c>
      <c r="K157" s="13">
        <v>0</v>
      </c>
      <c r="L157" s="13">
        <v>0</v>
      </c>
      <c r="M157" s="13">
        <v>0</v>
      </c>
      <c r="N157" s="13">
        <v>0</v>
      </c>
      <c r="O157" s="13">
        <v>0</v>
      </c>
      <c r="P157" s="13">
        <v>0</v>
      </c>
      <c r="Q157" s="58"/>
      <c r="R157" s="59"/>
      <c r="S157" s="7"/>
    </row>
    <row r="158" spans="1:19" ht="18" customHeight="1">
      <c r="A158" s="33"/>
      <c r="B158" s="44"/>
      <c r="C158" s="44"/>
      <c r="D158" s="36"/>
      <c r="E158" s="9"/>
      <c r="F158" s="15" t="s">
        <v>12</v>
      </c>
      <c r="G158" s="13">
        <f t="shared" si="51"/>
        <v>5000</v>
      </c>
      <c r="H158" s="13">
        <f t="shared" si="51"/>
        <v>0</v>
      </c>
      <c r="I158" s="13">
        <v>5000</v>
      </c>
      <c r="J158" s="20">
        <v>0</v>
      </c>
      <c r="K158" s="13">
        <v>0</v>
      </c>
      <c r="L158" s="13">
        <v>0</v>
      </c>
      <c r="M158" s="13">
        <v>0</v>
      </c>
      <c r="N158" s="13">
        <v>0</v>
      </c>
      <c r="O158" s="13">
        <v>0</v>
      </c>
      <c r="P158" s="13">
        <v>0</v>
      </c>
      <c r="Q158" s="58"/>
      <c r="R158" s="59"/>
      <c r="S158" s="7"/>
    </row>
    <row r="159" spans="1:19" ht="18" customHeight="1">
      <c r="A159" s="33"/>
      <c r="B159" s="44"/>
      <c r="C159" s="44"/>
      <c r="D159" s="36"/>
      <c r="E159" s="9"/>
      <c r="F159" s="15" t="s">
        <v>13</v>
      </c>
      <c r="G159" s="13">
        <f t="shared" si="51"/>
        <v>0</v>
      </c>
      <c r="H159" s="13">
        <f t="shared" si="51"/>
        <v>0</v>
      </c>
      <c r="I159" s="18">
        <v>0</v>
      </c>
      <c r="J159" s="13">
        <v>0</v>
      </c>
      <c r="K159" s="19">
        <v>0</v>
      </c>
      <c r="L159" s="13">
        <v>0</v>
      </c>
      <c r="M159" s="13">
        <v>0</v>
      </c>
      <c r="N159" s="13">
        <v>0</v>
      </c>
      <c r="O159" s="13">
        <v>0</v>
      </c>
      <c r="P159" s="13">
        <v>0</v>
      </c>
      <c r="Q159" s="58"/>
      <c r="R159" s="59"/>
      <c r="S159" s="7"/>
    </row>
    <row r="160" spans="1:19" ht="18" customHeight="1">
      <c r="A160" s="33"/>
      <c r="B160" s="44"/>
      <c r="C160" s="44"/>
      <c r="D160" s="36"/>
      <c r="E160" s="9"/>
      <c r="F160" s="15" t="s">
        <v>16</v>
      </c>
      <c r="G160" s="13">
        <f t="shared" si="51"/>
        <v>5500</v>
      </c>
      <c r="H160" s="13">
        <f t="shared" si="51"/>
        <v>0</v>
      </c>
      <c r="I160" s="18">
        <v>5500</v>
      </c>
      <c r="J160" s="13">
        <v>0</v>
      </c>
      <c r="K160" s="19">
        <v>0</v>
      </c>
      <c r="L160" s="13">
        <v>0</v>
      </c>
      <c r="M160" s="13">
        <v>0</v>
      </c>
      <c r="N160" s="13">
        <v>0</v>
      </c>
      <c r="O160" s="13">
        <v>0</v>
      </c>
      <c r="P160" s="13">
        <v>0</v>
      </c>
      <c r="Q160" s="58"/>
      <c r="R160" s="59"/>
      <c r="S160" s="7"/>
    </row>
    <row r="161" spans="1:19" ht="18" customHeight="1">
      <c r="A161" s="34"/>
      <c r="B161" s="44"/>
      <c r="C161" s="44"/>
      <c r="D161" s="37"/>
      <c r="E161" s="9"/>
      <c r="F161" s="15" t="s">
        <v>17</v>
      </c>
      <c r="G161" s="13">
        <f t="shared" si="51"/>
        <v>0</v>
      </c>
      <c r="H161" s="13">
        <f t="shared" si="51"/>
        <v>0</v>
      </c>
      <c r="I161" s="18">
        <v>0</v>
      </c>
      <c r="J161" s="13">
        <v>0</v>
      </c>
      <c r="K161" s="19">
        <v>0</v>
      </c>
      <c r="L161" s="13">
        <v>0</v>
      </c>
      <c r="M161" s="13">
        <v>0</v>
      </c>
      <c r="N161" s="13">
        <v>0</v>
      </c>
      <c r="O161" s="13">
        <v>0</v>
      </c>
      <c r="P161" s="13">
        <v>0</v>
      </c>
      <c r="Q161" s="60"/>
      <c r="R161" s="61"/>
      <c r="S161" s="7"/>
    </row>
    <row r="162" spans="1:19" ht="38.25" customHeight="1">
      <c r="A162" s="32">
        <v>22</v>
      </c>
      <c r="B162" s="35" t="s">
        <v>74</v>
      </c>
      <c r="C162" s="35" t="s">
        <v>72</v>
      </c>
      <c r="D162" s="35" t="s">
        <v>85</v>
      </c>
      <c r="E162" s="9"/>
      <c r="F162" s="14" t="s">
        <v>10</v>
      </c>
      <c r="G162" s="12">
        <f>SUM(G163:G167)</f>
        <v>5723.5</v>
      </c>
      <c r="H162" s="12">
        <f>SUM(H163:H167)</f>
        <v>5723.5</v>
      </c>
      <c r="I162" s="12">
        <f>SUM(I163:I167)</f>
        <v>1144.7</v>
      </c>
      <c r="J162" s="21">
        <f aca="true" t="shared" si="52" ref="J162:P162">SUM(J163:J167)</f>
        <v>1144.7</v>
      </c>
      <c r="K162" s="12">
        <f t="shared" si="52"/>
        <v>0</v>
      </c>
      <c r="L162" s="12">
        <f t="shared" si="52"/>
        <v>0</v>
      </c>
      <c r="M162" s="12">
        <f t="shared" si="52"/>
        <v>4578.8</v>
      </c>
      <c r="N162" s="12">
        <f t="shared" si="52"/>
        <v>4578.8</v>
      </c>
      <c r="O162" s="12">
        <f t="shared" si="52"/>
        <v>0</v>
      </c>
      <c r="P162" s="12">
        <f t="shared" si="52"/>
        <v>0</v>
      </c>
      <c r="Q162" s="56" t="s">
        <v>58</v>
      </c>
      <c r="R162" s="57"/>
      <c r="S162" s="7"/>
    </row>
    <row r="163" spans="1:21" ht="33" customHeight="1">
      <c r="A163" s="33"/>
      <c r="B163" s="36"/>
      <c r="C163" s="36"/>
      <c r="D163" s="36"/>
      <c r="E163" s="9" t="s">
        <v>73</v>
      </c>
      <c r="F163" s="15" t="s">
        <v>15</v>
      </c>
      <c r="G163" s="13">
        <f aca="true" t="shared" si="53" ref="G163:H167">I163+K163+M163+O163</f>
        <v>3085.5</v>
      </c>
      <c r="H163" s="13">
        <f t="shared" si="53"/>
        <v>3085.5</v>
      </c>
      <c r="I163" s="13">
        <v>617.1</v>
      </c>
      <c r="J163" s="13">
        <v>617.1</v>
      </c>
      <c r="K163" s="13">
        <v>0</v>
      </c>
      <c r="L163" s="13">
        <v>0</v>
      </c>
      <c r="M163" s="13">
        <v>2468.4</v>
      </c>
      <c r="N163" s="13">
        <v>2468.4</v>
      </c>
      <c r="O163" s="13">
        <v>0</v>
      </c>
      <c r="P163" s="13">
        <v>0</v>
      </c>
      <c r="Q163" s="58"/>
      <c r="R163" s="59"/>
      <c r="S163" s="7"/>
      <c r="U163" s="17"/>
    </row>
    <row r="164" spans="1:19" ht="40.5" customHeight="1">
      <c r="A164" s="33"/>
      <c r="B164" s="36"/>
      <c r="C164" s="36"/>
      <c r="D164" s="36"/>
      <c r="E164" s="9"/>
      <c r="F164" s="15" t="s">
        <v>12</v>
      </c>
      <c r="G164" s="13">
        <f t="shared" si="53"/>
        <v>2638</v>
      </c>
      <c r="H164" s="13">
        <f t="shared" si="53"/>
        <v>2638</v>
      </c>
      <c r="I164" s="13">
        <v>527.6</v>
      </c>
      <c r="J164" s="13">
        <v>527.6</v>
      </c>
      <c r="K164" s="13">
        <v>0</v>
      </c>
      <c r="L164" s="13">
        <v>0</v>
      </c>
      <c r="M164" s="13">
        <v>2110.4</v>
      </c>
      <c r="N164" s="13">
        <v>2110.4</v>
      </c>
      <c r="O164" s="13">
        <v>0</v>
      </c>
      <c r="P164" s="13">
        <v>0</v>
      </c>
      <c r="Q164" s="58"/>
      <c r="R164" s="59"/>
      <c r="S164" s="7"/>
    </row>
    <row r="165" spans="1:19" ht="34.5" customHeight="1">
      <c r="A165" s="33"/>
      <c r="B165" s="36"/>
      <c r="C165" s="36"/>
      <c r="D165" s="36"/>
      <c r="E165" s="9"/>
      <c r="F165" s="15" t="s">
        <v>13</v>
      </c>
      <c r="G165" s="13">
        <f t="shared" si="53"/>
        <v>0</v>
      </c>
      <c r="H165" s="13">
        <f t="shared" si="53"/>
        <v>0</v>
      </c>
      <c r="I165" s="13">
        <v>0</v>
      </c>
      <c r="J165" s="13">
        <v>0</v>
      </c>
      <c r="K165" s="13">
        <v>0</v>
      </c>
      <c r="L165" s="13">
        <v>0</v>
      </c>
      <c r="M165" s="13">
        <v>0</v>
      </c>
      <c r="N165" s="13">
        <v>0</v>
      </c>
      <c r="O165" s="13">
        <v>0</v>
      </c>
      <c r="P165" s="13">
        <v>0</v>
      </c>
      <c r="Q165" s="58"/>
      <c r="R165" s="59"/>
      <c r="S165" s="7"/>
    </row>
    <row r="166" spans="1:19" ht="36.75" customHeight="1">
      <c r="A166" s="33"/>
      <c r="B166" s="36"/>
      <c r="C166" s="36"/>
      <c r="D166" s="36"/>
      <c r="E166" s="9"/>
      <c r="F166" s="15" t="s">
        <v>16</v>
      </c>
      <c r="G166" s="13">
        <f t="shared" si="53"/>
        <v>0</v>
      </c>
      <c r="H166" s="13">
        <f t="shared" si="53"/>
        <v>0</v>
      </c>
      <c r="I166" s="13">
        <v>0</v>
      </c>
      <c r="J166" s="13">
        <v>0</v>
      </c>
      <c r="K166" s="13">
        <v>0</v>
      </c>
      <c r="L166" s="13">
        <v>0</v>
      </c>
      <c r="M166" s="13">
        <v>0</v>
      </c>
      <c r="N166" s="13">
        <v>0</v>
      </c>
      <c r="O166" s="13">
        <v>0</v>
      </c>
      <c r="P166" s="13">
        <v>0</v>
      </c>
      <c r="Q166" s="58"/>
      <c r="R166" s="59"/>
      <c r="S166" s="7"/>
    </row>
    <row r="167" spans="1:19" ht="35.25" customHeight="1">
      <c r="A167" s="34"/>
      <c r="B167" s="37"/>
      <c r="C167" s="37"/>
      <c r="D167" s="37"/>
      <c r="E167" s="9"/>
      <c r="F167" s="15" t="s">
        <v>17</v>
      </c>
      <c r="G167" s="13">
        <f t="shared" si="53"/>
        <v>0</v>
      </c>
      <c r="H167" s="13">
        <f t="shared" si="53"/>
        <v>0</v>
      </c>
      <c r="I167" s="13">
        <v>0</v>
      </c>
      <c r="J167" s="13">
        <v>0</v>
      </c>
      <c r="K167" s="13">
        <v>0</v>
      </c>
      <c r="L167" s="13">
        <v>0</v>
      </c>
      <c r="M167" s="13">
        <v>0</v>
      </c>
      <c r="N167" s="13">
        <v>0</v>
      </c>
      <c r="O167" s="13">
        <v>0</v>
      </c>
      <c r="P167" s="13">
        <v>0</v>
      </c>
      <c r="Q167" s="60"/>
      <c r="R167" s="61"/>
      <c r="S167" s="7"/>
    </row>
    <row r="168" spans="1:19" ht="18" customHeight="1">
      <c r="A168" s="32">
        <v>23</v>
      </c>
      <c r="B168" s="35" t="s">
        <v>81</v>
      </c>
      <c r="C168" s="35"/>
      <c r="D168" s="35" t="s">
        <v>85</v>
      </c>
      <c r="E168" s="9"/>
      <c r="F168" s="14" t="s">
        <v>10</v>
      </c>
      <c r="G168" s="12">
        <f>SUM(G169:G173)</f>
        <v>3122.1</v>
      </c>
      <c r="H168" s="12">
        <f>SUM(H169:H173)</f>
        <v>3122.1</v>
      </c>
      <c r="I168" s="12">
        <f>SUM(I169:I173)</f>
        <v>1561.1</v>
      </c>
      <c r="J168" s="12">
        <f aca="true" t="shared" si="54" ref="J168:P168">SUM(J169:J173)</f>
        <v>1561.1</v>
      </c>
      <c r="K168" s="12">
        <f t="shared" si="54"/>
        <v>0</v>
      </c>
      <c r="L168" s="12">
        <f t="shared" si="54"/>
        <v>0</v>
      </c>
      <c r="M168" s="12">
        <f t="shared" si="54"/>
        <v>1561</v>
      </c>
      <c r="N168" s="12">
        <f t="shared" si="54"/>
        <v>1561</v>
      </c>
      <c r="O168" s="12">
        <f t="shared" si="54"/>
        <v>0</v>
      </c>
      <c r="P168" s="12">
        <f t="shared" si="54"/>
        <v>0</v>
      </c>
      <c r="Q168" s="38" t="s">
        <v>58</v>
      </c>
      <c r="R168" s="39"/>
      <c r="S168" s="7"/>
    </row>
    <row r="169" spans="1:19" ht="19.5" customHeight="1">
      <c r="A169" s="33"/>
      <c r="B169" s="36"/>
      <c r="C169" s="36"/>
      <c r="D169" s="36"/>
      <c r="E169" s="9"/>
      <c r="F169" s="15" t="s">
        <v>15</v>
      </c>
      <c r="G169" s="13">
        <f aca="true" t="shared" si="55" ref="G169:H173">I169+K169+M169+O169</f>
        <v>0</v>
      </c>
      <c r="H169" s="13">
        <f t="shared" si="55"/>
        <v>0</v>
      </c>
      <c r="I169" s="13">
        <v>0</v>
      </c>
      <c r="J169" s="13">
        <v>0</v>
      </c>
      <c r="K169" s="13">
        <v>0</v>
      </c>
      <c r="L169" s="13">
        <v>0</v>
      </c>
      <c r="M169" s="13">
        <v>0</v>
      </c>
      <c r="N169" s="13">
        <v>0</v>
      </c>
      <c r="O169" s="13">
        <v>0</v>
      </c>
      <c r="P169" s="13">
        <v>0</v>
      </c>
      <c r="Q169" s="40"/>
      <c r="R169" s="41"/>
      <c r="S169" s="7"/>
    </row>
    <row r="170" spans="1:19" ht="19.5" customHeight="1">
      <c r="A170" s="33"/>
      <c r="B170" s="36"/>
      <c r="C170" s="36"/>
      <c r="D170" s="36"/>
      <c r="E170" s="9"/>
      <c r="F170" s="15" t="s">
        <v>12</v>
      </c>
      <c r="G170" s="13">
        <f t="shared" si="55"/>
        <v>3122.1</v>
      </c>
      <c r="H170" s="13">
        <f t="shared" si="55"/>
        <v>3122.1</v>
      </c>
      <c r="I170" s="13">
        <v>1561.1</v>
      </c>
      <c r="J170" s="13">
        <v>1561.1</v>
      </c>
      <c r="K170" s="13">
        <v>0</v>
      </c>
      <c r="L170" s="13">
        <v>0</v>
      </c>
      <c r="M170" s="13">
        <v>1561</v>
      </c>
      <c r="N170" s="13">
        <v>1561</v>
      </c>
      <c r="O170" s="13">
        <v>0</v>
      </c>
      <c r="P170" s="13">
        <v>0</v>
      </c>
      <c r="Q170" s="40"/>
      <c r="R170" s="41"/>
      <c r="S170" s="7"/>
    </row>
    <row r="171" spans="1:19" ht="20.25" customHeight="1">
      <c r="A171" s="33"/>
      <c r="B171" s="36"/>
      <c r="C171" s="36"/>
      <c r="D171" s="36"/>
      <c r="E171" s="9"/>
      <c r="F171" s="15" t="s">
        <v>13</v>
      </c>
      <c r="G171" s="13">
        <f t="shared" si="55"/>
        <v>0</v>
      </c>
      <c r="H171" s="13">
        <f t="shared" si="55"/>
        <v>0</v>
      </c>
      <c r="I171" s="13">
        <v>0</v>
      </c>
      <c r="J171" s="13">
        <v>0</v>
      </c>
      <c r="K171" s="13">
        <v>0</v>
      </c>
      <c r="L171" s="13">
        <v>0</v>
      </c>
      <c r="M171" s="13">
        <v>0</v>
      </c>
      <c r="N171" s="13">
        <v>0</v>
      </c>
      <c r="O171" s="13">
        <v>0</v>
      </c>
      <c r="P171" s="13">
        <v>0</v>
      </c>
      <c r="Q171" s="40"/>
      <c r="R171" s="41"/>
      <c r="S171" s="7"/>
    </row>
    <row r="172" spans="1:19" ht="24" customHeight="1">
      <c r="A172" s="33"/>
      <c r="B172" s="36"/>
      <c r="C172" s="36"/>
      <c r="D172" s="36"/>
      <c r="E172" s="9"/>
      <c r="F172" s="15" t="s">
        <v>16</v>
      </c>
      <c r="G172" s="13">
        <f t="shared" si="55"/>
        <v>0</v>
      </c>
      <c r="H172" s="13">
        <f t="shared" si="55"/>
        <v>0</v>
      </c>
      <c r="I172" s="13">
        <v>0</v>
      </c>
      <c r="J172" s="13">
        <v>0</v>
      </c>
      <c r="K172" s="13">
        <v>0</v>
      </c>
      <c r="L172" s="13">
        <v>0</v>
      </c>
      <c r="M172" s="13">
        <v>0</v>
      </c>
      <c r="N172" s="13">
        <v>0</v>
      </c>
      <c r="O172" s="13">
        <v>0</v>
      </c>
      <c r="P172" s="13">
        <v>0</v>
      </c>
      <c r="Q172" s="40"/>
      <c r="R172" s="41"/>
      <c r="S172" s="7"/>
    </row>
    <row r="173" spans="1:19" ht="20.25" customHeight="1">
      <c r="A173" s="34"/>
      <c r="B173" s="37"/>
      <c r="C173" s="37"/>
      <c r="D173" s="37"/>
      <c r="E173" s="9"/>
      <c r="F173" s="15" t="s">
        <v>17</v>
      </c>
      <c r="G173" s="13">
        <f t="shared" si="55"/>
        <v>0</v>
      </c>
      <c r="H173" s="13">
        <f t="shared" si="55"/>
        <v>0</v>
      </c>
      <c r="I173" s="13">
        <v>0</v>
      </c>
      <c r="J173" s="13">
        <v>0</v>
      </c>
      <c r="K173" s="13">
        <v>0</v>
      </c>
      <c r="L173" s="13">
        <v>0</v>
      </c>
      <c r="M173" s="13">
        <v>0</v>
      </c>
      <c r="N173" s="13">
        <v>0</v>
      </c>
      <c r="O173" s="13">
        <v>0</v>
      </c>
      <c r="P173" s="13">
        <v>0</v>
      </c>
      <c r="Q173" s="42"/>
      <c r="R173" s="43"/>
      <c r="S173" s="7"/>
    </row>
    <row r="174" spans="1:19" ht="20.25" customHeight="1">
      <c r="A174" s="32">
        <v>24</v>
      </c>
      <c r="B174" s="35" t="s">
        <v>89</v>
      </c>
      <c r="C174" s="35"/>
      <c r="D174" s="35" t="s">
        <v>85</v>
      </c>
      <c r="E174" s="9"/>
      <c r="F174" s="14" t="s">
        <v>10</v>
      </c>
      <c r="G174" s="12">
        <f>SUM(G175:G179)</f>
        <v>25000</v>
      </c>
      <c r="H174" s="12">
        <f>SUM(H175:H179)</f>
        <v>5000</v>
      </c>
      <c r="I174" s="12">
        <f>SUM(I175:I179)</f>
        <v>5000</v>
      </c>
      <c r="J174" s="12">
        <f aca="true" t="shared" si="56" ref="J174:P174">SUM(J175:J179)</f>
        <v>5000</v>
      </c>
      <c r="K174" s="12">
        <f t="shared" si="56"/>
        <v>0</v>
      </c>
      <c r="L174" s="12">
        <f t="shared" si="56"/>
        <v>0</v>
      </c>
      <c r="M174" s="12">
        <f t="shared" si="56"/>
        <v>20000</v>
      </c>
      <c r="N174" s="12">
        <f t="shared" si="56"/>
        <v>0</v>
      </c>
      <c r="O174" s="12">
        <f t="shared" si="56"/>
        <v>0</v>
      </c>
      <c r="P174" s="12">
        <f t="shared" si="56"/>
        <v>0</v>
      </c>
      <c r="Q174" s="38" t="s">
        <v>58</v>
      </c>
      <c r="R174" s="39"/>
      <c r="S174" s="7"/>
    </row>
    <row r="175" spans="1:19" ht="20.25" customHeight="1">
      <c r="A175" s="33"/>
      <c r="B175" s="36"/>
      <c r="C175" s="36"/>
      <c r="D175" s="36"/>
      <c r="E175" s="9"/>
      <c r="F175" s="15" t="s">
        <v>15</v>
      </c>
      <c r="G175" s="13">
        <f>I175+K175+M175+O175</f>
        <v>0</v>
      </c>
      <c r="H175" s="13">
        <f>J175+L175+N175+P175</f>
        <v>0</v>
      </c>
      <c r="I175" s="13">
        <v>0</v>
      </c>
      <c r="J175" s="13">
        <v>0</v>
      </c>
      <c r="K175" s="13">
        <v>0</v>
      </c>
      <c r="L175" s="13">
        <v>0</v>
      </c>
      <c r="M175" s="13">
        <v>0</v>
      </c>
      <c r="N175" s="13">
        <v>0</v>
      </c>
      <c r="O175" s="13">
        <v>0</v>
      </c>
      <c r="P175" s="13">
        <v>0</v>
      </c>
      <c r="Q175" s="40"/>
      <c r="R175" s="41"/>
      <c r="S175" s="7"/>
    </row>
    <row r="176" spans="1:19" ht="20.25" customHeight="1">
      <c r="A176" s="33"/>
      <c r="B176" s="36"/>
      <c r="C176" s="36"/>
      <c r="D176" s="36"/>
      <c r="E176" s="9"/>
      <c r="F176" s="15" t="s">
        <v>12</v>
      </c>
      <c r="G176" s="13">
        <v>0</v>
      </c>
      <c r="H176" s="13">
        <f>J176+L176+N176+P176</f>
        <v>0</v>
      </c>
      <c r="I176" s="13">
        <v>0</v>
      </c>
      <c r="J176" s="13">
        <v>0</v>
      </c>
      <c r="K176" s="13">
        <v>0</v>
      </c>
      <c r="L176" s="13">
        <v>0</v>
      </c>
      <c r="M176" s="13">
        <v>0</v>
      </c>
      <c r="N176" s="13">
        <v>0</v>
      </c>
      <c r="O176" s="13">
        <v>0</v>
      </c>
      <c r="P176" s="13">
        <v>0</v>
      </c>
      <c r="Q176" s="40"/>
      <c r="R176" s="41"/>
      <c r="S176" s="7"/>
    </row>
    <row r="177" spans="1:19" ht="20.25" customHeight="1">
      <c r="A177" s="33"/>
      <c r="B177" s="36"/>
      <c r="C177" s="36"/>
      <c r="D177" s="36"/>
      <c r="E177" s="9"/>
      <c r="F177" s="15" t="s">
        <v>13</v>
      </c>
      <c r="G177" s="13">
        <f>I177+K177+M177+O177</f>
        <v>25000</v>
      </c>
      <c r="H177" s="13">
        <f>J177+L177+N177+P177</f>
        <v>5000</v>
      </c>
      <c r="I177" s="13">
        <v>5000</v>
      </c>
      <c r="J177" s="13">
        <v>5000</v>
      </c>
      <c r="K177" s="13">
        <v>0</v>
      </c>
      <c r="L177" s="13">
        <v>0</v>
      </c>
      <c r="M177" s="13">
        <v>20000</v>
      </c>
      <c r="N177" s="13">
        <v>0</v>
      </c>
      <c r="O177" s="13">
        <v>0</v>
      </c>
      <c r="P177" s="13">
        <v>0</v>
      </c>
      <c r="Q177" s="40"/>
      <c r="R177" s="41"/>
      <c r="S177" s="7"/>
    </row>
    <row r="178" spans="1:19" ht="20.25" customHeight="1">
      <c r="A178" s="33"/>
      <c r="B178" s="36"/>
      <c r="C178" s="36"/>
      <c r="D178" s="36"/>
      <c r="E178" s="9"/>
      <c r="F178" s="15" t="s">
        <v>16</v>
      </c>
      <c r="G178" s="13">
        <f>I178+K178+M178+O178</f>
        <v>0</v>
      </c>
      <c r="H178" s="13">
        <f>J178+L178+N178+P178</f>
        <v>0</v>
      </c>
      <c r="I178" s="13">
        <v>0</v>
      </c>
      <c r="J178" s="13">
        <v>0</v>
      </c>
      <c r="K178" s="13">
        <v>0</v>
      </c>
      <c r="L178" s="13">
        <v>0</v>
      </c>
      <c r="M178" s="13">
        <v>0</v>
      </c>
      <c r="N178" s="13">
        <v>0</v>
      </c>
      <c r="O178" s="13">
        <v>0</v>
      </c>
      <c r="P178" s="13">
        <v>0</v>
      </c>
      <c r="Q178" s="40"/>
      <c r="R178" s="41"/>
      <c r="S178" s="7"/>
    </row>
    <row r="179" spans="1:19" ht="20.25" customHeight="1">
      <c r="A179" s="34"/>
      <c r="B179" s="37"/>
      <c r="C179" s="37"/>
      <c r="D179" s="37"/>
      <c r="E179" s="9"/>
      <c r="F179" s="15" t="s">
        <v>17</v>
      </c>
      <c r="G179" s="13">
        <f>I179+K179+M179+O179</f>
        <v>0</v>
      </c>
      <c r="H179" s="13">
        <f>J179+L179+N179+P179</f>
        <v>0</v>
      </c>
      <c r="I179" s="13">
        <v>0</v>
      </c>
      <c r="J179" s="13">
        <v>0</v>
      </c>
      <c r="K179" s="13">
        <v>0</v>
      </c>
      <c r="L179" s="13">
        <v>0</v>
      </c>
      <c r="M179" s="13">
        <v>0</v>
      </c>
      <c r="N179" s="13">
        <v>0</v>
      </c>
      <c r="O179" s="13">
        <v>0</v>
      </c>
      <c r="P179" s="13">
        <v>0</v>
      </c>
      <c r="Q179" s="42"/>
      <c r="R179" s="43"/>
      <c r="S179" s="7"/>
    </row>
    <row r="180" spans="1:19" s="26" customFormat="1" ht="18" customHeight="1">
      <c r="A180" s="110"/>
      <c r="B180" s="111" t="s">
        <v>63</v>
      </c>
      <c r="C180" s="111"/>
      <c r="D180" s="112"/>
      <c r="E180" s="113"/>
      <c r="F180" s="127" t="s">
        <v>10</v>
      </c>
      <c r="G180" s="115">
        <f>G150+G156+G168+G162+G174</f>
        <v>89841.5</v>
      </c>
      <c r="H180" s="115">
        <f>H150+H156+H168+H162+H174</f>
        <v>32411.999999999996</v>
      </c>
      <c r="I180" s="115">
        <f>I150+I156+I168+I162+I174</f>
        <v>63701.7</v>
      </c>
      <c r="J180" s="115">
        <f>J150+J156+J168+J162+J174</f>
        <v>26272.199999999997</v>
      </c>
      <c r="K180" s="115">
        <f aca="true" t="shared" si="57" ref="K180:P180">K150+K156+K168+K162+K174</f>
        <v>0</v>
      </c>
      <c r="L180" s="115">
        <f t="shared" si="57"/>
        <v>0</v>
      </c>
      <c r="M180" s="115">
        <f t="shared" si="57"/>
        <v>26139.8</v>
      </c>
      <c r="N180" s="115">
        <f t="shared" si="57"/>
        <v>6139.8</v>
      </c>
      <c r="O180" s="115">
        <f t="shared" si="57"/>
        <v>0</v>
      </c>
      <c r="P180" s="115">
        <f t="shared" si="57"/>
        <v>0</v>
      </c>
      <c r="Q180" s="116"/>
      <c r="R180" s="117"/>
      <c r="S180" s="25"/>
    </row>
    <row r="181" spans="1:19" s="26" customFormat="1" ht="18" customHeight="1">
      <c r="A181" s="118"/>
      <c r="B181" s="111"/>
      <c r="C181" s="111"/>
      <c r="D181" s="119"/>
      <c r="E181" s="113"/>
      <c r="F181" s="128" t="s">
        <v>15</v>
      </c>
      <c r="G181" s="109">
        <f>I181+K181+M181+O181</f>
        <v>10953</v>
      </c>
      <c r="H181" s="109">
        <f aca="true" t="shared" si="58" ref="G181:H185">J181+L181+N181+P181</f>
        <v>6111.7</v>
      </c>
      <c r="I181" s="109">
        <f>I151+I157+I163+I169</f>
        <v>8484.6</v>
      </c>
      <c r="J181" s="109">
        <f aca="true" t="shared" si="59" ref="J181:P181">J151+J157+J163+J169</f>
        <v>3643.2999999999997</v>
      </c>
      <c r="K181" s="109">
        <f t="shared" si="59"/>
        <v>0</v>
      </c>
      <c r="L181" s="109">
        <f t="shared" si="59"/>
        <v>0</v>
      </c>
      <c r="M181" s="109">
        <f t="shared" si="59"/>
        <v>2468.4</v>
      </c>
      <c r="N181" s="109">
        <f t="shared" si="59"/>
        <v>2468.4</v>
      </c>
      <c r="O181" s="109">
        <f t="shared" si="59"/>
        <v>0</v>
      </c>
      <c r="P181" s="109">
        <f t="shared" si="59"/>
        <v>0</v>
      </c>
      <c r="Q181" s="121"/>
      <c r="R181" s="122"/>
      <c r="S181" s="25"/>
    </row>
    <row r="182" spans="1:19" s="26" customFormat="1" ht="18" customHeight="1">
      <c r="A182" s="118"/>
      <c r="B182" s="111"/>
      <c r="C182" s="111"/>
      <c r="D182" s="119"/>
      <c r="E182" s="113"/>
      <c r="F182" s="128" t="s">
        <v>12</v>
      </c>
      <c r="G182" s="109">
        <f t="shared" si="58"/>
        <v>19210.300000000003</v>
      </c>
      <c r="H182" s="109">
        <f t="shared" si="58"/>
        <v>8159.1</v>
      </c>
      <c r="I182" s="109">
        <f aca="true" t="shared" si="60" ref="I182:P182">I152+I158+I164+I170</f>
        <v>15538.900000000001</v>
      </c>
      <c r="J182" s="109">
        <f t="shared" si="60"/>
        <v>4487.7</v>
      </c>
      <c r="K182" s="109">
        <f t="shared" si="60"/>
        <v>0</v>
      </c>
      <c r="L182" s="109">
        <f t="shared" si="60"/>
        <v>0</v>
      </c>
      <c r="M182" s="109">
        <f t="shared" si="60"/>
        <v>3671.4</v>
      </c>
      <c r="N182" s="109">
        <f t="shared" si="60"/>
        <v>3671.4</v>
      </c>
      <c r="O182" s="109">
        <f t="shared" si="60"/>
        <v>0</v>
      </c>
      <c r="P182" s="109">
        <f t="shared" si="60"/>
        <v>0</v>
      </c>
      <c r="Q182" s="121"/>
      <c r="R182" s="122"/>
      <c r="S182" s="25"/>
    </row>
    <row r="183" spans="1:19" s="26" customFormat="1" ht="18" customHeight="1">
      <c r="A183" s="118"/>
      <c r="B183" s="111"/>
      <c r="C183" s="111"/>
      <c r="D183" s="119"/>
      <c r="E183" s="113"/>
      <c r="F183" s="128" t="s">
        <v>13</v>
      </c>
      <c r="G183" s="109">
        <f>I183+K183+M183+O183</f>
        <v>34072.5</v>
      </c>
      <c r="H183" s="109">
        <f t="shared" si="58"/>
        <v>7218.6</v>
      </c>
      <c r="I183" s="109">
        <f>I153+I159+I165+I171+I177</f>
        <v>14072.5</v>
      </c>
      <c r="J183" s="109">
        <f aca="true" t="shared" si="61" ref="J183:P183">J153+J159+J165+J171+J177</f>
        <v>7218.6</v>
      </c>
      <c r="K183" s="109">
        <f t="shared" si="61"/>
        <v>0</v>
      </c>
      <c r="L183" s="109">
        <f t="shared" si="61"/>
        <v>0</v>
      </c>
      <c r="M183" s="109">
        <f t="shared" si="61"/>
        <v>20000</v>
      </c>
      <c r="N183" s="109">
        <f t="shared" si="61"/>
        <v>0</v>
      </c>
      <c r="O183" s="109">
        <f t="shared" si="61"/>
        <v>0</v>
      </c>
      <c r="P183" s="109">
        <f t="shared" si="61"/>
        <v>0</v>
      </c>
      <c r="Q183" s="121"/>
      <c r="R183" s="122"/>
      <c r="S183" s="25"/>
    </row>
    <row r="184" spans="1:19" s="26" customFormat="1" ht="18" customHeight="1">
      <c r="A184" s="118"/>
      <c r="B184" s="111"/>
      <c r="C184" s="111"/>
      <c r="D184" s="119"/>
      <c r="E184" s="113"/>
      <c r="F184" s="128" t="s">
        <v>16</v>
      </c>
      <c r="G184" s="109">
        <f t="shared" si="58"/>
        <v>15218.6</v>
      </c>
      <c r="H184" s="109">
        <f t="shared" si="58"/>
        <v>5461.3</v>
      </c>
      <c r="I184" s="109">
        <f aca="true" t="shared" si="62" ref="I184:P184">I154+I160+I166+I172+I178</f>
        <v>15218.6</v>
      </c>
      <c r="J184" s="109">
        <f t="shared" si="62"/>
        <v>5461.3</v>
      </c>
      <c r="K184" s="109">
        <f t="shared" si="62"/>
        <v>0</v>
      </c>
      <c r="L184" s="109">
        <f t="shared" si="62"/>
        <v>0</v>
      </c>
      <c r="M184" s="109">
        <f t="shared" si="62"/>
        <v>0</v>
      </c>
      <c r="N184" s="109">
        <f t="shared" si="62"/>
        <v>0</v>
      </c>
      <c r="O184" s="109">
        <f t="shared" si="62"/>
        <v>0</v>
      </c>
      <c r="P184" s="109">
        <f t="shared" si="62"/>
        <v>0</v>
      </c>
      <c r="Q184" s="121"/>
      <c r="R184" s="122"/>
      <c r="S184" s="25"/>
    </row>
    <row r="185" spans="1:19" s="26" customFormat="1" ht="18" customHeight="1">
      <c r="A185" s="123"/>
      <c r="B185" s="111"/>
      <c r="C185" s="111"/>
      <c r="D185" s="124"/>
      <c r="E185" s="113"/>
      <c r="F185" s="128" t="s">
        <v>17</v>
      </c>
      <c r="G185" s="109">
        <f t="shared" si="58"/>
        <v>10387.1</v>
      </c>
      <c r="H185" s="109">
        <f t="shared" si="58"/>
        <v>5461.3</v>
      </c>
      <c r="I185" s="109">
        <f aca="true" t="shared" si="63" ref="I185:P185">I155+I161+I167+I173+I179</f>
        <v>10387.1</v>
      </c>
      <c r="J185" s="109">
        <f t="shared" si="63"/>
        <v>5461.3</v>
      </c>
      <c r="K185" s="109">
        <f t="shared" si="63"/>
        <v>0</v>
      </c>
      <c r="L185" s="109">
        <f t="shared" si="63"/>
        <v>0</v>
      </c>
      <c r="M185" s="109">
        <f t="shared" si="63"/>
        <v>0</v>
      </c>
      <c r="N185" s="109">
        <f t="shared" si="63"/>
        <v>0</v>
      </c>
      <c r="O185" s="109">
        <f t="shared" si="63"/>
        <v>0</v>
      </c>
      <c r="P185" s="109">
        <f t="shared" si="63"/>
        <v>0</v>
      </c>
      <c r="Q185" s="125"/>
      <c r="R185" s="126"/>
      <c r="S185" s="25"/>
    </row>
    <row r="186" spans="1:19" s="28" customFormat="1" ht="18" customHeight="1">
      <c r="A186" s="129"/>
      <c r="B186" s="130" t="s">
        <v>11</v>
      </c>
      <c r="C186" s="112"/>
      <c r="D186" s="112"/>
      <c r="E186" s="113"/>
      <c r="F186" s="115" t="s">
        <v>10</v>
      </c>
      <c r="G186" s="115">
        <f>G187+G188+G189+G190+G191</f>
        <v>710832.9000000001</v>
      </c>
      <c r="H186" s="115">
        <f aca="true" t="shared" si="64" ref="H186:P186">H187+H188+H189+H190+H191</f>
        <v>261455.2</v>
      </c>
      <c r="I186" s="115">
        <f t="shared" si="64"/>
        <v>681693.1000000001</v>
      </c>
      <c r="J186" s="115">
        <f t="shared" si="64"/>
        <v>252315.39999999997</v>
      </c>
      <c r="K186" s="115">
        <f t="shared" si="64"/>
        <v>0</v>
      </c>
      <c r="L186" s="115">
        <f t="shared" si="64"/>
        <v>0</v>
      </c>
      <c r="M186" s="115">
        <f t="shared" si="64"/>
        <v>29139.8</v>
      </c>
      <c r="N186" s="115">
        <f t="shared" si="64"/>
        <v>9139.8</v>
      </c>
      <c r="O186" s="115">
        <f t="shared" si="64"/>
        <v>0</v>
      </c>
      <c r="P186" s="115">
        <f t="shared" si="64"/>
        <v>0</v>
      </c>
      <c r="Q186" s="131"/>
      <c r="R186" s="131"/>
      <c r="S186" s="27"/>
    </row>
    <row r="187" spans="1:19" s="28" customFormat="1" ht="18" customHeight="1">
      <c r="A187" s="129"/>
      <c r="B187" s="130"/>
      <c r="C187" s="119"/>
      <c r="D187" s="119"/>
      <c r="E187" s="113"/>
      <c r="F187" s="115" t="s">
        <v>15</v>
      </c>
      <c r="G187" s="109">
        <f>G181+G144+G113</f>
        <v>118075</v>
      </c>
      <c r="H187" s="109">
        <f aca="true" t="shared" si="65" ref="H187:P187">H181+H144+H113</f>
        <v>43029.3</v>
      </c>
      <c r="I187" s="109">
        <f t="shared" si="65"/>
        <v>112606.6</v>
      </c>
      <c r="J187" s="109">
        <f t="shared" si="65"/>
        <v>37560.899999999994</v>
      </c>
      <c r="K187" s="109">
        <f t="shared" si="65"/>
        <v>0</v>
      </c>
      <c r="L187" s="109">
        <f t="shared" si="65"/>
        <v>0</v>
      </c>
      <c r="M187" s="109">
        <f t="shared" si="65"/>
        <v>5468.4</v>
      </c>
      <c r="N187" s="109">
        <f t="shared" si="65"/>
        <v>5468.4</v>
      </c>
      <c r="O187" s="109">
        <f t="shared" si="65"/>
        <v>0</v>
      </c>
      <c r="P187" s="109">
        <f t="shared" si="65"/>
        <v>0</v>
      </c>
      <c r="Q187" s="131"/>
      <c r="R187" s="131"/>
      <c r="S187" s="27"/>
    </row>
    <row r="188" spans="1:19" s="28" customFormat="1" ht="18" customHeight="1">
      <c r="A188" s="129"/>
      <c r="B188" s="130"/>
      <c r="C188" s="119"/>
      <c r="D188" s="119"/>
      <c r="E188" s="113"/>
      <c r="F188" s="115" t="s">
        <v>12</v>
      </c>
      <c r="G188" s="109">
        <f aca="true" t="shared" si="66" ref="G188:P191">G182+G145+G114</f>
        <v>136941.90000000002</v>
      </c>
      <c r="H188" s="109">
        <f t="shared" si="66"/>
        <v>59297.799999999996</v>
      </c>
      <c r="I188" s="109">
        <f t="shared" si="66"/>
        <v>133270.5</v>
      </c>
      <c r="J188" s="109">
        <f t="shared" si="66"/>
        <v>55626.399999999994</v>
      </c>
      <c r="K188" s="109">
        <f t="shared" si="66"/>
        <v>0</v>
      </c>
      <c r="L188" s="109">
        <f t="shared" si="66"/>
        <v>0</v>
      </c>
      <c r="M188" s="109">
        <f t="shared" si="66"/>
        <v>3671.4</v>
      </c>
      <c r="N188" s="109">
        <f t="shared" si="66"/>
        <v>3671.4</v>
      </c>
      <c r="O188" s="109">
        <f t="shared" si="66"/>
        <v>0</v>
      </c>
      <c r="P188" s="109">
        <f t="shared" si="66"/>
        <v>0</v>
      </c>
      <c r="Q188" s="131"/>
      <c r="R188" s="131"/>
      <c r="S188" s="27"/>
    </row>
    <row r="189" spans="1:19" s="28" customFormat="1" ht="18" customHeight="1">
      <c r="A189" s="129"/>
      <c r="B189" s="130"/>
      <c r="C189" s="119"/>
      <c r="D189" s="119"/>
      <c r="E189" s="113"/>
      <c r="F189" s="115" t="s">
        <v>13</v>
      </c>
      <c r="G189" s="109">
        <f t="shared" si="66"/>
        <v>159363.40000000002</v>
      </c>
      <c r="H189" s="109">
        <f t="shared" si="66"/>
        <v>52181.3</v>
      </c>
      <c r="I189" s="109">
        <f t="shared" si="66"/>
        <v>139363.40000000002</v>
      </c>
      <c r="J189" s="109">
        <f t="shared" si="66"/>
        <v>52181.3</v>
      </c>
      <c r="K189" s="109">
        <f t="shared" si="66"/>
        <v>0</v>
      </c>
      <c r="L189" s="109">
        <f t="shared" si="66"/>
        <v>0</v>
      </c>
      <c r="M189" s="109">
        <f t="shared" si="66"/>
        <v>20000</v>
      </c>
      <c r="N189" s="109">
        <f t="shared" si="66"/>
        <v>0</v>
      </c>
      <c r="O189" s="109">
        <f t="shared" si="66"/>
        <v>0</v>
      </c>
      <c r="P189" s="109">
        <f t="shared" si="66"/>
        <v>0</v>
      </c>
      <c r="Q189" s="131"/>
      <c r="R189" s="131"/>
      <c r="S189" s="27"/>
    </row>
    <row r="190" spans="1:19" s="28" customFormat="1" ht="18" customHeight="1">
      <c r="A190" s="129"/>
      <c r="B190" s="130"/>
      <c r="C190" s="119"/>
      <c r="D190" s="119"/>
      <c r="E190" s="113"/>
      <c r="F190" s="115" t="s">
        <v>16</v>
      </c>
      <c r="G190" s="109">
        <f t="shared" si="66"/>
        <v>146600.3</v>
      </c>
      <c r="H190" s="109">
        <f t="shared" si="66"/>
        <v>53473.4</v>
      </c>
      <c r="I190" s="109">
        <f t="shared" si="66"/>
        <v>146600.3</v>
      </c>
      <c r="J190" s="109">
        <f t="shared" si="66"/>
        <v>53473.4</v>
      </c>
      <c r="K190" s="109">
        <f t="shared" si="66"/>
        <v>0</v>
      </c>
      <c r="L190" s="109">
        <f t="shared" si="66"/>
        <v>0</v>
      </c>
      <c r="M190" s="109">
        <f t="shared" si="66"/>
        <v>0</v>
      </c>
      <c r="N190" s="109">
        <f t="shared" si="66"/>
        <v>0</v>
      </c>
      <c r="O190" s="109">
        <f t="shared" si="66"/>
        <v>0</v>
      </c>
      <c r="P190" s="109">
        <f t="shared" si="66"/>
        <v>0</v>
      </c>
      <c r="Q190" s="131"/>
      <c r="R190" s="131"/>
      <c r="S190" s="27"/>
    </row>
    <row r="191" spans="1:19" s="28" customFormat="1" ht="18" customHeight="1">
      <c r="A191" s="129"/>
      <c r="B191" s="130"/>
      <c r="C191" s="124"/>
      <c r="D191" s="124"/>
      <c r="E191" s="113"/>
      <c r="F191" s="115" t="s">
        <v>17</v>
      </c>
      <c r="G191" s="109">
        <f t="shared" si="66"/>
        <v>149852.3</v>
      </c>
      <c r="H191" s="109">
        <f t="shared" si="66"/>
        <v>53473.4</v>
      </c>
      <c r="I191" s="109">
        <f t="shared" si="66"/>
        <v>149852.3</v>
      </c>
      <c r="J191" s="109">
        <f t="shared" si="66"/>
        <v>53473.4</v>
      </c>
      <c r="K191" s="109">
        <f t="shared" si="66"/>
        <v>0</v>
      </c>
      <c r="L191" s="109">
        <f t="shared" si="66"/>
        <v>0</v>
      </c>
      <c r="M191" s="109">
        <f t="shared" si="66"/>
        <v>0</v>
      </c>
      <c r="N191" s="109">
        <f t="shared" si="66"/>
        <v>0</v>
      </c>
      <c r="O191" s="109">
        <f t="shared" si="66"/>
        <v>0</v>
      </c>
      <c r="P191" s="109">
        <f t="shared" si="66"/>
        <v>0</v>
      </c>
      <c r="Q191" s="131"/>
      <c r="R191" s="131"/>
      <c r="S191" s="27"/>
    </row>
    <row r="192" spans="1:18" ht="33" customHeight="1">
      <c r="A192" s="89" t="s">
        <v>65</v>
      </c>
      <c r="B192" s="89"/>
      <c r="C192" s="89"/>
      <c r="D192" s="89"/>
      <c r="E192" s="89"/>
      <c r="F192" s="89"/>
      <c r="G192" s="89"/>
      <c r="H192" s="89"/>
      <c r="I192" s="89"/>
      <c r="J192" s="89"/>
      <c r="K192" s="89"/>
      <c r="L192" s="89"/>
      <c r="M192" s="89"/>
      <c r="N192" s="89"/>
      <c r="O192" s="89"/>
      <c r="P192" s="89"/>
      <c r="Q192" s="89"/>
      <c r="R192" s="89"/>
    </row>
    <row r="196" ht="12.75">
      <c r="J196" s="7"/>
    </row>
    <row r="197" ht="12.75">
      <c r="J197" s="7"/>
    </row>
    <row r="199" spans="7:10" ht="12.75">
      <c r="G199" s="7"/>
      <c r="H199" s="7"/>
      <c r="I199" s="7"/>
      <c r="J199" s="7"/>
    </row>
    <row r="200" spans="6:16" ht="18"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</row>
    <row r="201" spans="6:16" ht="18">
      <c r="F201" s="6"/>
      <c r="G201" s="6"/>
      <c r="H201" s="6"/>
      <c r="I201" s="6"/>
      <c r="J201" s="8"/>
      <c r="K201" s="6"/>
      <c r="L201" s="6"/>
      <c r="M201" s="6"/>
      <c r="N201" s="6"/>
      <c r="O201" s="6"/>
      <c r="P201" s="6"/>
    </row>
    <row r="202" spans="6:16" ht="18"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</row>
    <row r="203" spans="6:16" ht="18"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</row>
    <row r="204" spans="6:16" ht="18"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</row>
    <row r="205" spans="6:16" ht="18"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</row>
    <row r="207" ht="12.75">
      <c r="B207" s="7"/>
    </row>
    <row r="213" spans="7:9" ht="12.75">
      <c r="G213" s="7"/>
      <c r="I213" s="7"/>
    </row>
    <row r="214" spans="7:9" ht="12.75">
      <c r="G214" s="7"/>
      <c r="I214" s="7"/>
    </row>
    <row r="215" spans="7:9" ht="12.75">
      <c r="G215" s="7"/>
      <c r="I215" s="7"/>
    </row>
    <row r="216" spans="7:9" ht="12.75">
      <c r="G216" s="7"/>
      <c r="I216" s="7"/>
    </row>
    <row r="217" spans="7:9" ht="12.75">
      <c r="G217" s="7"/>
      <c r="I217" s="7"/>
    </row>
    <row r="218" spans="7:9" ht="12.75">
      <c r="G218" s="7"/>
      <c r="I218" s="7"/>
    </row>
  </sheetData>
  <sheetProtection/>
  <mergeCells count="168">
    <mergeCell ref="A192:R192"/>
    <mergeCell ref="A143:A148"/>
    <mergeCell ref="B143:B148"/>
    <mergeCell ref="C143:C148"/>
    <mergeCell ref="Q143:R148"/>
    <mergeCell ref="Q186:R191"/>
    <mergeCell ref="Q150:R155"/>
    <mergeCell ref="Q137:R142"/>
    <mergeCell ref="C119:C124"/>
    <mergeCell ref="A94:A99"/>
    <mergeCell ref="B94:B99"/>
    <mergeCell ref="C94:C99"/>
    <mergeCell ref="A112:A117"/>
    <mergeCell ref="A119:A124"/>
    <mergeCell ref="C106:C111"/>
    <mergeCell ref="B156:B161"/>
    <mergeCell ref="B180:B185"/>
    <mergeCell ref="Q156:R161"/>
    <mergeCell ref="A150:A155"/>
    <mergeCell ref="C156:C161"/>
    <mergeCell ref="D168:D173"/>
    <mergeCell ref="C162:C167"/>
    <mergeCell ref="B168:B173"/>
    <mergeCell ref="A168:A173"/>
    <mergeCell ref="A156:A161"/>
    <mergeCell ref="B150:B155"/>
    <mergeCell ref="C150:C155"/>
    <mergeCell ref="C125:C130"/>
    <mergeCell ref="B125:B130"/>
    <mergeCell ref="B131:B136"/>
    <mergeCell ref="C131:C136"/>
    <mergeCell ref="Q112:R117"/>
    <mergeCell ref="Q131:R136"/>
    <mergeCell ref="Q119:R124"/>
    <mergeCell ref="Q125:R130"/>
    <mergeCell ref="B118:R118"/>
    <mergeCell ref="A46:A51"/>
    <mergeCell ref="B46:B51"/>
    <mergeCell ref="A28:A33"/>
    <mergeCell ref="A34:A39"/>
    <mergeCell ref="Q180:R185"/>
    <mergeCell ref="A180:A185"/>
    <mergeCell ref="A162:A167"/>
    <mergeCell ref="A186:A191"/>
    <mergeCell ref="B186:B191"/>
    <mergeCell ref="Q168:R173"/>
    <mergeCell ref="C168:C173"/>
    <mergeCell ref="D186:D191"/>
    <mergeCell ref="Q162:R167"/>
    <mergeCell ref="D137:D142"/>
    <mergeCell ref="D143:D148"/>
    <mergeCell ref="C137:C142"/>
    <mergeCell ref="A52:A57"/>
    <mergeCell ref="B52:B57"/>
    <mergeCell ref="D100:D105"/>
    <mergeCell ref="B100:B105"/>
    <mergeCell ref="A40:A45"/>
    <mergeCell ref="A58:A63"/>
    <mergeCell ref="B119:B124"/>
    <mergeCell ref="A4:A6"/>
    <mergeCell ref="B4:B6"/>
    <mergeCell ref="B28:B33"/>
    <mergeCell ref="B34:B39"/>
    <mergeCell ref="A22:A27"/>
    <mergeCell ref="B22:B27"/>
    <mergeCell ref="B40:B45"/>
    <mergeCell ref="Q4:R6"/>
    <mergeCell ref="K5:L5"/>
    <mergeCell ref="C28:C33"/>
    <mergeCell ref="C34:C39"/>
    <mergeCell ref="E4:E6"/>
    <mergeCell ref="Q28:R33"/>
    <mergeCell ref="F4:F6"/>
    <mergeCell ref="C22:C27"/>
    <mergeCell ref="A10:D15"/>
    <mergeCell ref="Q10:R15"/>
    <mergeCell ref="C4:C6"/>
    <mergeCell ref="C40:C45"/>
    <mergeCell ref="M5:N5"/>
    <mergeCell ref="O5:P5"/>
    <mergeCell ref="A9:R9"/>
    <mergeCell ref="Q16:R21"/>
    <mergeCell ref="C64:C69"/>
    <mergeCell ref="D40:D45"/>
    <mergeCell ref="Q34:R39"/>
    <mergeCell ref="D52:D57"/>
    <mergeCell ref="Q40:R45"/>
    <mergeCell ref="Q46:R51"/>
    <mergeCell ref="Q52:R57"/>
    <mergeCell ref="B58:B63"/>
    <mergeCell ref="C58:C63"/>
    <mergeCell ref="C52:C57"/>
    <mergeCell ref="D46:D51"/>
    <mergeCell ref="C46:C51"/>
    <mergeCell ref="Q58:R63"/>
    <mergeCell ref="Q64:R69"/>
    <mergeCell ref="Q22:R27"/>
    <mergeCell ref="D22:D27"/>
    <mergeCell ref="D28:D33"/>
    <mergeCell ref="D34:D39"/>
    <mergeCell ref="A82:A87"/>
    <mergeCell ref="C82:C87"/>
    <mergeCell ref="Q82:R87"/>
    <mergeCell ref="A70:A75"/>
    <mergeCell ref="D82:D87"/>
    <mergeCell ref="B70:B75"/>
    <mergeCell ref="Q76:R81"/>
    <mergeCell ref="C70:C75"/>
    <mergeCell ref="Q70:R75"/>
    <mergeCell ref="M1:R2"/>
    <mergeCell ref="A2:L2"/>
    <mergeCell ref="C76:C81"/>
    <mergeCell ref="A88:A93"/>
    <mergeCell ref="B88:B93"/>
    <mergeCell ref="A76:A81"/>
    <mergeCell ref="B76:B81"/>
    <mergeCell ref="B82:B87"/>
    <mergeCell ref="D4:D6"/>
    <mergeCell ref="D16:D21"/>
    <mergeCell ref="Q100:R105"/>
    <mergeCell ref="Q106:R111"/>
    <mergeCell ref="D88:D93"/>
    <mergeCell ref="D94:D99"/>
    <mergeCell ref="Q94:R99"/>
    <mergeCell ref="Q88:R93"/>
    <mergeCell ref="A100:A105"/>
    <mergeCell ref="B112:B117"/>
    <mergeCell ref="C112:C117"/>
    <mergeCell ref="C88:C93"/>
    <mergeCell ref="C100:C105"/>
    <mergeCell ref="D70:D75"/>
    <mergeCell ref="D76:D81"/>
    <mergeCell ref="G4:H5"/>
    <mergeCell ref="A7:R7"/>
    <mergeCell ref="A8:R8"/>
    <mergeCell ref="A16:A21"/>
    <mergeCell ref="A64:A69"/>
    <mergeCell ref="B64:B69"/>
    <mergeCell ref="B16:B21"/>
    <mergeCell ref="C16:C21"/>
    <mergeCell ref="I4:P4"/>
    <mergeCell ref="I5:J5"/>
    <mergeCell ref="D58:D63"/>
    <mergeCell ref="D64:D69"/>
    <mergeCell ref="C186:C191"/>
    <mergeCell ref="D180:D185"/>
    <mergeCell ref="D162:D167"/>
    <mergeCell ref="D119:D124"/>
    <mergeCell ref="D125:D130"/>
    <mergeCell ref="D131:D136"/>
    <mergeCell ref="D150:D155"/>
    <mergeCell ref="D156:D161"/>
    <mergeCell ref="C180:C185"/>
    <mergeCell ref="B149:R149"/>
    <mergeCell ref="Q174:R179"/>
    <mergeCell ref="D106:D111"/>
    <mergeCell ref="A106:A111"/>
    <mergeCell ref="B106:B111"/>
    <mergeCell ref="B162:B167"/>
    <mergeCell ref="A137:A142"/>
    <mergeCell ref="D112:D117"/>
    <mergeCell ref="A125:A130"/>
    <mergeCell ref="B137:B142"/>
    <mergeCell ref="A131:A136"/>
    <mergeCell ref="A174:A179"/>
    <mergeCell ref="B174:B179"/>
    <mergeCell ref="C174:C179"/>
    <mergeCell ref="D174:D179"/>
  </mergeCells>
  <printOptions/>
  <pageMargins left="0.7874015748031497" right="0.15748031496062992" top="0.6299212598425197" bottom="0.6299212598425197" header="0.5118110236220472" footer="0.5118110236220472"/>
  <pageSetup fitToHeight="99" horizontalDpi="600" verticalDpi="600" orientation="landscape" paperSize="9" scale="53" r:id="rId1"/>
  <rowBreaks count="3" manualBreakCount="3">
    <brk id="51" max="16" man="1"/>
    <brk id="105" max="16" man="1"/>
    <brk id="148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putrov</dc:creator>
  <cp:keywords/>
  <dc:description/>
  <cp:lastModifiedBy>Витковская</cp:lastModifiedBy>
  <cp:lastPrinted>2017-04-12T09:33:35Z</cp:lastPrinted>
  <dcterms:created xsi:type="dcterms:W3CDTF">2014-04-28T07:48:47Z</dcterms:created>
  <dcterms:modified xsi:type="dcterms:W3CDTF">2017-04-12T09:33:36Z</dcterms:modified>
  <cp:category/>
  <cp:version/>
  <cp:contentType/>
  <cp:contentStatus/>
</cp:coreProperties>
</file>