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.5" sheetId="1" r:id="rId1"/>
  </sheets>
  <definedNames>
    <definedName name="_xlnm.Print_Titles" localSheetId="0">'прил.5'!$10:$12</definedName>
  </definedNames>
  <calcPr fullCalcOnLoad="1"/>
</workbook>
</file>

<file path=xl/sharedStrings.xml><?xml version="1.0" encoding="utf-8"?>
<sst xmlns="http://schemas.openxmlformats.org/spreadsheetml/2006/main" count="217" uniqueCount="62">
  <si>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</si>
  <si>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</si>
  <si>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</si>
  <si>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</si>
  <si>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</si>
  <si>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</si>
  <si>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</si>
  <si>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</si>
  <si>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</si>
  <si>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</si>
  <si>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</si>
  <si>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</si>
  <si>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</si>
  <si>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</si>
  <si>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</si>
  <si>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</si>
  <si>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</si>
  <si>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</si>
  <si>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</si>
  <si>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</si>
  <si>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 xml:space="preserve">доведение муниципального задания на оказание муниципальных услуг (выполнение работ) по предоставлению дополнительного образования детям </t>
  </si>
  <si>
    <t>расходы на выплаты персоналу казенных учреждений</t>
  </si>
  <si>
    <t>1</t>
  </si>
  <si>
    <t>1.1.1</t>
  </si>
  <si>
    <t>1.1.1.1</t>
  </si>
  <si>
    <t>1.1.1.2</t>
  </si>
  <si>
    <t>1.2.1</t>
  </si>
  <si>
    <t>1.2.1.1</t>
  </si>
  <si>
    <t>1.2.1.2</t>
  </si>
  <si>
    <t>ПЕРЕЧЕНЬ МЕРОПРИЯТИЙ И РЕСУРСНОЕ ОБЕСПЕЧЕНИЕ ПОДПРОГРАММЫ 7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</si>
  <si>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</si>
  <si>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</si>
  <si>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1: предоставление дополнительного образования детям, в т.ч.:</t>
  </si>
  <si>
    <t>Итого по задаче 1</t>
  </si>
  <si>
    <t>ВСЕГО ПО ПОДПРОГРАММЕ 7</t>
  </si>
  <si>
    <t xml:space="preserve">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</si>
  <si>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укрепление материально-технической базы муниципальных образовательных учреждений дополнительного образования детей</t>
  </si>
  <si>
    <t>к постановлению администрации Города Томска</t>
  </si>
  <si>
    <t>1.2.1.3</t>
  </si>
  <si>
    <t xml:space="preserve"> организация системы выявления, сопровождения одаренных детей</t>
  </si>
  <si>
    <t>2018 год</t>
  </si>
  <si>
    <t>2019 год</t>
  </si>
  <si>
    <t>2020 год</t>
  </si>
  <si>
    <t>1.2.1.4</t>
  </si>
  <si>
    <t>оказание платных дополнительных образовательных услуг</t>
  </si>
  <si>
    <t>Задача 2 подпрограммы: создание условий для реализации образовательных программ дополнительного образования.</t>
  </si>
  <si>
    <t>Мероприятие 2: создание условий для функционирования и развития системы дополнительного образования в городе Томске, в т.ч.</t>
  </si>
  <si>
    <t>Приложение 14</t>
  </si>
  <si>
    <t>2021 год</t>
  </si>
  <si>
    <t>2022 год</t>
  </si>
  <si>
    <t>2023 год</t>
  </si>
  <si>
    <t>2024 год</t>
  </si>
  <si>
    <t>2025 год</t>
  </si>
  <si>
    <t>Приложение 2 к Подпрограмме 7 "Функционирование и развитие дополнительного образования детей" на 2015 – 2025 годы" муниципальной программы "Развитие образования" на 2015 - 2025 годы"</t>
  </si>
  <si>
    <t>"Функционирование и развитие дополнительного образования детей" на 2015 - 2025 годы"</t>
  </si>
  <si>
    <t>Основное мероприятие "Оказание услуг по предоставлению дополнительного образования детям и создание оптимальных условий для реализации образовательных программ дополнительного образования"</t>
  </si>
  <si>
    <t xml:space="preserve">Код бюджетной классификации (КЦСР, КВР)
</t>
  </si>
  <si>
    <t>КЦСР 02 7 01 40500, КВР 622</t>
  </si>
  <si>
    <t>КЦСР 02 7 01 40400, 02 7 01 40530, 02 7 01 40410, 02 7 01 00590, КВР 611, 621</t>
  </si>
  <si>
    <t>КЦСР 02 7 01 00590 КВР 612, 622</t>
  </si>
  <si>
    <t>план</t>
  </si>
  <si>
    <t xml:space="preserve"> от 02.08.2017 № 670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</si>
</sst>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1" fontId="0" fillId="0" borderId="0" xfId="6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1" fontId="6" fillId="0" borderId="0" xfId="6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="75" zoomScaleSheetLayoutView="75" zoomScalePageLayoutView="0" workbookViewId="0" topLeftCell="A1">
      <pane ySplit="12" topLeftCell="BM139" activePane="bottomLeft" state="frozen"/>
      <selection pane="topLeft" activeCell="A1" sqref="A1"/>
      <selection pane="bottomLeft" activeCell="R150" sqref="R150"/>
    </sheetView>
  </sheetViews>
  <sheetFormatPr defaultColWidth="9.140625" defaultRowHeight="15"/>
  <cols>
    <col min="1" max="1" width="9.140625" style="4" customWidth="1"/>
    <col min="2" max="2" width="26.421875" style="1" customWidth="1"/>
    <col min="3" max="3" width="17.140625" style="1" customWidth="1"/>
    <col min="4" max="4" width="15.7109375" style="1" customWidth="1"/>
    <col min="5" max="5" width="12.28125" style="1" customWidth="1"/>
    <col min="6" max="6" width="11.28125" style="1" customWidth="1"/>
    <col min="7" max="7" width="13.7109375" style="1" customWidth="1"/>
    <col min="8" max="8" width="11.8515625" style="1" customWidth="1"/>
    <col min="9" max="10" width="9.140625" style="1" customWidth="1"/>
    <col min="11" max="11" width="14.00390625" style="1" customWidth="1"/>
    <col min="12" max="15" width="9.140625" style="1" customWidth="1"/>
    <col min="16" max="16" width="11.140625" style="1" customWidth="1"/>
    <col min="17" max="17" width="13.28125" style="1" bestFit="1" customWidth="1"/>
    <col min="18" max="16384" width="9.140625" style="1" customWidth="1"/>
  </cols>
  <sheetData>
    <row r="1" ht="15">
      <c r="L1" s="5" t="s">
        <v>47</v>
      </c>
    </row>
    <row r="2" ht="15">
      <c r="L2" s="5" t="s">
        <v>37</v>
      </c>
    </row>
    <row r="3" ht="15">
      <c r="L3" s="5" t="s">
        <v>61</v>
      </c>
    </row>
    <row r="5" spans="1:16" ht="36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18" t="s">
        <v>53</v>
      </c>
      <c r="M5" s="18"/>
      <c r="N5" s="18"/>
      <c r="O5" s="18"/>
      <c r="P5" s="18"/>
    </row>
    <row r="6" spans="1:16" ht="1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19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">
      <c r="A8" s="19" t="s">
        <v>54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38.25" customHeight="1">
      <c r="A10" s="15" t="s">
        <v>4</v>
      </c>
      <c r="B10" s="14" t="s">
        <v>5</v>
      </c>
      <c r="C10" s="14" t="s">
        <v>56</v>
      </c>
      <c r="D10" s="14" t="s">
        <v>6</v>
      </c>
      <c r="E10" s="14" t="s">
        <v>7</v>
      </c>
      <c r="F10" s="14"/>
      <c r="G10" s="14" t="s">
        <v>8</v>
      </c>
      <c r="H10" s="14"/>
      <c r="I10" s="14"/>
      <c r="J10" s="14"/>
      <c r="K10" s="14"/>
      <c r="L10" s="14"/>
      <c r="M10" s="14"/>
      <c r="N10" s="14"/>
      <c r="O10" s="14" t="s">
        <v>16</v>
      </c>
      <c r="P10" s="14"/>
      <c r="Q10" s="10"/>
    </row>
    <row r="11" spans="1:17" ht="54.75" customHeight="1">
      <c r="A11" s="15"/>
      <c r="B11" s="14"/>
      <c r="C11" s="14"/>
      <c r="D11" s="14"/>
      <c r="E11" s="14"/>
      <c r="F11" s="14"/>
      <c r="G11" s="14" t="s">
        <v>9</v>
      </c>
      <c r="H11" s="14"/>
      <c r="I11" s="14" t="s">
        <v>10</v>
      </c>
      <c r="J11" s="14"/>
      <c r="K11" s="14" t="s">
        <v>11</v>
      </c>
      <c r="L11" s="14"/>
      <c r="M11" s="14" t="s">
        <v>12</v>
      </c>
      <c r="N11" s="14"/>
      <c r="O11" s="14"/>
      <c r="P11" s="14"/>
      <c r="Q11" s="10"/>
    </row>
    <row r="12" spans="1:17" ht="27" customHeight="1">
      <c r="A12" s="15"/>
      <c r="B12" s="14"/>
      <c r="C12" s="14"/>
      <c r="D12" s="14"/>
      <c r="E12" s="9" t="s">
        <v>13</v>
      </c>
      <c r="F12" s="9" t="s">
        <v>14</v>
      </c>
      <c r="G12" s="9" t="s">
        <v>13</v>
      </c>
      <c r="H12" s="9" t="s">
        <v>14</v>
      </c>
      <c r="I12" s="9" t="s">
        <v>13</v>
      </c>
      <c r="J12" s="9" t="s">
        <v>14</v>
      </c>
      <c r="K12" s="9" t="s">
        <v>13</v>
      </c>
      <c r="L12" s="9" t="s">
        <v>14</v>
      </c>
      <c r="M12" s="9" t="s">
        <v>13</v>
      </c>
      <c r="N12" s="9" t="s">
        <v>60</v>
      </c>
      <c r="O12" s="14"/>
      <c r="P12" s="14"/>
      <c r="Q12" s="10"/>
    </row>
    <row r="13" spans="1:17" ht="15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14">
        <v>15</v>
      </c>
      <c r="P13" s="14"/>
      <c r="Q13" s="10"/>
    </row>
    <row r="14" spans="1:17" ht="15">
      <c r="A14" s="8" t="s">
        <v>22</v>
      </c>
      <c r="B14" s="17" t="s">
        <v>30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6"/>
      <c r="P14" s="16"/>
      <c r="Q14" s="10"/>
    </row>
    <row r="15" spans="1:18" ht="15">
      <c r="A15" s="15"/>
      <c r="B15" s="14" t="s">
        <v>55</v>
      </c>
      <c r="C15" s="9"/>
      <c r="D15" s="9" t="s">
        <v>15</v>
      </c>
      <c r="E15" s="7">
        <f>G15+I15+K15+M15</f>
        <v>6683189.099999999</v>
      </c>
      <c r="F15" s="7">
        <f>H15+J15+L15+N15</f>
        <v>1713435.6</v>
      </c>
      <c r="G15" s="7">
        <f>SUM(G16:G26)</f>
        <v>3780618.5999999996</v>
      </c>
      <c r="H15" s="7">
        <f>SUM(H16:H26)</f>
        <v>1244452</v>
      </c>
      <c r="I15" s="7">
        <f aca="true" t="shared" si="0" ref="I15:N15">SUM(I16:I26)</f>
        <v>0</v>
      </c>
      <c r="J15" s="7">
        <f t="shared" si="0"/>
        <v>0</v>
      </c>
      <c r="K15" s="7">
        <f>SUM(K16:K26)</f>
        <v>2809225.6999999997</v>
      </c>
      <c r="L15" s="7">
        <f t="shared" si="0"/>
        <v>375665.80000000005</v>
      </c>
      <c r="M15" s="7">
        <f t="shared" si="0"/>
        <v>93344.79999999999</v>
      </c>
      <c r="N15" s="7">
        <f t="shared" si="0"/>
        <v>93317.79999999999</v>
      </c>
      <c r="O15" s="14" t="s">
        <v>17</v>
      </c>
      <c r="P15" s="14"/>
      <c r="Q15" s="11"/>
      <c r="R15" s="6"/>
    </row>
    <row r="16" spans="1:18" ht="15">
      <c r="A16" s="15"/>
      <c r="B16" s="14"/>
      <c r="C16" s="9"/>
      <c r="D16" s="9" t="s">
        <v>0</v>
      </c>
      <c r="E16" s="7">
        <f>E150</f>
        <v>458322.1000000001</v>
      </c>
      <c r="F16" s="7">
        <f aca="true" t="shared" si="1" ref="F16:N16">F150</f>
        <v>458322.1</v>
      </c>
      <c r="G16" s="7">
        <f>G150</f>
        <v>330649.60000000003</v>
      </c>
      <c r="H16" s="7">
        <f t="shared" si="1"/>
        <v>330649.6</v>
      </c>
      <c r="I16" s="7">
        <f t="shared" si="1"/>
        <v>0</v>
      </c>
      <c r="J16" s="7">
        <f t="shared" si="1"/>
        <v>0</v>
      </c>
      <c r="K16" s="7">
        <f t="shared" si="1"/>
        <v>104285.1</v>
      </c>
      <c r="L16" s="7">
        <f t="shared" si="1"/>
        <v>104285.09999999999</v>
      </c>
      <c r="M16" s="7">
        <f t="shared" si="1"/>
        <v>23387.4</v>
      </c>
      <c r="N16" s="7">
        <f t="shared" si="1"/>
        <v>23387.4</v>
      </c>
      <c r="O16" s="14"/>
      <c r="P16" s="14"/>
      <c r="Q16" s="11"/>
      <c r="R16" s="6"/>
    </row>
    <row r="17" spans="1:18" ht="15">
      <c r="A17" s="15"/>
      <c r="B17" s="14"/>
      <c r="C17" s="9"/>
      <c r="D17" s="9" t="s">
        <v>1</v>
      </c>
      <c r="E17" s="7">
        <f aca="true" t="shared" si="2" ref="E17:N17">E151</f>
        <v>594102.2</v>
      </c>
      <c r="F17" s="7">
        <f t="shared" si="2"/>
        <v>456975.8</v>
      </c>
      <c r="G17" s="7">
        <f>G151</f>
        <v>350550.39999999997</v>
      </c>
      <c r="H17" s="7">
        <f t="shared" si="2"/>
        <v>329845.9</v>
      </c>
      <c r="I17" s="7">
        <f t="shared" si="2"/>
        <v>0</v>
      </c>
      <c r="J17" s="7">
        <f t="shared" si="2"/>
        <v>0</v>
      </c>
      <c r="K17" s="7">
        <f t="shared" si="2"/>
        <v>221699</v>
      </c>
      <c r="L17" s="7">
        <f t="shared" si="2"/>
        <v>105304.09999999999</v>
      </c>
      <c r="M17" s="7">
        <f t="shared" si="2"/>
        <v>21852.8</v>
      </c>
      <c r="N17" s="7">
        <f t="shared" si="2"/>
        <v>21825.8</v>
      </c>
      <c r="O17" s="14"/>
      <c r="P17" s="14"/>
      <c r="Q17" s="11"/>
      <c r="R17" s="6"/>
    </row>
    <row r="18" spans="1:18" ht="15">
      <c r="A18" s="15"/>
      <c r="B18" s="14"/>
      <c r="C18" s="9"/>
      <c r="D18" s="9" t="s">
        <v>3</v>
      </c>
      <c r="E18" s="7">
        <f aca="true" t="shared" si="3" ref="E18:N18">E152</f>
        <v>603596.6000000001</v>
      </c>
      <c r="F18" s="7">
        <f t="shared" si="3"/>
        <v>480374.10000000003</v>
      </c>
      <c r="G18" s="7">
        <f t="shared" si="3"/>
        <v>338954</v>
      </c>
      <c r="H18" s="7">
        <f t="shared" si="3"/>
        <v>315966.5</v>
      </c>
      <c r="I18" s="7">
        <f t="shared" si="3"/>
        <v>0</v>
      </c>
      <c r="J18" s="7">
        <f t="shared" si="3"/>
        <v>0</v>
      </c>
      <c r="K18" s="7">
        <f t="shared" si="3"/>
        <v>246406.80000000002</v>
      </c>
      <c r="L18" s="7">
        <f t="shared" si="3"/>
        <v>146171.80000000002</v>
      </c>
      <c r="M18" s="7">
        <f t="shared" si="3"/>
        <v>18235.8</v>
      </c>
      <c r="N18" s="7">
        <f t="shared" si="3"/>
        <v>18235.8</v>
      </c>
      <c r="O18" s="14"/>
      <c r="P18" s="14"/>
      <c r="Q18" s="11"/>
      <c r="R18" s="6"/>
    </row>
    <row r="19" spans="1:18" ht="15">
      <c r="A19" s="15"/>
      <c r="B19" s="14"/>
      <c r="C19" s="9"/>
      <c r="D19" s="9" t="s">
        <v>40</v>
      </c>
      <c r="E19" s="7">
        <f aca="true" t="shared" si="4" ref="E19:N19">E153</f>
        <v>634255.9</v>
      </c>
      <c r="F19" s="7">
        <f t="shared" si="4"/>
        <v>158881.8</v>
      </c>
      <c r="G19" s="7">
        <f t="shared" si="4"/>
        <v>338831</v>
      </c>
      <c r="H19" s="7">
        <f t="shared" si="4"/>
        <v>133995</v>
      </c>
      <c r="I19" s="7">
        <f t="shared" si="4"/>
        <v>0</v>
      </c>
      <c r="J19" s="7">
        <f t="shared" si="4"/>
        <v>0</v>
      </c>
      <c r="K19" s="7">
        <f t="shared" si="4"/>
        <v>280490.5</v>
      </c>
      <c r="L19" s="7">
        <f t="shared" si="4"/>
        <v>9952.400000000001</v>
      </c>
      <c r="M19" s="7">
        <f t="shared" si="4"/>
        <v>14934.4</v>
      </c>
      <c r="N19" s="7">
        <f t="shared" si="4"/>
        <v>14934.4</v>
      </c>
      <c r="O19" s="14"/>
      <c r="P19" s="14"/>
      <c r="Q19" s="11"/>
      <c r="R19" s="6"/>
    </row>
    <row r="20" spans="1:18" ht="15">
      <c r="A20" s="15"/>
      <c r="B20" s="14"/>
      <c r="C20" s="9"/>
      <c r="D20" s="9" t="s">
        <v>41</v>
      </c>
      <c r="E20" s="7">
        <f aca="true" t="shared" si="5" ref="E20:F26">E154</f>
        <v>633383.1</v>
      </c>
      <c r="F20" s="7">
        <f t="shared" si="5"/>
        <v>158881.8</v>
      </c>
      <c r="G20" s="7">
        <f aca="true" t="shared" si="6" ref="G20:N20">G154</f>
        <v>337939.2</v>
      </c>
      <c r="H20" s="7">
        <f t="shared" si="6"/>
        <v>133995</v>
      </c>
      <c r="I20" s="7">
        <f t="shared" si="6"/>
        <v>0</v>
      </c>
      <c r="J20" s="7">
        <f t="shared" si="6"/>
        <v>0</v>
      </c>
      <c r="K20" s="7">
        <f t="shared" si="6"/>
        <v>280509.5</v>
      </c>
      <c r="L20" s="7">
        <f t="shared" si="6"/>
        <v>9952.400000000001</v>
      </c>
      <c r="M20" s="7">
        <f t="shared" si="6"/>
        <v>14934.4</v>
      </c>
      <c r="N20" s="7">
        <f t="shared" si="6"/>
        <v>14934.4</v>
      </c>
      <c r="O20" s="14"/>
      <c r="P20" s="14"/>
      <c r="Q20" s="11"/>
      <c r="R20" s="6"/>
    </row>
    <row r="21" spans="1:18" ht="15">
      <c r="A21" s="15"/>
      <c r="B21" s="14"/>
      <c r="C21" s="9"/>
      <c r="D21" s="9" t="s">
        <v>42</v>
      </c>
      <c r="E21" s="7">
        <f t="shared" si="5"/>
        <v>626588.2</v>
      </c>
      <c r="F21" s="7">
        <f t="shared" si="5"/>
        <v>0</v>
      </c>
      <c r="G21" s="7">
        <f aca="true" t="shared" si="7" ref="G21:N21">G155</f>
        <v>347282.39999999997</v>
      </c>
      <c r="H21" s="7">
        <f t="shared" si="7"/>
        <v>0</v>
      </c>
      <c r="I21" s="7">
        <f t="shared" si="7"/>
        <v>0</v>
      </c>
      <c r="J21" s="7">
        <f t="shared" si="7"/>
        <v>0</v>
      </c>
      <c r="K21" s="7">
        <f t="shared" si="7"/>
        <v>279305.8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14"/>
      <c r="P21" s="14"/>
      <c r="Q21" s="11"/>
      <c r="R21" s="6"/>
    </row>
    <row r="22" spans="1:18" ht="15">
      <c r="A22" s="15"/>
      <c r="B22" s="14"/>
      <c r="C22" s="9"/>
      <c r="D22" s="9" t="s">
        <v>48</v>
      </c>
      <c r="E22" s="7">
        <f t="shared" si="5"/>
        <v>626588.2</v>
      </c>
      <c r="F22" s="7">
        <f t="shared" si="5"/>
        <v>0</v>
      </c>
      <c r="G22" s="7">
        <f aca="true" t="shared" si="8" ref="G22:N22">G156</f>
        <v>347282.39999999997</v>
      </c>
      <c r="H22" s="7">
        <f t="shared" si="8"/>
        <v>0</v>
      </c>
      <c r="I22" s="7">
        <f t="shared" si="8"/>
        <v>0</v>
      </c>
      <c r="J22" s="7">
        <f t="shared" si="8"/>
        <v>0</v>
      </c>
      <c r="K22" s="7">
        <f t="shared" si="8"/>
        <v>279305.8</v>
      </c>
      <c r="L22" s="7">
        <f t="shared" si="8"/>
        <v>0</v>
      </c>
      <c r="M22" s="7">
        <f t="shared" si="8"/>
        <v>0</v>
      </c>
      <c r="N22" s="7">
        <f t="shared" si="8"/>
        <v>0</v>
      </c>
      <c r="O22" s="14"/>
      <c r="P22" s="14"/>
      <c r="Q22" s="11"/>
      <c r="R22" s="6"/>
    </row>
    <row r="23" spans="1:18" ht="15">
      <c r="A23" s="15"/>
      <c r="B23" s="14"/>
      <c r="C23" s="9"/>
      <c r="D23" s="9" t="s">
        <v>49</v>
      </c>
      <c r="E23" s="7">
        <f t="shared" si="5"/>
        <v>626588.2</v>
      </c>
      <c r="F23" s="7">
        <f t="shared" si="5"/>
        <v>0</v>
      </c>
      <c r="G23" s="7">
        <f aca="true" t="shared" si="9" ref="G23:N23">G157</f>
        <v>347282.39999999997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279305.8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14"/>
      <c r="P23" s="14"/>
      <c r="Q23" s="11"/>
      <c r="R23" s="6"/>
    </row>
    <row r="24" spans="1:18" ht="15">
      <c r="A24" s="15"/>
      <c r="B24" s="14"/>
      <c r="C24" s="9"/>
      <c r="D24" s="9" t="s">
        <v>50</v>
      </c>
      <c r="E24" s="7">
        <f t="shared" si="5"/>
        <v>626588.2</v>
      </c>
      <c r="F24" s="7">
        <f t="shared" si="5"/>
        <v>0</v>
      </c>
      <c r="G24" s="7">
        <f aca="true" t="shared" si="10" ref="G24:N24">G158</f>
        <v>347282.39999999997</v>
      </c>
      <c r="H24" s="7">
        <f t="shared" si="10"/>
        <v>0</v>
      </c>
      <c r="I24" s="7">
        <f t="shared" si="10"/>
        <v>0</v>
      </c>
      <c r="J24" s="7">
        <f t="shared" si="10"/>
        <v>0</v>
      </c>
      <c r="K24" s="7">
        <f t="shared" si="10"/>
        <v>279305.8</v>
      </c>
      <c r="L24" s="7">
        <f t="shared" si="10"/>
        <v>0</v>
      </c>
      <c r="M24" s="7">
        <f t="shared" si="10"/>
        <v>0</v>
      </c>
      <c r="N24" s="7">
        <f t="shared" si="10"/>
        <v>0</v>
      </c>
      <c r="O24" s="14"/>
      <c r="P24" s="14"/>
      <c r="Q24" s="11"/>
      <c r="R24" s="6"/>
    </row>
    <row r="25" spans="1:18" ht="15">
      <c r="A25" s="15"/>
      <c r="B25" s="14"/>
      <c r="C25" s="9"/>
      <c r="D25" s="9" t="s">
        <v>51</v>
      </c>
      <c r="E25" s="7">
        <f t="shared" si="5"/>
        <v>626588.2</v>
      </c>
      <c r="F25" s="7">
        <f t="shared" si="5"/>
        <v>0</v>
      </c>
      <c r="G25" s="7">
        <f aca="true" t="shared" si="11" ref="G25:N25">G159</f>
        <v>347282.39999999997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279305.8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14"/>
      <c r="P25" s="14"/>
      <c r="Q25" s="11"/>
      <c r="R25" s="6"/>
    </row>
    <row r="26" spans="1:18" ht="15">
      <c r="A26" s="15"/>
      <c r="B26" s="14"/>
      <c r="C26" s="9"/>
      <c r="D26" s="9" t="s">
        <v>52</v>
      </c>
      <c r="E26" s="7">
        <f>E160</f>
        <v>626588.2</v>
      </c>
      <c r="F26" s="7">
        <f t="shared" si="5"/>
        <v>0</v>
      </c>
      <c r="G26" s="7">
        <f>G160</f>
        <v>347282.39999999997</v>
      </c>
      <c r="H26" s="7">
        <f aca="true" t="shared" si="12" ref="H26:N26">H160</f>
        <v>0</v>
      </c>
      <c r="I26" s="7">
        <f t="shared" si="12"/>
        <v>0</v>
      </c>
      <c r="J26" s="7">
        <f t="shared" si="12"/>
        <v>0</v>
      </c>
      <c r="K26" s="7">
        <f t="shared" si="12"/>
        <v>279305.8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14"/>
      <c r="P26" s="14"/>
      <c r="Q26" s="11"/>
      <c r="R26" s="6"/>
    </row>
    <row r="27" spans="1:18" ht="15">
      <c r="A27" s="8" t="s">
        <v>18</v>
      </c>
      <c r="B27" s="17" t="s">
        <v>31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6"/>
      <c r="P27" s="16"/>
      <c r="Q27" s="11"/>
      <c r="R27" s="6"/>
    </row>
    <row r="28" spans="1:18" ht="15" customHeight="1">
      <c r="A28" s="15" t="s">
        <v>23</v>
      </c>
      <c r="B28" s="14" t="s">
        <v>32</v>
      </c>
      <c r="C28" s="9"/>
      <c r="D28" s="9" t="s">
        <v>15</v>
      </c>
      <c r="E28" s="7">
        <f aca="true" t="shared" si="13" ref="E28:F34">G28+I28+K28+M28</f>
        <v>6551397.5</v>
      </c>
      <c r="F28" s="7">
        <f t="shared" si="13"/>
        <v>1606019</v>
      </c>
      <c r="G28" s="7">
        <f>SUM(G29:G39)</f>
        <v>3747560.6000000006</v>
      </c>
      <c r="H28" s="7">
        <f>SUM(H29:H39)</f>
        <v>1235761</v>
      </c>
      <c r="I28" s="7">
        <f aca="true" t="shared" si="14" ref="I28:N28">SUM(I29:I39)</f>
        <v>0</v>
      </c>
      <c r="J28" s="7">
        <f t="shared" si="14"/>
        <v>0</v>
      </c>
      <c r="K28" s="7">
        <f>SUM(K29:K39)</f>
        <v>2803836.9</v>
      </c>
      <c r="L28" s="7">
        <f>SUM(L29:L39)</f>
        <v>370258</v>
      </c>
      <c r="M28" s="7">
        <f t="shared" si="14"/>
        <v>0</v>
      </c>
      <c r="N28" s="7">
        <f t="shared" si="14"/>
        <v>0</v>
      </c>
      <c r="O28" s="14" t="s">
        <v>17</v>
      </c>
      <c r="P28" s="14"/>
      <c r="Q28" s="11"/>
      <c r="R28" s="6"/>
    </row>
    <row r="29" spans="1:18" ht="15">
      <c r="A29" s="15"/>
      <c r="B29" s="14"/>
      <c r="C29" s="9"/>
      <c r="D29" s="9" t="s">
        <v>0</v>
      </c>
      <c r="E29" s="7">
        <f t="shared" si="13"/>
        <v>428629.9</v>
      </c>
      <c r="F29" s="7">
        <f t="shared" si="13"/>
        <v>428629.89999999997</v>
      </c>
      <c r="G29" s="7">
        <f>G41+G53</f>
        <v>324956.80000000005</v>
      </c>
      <c r="H29" s="7">
        <f aca="true" t="shared" si="15" ref="G29:J39">H41+H53</f>
        <v>324956.8</v>
      </c>
      <c r="I29" s="7">
        <f t="shared" si="15"/>
        <v>0</v>
      </c>
      <c r="J29" s="7">
        <f t="shared" si="15"/>
        <v>0</v>
      </c>
      <c r="K29" s="7">
        <f>ROUND(K41+K53,1)</f>
        <v>103673.1</v>
      </c>
      <c r="L29" s="7">
        <f aca="true" t="shared" si="16" ref="L29:N39">L41+L53</f>
        <v>103673.09999999999</v>
      </c>
      <c r="M29" s="7">
        <f t="shared" si="16"/>
        <v>0</v>
      </c>
      <c r="N29" s="7">
        <f t="shared" si="16"/>
        <v>0</v>
      </c>
      <c r="O29" s="14"/>
      <c r="P29" s="14"/>
      <c r="Q29" s="11"/>
      <c r="R29" s="6"/>
    </row>
    <row r="30" spans="1:18" ht="15">
      <c r="A30" s="15"/>
      <c r="B30" s="14"/>
      <c r="C30" s="9"/>
      <c r="D30" s="9" t="s">
        <v>1</v>
      </c>
      <c r="E30" s="7">
        <f t="shared" si="13"/>
        <v>565977.8999999999</v>
      </c>
      <c r="F30" s="7">
        <f t="shared" si="13"/>
        <v>431327.30000000005</v>
      </c>
      <c r="G30" s="7">
        <f t="shared" si="15"/>
        <v>345463.6</v>
      </c>
      <c r="H30" s="7">
        <f t="shared" si="15"/>
        <v>327207.9</v>
      </c>
      <c r="I30" s="7">
        <f t="shared" si="15"/>
        <v>0</v>
      </c>
      <c r="J30" s="7">
        <f t="shared" si="15"/>
        <v>0</v>
      </c>
      <c r="K30" s="7">
        <f>ROUND(K42+K54,1)</f>
        <v>220514.3</v>
      </c>
      <c r="L30" s="7">
        <f t="shared" si="16"/>
        <v>104119.4</v>
      </c>
      <c r="M30" s="7">
        <f t="shared" si="16"/>
        <v>0</v>
      </c>
      <c r="N30" s="7">
        <f t="shared" si="16"/>
        <v>0</v>
      </c>
      <c r="O30" s="14"/>
      <c r="P30" s="14"/>
      <c r="Q30" s="11"/>
      <c r="R30" s="6"/>
    </row>
    <row r="31" spans="1:18" ht="15">
      <c r="A31" s="15"/>
      <c r="B31" s="14"/>
      <c r="C31" s="9"/>
      <c r="D31" s="9" t="s">
        <v>3</v>
      </c>
      <c r="E31" s="7">
        <f t="shared" si="13"/>
        <v>580317.3</v>
      </c>
      <c r="F31" s="7">
        <f t="shared" si="13"/>
        <v>460574.4</v>
      </c>
      <c r="G31" s="7">
        <f t="shared" si="15"/>
        <v>335114.2</v>
      </c>
      <c r="H31" s="7">
        <f t="shared" si="15"/>
        <v>315606.3</v>
      </c>
      <c r="I31" s="7">
        <f t="shared" si="15"/>
        <v>0</v>
      </c>
      <c r="J31" s="7">
        <f t="shared" si="15"/>
        <v>0</v>
      </c>
      <c r="K31" s="7">
        <f>ROUND(K43+K55,1)</f>
        <v>245203.1</v>
      </c>
      <c r="L31" s="7">
        <f t="shared" si="16"/>
        <v>144968.1</v>
      </c>
      <c r="M31" s="7">
        <f t="shared" si="16"/>
        <v>0</v>
      </c>
      <c r="N31" s="7">
        <f t="shared" si="16"/>
        <v>0</v>
      </c>
      <c r="O31" s="14"/>
      <c r="P31" s="14"/>
      <c r="Q31" s="11"/>
      <c r="R31" s="6"/>
    </row>
    <row r="32" spans="1:18" ht="15">
      <c r="A32" s="15"/>
      <c r="B32" s="14"/>
      <c r="C32" s="9"/>
      <c r="D32" s="9" t="s">
        <v>40</v>
      </c>
      <c r="E32" s="7">
        <f t="shared" si="13"/>
        <v>614297</v>
      </c>
      <c r="F32" s="7">
        <f t="shared" si="13"/>
        <v>142743.7</v>
      </c>
      <c r="G32" s="7">
        <f t="shared" si="15"/>
        <v>334991.2</v>
      </c>
      <c r="H32" s="7">
        <f t="shared" si="15"/>
        <v>133995</v>
      </c>
      <c r="I32" s="7">
        <f t="shared" si="15"/>
        <v>0</v>
      </c>
      <c r="J32" s="7">
        <f t="shared" si="15"/>
        <v>0</v>
      </c>
      <c r="K32" s="7">
        <f>ROUND(K44+K56,1)</f>
        <v>279305.8</v>
      </c>
      <c r="L32" s="7">
        <f t="shared" si="16"/>
        <v>8748.7</v>
      </c>
      <c r="M32" s="7">
        <f t="shared" si="16"/>
        <v>0</v>
      </c>
      <c r="N32" s="7">
        <f t="shared" si="16"/>
        <v>0</v>
      </c>
      <c r="O32" s="14"/>
      <c r="P32" s="14"/>
      <c r="Q32" s="11"/>
      <c r="R32" s="6"/>
    </row>
    <row r="33" spans="1:18" ht="15">
      <c r="A33" s="15"/>
      <c r="B33" s="14"/>
      <c r="C33" s="9"/>
      <c r="D33" s="9" t="s">
        <v>41</v>
      </c>
      <c r="E33" s="7">
        <f t="shared" si="13"/>
        <v>614297</v>
      </c>
      <c r="F33" s="7">
        <f t="shared" si="13"/>
        <v>142743.7</v>
      </c>
      <c r="G33" s="7">
        <f t="shared" si="15"/>
        <v>334991.2</v>
      </c>
      <c r="H33" s="7">
        <f t="shared" si="15"/>
        <v>133995</v>
      </c>
      <c r="I33" s="7">
        <f t="shared" si="15"/>
        <v>0</v>
      </c>
      <c r="J33" s="7">
        <f t="shared" si="15"/>
        <v>0</v>
      </c>
      <c r="K33" s="7">
        <f aca="true" t="shared" si="17" ref="K33:K39">ROUND(K45+K57,1)</f>
        <v>279305.8</v>
      </c>
      <c r="L33" s="7">
        <f t="shared" si="16"/>
        <v>8748.7</v>
      </c>
      <c r="M33" s="7">
        <f t="shared" si="16"/>
        <v>0</v>
      </c>
      <c r="N33" s="7">
        <f t="shared" si="16"/>
        <v>0</v>
      </c>
      <c r="O33" s="14"/>
      <c r="P33" s="14"/>
      <c r="Q33" s="11"/>
      <c r="R33" s="6"/>
    </row>
    <row r="34" spans="1:18" ht="15">
      <c r="A34" s="15"/>
      <c r="B34" s="14"/>
      <c r="C34" s="9"/>
      <c r="D34" s="9" t="s">
        <v>42</v>
      </c>
      <c r="E34" s="7">
        <f t="shared" si="13"/>
        <v>624646.3999999999</v>
      </c>
      <c r="F34" s="7">
        <f t="shared" si="13"/>
        <v>0</v>
      </c>
      <c r="G34" s="7">
        <f t="shared" si="15"/>
        <v>345340.6</v>
      </c>
      <c r="H34" s="7">
        <f t="shared" si="15"/>
        <v>0</v>
      </c>
      <c r="I34" s="7">
        <f t="shared" si="15"/>
        <v>0</v>
      </c>
      <c r="J34" s="7">
        <f t="shared" si="15"/>
        <v>0</v>
      </c>
      <c r="K34" s="7">
        <f t="shared" si="17"/>
        <v>279305.8</v>
      </c>
      <c r="L34" s="7">
        <f t="shared" si="16"/>
        <v>0</v>
      </c>
      <c r="M34" s="7">
        <f t="shared" si="16"/>
        <v>0</v>
      </c>
      <c r="N34" s="7">
        <f t="shared" si="16"/>
        <v>0</v>
      </c>
      <c r="O34" s="14"/>
      <c r="P34" s="14"/>
      <c r="Q34" s="11"/>
      <c r="R34" s="6"/>
    </row>
    <row r="35" spans="1:18" ht="15">
      <c r="A35" s="15"/>
      <c r="B35" s="14"/>
      <c r="C35" s="9"/>
      <c r="D35" s="9" t="s">
        <v>48</v>
      </c>
      <c r="E35" s="7">
        <f aca="true" t="shared" si="18" ref="E35:E43">G35+I35+K35+M35</f>
        <v>624646.3999999999</v>
      </c>
      <c r="F35" s="7">
        <f aca="true" t="shared" si="19" ref="F35:F43">H35+J35+L35+N35</f>
        <v>0</v>
      </c>
      <c r="G35" s="7">
        <f t="shared" si="15"/>
        <v>345340.6</v>
      </c>
      <c r="H35" s="7">
        <f t="shared" si="15"/>
        <v>0</v>
      </c>
      <c r="I35" s="7">
        <f t="shared" si="15"/>
        <v>0</v>
      </c>
      <c r="J35" s="7">
        <f t="shared" si="15"/>
        <v>0</v>
      </c>
      <c r="K35" s="7">
        <f t="shared" si="17"/>
        <v>279305.8</v>
      </c>
      <c r="L35" s="7">
        <f t="shared" si="16"/>
        <v>0</v>
      </c>
      <c r="M35" s="7">
        <f t="shared" si="16"/>
        <v>0</v>
      </c>
      <c r="N35" s="7">
        <f t="shared" si="16"/>
        <v>0</v>
      </c>
      <c r="O35" s="14"/>
      <c r="P35" s="14"/>
      <c r="Q35" s="11"/>
      <c r="R35" s="6"/>
    </row>
    <row r="36" spans="1:18" ht="15">
      <c r="A36" s="15"/>
      <c r="B36" s="14"/>
      <c r="C36" s="9"/>
      <c r="D36" s="9" t="s">
        <v>49</v>
      </c>
      <c r="E36" s="7">
        <f t="shared" si="18"/>
        <v>624646.3999999999</v>
      </c>
      <c r="F36" s="7">
        <f t="shared" si="19"/>
        <v>0</v>
      </c>
      <c r="G36" s="7">
        <f t="shared" si="15"/>
        <v>345340.6</v>
      </c>
      <c r="H36" s="7">
        <f t="shared" si="15"/>
        <v>0</v>
      </c>
      <c r="I36" s="7">
        <f t="shared" si="15"/>
        <v>0</v>
      </c>
      <c r="J36" s="7">
        <f t="shared" si="15"/>
        <v>0</v>
      </c>
      <c r="K36" s="7">
        <f t="shared" si="17"/>
        <v>279305.8</v>
      </c>
      <c r="L36" s="7">
        <f t="shared" si="16"/>
        <v>0</v>
      </c>
      <c r="M36" s="7">
        <f t="shared" si="16"/>
        <v>0</v>
      </c>
      <c r="N36" s="7">
        <f t="shared" si="16"/>
        <v>0</v>
      </c>
      <c r="O36" s="14"/>
      <c r="P36" s="14"/>
      <c r="Q36" s="11"/>
      <c r="R36" s="6"/>
    </row>
    <row r="37" spans="1:18" ht="15">
      <c r="A37" s="15"/>
      <c r="B37" s="14"/>
      <c r="C37" s="9"/>
      <c r="D37" s="9" t="s">
        <v>50</v>
      </c>
      <c r="E37" s="7">
        <f t="shared" si="18"/>
        <v>624646.3999999999</v>
      </c>
      <c r="F37" s="7">
        <f t="shared" si="19"/>
        <v>0</v>
      </c>
      <c r="G37" s="7">
        <f t="shared" si="15"/>
        <v>345340.6</v>
      </c>
      <c r="H37" s="7">
        <f t="shared" si="15"/>
        <v>0</v>
      </c>
      <c r="I37" s="7">
        <f t="shared" si="15"/>
        <v>0</v>
      </c>
      <c r="J37" s="7">
        <f t="shared" si="15"/>
        <v>0</v>
      </c>
      <c r="K37" s="7">
        <f t="shared" si="17"/>
        <v>279305.8</v>
      </c>
      <c r="L37" s="7">
        <f t="shared" si="16"/>
        <v>0</v>
      </c>
      <c r="M37" s="7">
        <f t="shared" si="16"/>
        <v>0</v>
      </c>
      <c r="N37" s="7">
        <f t="shared" si="16"/>
        <v>0</v>
      </c>
      <c r="O37" s="14"/>
      <c r="P37" s="14"/>
      <c r="Q37" s="11"/>
      <c r="R37" s="6"/>
    </row>
    <row r="38" spans="1:18" ht="15">
      <c r="A38" s="15"/>
      <c r="B38" s="14"/>
      <c r="C38" s="9"/>
      <c r="D38" s="9" t="s">
        <v>51</v>
      </c>
      <c r="E38" s="7">
        <f t="shared" si="18"/>
        <v>624646.3999999999</v>
      </c>
      <c r="F38" s="7">
        <f t="shared" si="19"/>
        <v>0</v>
      </c>
      <c r="G38" s="7">
        <f t="shared" si="15"/>
        <v>345340.6</v>
      </c>
      <c r="H38" s="7">
        <f t="shared" si="15"/>
        <v>0</v>
      </c>
      <c r="I38" s="7">
        <f t="shared" si="15"/>
        <v>0</v>
      </c>
      <c r="J38" s="7">
        <f t="shared" si="15"/>
        <v>0</v>
      </c>
      <c r="K38" s="7">
        <f t="shared" si="17"/>
        <v>279305.8</v>
      </c>
      <c r="L38" s="7">
        <f t="shared" si="16"/>
        <v>0</v>
      </c>
      <c r="M38" s="7">
        <f t="shared" si="16"/>
        <v>0</v>
      </c>
      <c r="N38" s="7">
        <f t="shared" si="16"/>
        <v>0</v>
      </c>
      <c r="O38" s="14"/>
      <c r="P38" s="14"/>
      <c r="Q38" s="11"/>
      <c r="R38" s="6"/>
    </row>
    <row r="39" spans="1:18" ht="15">
      <c r="A39" s="15"/>
      <c r="B39" s="14"/>
      <c r="C39" s="9"/>
      <c r="D39" s="9" t="s">
        <v>52</v>
      </c>
      <c r="E39" s="7">
        <f t="shared" si="18"/>
        <v>624646.3999999999</v>
      </c>
      <c r="F39" s="7">
        <f t="shared" si="19"/>
        <v>0</v>
      </c>
      <c r="G39" s="7">
        <f>G51+G63</f>
        <v>345340.6</v>
      </c>
      <c r="H39" s="7">
        <f t="shared" si="15"/>
        <v>0</v>
      </c>
      <c r="I39" s="7">
        <f t="shared" si="15"/>
        <v>0</v>
      </c>
      <c r="J39" s="7">
        <f t="shared" si="15"/>
        <v>0</v>
      </c>
      <c r="K39" s="7">
        <f t="shared" si="17"/>
        <v>279305.8</v>
      </c>
      <c r="L39" s="7">
        <f t="shared" si="16"/>
        <v>0</v>
      </c>
      <c r="M39" s="7">
        <f t="shared" si="16"/>
        <v>0</v>
      </c>
      <c r="N39" s="7">
        <f t="shared" si="16"/>
        <v>0</v>
      </c>
      <c r="O39" s="14"/>
      <c r="P39" s="14"/>
      <c r="Q39" s="11"/>
      <c r="R39" s="6"/>
    </row>
    <row r="40" spans="1:18" ht="15">
      <c r="A40" s="15" t="s">
        <v>24</v>
      </c>
      <c r="B40" s="13" t="s">
        <v>20</v>
      </c>
      <c r="C40" s="12"/>
      <c r="D40" s="9" t="s">
        <v>15</v>
      </c>
      <c r="E40" s="7">
        <f t="shared" si="18"/>
        <v>6551091.418388001</v>
      </c>
      <c r="F40" s="7">
        <f t="shared" si="19"/>
        <v>1605958.7</v>
      </c>
      <c r="G40" s="7">
        <f>SUM(G41:G51)</f>
        <v>3747254.3000000003</v>
      </c>
      <c r="H40" s="7">
        <f>SUM(H41:H51)</f>
        <v>1235700.7</v>
      </c>
      <c r="I40" s="7">
        <f aca="true" t="shared" si="20" ref="I40:N40">SUM(I41:I51)</f>
        <v>0</v>
      </c>
      <c r="J40" s="7">
        <f t="shared" si="20"/>
        <v>0</v>
      </c>
      <c r="K40" s="7">
        <f>SUM(K41:K51)</f>
        <v>2803837.1183880004</v>
      </c>
      <c r="L40" s="7">
        <f>SUM(L41:L51)</f>
        <v>370258</v>
      </c>
      <c r="M40" s="7">
        <f t="shared" si="20"/>
        <v>0</v>
      </c>
      <c r="N40" s="7">
        <f t="shared" si="20"/>
        <v>0</v>
      </c>
      <c r="O40" s="14"/>
      <c r="P40" s="14"/>
      <c r="Q40" s="11"/>
      <c r="R40" s="6"/>
    </row>
    <row r="41" spans="1:18" ht="15">
      <c r="A41" s="15"/>
      <c r="B41" s="13"/>
      <c r="C41" s="12"/>
      <c r="D41" s="9" t="s">
        <v>0</v>
      </c>
      <c r="E41" s="7">
        <f t="shared" si="18"/>
        <v>428569.6000000001</v>
      </c>
      <c r="F41" s="7">
        <f t="shared" si="19"/>
        <v>428569.6</v>
      </c>
      <c r="G41" s="7">
        <f>326773.4-32.5+13451.2+70-15365.6</f>
        <v>324896.50000000006</v>
      </c>
      <c r="H41" s="7">
        <f>325917.5+80+5491.8-322.3-2474.5+116-3912</f>
        <v>324896.5</v>
      </c>
      <c r="I41" s="7"/>
      <c r="J41" s="7"/>
      <c r="K41" s="7">
        <f>144235-40561.9</f>
        <v>103673.1</v>
      </c>
      <c r="L41" s="7">
        <f>106426.4-2677.6-75.7</f>
        <v>103673.09999999999</v>
      </c>
      <c r="M41" s="7"/>
      <c r="N41" s="7"/>
      <c r="O41" s="14"/>
      <c r="P41" s="14"/>
      <c r="Q41" s="11"/>
      <c r="R41" s="6"/>
    </row>
    <row r="42" spans="1:18" ht="51">
      <c r="A42" s="15"/>
      <c r="B42" s="13"/>
      <c r="C42" s="12" t="s">
        <v>58</v>
      </c>
      <c r="D42" s="9" t="s">
        <v>1</v>
      </c>
      <c r="E42" s="7">
        <f t="shared" si="18"/>
        <v>565854.9284079999</v>
      </c>
      <c r="F42" s="7">
        <f t="shared" si="19"/>
        <v>431327.30000000005</v>
      </c>
      <c r="G42" s="7">
        <v>345340.6</v>
      </c>
      <c r="H42" s="7">
        <v>327207.9</v>
      </c>
      <c r="I42" s="7"/>
      <c r="J42" s="7"/>
      <c r="K42" s="7">
        <f>179952.428408+40561.9</f>
        <v>220514.328408</v>
      </c>
      <c r="L42" s="7">
        <f>104077.4+42</f>
        <v>104119.4</v>
      </c>
      <c r="M42" s="7"/>
      <c r="N42" s="7"/>
      <c r="O42" s="14"/>
      <c r="P42" s="14"/>
      <c r="Q42" s="11"/>
      <c r="R42" s="6"/>
    </row>
    <row r="43" spans="1:18" ht="51">
      <c r="A43" s="15"/>
      <c r="B43" s="13"/>
      <c r="C43" s="12" t="s">
        <v>58</v>
      </c>
      <c r="D43" s="9" t="s">
        <v>3</v>
      </c>
      <c r="E43" s="7">
        <f t="shared" si="18"/>
        <v>580194.2974104</v>
      </c>
      <c r="F43" s="7">
        <f t="shared" si="19"/>
        <v>460574.4</v>
      </c>
      <c r="G43" s="7">
        <v>334991.2</v>
      </c>
      <c r="H43" s="20">
        <v>315606.3</v>
      </c>
      <c r="I43" s="7"/>
      <c r="J43" s="7"/>
      <c r="K43" s="7">
        <v>245203.0974104</v>
      </c>
      <c r="L43" s="20">
        <v>144968.1</v>
      </c>
      <c r="M43" s="7"/>
      <c r="N43" s="7"/>
      <c r="O43" s="14"/>
      <c r="P43" s="14"/>
      <c r="Q43" s="11"/>
      <c r="R43" s="6"/>
    </row>
    <row r="44" spans="1:18" ht="51">
      <c r="A44" s="15"/>
      <c r="B44" s="13"/>
      <c r="C44" s="12" t="s">
        <v>58</v>
      </c>
      <c r="D44" s="9" t="s">
        <v>40</v>
      </c>
      <c r="E44" s="7">
        <f aca="true" t="shared" si="21" ref="E44:F48">G44+I44+K44+M44</f>
        <v>614297.0240712</v>
      </c>
      <c r="F44" s="7">
        <f t="shared" si="21"/>
        <v>142743.7</v>
      </c>
      <c r="G44" s="7">
        <v>334991.2</v>
      </c>
      <c r="H44" s="7">
        <v>133995</v>
      </c>
      <c r="I44" s="7"/>
      <c r="J44" s="7"/>
      <c r="K44" s="7">
        <v>279305.8240712</v>
      </c>
      <c r="L44" s="20">
        <v>8748.7</v>
      </c>
      <c r="M44" s="7"/>
      <c r="N44" s="7"/>
      <c r="O44" s="14"/>
      <c r="P44" s="14"/>
      <c r="Q44" s="11"/>
      <c r="R44" s="6"/>
    </row>
    <row r="45" spans="1:18" ht="51">
      <c r="A45" s="15"/>
      <c r="B45" s="13"/>
      <c r="C45" s="12" t="s">
        <v>58</v>
      </c>
      <c r="D45" s="9" t="s">
        <v>41</v>
      </c>
      <c r="E45" s="7">
        <f t="shared" si="21"/>
        <v>614297.0240712</v>
      </c>
      <c r="F45" s="7">
        <f t="shared" si="21"/>
        <v>142743.7</v>
      </c>
      <c r="G45" s="7">
        <v>334991.2</v>
      </c>
      <c r="H45" s="7">
        <v>133995</v>
      </c>
      <c r="I45" s="7"/>
      <c r="J45" s="7"/>
      <c r="K45" s="7">
        <v>279305.8240712</v>
      </c>
      <c r="L45" s="20">
        <v>8748.7</v>
      </c>
      <c r="M45" s="7"/>
      <c r="N45" s="7"/>
      <c r="O45" s="14"/>
      <c r="P45" s="14"/>
      <c r="Q45" s="11"/>
      <c r="R45" s="6"/>
    </row>
    <row r="46" spans="1:18" ht="15">
      <c r="A46" s="15"/>
      <c r="B46" s="13"/>
      <c r="C46" s="12"/>
      <c r="D46" s="9" t="s">
        <v>42</v>
      </c>
      <c r="E46" s="7">
        <f aca="true" t="shared" si="22" ref="E46:E55">G46+I46+K46+M46</f>
        <v>624646.4240712</v>
      </c>
      <c r="F46" s="7">
        <f t="shared" si="21"/>
        <v>0</v>
      </c>
      <c r="G46" s="7">
        <v>345340.6</v>
      </c>
      <c r="H46" s="7">
        <v>0</v>
      </c>
      <c r="I46" s="7"/>
      <c r="J46" s="7"/>
      <c r="K46" s="7">
        <v>279305.8240712</v>
      </c>
      <c r="L46" s="7"/>
      <c r="M46" s="7"/>
      <c r="N46" s="7"/>
      <c r="O46" s="14"/>
      <c r="P46" s="14"/>
      <c r="Q46" s="11"/>
      <c r="R46" s="6"/>
    </row>
    <row r="47" spans="1:18" ht="15">
      <c r="A47" s="15"/>
      <c r="B47" s="13"/>
      <c r="C47" s="12"/>
      <c r="D47" s="9" t="s">
        <v>48</v>
      </c>
      <c r="E47" s="7">
        <f t="shared" si="22"/>
        <v>624646.4240712</v>
      </c>
      <c r="F47" s="7">
        <f t="shared" si="21"/>
        <v>0</v>
      </c>
      <c r="G47" s="7">
        <v>345340.6</v>
      </c>
      <c r="H47" s="7">
        <v>0</v>
      </c>
      <c r="I47" s="7"/>
      <c r="J47" s="7"/>
      <c r="K47" s="7">
        <v>279305.8240712</v>
      </c>
      <c r="L47" s="7"/>
      <c r="M47" s="7"/>
      <c r="N47" s="7"/>
      <c r="O47" s="14"/>
      <c r="P47" s="14"/>
      <c r="Q47" s="11"/>
      <c r="R47" s="6"/>
    </row>
    <row r="48" spans="1:18" ht="15">
      <c r="A48" s="15"/>
      <c r="B48" s="13"/>
      <c r="C48" s="12"/>
      <c r="D48" s="9" t="s">
        <v>49</v>
      </c>
      <c r="E48" s="7">
        <f t="shared" si="22"/>
        <v>624646.4240712</v>
      </c>
      <c r="F48" s="7">
        <f t="shared" si="21"/>
        <v>0</v>
      </c>
      <c r="G48" s="7">
        <v>345340.6</v>
      </c>
      <c r="H48" s="7">
        <v>0</v>
      </c>
      <c r="I48" s="7"/>
      <c r="J48" s="7"/>
      <c r="K48" s="7">
        <v>279305.8240712</v>
      </c>
      <c r="L48" s="7"/>
      <c r="M48" s="7"/>
      <c r="N48" s="7"/>
      <c r="O48" s="14"/>
      <c r="P48" s="14"/>
      <c r="Q48" s="11"/>
      <c r="R48" s="6"/>
    </row>
    <row r="49" spans="1:18" ht="15">
      <c r="A49" s="15"/>
      <c r="B49" s="13"/>
      <c r="C49" s="12"/>
      <c r="D49" s="9" t="s">
        <v>50</v>
      </c>
      <c r="E49" s="7">
        <f t="shared" si="22"/>
        <v>624646.4240712</v>
      </c>
      <c r="F49" s="7">
        <f aca="true" t="shared" si="23" ref="F49:F55">H49+J49+L49+N49</f>
        <v>0</v>
      </c>
      <c r="G49" s="7">
        <v>345340.6</v>
      </c>
      <c r="H49" s="7">
        <v>0</v>
      </c>
      <c r="I49" s="7"/>
      <c r="J49" s="7"/>
      <c r="K49" s="7">
        <v>279305.8240712</v>
      </c>
      <c r="L49" s="7"/>
      <c r="M49" s="7"/>
      <c r="N49" s="7"/>
      <c r="O49" s="14"/>
      <c r="P49" s="14"/>
      <c r="Q49" s="11"/>
      <c r="R49" s="6"/>
    </row>
    <row r="50" spans="1:18" ht="15">
      <c r="A50" s="15"/>
      <c r="B50" s="13"/>
      <c r="C50" s="12"/>
      <c r="D50" s="9" t="s">
        <v>51</v>
      </c>
      <c r="E50" s="7">
        <f t="shared" si="22"/>
        <v>624646.4240712</v>
      </c>
      <c r="F50" s="7">
        <f t="shared" si="23"/>
        <v>0</v>
      </c>
      <c r="G50" s="7">
        <v>345340.6</v>
      </c>
      <c r="H50" s="7">
        <v>0</v>
      </c>
      <c r="I50" s="7"/>
      <c r="J50" s="7"/>
      <c r="K50" s="7">
        <v>279305.8240712</v>
      </c>
      <c r="L50" s="7"/>
      <c r="M50" s="7"/>
      <c r="N50" s="7"/>
      <c r="O50" s="14"/>
      <c r="P50" s="14"/>
      <c r="Q50" s="11"/>
      <c r="R50" s="6"/>
    </row>
    <row r="51" spans="1:18" ht="15">
      <c r="A51" s="15"/>
      <c r="B51" s="13"/>
      <c r="C51" s="12"/>
      <c r="D51" s="9" t="s">
        <v>52</v>
      </c>
      <c r="E51" s="7">
        <f t="shared" si="22"/>
        <v>624646.4240712</v>
      </c>
      <c r="F51" s="7">
        <f t="shared" si="23"/>
        <v>0</v>
      </c>
      <c r="G51" s="7">
        <v>345340.6</v>
      </c>
      <c r="H51" s="7">
        <v>0</v>
      </c>
      <c r="I51" s="7"/>
      <c r="J51" s="7"/>
      <c r="K51" s="7">
        <v>279305.8240712</v>
      </c>
      <c r="L51" s="7"/>
      <c r="M51" s="7"/>
      <c r="N51" s="7"/>
      <c r="O51" s="14"/>
      <c r="P51" s="14"/>
      <c r="Q51" s="11"/>
      <c r="R51" s="6"/>
    </row>
    <row r="52" spans="1:18" ht="15" customHeight="1">
      <c r="A52" s="15" t="s">
        <v>25</v>
      </c>
      <c r="B52" s="14" t="s">
        <v>21</v>
      </c>
      <c r="C52" s="9"/>
      <c r="D52" s="9" t="s">
        <v>15</v>
      </c>
      <c r="E52" s="7">
        <f t="shared" si="22"/>
        <v>306.3</v>
      </c>
      <c r="F52" s="7">
        <f t="shared" si="23"/>
        <v>60.300000000000004</v>
      </c>
      <c r="G52" s="7">
        <f>SUM(G53:G63)</f>
        <v>306.3</v>
      </c>
      <c r="H52" s="7">
        <f>SUM(H53:H63)</f>
        <v>60.300000000000004</v>
      </c>
      <c r="I52" s="7">
        <f aca="true" t="shared" si="24" ref="I52:N52">SUM(I53:I63)</f>
        <v>0</v>
      </c>
      <c r="J52" s="7">
        <f t="shared" si="24"/>
        <v>0</v>
      </c>
      <c r="K52" s="7">
        <f t="shared" si="24"/>
        <v>0</v>
      </c>
      <c r="L52" s="7">
        <f t="shared" si="24"/>
        <v>0</v>
      </c>
      <c r="M52" s="7">
        <f t="shared" si="24"/>
        <v>0</v>
      </c>
      <c r="N52" s="7">
        <f t="shared" si="24"/>
        <v>0</v>
      </c>
      <c r="O52" s="14"/>
      <c r="P52" s="14"/>
      <c r="Q52" s="11"/>
      <c r="R52" s="6"/>
    </row>
    <row r="53" spans="1:18" ht="15">
      <c r="A53" s="15"/>
      <c r="B53" s="14"/>
      <c r="C53" s="9"/>
      <c r="D53" s="9" t="s">
        <v>0</v>
      </c>
      <c r="E53" s="7">
        <f t="shared" si="22"/>
        <v>60.3</v>
      </c>
      <c r="F53" s="7">
        <f t="shared" si="23"/>
        <v>60.300000000000004</v>
      </c>
      <c r="G53" s="7">
        <f>123-62.7</f>
        <v>60.3</v>
      </c>
      <c r="H53" s="7">
        <f>123-42.3-20.4</f>
        <v>60.300000000000004</v>
      </c>
      <c r="I53" s="7"/>
      <c r="J53" s="7"/>
      <c r="K53" s="7">
        <v>0</v>
      </c>
      <c r="L53" s="7"/>
      <c r="M53" s="7"/>
      <c r="N53" s="7"/>
      <c r="O53" s="14"/>
      <c r="P53" s="14"/>
      <c r="Q53" s="11"/>
      <c r="R53" s="6"/>
    </row>
    <row r="54" spans="1:18" ht="15">
      <c r="A54" s="15"/>
      <c r="B54" s="14"/>
      <c r="C54" s="9"/>
      <c r="D54" s="9" t="s">
        <v>1</v>
      </c>
      <c r="E54" s="7">
        <f t="shared" si="22"/>
        <v>123</v>
      </c>
      <c r="F54" s="7">
        <f t="shared" si="23"/>
        <v>0</v>
      </c>
      <c r="G54" s="7">
        <v>123</v>
      </c>
      <c r="H54" s="7">
        <v>0</v>
      </c>
      <c r="I54" s="7"/>
      <c r="J54" s="7"/>
      <c r="K54" s="7">
        <v>0</v>
      </c>
      <c r="L54" s="7"/>
      <c r="M54" s="7"/>
      <c r="N54" s="7"/>
      <c r="O54" s="14"/>
      <c r="P54" s="14"/>
      <c r="Q54" s="11"/>
      <c r="R54" s="6"/>
    </row>
    <row r="55" spans="1:18" ht="15">
      <c r="A55" s="15"/>
      <c r="B55" s="14"/>
      <c r="C55" s="9"/>
      <c r="D55" s="9" t="s">
        <v>3</v>
      </c>
      <c r="E55" s="7">
        <f t="shared" si="22"/>
        <v>123</v>
      </c>
      <c r="F55" s="7">
        <f t="shared" si="23"/>
        <v>0</v>
      </c>
      <c r="G55" s="7">
        <v>123</v>
      </c>
      <c r="H55" s="7">
        <v>0</v>
      </c>
      <c r="I55" s="7"/>
      <c r="J55" s="7"/>
      <c r="K55" s="7">
        <v>0</v>
      </c>
      <c r="L55" s="7"/>
      <c r="M55" s="7"/>
      <c r="N55" s="7"/>
      <c r="O55" s="14"/>
      <c r="P55" s="14"/>
      <c r="Q55" s="11"/>
      <c r="R55" s="6"/>
    </row>
    <row r="56" spans="1:18" ht="15">
      <c r="A56" s="15"/>
      <c r="B56" s="14"/>
      <c r="C56" s="9"/>
      <c r="D56" s="9" t="s">
        <v>40</v>
      </c>
      <c r="E56" s="7">
        <f aca="true" t="shared" si="25" ref="E56:F60">G56+I56+K56+M56</f>
        <v>0</v>
      </c>
      <c r="F56" s="7">
        <f t="shared" si="25"/>
        <v>0</v>
      </c>
      <c r="G56" s="7">
        <v>0</v>
      </c>
      <c r="H56" s="7">
        <v>0</v>
      </c>
      <c r="I56" s="7"/>
      <c r="J56" s="7"/>
      <c r="K56" s="7">
        <v>0</v>
      </c>
      <c r="L56" s="7"/>
      <c r="M56" s="7"/>
      <c r="N56" s="7"/>
      <c r="O56" s="14"/>
      <c r="P56" s="14"/>
      <c r="Q56" s="11"/>
      <c r="R56" s="6"/>
    </row>
    <row r="57" spans="1:18" ht="15">
      <c r="A57" s="15"/>
      <c r="B57" s="14"/>
      <c r="C57" s="9"/>
      <c r="D57" s="9" t="s">
        <v>41</v>
      </c>
      <c r="E57" s="7">
        <f t="shared" si="25"/>
        <v>0</v>
      </c>
      <c r="F57" s="7">
        <f t="shared" si="25"/>
        <v>0</v>
      </c>
      <c r="G57" s="7">
        <v>0</v>
      </c>
      <c r="H57" s="7">
        <v>0</v>
      </c>
      <c r="I57" s="7"/>
      <c r="J57" s="7"/>
      <c r="K57" s="7">
        <v>0</v>
      </c>
      <c r="L57" s="7"/>
      <c r="M57" s="7"/>
      <c r="N57" s="7"/>
      <c r="O57" s="14"/>
      <c r="P57" s="14"/>
      <c r="Q57" s="11"/>
      <c r="R57" s="6"/>
    </row>
    <row r="58" spans="1:18" ht="15">
      <c r="A58" s="15"/>
      <c r="B58" s="14"/>
      <c r="C58" s="9"/>
      <c r="D58" s="9" t="s">
        <v>42</v>
      </c>
      <c r="E58" s="7">
        <f t="shared" si="25"/>
        <v>0</v>
      </c>
      <c r="F58" s="7">
        <f t="shared" si="25"/>
        <v>0</v>
      </c>
      <c r="G58" s="7">
        <v>0</v>
      </c>
      <c r="H58" s="7">
        <v>0</v>
      </c>
      <c r="I58" s="7"/>
      <c r="J58" s="7"/>
      <c r="K58" s="7">
        <v>0</v>
      </c>
      <c r="L58" s="7"/>
      <c r="M58" s="7"/>
      <c r="N58" s="7"/>
      <c r="O58" s="14"/>
      <c r="P58" s="14"/>
      <c r="Q58" s="11"/>
      <c r="R58" s="6"/>
    </row>
    <row r="59" spans="1:18" ht="15">
      <c r="A59" s="15"/>
      <c r="B59" s="14"/>
      <c r="C59" s="9"/>
      <c r="D59" s="9" t="s">
        <v>48</v>
      </c>
      <c r="E59" s="7">
        <f t="shared" si="25"/>
        <v>0</v>
      </c>
      <c r="F59" s="7">
        <f t="shared" si="25"/>
        <v>0</v>
      </c>
      <c r="G59" s="7">
        <v>0</v>
      </c>
      <c r="H59" s="7">
        <v>0</v>
      </c>
      <c r="I59" s="7"/>
      <c r="J59" s="7"/>
      <c r="K59" s="7">
        <v>0</v>
      </c>
      <c r="L59" s="7"/>
      <c r="M59" s="7"/>
      <c r="N59" s="7"/>
      <c r="O59" s="14"/>
      <c r="P59" s="14"/>
      <c r="Q59" s="11"/>
      <c r="R59" s="6"/>
    </row>
    <row r="60" spans="1:18" ht="15">
      <c r="A60" s="15"/>
      <c r="B60" s="14"/>
      <c r="C60" s="9"/>
      <c r="D60" s="9" t="s">
        <v>49</v>
      </c>
      <c r="E60" s="7">
        <f t="shared" si="25"/>
        <v>0</v>
      </c>
      <c r="F60" s="7">
        <f t="shared" si="25"/>
        <v>0</v>
      </c>
      <c r="G60" s="7">
        <v>0</v>
      </c>
      <c r="H60" s="7">
        <v>0</v>
      </c>
      <c r="I60" s="7"/>
      <c r="J60" s="7"/>
      <c r="K60" s="7">
        <v>0</v>
      </c>
      <c r="L60" s="7"/>
      <c r="M60" s="7"/>
      <c r="N60" s="7"/>
      <c r="O60" s="14"/>
      <c r="P60" s="14"/>
      <c r="Q60" s="11"/>
      <c r="R60" s="6"/>
    </row>
    <row r="61" spans="1:18" ht="15">
      <c r="A61" s="15"/>
      <c r="B61" s="14"/>
      <c r="C61" s="9"/>
      <c r="D61" s="9" t="s">
        <v>50</v>
      </c>
      <c r="E61" s="7">
        <f aca="true" t="shared" si="26" ref="E61:F67">G61+I61+K61+M61</f>
        <v>0</v>
      </c>
      <c r="F61" s="7">
        <f t="shared" si="26"/>
        <v>0</v>
      </c>
      <c r="G61" s="7">
        <v>0</v>
      </c>
      <c r="H61" s="7">
        <v>0</v>
      </c>
      <c r="I61" s="7"/>
      <c r="J61" s="7"/>
      <c r="K61" s="7">
        <v>0</v>
      </c>
      <c r="L61" s="7"/>
      <c r="M61" s="7"/>
      <c r="N61" s="7"/>
      <c r="O61" s="14"/>
      <c r="P61" s="14"/>
      <c r="Q61" s="11"/>
      <c r="R61" s="6"/>
    </row>
    <row r="62" spans="1:18" ht="15">
      <c r="A62" s="15"/>
      <c r="B62" s="14"/>
      <c r="C62" s="9"/>
      <c r="D62" s="9" t="s">
        <v>51</v>
      </c>
      <c r="E62" s="7">
        <f t="shared" si="26"/>
        <v>0</v>
      </c>
      <c r="F62" s="7">
        <f t="shared" si="26"/>
        <v>0</v>
      </c>
      <c r="G62" s="7">
        <v>0</v>
      </c>
      <c r="H62" s="7">
        <v>0</v>
      </c>
      <c r="I62" s="7"/>
      <c r="J62" s="7"/>
      <c r="K62" s="7">
        <v>0</v>
      </c>
      <c r="L62" s="7"/>
      <c r="M62" s="7"/>
      <c r="N62" s="7"/>
      <c r="O62" s="14"/>
      <c r="P62" s="14"/>
      <c r="Q62" s="11"/>
      <c r="R62" s="6"/>
    </row>
    <row r="63" spans="1:18" ht="15">
      <c r="A63" s="15"/>
      <c r="B63" s="14"/>
      <c r="C63" s="9"/>
      <c r="D63" s="9" t="s">
        <v>52</v>
      </c>
      <c r="E63" s="7">
        <f t="shared" si="26"/>
        <v>0</v>
      </c>
      <c r="F63" s="7">
        <f t="shared" si="26"/>
        <v>0</v>
      </c>
      <c r="G63" s="7">
        <v>0</v>
      </c>
      <c r="H63" s="7">
        <v>0</v>
      </c>
      <c r="I63" s="7"/>
      <c r="J63" s="7"/>
      <c r="K63" s="7">
        <v>0</v>
      </c>
      <c r="L63" s="7"/>
      <c r="M63" s="7"/>
      <c r="N63" s="7"/>
      <c r="O63" s="14"/>
      <c r="P63" s="14"/>
      <c r="Q63" s="11"/>
      <c r="R63" s="6"/>
    </row>
    <row r="64" spans="1:18" ht="15">
      <c r="A64" s="15"/>
      <c r="B64" s="14" t="s">
        <v>33</v>
      </c>
      <c r="C64" s="9"/>
      <c r="D64" s="9" t="s">
        <v>15</v>
      </c>
      <c r="E64" s="7">
        <f>G64+I64+K64+M64</f>
        <v>6551397.5</v>
      </c>
      <c r="F64" s="7">
        <f t="shared" si="26"/>
        <v>1606019</v>
      </c>
      <c r="G64" s="7">
        <f>SUM(G65:G75)</f>
        <v>3747560.6000000006</v>
      </c>
      <c r="H64" s="7">
        <f>SUM(H65:H75)</f>
        <v>1235761</v>
      </c>
      <c r="I64" s="7">
        <f aca="true" t="shared" si="27" ref="I64:N64">SUM(I65:I75)</f>
        <v>0</v>
      </c>
      <c r="J64" s="7">
        <f t="shared" si="27"/>
        <v>0</v>
      </c>
      <c r="K64" s="7">
        <f t="shared" si="27"/>
        <v>2803836.9</v>
      </c>
      <c r="L64" s="7">
        <f t="shared" si="27"/>
        <v>370258</v>
      </c>
      <c r="M64" s="7">
        <f t="shared" si="27"/>
        <v>0</v>
      </c>
      <c r="N64" s="7">
        <f t="shared" si="27"/>
        <v>0</v>
      </c>
      <c r="O64" s="14"/>
      <c r="P64" s="14"/>
      <c r="Q64" s="11"/>
      <c r="R64" s="6"/>
    </row>
    <row r="65" spans="1:18" ht="15">
      <c r="A65" s="15"/>
      <c r="B65" s="14"/>
      <c r="C65" s="9"/>
      <c r="D65" s="9" t="s">
        <v>0</v>
      </c>
      <c r="E65" s="7">
        <f t="shared" si="26"/>
        <v>428629.9</v>
      </c>
      <c r="F65" s="7">
        <f t="shared" si="26"/>
        <v>428629.89999999997</v>
      </c>
      <c r="G65" s="7">
        <f>G29</f>
        <v>324956.80000000005</v>
      </c>
      <c r="H65" s="7">
        <f aca="true" t="shared" si="28" ref="G65:N68">H29</f>
        <v>324956.8</v>
      </c>
      <c r="I65" s="7">
        <f t="shared" si="28"/>
        <v>0</v>
      </c>
      <c r="J65" s="7">
        <f t="shared" si="28"/>
        <v>0</v>
      </c>
      <c r="K65" s="7">
        <f t="shared" si="28"/>
        <v>103673.1</v>
      </c>
      <c r="L65" s="7">
        <f t="shared" si="28"/>
        <v>103673.09999999999</v>
      </c>
      <c r="M65" s="7">
        <f t="shared" si="28"/>
        <v>0</v>
      </c>
      <c r="N65" s="7">
        <f t="shared" si="28"/>
        <v>0</v>
      </c>
      <c r="O65" s="14"/>
      <c r="P65" s="14"/>
      <c r="Q65" s="11"/>
      <c r="R65" s="6"/>
    </row>
    <row r="66" spans="1:18" ht="15">
      <c r="A66" s="15"/>
      <c r="B66" s="14"/>
      <c r="C66" s="9"/>
      <c r="D66" s="9" t="s">
        <v>1</v>
      </c>
      <c r="E66" s="7">
        <f t="shared" si="26"/>
        <v>565977.8999999999</v>
      </c>
      <c r="F66" s="7">
        <f t="shared" si="26"/>
        <v>431327.30000000005</v>
      </c>
      <c r="G66" s="7">
        <f t="shared" si="28"/>
        <v>345463.6</v>
      </c>
      <c r="H66" s="7">
        <f t="shared" si="28"/>
        <v>327207.9</v>
      </c>
      <c r="I66" s="7">
        <f t="shared" si="28"/>
        <v>0</v>
      </c>
      <c r="J66" s="7">
        <f t="shared" si="28"/>
        <v>0</v>
      </c>
      <c r="K66" s="7">
        <f t="shared" si="28"/>
        <v>220514.3</v>
      </c>
      <c r="L66" s="7">
        <f t="shared" si="28"/>
        <v>104119.4</v>
      </c>
      <c r="M66" s="7">
        <f t="shared" si="28"/>
        <v>0</v>
      </c>
      <c r="N66" s="7">
        <f t="shared" si="28"/>
        <v>0</v>
      </c>
      <c r="O66" s="14"/>
      <c r="P66" s="14"/>
      <c r="Q66" s="11"/>
      <c r="R66" s="6"/>
    </row>
    <row r="67" spans="1:18" ht="15">
      <c r="A67" s="15"/>
      <c r="B67" s="14"/>
      <c r="C67" s="9"/>
      <c r="D67" s="9" t="s">
        <v>3</v>
      </c>
      <c r="E67" s="7">
        <f t="shared" si="26"/>
        <v>580317.3</v>
      </c>
      <c r="F67" s="7">
        <f t="shared" si="26"/>
        <v>460574.4</v>
      </c>
      <c r="G67" s="7">
        <f t="shared" si="28"/>
        <v>335114.2</v>
      </c>
      <c r="H67" s="7">
        <f t="shared" si="28"/>
        <v>315606.3</v>
      </c>
      <c r="I67" s="7">
        <f t="shared" si="28"/>
        <v>0</v>
      </c>
      <c r="J67" s="7">
        <f t="shared" si="28"/>
        <v>0</v>
      </c>
      <c r="K67" s="7">
        <f t="shared" si="28"/>
        <v>245203.1</v>
      </c>
      <c r="L67" s="7">
        <f t="shared" si="28"/>
        <v>144968.1</v>
      </c>
      <c r="M67" s="7">
        <f t="shared" si="28"/>
        <v>0</v>
      </c>
      <c r="N67" s="7">
        <f t="shared" si="28"/>
        <v>0</v>
      </c>
      <c r="O67" s="14"/>
      <c r="P67" s="14"/>
      <c r="Q67" s="11"/>
      <c r="R67" s="6"/>
    </row>
    <row r="68" spans="1:18" ht="15">
      <c r="A68" s="15"/>
      <c r="B68" s="14"/>
      <c r="C68" s="9"/>
      <c r="D68" s="9" t="s">
        <v>40</v>
      </c>
      <c r="E68" s="7">
        <f aca="true" t="shared" si="29" ref="E68:F72">G68+I68+K68+M68</f>
        <v>614297</v>
      </c>
      <c r="F68" s="7">
        <f t="shared" si="29"/>
        <v>142743.7</v>
      </c>
      <c r="G68" s="7">
        <f t="shared" si="28"/>
        <v>334991.2</v>
      </c>
      <c r="H68" s="7">
        <f t="shared" si="28"/>
        <v>133995</v>
      </c>
      <c r="I68" s="7">
        <f t="shared" si="28"/>
        <v>0</v>
      </c>
      <c r="J68" s="7">
        <f t="shared" si="28"/>
        <v>0</v>
      </c>
      <c r="K68" s="7">
        <f t="shared" si="28"/>
        <v>279305.8</v>
      </c>
      <c r="L68" s="7">
        <f t="shared" si="28"/>
        <v>8748.7</v>
      </c>
      <c r="M68" s="7">
        <f t="shared" si="28"/>
        <v>0</v>
      </c>
      <c r="N68" s="7">
        <f t="shared" si="28"/>
        <v>0</v>
      </c>
      <c r="O68" s="14"/>
      <c r="P68" s="14"/>
      <c r="Q68" s="11"/>
      <c r="R68" s="6"/>
    </row>
    <row r="69" spans="1:18" ht="15">
      <c r="A69" s="15"/>
      <c r="B69" s="14"/>
      <c r="C69" s="9"/>
      <c r="D69" s="9" t="s">
        <v>41</v>
      </c>
      <c r="E69" s="7">
        <f t="shared" si="29"/>
        <v>614297</v>
      </c>
      <c r="F69" s="7">
        <f t="shared" si="29"/>
        <v>142743.7</v>
      </c>
      <c r="G69" s="7">
        <f aca="true" t="shared" si="30" ref="G69:N69">G33</f>
        <v>334991.2</v>
      </c>
      <c r="H69" s="7">
        <f t="shared" si="30"/>
        <v>133995</v>
      </c>
      <c r="I69" s="7">
        <f t="shared" si="30"/>
        <v>0</v>
      </c>
      <c r="J69" s="7">
        <f t="shared" si="30"/>
        <v>0</v>
      </c>
      <c r="K69" s="7">
        <f t="shared" si="30"/>
        <v>279305.8</v>
      </c>
      <c r="L69" s="7">
        <f t="shared" si="30"/>
        <v>8748.7</v>
      </c>
      <c r="M69" s="7">
        <f t="shared" si="30"/>
        <v>0</v>
      </c>
      <c r="N69" s="7">
        <f t="shared" si="30"/>
        <v>0</v>
      </c>
      <c r="O69" s="14"/>
      <c r="P69" s="14"/>
      <c r="Q69" s="11"/>
      <c r="R69" s="6"/>
    </row>
    <row r="70" spans="1:18" ht="15">
      <c r="A70" s="15"/>
      <c r="B70" s="14"/>
      <c r="C70" s="9"/>
      <c r="D70" s="9" t="s">
        <v>42</v>
      </c>
      <c r="E70" s="7">
        <f t="shared" si="29"/>
        <v>624646.3999999999</v>
      </c>
      <c r="F70" s="7">
        <f t="shared" si="29"/>
        <v>0</v>
      </c>
      <c r="G70" s="7">
        <f aca="true" t="shared" si="31" ref="G70:N70">G34</f>
        <v>345340.6</v>
      </c>
      <c r="H70" s="7">
        <f t="shared" si="31"/>
        <v>0</v>
      </c>
      <c r="I70" s="7">
        <f t="shared" si="31"/>
        <v>0</v>
      </c>
      <c r="J70" s="7">
        <f t="shared" si="31"/>
        <v>0</v>
      </c>
      <c r="K70" s="7">
        <f t="shared" si="31"/>
        <v>279305.8</v>
      </c>
      <c r="L70" s="7">
        <f t="shared" si="31"/>
        <v>0</v>
      </c>
      <c r="M70" s="7">
        <f t="shared" si="31"/>
        <v>0</v>
      </c>
      <c r="N70" s="7">
        <f t="shared" si="31"/>
        <v>0</v>
      </c>
      <c r="O70" s="14"/>
      <c r="P70" s="14"/>
      <c r="Q70" s="11"/>
      <c r="R70" s="6"/>
    </row>
    <row r="71" spans="1:18" ht="15">
      <c r="A71" s="15"/>
      <c r="B71" s="14"/>
      <c r="C71" s="9"/>
      <c r="D71" s="9" t="s">
        <v>48</v>
      </c>
      <c r="E71" s="7">
        <f t="shared" si="29"/>
        <v>624646.3999999999</v>
      </c>
      <c r="F71" s="7">
        <f t="shared" si="29"/>
        <v>0</v>
      </c>
      <c r="G71" s="7">
        <f aca="true" t="shared" si="32" ref="G71:N71">G35</f>
        <v>345340.6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279305.8</v>
      </c>
      <c r="L71" s="7">
        <f t="shared" si="32"/>
        <v>0</v>
      </c>
      <c r="M71" s="7">
        <f t="shared" si="32"/>
        <v>0</v>
      </c>
      <c r="N71" s="7">
        <f t="shared" si="32"/>
        <v>0</v>
      </c>
      <c r="O71" s="14"/>
      <c r="P71" s="14"/>
      <c r="Q71" s="11"/>
      <c r="R71" s="6"/>
    </row>
    <row r="72" spans="1:18" ht="15">
      <c r="A72" s="15"/>
      <c r="B72" s="14"/>
      <c r="C72" s="9"/>
      <c r="D72" s="9" t="s">
        <v>49</v>
      </c>
      <c r="E72" s="7">
        <f t="shared" si="29"/>
        <v>624646.3999999999</v>
      </c>
      <c r="F72" s="7">
        <f t="shared" si="29"/>
        <v>0</v>
      </c>
      <c r="G72" s="7">
        <f aca="true" t="shared" si="33" ref="G72:N72">G36</f>
        <v>345340.6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279305.8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14"/>
      <c r="P72" s="14"/>
      <c r="Q72" s="11"/>
      <c r="R72" s="6"/>
    </row>
    <row r="73" spans="1:18" ht="15">
      <c r="A73" s="15"/>
      <c r="B73" s="14"/>
      <c r="C73" s="9"/>
      <c r="D73" s="9" t="s">
        <v>50</v>
      </c>
      <c r="E73" s="7">
        <f aca="true" t="shared" si="34" ref="E73:F75">G73+I73+K73+M73</f>
        <v>624646.3999999999</v>
      </c>
      <c r="F73" s="7">
        <f t="shared" si="34"/>
        <v>0</v>
      </c>
      <c r="G73" s="7">
        <f aca="true" t="shared" si="35" ref="G73:N73">G37</f>
        <v>345340.6</v>
      </c>
      <c r="H73" s="7">
        <f>H37</f>
        <v>0</v>
      </c>
      <c r="I73" s="7">
        <f t="shared" si="35"/>
        <v>0</v>
      </c>
      <c r="J73" s="7">
        <f t="shared" si="35"/>
        <v>0</v>
      </c>
      <c r="K73" s="7">
        <f t="shared" si="35"/>
        <v>279305.8</v>
      </c>
      <c r="L73" s="7">
        <f t="shared" si="35"/>
        <v>0</v>
      </c>
      <c r="M73" s="7">
        <f t="shared" si="35"/>
        <v>0</v>
      </c>
      <c r="N73" s="7">
        <f t="shared" si="35"/>
        <v>0</v>
      </c>
      <c r="O73" s="14"/>
      <c r="P73" s="14"/>
      <c r="Q73" s="11"/>
      <c r="R73" s="6"/>
    </row>
    <row r="74" spans="1:18" ht="15">
      <c r="A74" s="15"/>
      <c r="B74" s="14"/>
      <c r="C74" s="9"/>
      <c r="D74" s="9" t="s">
        <v>51</v>
      </c>
      <c r="E74" s="7">
        <f t="shared" si="34"/>
        <v>624646.3999999999</v>
      </c>
      <c r="F74" s="7">
        <f t="shared" si="34"/>
        <v>0</v>
      </c>
      <c r="G74" s="7">
        <f aca="true" t="shared" si="36" ref="G74:N74">G38</f>
        <v>345340.6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279305.8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14"/>
      <c r="P74" s="14"/>
      <c r="Q74" s="11"/>
      <c r="R74" s="6"/>
    </row>
    <row r="75" spans="1:18" ht="15">
      <c r="A75" s="15"/>
      <c r="B75" s="14"/>
      <c r="C75" s="9"/>
      <c r="D75" s="9" t="s">
        <v>52</v>
      </c>
      <c r="E75" s="7">
        <f t="shared" si="34"/>
        <v>624646.3999999999</v>
      </c>
      <c r="F75" s="7">
        <f t="shared" si="34"/>
        <v>0</v>
      </c>
      <c r="G75" s="7">
        <f>G39</f>
        <v>345340.6</v>
      </c>
      <c r="H75" s="7">
        <f aca="true" t="shared" si="37" ref="H75:N75">H39</f>
        <v>0</v>
      </c>
      <c r="I75" s="7">
        <f t="shared" si="37"/>
        <v>0</v>
      </c>
      <c r="J75" s="7">
        <f t="shared" si="37"/>
        <v>0</v>
      </c>
      <c r="K75" s="7">
        <f t="shared" si="37"/>
        <v>279305.8</v>
      </c>
      <c r="L75" s="7">
        <f t="shared" si="37"/>
        <v>0</v>
      </c>
      <c r="M75" s="7">
        <f t="shared" si="37"/>
        <v>0</v>
      </c>
      <c r="N75" s="7">
        <f t="shared" si="37"/>
        <v>0</v>
      </c>
      <c r="O75" s="14"/>
      <c r="P75" s="14"/>
      <c r="Q75" s="11"/>
      <c r="R75" s="6"/>
    </row>
    <row r="76" spans="1:18" ht="15">
      <c r="A76" s="8" t="s">
        <v>19</v>
      </c>
      <c r="B76" s="17" t="s">
        <v>45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16"/>
      <c r="Q76" s="11"/>
      <c r="R76" s="6"/>
    </row>
    <row r="77" spans="1:18" ht="15">
      <c r="A77" s="15" t="s">
        <v>26</v>
      </c>
      <c r="B77" s="14" t="s">
        <v>46</v>
      </c>
      <c r="C77" s="9"/>
      <c r="D77" s="9" t="s">
        <v>15</v>
      </c>
      <c r="E77" s="7">
        <f aca="true" t="shared" si="38" ref="E77:F80">G77+I77+K77+M77</f>
        <v>131791.59999999998</v>
      </c>
      <c r="F77" s="7">
        <f t="shared" si="38"/>
        <v>107416.59999999999</v>
      </c>
      <c r="G77" s="7">
        <f>SUM(G78:G88)</f>
        <v>33058</v>
      </c>
      <c r="H77" s="7">
        <f aca="true" t="shared" si="39" ref="H77:N77">SUM(H78:H88)</f>
        <v>8691</v>
      </c>
      <c r="I77" s="7">
        <f t="shared" si="39"/>
        <v>0</v>
      </c>
      <c r="J77" s="7">
        <f t="shared" si="39"/>
        <v>0</v>
      </c>
      <c r="K77" s="7">
        <f t="shared" si="39"/>
        <v>5388.8</v>
      </c>
      <c r="L77" s="7">
        <f t="shared" si="39"/>
        <v>5407.8</v>
      </c>
      <c r="M77" s="7">
        <f t="shared" si="39"/>
        <v>93344.79999999999</v>
      </c>
      <c r="N77" s="7">
        <f t="shared" si="39"/>
        <v>93317.79999999999</v>
      </c>
      <c r="O77" s="14" t="s">
        <v>17</v>
      </c>
      <c r="P77" s="14"/>
      <c r="Q77" s="11"/>
      <c r="R77" s="6"/>
    </row>
    <row r="78" spans="1:18" ht="15">
      <c r="A78" s="15"/>
      <c r="B78" s="14"/>
      <c r="C78" s="9"/>
      <c r="D78" s="9" t="s">
        <v>0</v>
      </c>
      <c r="E78" s="7">
        <f t="shared" si="38"/>
        <v>29692.2</v>
      </c>
      <c r="F78" s="7">
        <f t="shared" si="38"/>
        <v>29692.2</v>
      </c>
      <c r="G78" s="7">
        <f>G90+G102+G114+G126</f>
        <v>5692.8</v>
      </c>
      <c r="H78" s="7">
        <f aca="true" t="shared" si="40" ref="H78:N78">H90+H102+H114+H126</f>
        <v>5692.8</v>
      </c>
      <c r="I78" s="7">
        <f t="shared" si="40"/>
        <v>0</v>
      </c>
      <c r="J78" s="7">
        <f t="shared" si="40"/>
        <v>0</v>
      </c>
      <c r="K78" s="7">
        <f t="shared" si="40"/>
        <v>612</v>
      </c>
      <c r="L78" s="7">
        <f t="shared" si="40"/>
        <v>612</v>
      </c>
      <c r="M78" s="7">
        <f t="shared" si="40"/>
        <v>23387.4</v>
      </c>
      <c r="N78" s="7">
        <f t="shared" si="40"/>
        <v>23387.4</v>
      </c>
      <c r="O78" s="14"/>
      <c r="P78" s="14"/>
      <c r="Q78" s="11"/>
      <c r="R78" s="6"/>
    </row>
    <row r="79" spans="1:18" ht="15">
      <c r="A79" s="15"/>
      <c r="B79" s="14"/>
      <c r="C79" s="9"/>
      <c r="D79" s="9" t="s">
        <v>1</v>
      </c>
      <c r="E79" s="7">
        <f t="shared" si="38"/>
        <v>28124.3</v>
      </c>
      <c r="F79" s="7">
        <f>H79+J79+L79+N79</f>
        <v>25648.5</v>
      </c>
      <c r="G79" s="7">
        <f aca="true" t="shared" si="41" ref="G79:N79">G91+G103+G115+G127</f>
        <v>5086.8</v>
      </c>
      <c r="H79" s="7">
        <f t="shared" si="41"/>
        <v>2638</v>
      </c>
      <c r="I79" s="7">
        <f t="shared" si="41"/>
        <v>0</v>
      </c>
      <c r="J79" s="7">
        <f t="shared" si="41"/>
        <v>0</v>
      </c>
      <c r="K79" s="7">
        <f t="shared" si="41"/>
        <v>1184.7</v>
      </c>
      <c r="L79" s="7">
        <f t="shared" si="41"/>
        <v>1184.7</v>
      </c>
      <c r="M79" s="7">
        <f t="shared" si="41"/>
        <v>21852.8</v>
      </c>
      <c r="N79" s="7">
        <f t="shared" si="41"/>
        <v>21825.8</v>
      </c>
      <c r="O79" s="14"/>
      <c r="P79" s="14"/>
      <c r="Q79" s="11"/>
      <c r="R79" s="6"/>
    </row>
    <row r="80" spans="1:18" ht="15">
      <c r="A80" s="15"/>
      <c r="B80" s="14"/>
      <c r="C80" s="9"/>
      <c r="D80" s="9" t="s">
        <v>3</v>
      </c>
      <c r="E80" s="7">
        <f t="shared" si="38"/>
        <v>23279.3</v>
      </c>
      <c r="F80" s="7">
        <f t="shared" si="38"/>
        <v>19799.7</v>
      </c>
      <c r="G80" s="7">
        <f aca="true" t="shared" si="42" ref="G80:N80">G92+G104+G116+G128</f>
        <v>3839.8</v>
      </c>
      <c r="H80" s="7">
        <f>H92+H104+H116+H128</f>
        <v>360.2</v>
      </c>
      <c r="I80" s="7">
        <f t="shared" si="42"/>
        <v>0</v>
      </c>
      <c r="J80" s="7">
        <f t="shared" si="42"/>
        <v>0</v>
      </c>
      <c r="K80" s="7">
        <f t="shared" si="42"/>
        <v>1203.7</v>
      </c>
      <c r="L80" s="7">
        <f t="shared" si="42"/>
        <v>1203.7</v>
      </c>
      <c r="M80" s="7">
        <f>N80</f>
        <v>18235.8</v>
      </c>
      <c r="N80" s="7">
        <f t="shared" si="42"/>
        <v>18235.8</v>
      </c>
      <c r="O80" s="14"/>
      <c r="P80" s="14"/>
      <c r="Q80" s="11"/>
      <c r="R80" s="6"/>
    </row>
    <row r="81" spans="1:18" ht="15">
      <c r="A81" s="15"/>
      <c r="B81" s="14"/>
      <c r="C81" s="9"/>
      <c r="D81" s="9" t="s">
        <v>40</v>
      </c>
      <c r="E81" s="7">
        <f aca="true" t="shared" si="43" ref="E81:F85">G81+I81+K81+M81</f>
        <v>19958.9</v>
      </c>
      <c r="F81" s="7">
        <f t="shared" si="43"/>
        <v>16138.1</v>
      </c>
      <c r="G81" s="7">
        <f aca="true" t="shared" si="44" ref="G81:N81">G93+G105+G117+G129</f>
        <v>3839.8</v>
      </c>
      <c r="H81" s="7">
        <f t="shared" si="44"/>
        <v>0</v>
      </c>
      <c r="I81" s="7">
        <f t="shared" si="44"/>
        <v>0</v>
      </c>
      <c r="J81" s="7">
        <f t="shared" si="44"/>
        <v>0</v>
      </c>
      <c r="K81" s="7">
        <f t="shared" si="44"/>
        <v>1184.7</v>
      </c>
      <c r="L81" s="7">
        <f t="shared" si="44"/>
        <v>1203.7</v>
      </c>
      <c r="M81" s="7">
        <f>N81</f>
        <v>14934.4</v>
      </c>
      <c r="N81" s="7">
        <f t="shared" si="44"/>
        <v>14934.4</v>
      </c>
      <c r="O81" s="14"/>
      <c r="P81" s="14"/>
      <c r="Q81" s="11"/>
      <c r="R81" s="6"/>
    </row>
    <row r="82" spans="1:18" ht="0.75" customHeight="1">
      <c r="A82" s="15"/>
      <c r="B82" s="14"/>
      <c r="C82" s="9"/>
      <c r="D82" s="9" t="s">
        <v>41</v>
      </c>
      <c r="E82" s="7">
        <f t="shared" si="43"/>
        <v>19086.1</v>
      </c>
      <c r="F82" s="7">
        <f t="shared" si="43"/>
        <v>16138.1</v>
      </c>
      <c r="G82" s="7">
        <f aca="true" t="shared" si="45" ref="G82:N82">G94+G106+G118+G130</f>
        <v>2948</v>
      </c>
      <c r="H82" s="7">
        <f t="shared" si="45"/>
        <v>0</v>
      </c>
      <c r="I82" s="7">
        <f t="shared" si="45"/>
        <v>0</v>
      </c>
      <c r="J82" s="7">
        <f t="shared" si="45"/>
        <v>0</v>
      </c>
      <c r="K82" s="7">
        <f t="shared" si="45"/>
        <v>1203.7</v>
      </c>
      <c r="L82" s="7">
        <f t="shared" si="45"/>
        <v>1203.7</v>
      </c>
      <c r="M82" s="7">
        <f t="shared" si="45"/>
        <v>14934.4</v>
      </c>
      <c r="N82" s="7">
        <f t="shared" si="45"/>
        <v>14934.4</v>
      </c>
      <c r="O82" s="14"/>
      <c r="P82" s="14"/>
      <c r="Q82" s="11"/>
      <c r="R82" s="6"/>
    </row>
    <row r="83" spans="1:18" ht="56.25" customHeight="1">
      <c r="A83" s="15"/>
      <c r="B83" s="14"/>
      <c r="C83" s="9"/>
      <c r="D83" s="9" t="s">
        <v>42</v>
      </c>
      <c r="E83" s="7">
        <f t="shared" si="43"/>
        <v>1941.8</v>
      </c>
      <c r="F83" s="7">
        <f t="shared" si="43"/>
        <v>0</v>
      </c>
      <c r="G83" s="7">
        <f aca="true" t="shared" si="46" ref="G83:N83">G95+G107+G119+G131</f>
        <v>1941.8</v>
      </c>
      <c r="H83" s="7">
        <f t="shared" si="46"/>
        <v>0</v>
      </c>
      <c r="I83" s="7">
        <f t="shared" si="46"/>
        <v>0</v>
      </c>
      <c r="J83" s="7">
        <f t="shared" si="46"/>
        <v>0</v>
      </c>
      <c r="K83" s="7">
        <f t="shared" si="46"/>
        <v>0</v>
      </c>
      <c r="L83" s="7">
        <f t="shared" si="46"/>
        <v>0</v>
      </c>
      <c r="M83" s="7">
        <f t="shared" si="46"/>
        <v>0</v>
      </c>
      <c r="N83" s="7">
        <f t="shared" si="46"/>
        <v>0</v>
      </c>
      <c r="O83" s="14"/>
      <c r="P83" s="14"/>
      <c r="Q83" s="11"/>
      <c r="R83" s="6"/>
    </row>
    <row r="84" spans="1:18" ht="32.25" customHeight="1">
      <c r="A84" s="15"/>
      <c r="B84" s="14"/>
      <c r="C84" s="9"/>
      <c r="D84" s="9" t="s">
        <v>48</v>
      </c>
      <c r="E84" s="7">
        <f t="shared" si="43"/>
        <v>1941.8</v>
      </c>
      <c r="F84" s="7">
        <f>H84+J84+L84+N84</f>
        <v>0</v>
      </c>
      <c r="G84" s="7">
        <f aca="true" t="shared" si="47" ref="G84:N84">G96+G108+G120+G132</f>
        <v>1941.8</v>
      </c>
      <c r="H84" s="7">
        <f t="shared" si="47"/>
        <v>0</v>
      </c>
      <c r="I84" s="7">
        <f t="shared" si="47"/>
        <v>0</v>
      </c>
      <c r="J84" s="7">
        <f t="shared" si="47"/>
        <v>0</v>
      </c>
      <c r="K84" s="7">
        <f t="shared" si="47"/>
        <v>0</v>
      </c>
      <c r="L84" s="7">
        <f t="shared" si="47"/>
        <v>0</v>
      </c>
      <c r="M84" s="7">
        <f t="shared" si="47"/>
        <v>0</v>
      </c>
      <c r="N84" s="7">
        <f t="shared" si="47"/>
        <v>0</v>
      </c>
      <c r="O84" s="14"/>
      <c r="P84" s="14"/>
      <c r="Q84" s="11"/>
      <c r="R84" s="6"/>
    </row>
    <row r="85" spans="1:18" ht="15">
      <c r="A85" s="15"/>
      <c r="B85" s="14"/>
      <c r="C85" s="9"/>
      <c r="D85" s="9" t="s">
        <v>49</v>
      </c>
      <c r="E85" s="7">
        <f t="shared" si="43"/>
        <v>1941.8</v>
      </c>
      <c r="F85" s="7">
        <f>H85+J85+L85+N85</f>
        <v>0</v>
      </c>
      <c r="G85" s="7">
        <f aca="true" t="shared" si="48" ref="G85:N85">G97+G109+G121+G133</f>
        <v>1941.8</v>
      </c>
      <c r="H85" s="7">
        <f t="shared" si="48"/>
        <v>0</v>
      </c>
      <c r="I85" s="7">
        <f t="shared" si="48"/>
        <v>0</v>
      </c>
      <c r="J85" s="7">
        <f t="shared" si="48"/>
        <v>0</v>
      </c>
      <c r="K85" s="7">
        <f t="shared" si="48"/>
        <v>0</v>
      </c>
      <c r="L85" s="7">
        <f t="shared" si="48"/>
        <v>0</v>
      </c>
      <c r="M85" s="7">
        <f t="shared" si="48"/>
        <v>0</v>
      </c>
      <c r="N85" s="7">
        <f t="shared" si="48"/>
        <v>0</v>
      </c>
      <c r="O85" s="14"/>
      <c r="P85" s="14"/>
      <c r="Q85" s="11"/>
      <c r="R85" s="6"/>
    </row>
    <row r="86" spans="1:18" ht="15">
      <c r="A86" s="15"/>
      <c r="B86" s="14"/>
      <c r="C86" s="9"/>
      <c r="D86" s="9" t="s">
        <v>50</v>
      </c>
      <c r="E86" s="7">
        <f>G86+I86+K86+M86</f>
        <v>1941.8</v>
      </c>
      <c r="F86" s="7">
        <f>H86+J86+L86+N86</f>
        <v>0</v>
      </c>
      <c r="G86" s="7">
        <f>G98+G110+G122+G134</f>
        <v>1941.8</v>
      </c>
      <c r="H86" s="7">
        <f aca="true" t="shared" si="49" ref="H86:N86">H98+H110+H122+H134</f>
        <v>0</v>
      </c>
      <c r="I86" s="7">
        <f t="shared" si="49"/>
        <v>0</v>
      </c>
      <c r="J86" s="7">
        <f t="shared" si="49"/>
        <v>0</v>
      </c>
      <c r="K86" s="7">
        <f t="shared" si="49"/>
        <v>0</v>
      </c>
      <c r="L86" s="7">
        <f t="shared" si="49"/>
        <v>0</v>
      </c>
      <c r="M86" s="7">
        <f t="shared" si="49"/>
        <v>0</v>
      </c>
      <c r="N86" s="7">
        <f t="shared" si="49"/>
        <v>0</v>
      </c>
      <c r="O86" s="14"/>
      <c r="P86" s="14"/>
      <c r="Q86" s="11"/>
      <c r="R86" s="6"/>
    </row>
    <row r="87" spans="1:18" ht="15">
      <c r="A87" s="15"/>
      <c r="B87" s="14"/>
      <c r="C87" s="9"/>
      <c r="D87" s="9" t="s">
        <v>51</v>
      </c>
      <c r="E87" s="7">
        <f>G87+I87+K87+M87</f>
        <v>1941.8</v>
      </c>
      <c r="F87" s="7">
        <f>H87+J87+L87+N87</f>
        <v>0</v>
      </c>
      <c r="G87" s="7">
        <f>G99+G111+G123+G135</f>
        <v>1941.8</v>
      </c>
      <c r="H87" s="7">
        <f aca="true" t="shared" si="50" ref="H87:N87">H99+H111+H123+H135</f>
        <v>0</v>
      </c>
      <c r="I87" s="7">
        <f t="shared" si="50"/>
        <v>0</v>
      </c>
      <c r="J87" s="7">
        <f t="shared" si="50"/>
        <v>0</v>
      </c>
      <c r="K87" s="7">
        <f t="shared" si="50"/>
        <v>0</v>
      </c>
      <c r="L87" s="7">
        <f t="shared" si="50"/>
        <v>0</v>
      </c>
      <c r="M87" s="7">
        <f t="shared" si="50"/>
        <v>0</v>
      </c>
      <c r="N87" s="7">
        <f t="shared" si="50"/>
        <v>0</v>
      </c>
      <c r="O87" s="14"/>
      <c r="P87" s="14"/>
      <c r="Q87" s="11"/>
      <c r="R87" s="6"/>
    </row>
    <row r="88" spans="1:18" ht="15">
      <c r="A88" s="15"/>
      <c r="B88" s="14"/>
      <c r="C88" s="9"/>
      <c r="D88" s="9" t="s">
        <v>52</v>
      </c>
      <c r="E88" s="7">
        <f>G88+I88+K88+M88</f>
        <v>1941.8</v>
      </c>
      <c r="F88" s="7">
        <f>H88+J88+L88+N88</f>
        <v>0</v>
      </c>
      <c r="G88" s="7">
        <f>G100+G112+G124+G136</f>
        <v>1941.8</v>
      </c>
      <c r="H88" s="7">
        <f aca="true" t="shared" si="51" ref="H88:N88">H100+H112+H124+H136</f>
        <v>0</v>
      </c>
      <c r="I88" s="7">
        <f t="shared" si="51"/>
        <v>0</v>
      </c>
      <c r="J88" s="7">
        <f t="shared" si="51"/>
        <v>0</v>
      </c>
      <c r="K88" s="7">
        <f t="shared" si="51"/>
        <v>0</v>
      </c>
      <c r="L88" s="7">
        <f t="shared" si="51"/>
        <v>0</v>
      </c>
      <c r="M88" s="7">
        <f t="shared" si="51"/>
        <v>0</v>
      </c>
      <c r="N88" s="7">
        <f t="shared" si="51"/>
        <v>0</v>
      </c>
      <c r="O88" s="14"/>
      <c r="P88" s="14"/>
      <c r="Q88" s="11"/>
      <c r="R88" s="6"/>
    </row>
    <row r="89" spans="1:18" ht="15">
      <c r="A89" s="15" t="s">
        <v>27</v>
      </c>
      <c r="B89" s="13" t="s">
        <v>36</v>
      </c>
      <c r="C89" s="12"/>
      <c r="D89" s="9" t="s">
        <v>15</v>
      </c>
      <c r="E89" s="7">
        <f aca="true" t="shared" si="52" ref="E89:F92">G89+I89+K89+M89</f>
        <v>11535.999999999998</v>
      </c>
      <c r="F89" s="7">
        <f t="shared" si="52"/>
        <v>4560</v>
      </c>
      <c r="G89" s="7">
        <f>SUM(G90:G100)</f>
        <v>11535.999999999998</v>
      </c>
      <c r="H89" s="7">
        <f aca="true" t="shared" si="53" ref="H89:N89">SUM(H90:H100)</f>
        <v>4560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</v>
      </c>
      <c r="O89" s="14" t="s">
        <v>17</v>
      </c>
      <c r="P89" s="14"/>
      <c r="Q89" s="11"/>
      <c r="R89" s="6"/>
    </row>
    <row r="90" spans="1:18" ht="15">
      <c r="A90" s="15"/>
      <c r="B90" s="13"/>
      <c r="C90" s="12"/>
      <c r="D90" s="9" t="s">
        <v>0</v>
      </c>
      <c r="E90" s="7">
        <f t="shared" si="52"/>
        <v>3509.8</v>
      </c>
      <c r="F90" s="7">
        <f t="shared" si="52"/>
        <v>3509.8</v>
      </c>
      <c r="G90" s="7">
        <f>3445.8+64</f>
        <v>3509.8</v>
      </c>
      <c r="H90" s="7">
        <f>3081.6+65+203.9+36.8+58.5+64</f>
        <v>3509.8</v>
      </c>
      <c r="I90" s="7"/>
      <c r="J90" s="7"/>
      <c r="K90" s="7"/>
      <c r="L90" s="7"/>
      <c r="M90" s="7"/>
      <c r="N90" s="7"/>
      <c r="O90" s="14"/>
      <c r="P90" s="14"/>
      <c r="Q90" s="11"/>
      <c r="R90" s="6"/>
    </row>
    <row r="91" spans="1:18" ht="25.5">
      <c r="A91" s="15"/>
      <c r="B91" s="13"/>
      <c r="C91" s="12" t="s">
        <v>59</v>
      </c>
      <c r="D91" s="9" t="s">
        <v>1</v>
      </c>
      <c r="E91" s="7">
        <f t="shared" si="52"/>
        <v>891.8</v>
      </c>
      <c r="F91" s="7">
        <f t="shared" si="52"/>
        <v>690</v>
      </c>
      <c r="G91" s="7">
        <v>891.8</v>
      </c>
      <c r="H91" s="7">
        <f>539.1+30+120.9</f>
        <v>690</v>
      </c>
      <c r="I91" s="7"/>
      <c r="J91" s="7"/>
      <c r="K91" s="7"/>
      <c r="L91" s="7"/>
      <c r="M91" s="7"/>
      <c r="N91" s="7"/>
      <c r="O91" s="14"/>
      <c r="P91" s="14"/>
      <c r="Q91" s="11"/>
      <c r="R91" s="6"/>
    </row>
    <row r="92" spans="1:18" ht="25.5">
      <c r="A92" s="15"/>
      <c r="B92" s="13"/>
      <c r="C92" s="12" t="s">
        <v>59</v>
      </c>
      <c r="D92" s="9" t="s">
        <v>3</v>
      </c>
      <c r="E92" s="7">
        <f t="shared" si="52"/>
        <v>891.8</v>
      </c>
      <c r="F92" s="7">
        <f t="shared" si="52"/>
        <v>360.2</v>
      </c>
      <c r="G92" s="7">
        <v>891.8</v>
      </c>
      <c r="H92" s="20">
        <v>360.2</v>
      </c>
      <c r="I92" s="7"/>
      <c r="J92" s="7"/>
      <c r="K92" s="7"/>
      <c r="L92" s="7"/>
      <c r="M92" s="7"/>
      <c r="N92" s="7"/>
      <c r="O92" s="14"/>
      <c r="P92" s="14"/>
      <c r="Q92" s="11"/>
      <c r="R92" s="6"/>
    </row>
    <row r="93" spans="1:18" ht="25.5">
      <c r="A93" s="15"/>
      <c r="B93" s="13"/>
      <c r="C93" s="12" t="s">
        <v>59</v>
      </c>
      <c r="D93" s="9" t="s">
        <v>40</v>
      </c>
      <c r="E93" s="7">
        <f aca="true" t="shared" si="54" ref="E93:F97">G93+I93+K93+M93</f>
        <v>891.8</v>
      </c>
      <c r="F93" s="7">
        <f t="shared" si="54"/>
        <v>0</v>
      </c>
      <c r="G93" s="7">
        <v>891.8</v>
      </c>
      <c r="H93" s="7">
        <v>0</v>
      </c>
      <c r="I93" s="7"/>
      <c r="J93" s="7"/>
      <c r="K93" s="7"/>
      <c r="L93" s="7"/>
      <c r="M93" s="7"/>
      <c r="N93" s="7"/>
      <c r="O93" s="14"/>
      <c r="P93" s="14"/>
      <c r="Q93" s="11"/>
      <c r="R93" s="6"/>
    </row>
    <row r="94" spans="1:18" ht="15">
      <c r="A94" s="15"/>
      <c r="B94" s="13"/>
      <c r="C94" s="12"/>
      <c r="D94" s="9" t="s">
        <v>41</v>
      </c>
      <c r="E94" s="7">
        <f t="shared" si="54"/>
        <v>0</v>
      </c>
      <c r="F94" s="7">
        <f t="shared" si="54"/>
        <v>0</v>
      </c>
      <c r="G94" s="7">
        <v>0</v>
      </c>
      <c r="H94" s="7"/>
      <c r="I94" s="7"/>
      <c r="J94" s="7"/>
      <c r="K94" s="7"/>
      <c r="L94" s="7"/>
      <c r="M94" s="7"/>
      <c r="N94" s="7"/>
      <c r="O94" s="14"/>
      <c r="P94" s="14"/>
      <c r="Q94" s="11"/>
      <c r="R94" s="6"/>
    </row>
    <row r="95" spans="1:18" ht="15">
      <c r="A95" s="15"/>
      <c r="B95" s="13"/>
      <c r="C95" s="12"/>
      <c r="D95" s="9" t="s">
        <v>42</v>
      </c>
      <c r="E95" s="7">
        <f t="shared" si="54"/>
        <v>891.8</v>
      </c>
      <c r="F95" s="7">
        <f t="shared" si="54"/>
        <v>0</v>
      </c>
      <c r="G95" s="7">
        <v>891.8</v>
      </c>
      <c r="H95" s="7"/>
      <c r="I95" s="7"/>
      <c r="J95" s="7"/>
      <c r="K95" s="7"/>
      <c r="L95" s="7"/>
      <c r="M95" s="7"/>
      <c r="N95" s="7"/>
      <c r="O95" s="14"/>
      <c r="P95" s="14"/>
      <c r="Q95" s="11"/>
      <c r="R95" s="6"/>
    </row>
    <row r="96" spans="1:18" ht="15">
      <c r="A96" s="15"/>
      <c r="B96" s="13"/>
      <c r="C96" s="12"/>
      <c r="D96" s="9" t="s">
        <v>48</v>
      </c>
      <c r="E96" s="7">
        <f t="shared" si="54"/>
        <v>891.8</v>
      </c>
      <c r="F96" s="7">
        <f t="shared" si="54"/>
        <v>0</v>
      </c>
      <c r="G96" s="7">
        <v>891.8</v>
      </c>
      <c r="H96" s="7"/>
      <c r="I96" s="7"/>
      <c r="J96" s="7"/>
      <c r="K96" s="7"/>
      <c r="L96" s="7"/>
      <c r="M96" s="7"/>
      <c r="N96" s="7"/>
      <c r="O96" s="14"/>
      <c r="P96" s="14"/>
      <c r="Q96" s="11"/>
      <c r="R96" s="6"/>
    </row>
    <row r="97" spans="1:18" ht="15">
      <c r="A97" s="15"/>
      <c r="B97" s="13"/>
      <c r="C97" s="12"/>
      <c r="D97" s="9" t="s">
        <v>49</v>
      </c>
      <c r="E97" s="7">
        <f t="shared" si="54"/>
        <v>891.8</v>
      </c>
      <c r="F97" s="7">
        <f t="shared" si="54"/>
        <v>0</v>
      </c>
      <c r="G97" s="7">
        <v>891.8</v>
      </c>
      <c r="H97" s="7"/>
      <c r="I97" s="7"/>
      <c r="J97" s="7"/>
      <c r="K97" s="7"/>
      <c r="L97" s="7"/>
      <c r="M97" s="7"/>
      <c r="N97" s="7"/>
      <c r="O97" s="14"/>
      <c r="P97" s="14"/>
      <c r="Q97" s="11"/>
      <c r="R97" s="6"/>
    </row>
    <row r="98" spans="1:18" ht="15">
      <c r="A98" s="15"/>
      <c r="B98" s="13"/>
      <c r="C98" s="12"/>
      <c r="D98" s="9" t="s">
        <v>50</v>
      </c>
      <c r="E98" s="7">
        <f aca="true" t="shared" si="55" ref="E98:F100">G98+I98+K98+M98</f>
        <v>891.8</v>
      </c>
      <c r="F98" s="7">
        <f t="shared" si="55"/>
        <v>0</v>
      </c>
      <c r="G98" s="7">
        <v>891.8</v>
      </c>
      <c r="H98" s="7"/>
      <c r="I98" s="7"/>
      <c r="J98" s="7"/>
      <c r="K98" s="7"/>
      <c r="L98" s="7"/>
      <c r="M98" s="7"/>
      <c r="N98" s="7"/>
      <c r="O98" s="14"/>
      <c r="P98" s="14"/>
      <c r="Q98" s="11"/>
      <c r="R98" s="6"/>
    </row>
    <row r="99" spans="1:18" ht="15">
      <c r="A99" s="15"/>
      <c r="B99" s="13"/>
      <c r="C99" s="12"/>
      <c r="D99" s="9" t="s">
        <v>51</v>
      </c>
      <c r="E99" s="7">
        <f t="shared" si="55"/>
        <v>891.8</v>
      </c>
      <c r="F99" s="7">
        <f t="shared" si="55"/>
        <v>0</v>
      </c>
      <c r="G99" s="7">
        <v>891.8</v>
      </c>
      <c r="H99" s="7"/>
      <c r="I99" s="7"/>
      <c r="J99" s="7"/>
      <c r="K99" s="7"/>
      <c r="L99" s="7"/>
      <c r="M99" s="7"/>
      <c r="N99" s="7"/>
      <c r="O99" s="14"/>
      <c r="P99" s="14"/>
      <c r="Q99" s="11"/>
      <c r="R99" s="6"/>
    </row>
    <row r="100" spans="1:18" ht="15">
      <c r="A100" s="15"/>
      <c r="B100" s="13"/>
      <c r="C100" s="12"/>
      <c r="D100" s="9" t="s">
        <v>52</v>
      </c>
      <c r="E100" s="7">
        <f t="shared" si="55"/>
        <v>891.8</v>
      </c>
      <c r="F100" s="7">
        <f t="shared" si="55"/>
        <v>0</v>
      </c>
      <c r="G100" s="7">
        <v>891.8</v>
      </c>
      <c r="H100" s="7"/>
      <c r="I100" s="7"/>
      <c r="J100" s="7"/>
      <c r="K100" s="7"/>
      <c r="L100" s="7"/>
      <c r="M100" s="7"/>
      <c r="N100" s="7"/>
      <c r="O100" s="14"/>
      <c r="P100" s="14"/>
      <c r="Q100" s="11"/>
      <c r="R100" s="6"/>
    </row>
    <row r="101" spans="1:18" ht="15" customHeight="1">
      <c r="A101" s="15" t="s">
        <v>28</v>
      </c>
      <c r="B101" s="13" t="s">
        <v>35</v>
      </c>
      <c r="C101" s="12"/>
      <c r="D101" s="9" t="s">
        <v>15</v>
      </c>
      <c r="E101" s="7">
        <f aca="true" t="shared" si="56" ref="E101:F104">G101+I101+K101+M101</f>
        <v>21522</v>
      </c>
      <c r="F101" s="7">
        <f t="shared" si="56"/>
        <v>4131</v>
      </c>
      <c r="G101" s="7">
        <f>SUM(G102:G112)</f>
        <v>21522</v>
      </c>
      <c r="H101" s="7">
        <f aca="true" t="shared" si="57" ref="H101:N101">SUM(H102:H112)</f>
        <v>4131</v>
      </c>
      <c r="I101" s="7">
        <f t="shared" si="57"/>
        <v>0</v>
      </c>
      <c r="J101" s="7">
        <f t="shared" si="57"/>
        <v>0</v>
      </c>
      <c r="K101" s="7">
        <f t="shared" si="57"/>
        <v>0</v>
      </c>
      <c r="L101" s="7">
        <f t="shared" si="57"/>
        <v>0</v>
      </c>
      <c r="M101" s="7">
        <f t="shared" si="57"/>
        <v>0</v>
      </c>
      <c r="N101" s="7">
        <f t="shared" si="57"/>
        <v>0</v>
      </c>
      <c r="O101" s="14" t="s">
        <v>17</v>
      </c>
      <c r="P101" s="14"/>
      <c r="Q101" s="11"/>
      <c r="R101" s="6"/>
    </row>
    <row r="102" spans="1:18" ht="15">
      <c r="A102" s="15"/>
      <c r="B102" s="13"/>
      <c r="C102" s="12"/>
      <c r="D102" s="9" t="s">
        <v>0</v>
      </c>
      <c r="E102" s="7">
        <f t="shared" si="56"/>
        <v>2183</v>
      </c>
      <c r="F102" s="7">
        <f t="shared" si="56"/>
        <v>2183</v>
      </c>
      <c r="G102" s="7">
        <f>3430-1247</f>
        <v>2183</v>
      </c>
      <c r="H102" s="7">
        <f>1000.5+947.5+235</f>
        <v>2183</v>
      </c>
      <c r="I102" s="7"/>
      <c r="J102" s="7"/>
      <c r="K102" s="7"/>
      <c r="L102" s="7"/>
      <c r="M102" s="7"/>
      <c r="N102" s="7"/>
      <c r="O102" s="14"/>
      <c r="P102" s="14"/>
      <c r="Q102" s="11"/>
      <c r="R102" s="6"/>
    </row>
    <row r="103" spans="1:18" ht="25.5">
      <c r="A103" s="15"/>
      <c r="B103" s="13"/>
      <c r="C103" s="12" t="s">
        <v>59</v>
      </c>
      <c r="D103" s="9" t="s">
        <v>1</v>
      </c>
      <c r="E103" s="7">
        <f t="shared" si="56"/>
        <v>4195</v>
      </c>
      <c r="F103" s="7">
        <f t="shared" si="56"/>
        <v>1948</v>
      </c>
      <c r="G103" s="7">
        <f>2948+1247</f>
        <v>4195</v>
      </c>
      <c r="H103" s="7">
        <v>1948</v>
      </c>
      <c r="I103" s="7"/>
      <c r="J103" s="7"/>
      <c r="K103" s="7"/>
      <c r="L103" s="7"/>
      <c r="M103" s="7"/>
      <c r="N103" s="7"/>
      <c r="O103" s="14"/>
      <c r="P103" s="14"/>
      <c r="Q103" s="11"/>
      <c r="R103" s="6"/>
    </row>
    <row r="104" spans="1:18" ht="25.5">
      <c r="A104" s="15"/>
      <c r="B104" s="13"/>
      <c r="C104" s="12" t="s">
        <v>59</v>
      </c>
      <c r="D104" s="9" t="s">
        <v>3</v>
      </c>
      <c r="E104" s="7">
        <f t="shared" si="56"/>
        <v>2948</v>
      </c>
      <c r="F104" s="7">
        <f t="shared" si="56"/>
        <v>0</v>
      </c>
      <c r="G104" s="7">
        <v>2948</v>
      </c>
      <c r="H104" s="7">
        <v>0</v>
      </c>
      <c r="I104" s="7"/>
      <c r="J104" s="7"/>
      <c r="K104" s="7"/>
      <c r="L104" s="7"/>
      <c r="M104" s="7"/>
      <c r="N104" s="7"/>
      <c r="O104" s="14"/>
      <c r="P104" s="14"/>
      <c r="Q104" s="11"/>
      <c r="R104" s="6"/>
    </row>
    <row r="105" spans="1:18" ht="25.5">
      <c r="A105" s="15"/>
      <c r="B105" s="13"/>
      <c r="C105" s="12" t="s">
        <v>59</v>
      </c>
      <c r="D105" s="9" t="s">
        <v>40</v>
      </c>
      <c r="E105" s="7">
        <f aca="true" t="shared" si="58" ref="E105:F109">G105+I105+K105+M105</f>
        <v>2948</v>
      </c>
      <c r="F105" s="7">
        <f t="shared" si="58"/>
        <v>0</v>
      </c>
      <c r="G105" s="7">
        <v>2948</v>
      </c>
      <c r="H105" s="7">
        <v>0</v>
      </c>
      <c r="I105" s="7"/>
      <c r="J105" s="7"/>
      <c r="K105" s="7"/>
      <c r="L105" s="7"/>
      <c r="M105" s="7"/>
      <c r="N105" s="7"/>
      <c r="O105" s="14"/>
      <c r="P105" s="14"/>
      <c r="Q105" s="11"/>
      <c r="R105" s="6"/>
    </row>
    <row r="106" spans="1:18" ht="15">
      <c r="A106" s="15"/>
      <c r="B106" s="13"/>
      <c r="C106" s="12"/>
      <c r="D106" s="9" t="s">
        <v>41</v>
      </c>
      <c r="E106" s="7">
        <f t="shared" si="58"/>
        <v>2948</v>
      </c>
      <c r="F106" s="7">
        <f t="shared" si="58"/>
        <v>0</v>
      </c>
      <c r="G106" s="7">
        <v>2948</v>
      </c>
      <c r="H106" s="7"/>
      <c r="I106" s="7"/>
      <c r="J106" s="7"/>
      <c r="K106" s="7"/>
      <c r="L106" s="7"/>
      <c r="M106" s="7"/>
      <c r="N106" s="7"/>
      <c r="O106" s="14"/>
      <c r="P106" s="14"/>
      <c r="Q106" s="11"/>
      <c r="R106" s="6"/>
    </row>
    <row r="107" spans="1:18" ht="15">
      <c r="A107" s="15"/>
      <c r="B107" s="13"/>
      <c r="C107" s="12"/>
      <c r="D107" s="9" t="s">
        <v>42</v>
      </c>
      <c r="E107" s="7">
        <f t="shared" si="58"/>
        <v>1050</v>
      </c>
      <c r="F107" s="7">
        <f t="shared" si="58"/>
        <v>0</v>
      </c>
      <c r="G107" s="7">
        <v>1050</v>
      </c>
      <c r="H107" s="7"/>
      <c r="I107" s="7"/>
      <c r="J107" s="7"/>
      <c r="K107" s="7"/>
      <c r="L107" s="7"/>
      <c r="M107" s="7"/>
      <c r="N107" s="7"/>
      <c r="O107" s="14"/>
      <c r="P107" s="14"/>
      <c r="Q107" s="11"/>
      <c r="R107" s="6"/>
    </row>
    <row r="108" spans="1:18" ht="15">
      <c r="A108" s="15"/>
      <c r="B108" s="13"/>
      <c r="C108" s="12"/>
      <c r="D108" s="9" t="s">
        <v>48</v>
      </c>
      <c r="E108" s="7">
        <f t="shared" si="58"/>
        <v>1050</v>
      </c>
      <c r="F108" s="7">
        <f t="shared" si="58"/>
        <v>0</v>
      </c>
      <c r="G108" s="7">
        <v>1050</v>
      </c>
      <c r="H108" s="7"/>
      <c r="I108" s="7"/>
      <c r="J108" s="7"/>
      <c r="K108" s="7"/>
      <c r="L108" s="7"/>
      <c r="M108" s="7"/>
      <c r="N108" s="7"/>
      <c r="O108" s="14"/>
      <c r="P108" s="14"/>
      <c r="Q108" s="11"/>
      <c r="R108" s="6"/>
    </row>
    <row r="109" spans="1:18" ht="15">
      <c r="A109" s="15"/>
      <c r="B109" s="13"/>
      <c r="C109" s="12"/>
      <c r="D109" s="9" t="s">
        <v>49</v>
      </c>
      <c r="E109" s="7">
        <f t="shared" si="58"/>
        <v>1050</v>
      </c>
      <c r="F109" s="7">
        <f t="shared" si="58"/>
        <v>0</v>
      </c>
      <c r="G109" s="7">
        <v>1050</v>
      </c>
      <c r="H109" s="7"/>
      <c r="I109" s="7"/>
      <c r="J109" s="7"/>
      <c r="K109" s="7"/>
      <c r="L109" s="7"/>
      <c r="M109" s="7"/>
      <c r="N109" s="7"/>
      <c r="O109" s="14"/>
      <c r="P109" s="14"/>
      <c r="Q109" s="11"/>
      <c r="R109" s="6"/>
    </row>
    <row r="110" spans="1:18" ht="15">
      <c r="A110" s="15"/>
      <c r="B110" s="13"/>
      <c r="C110" s="12"/>
      <c r="D110" s="9" t="s">
        <v>50</v>
      </c>
      <c r="E110" s="7">
        <f aca="true" t="shared" si="59" ref="E110:F112">G110+I110+K110+M110</f>
        <v>1050</v>
      </c>
      <c r="F110" s="7">
        <f t="shared" si="59"/>
        <v>0</v>
      </c>
      <c r="G110" s="7">
        <v>1050</v>
      </c>
      <c r="H110" s="7"/>
      <c r="I110" s="7"/>
      <c r="J110" s="7"/>
      <c r="K110" s="7"/>
      <c r="L110" s="7"/>
      <c r="M110" s="7"/>
      <c r="N110" s="7"/>
      <c r="O110" s="14"/>
      <c r="P110" s="14"/>
      <c r="Q110" s="11"/>
      <c r="R110" s="6"/>
    </row>
    <row r="111" spans="1:18" ht="15">
      <c r="A111" s="15"/>
      <c r="B111" s="13"/>
      <c r="C111" s="12"/>
      <c r="D111" s="9" t="s">
        <v>51</v>
      </c>
      <c r="E111" s="7">
        <f t="shared" si="59"/>
        <v>1050</v>
      </c>
      <c r="F111" s="7">
        <f t="shared" si="59"/>
        <v>0</v>
      </c>
      <c r="G111" s="7">
        <v>1050</v>
      </c>
      <c r="H111" s="7"/>
      <c r="I111" s="7"/>
      <c r="J111" s="7"/>
      <c r="K111" s="7"/>
      <c r="L111" s="7"/>
      <c r="M111" s="7"/>
      <c r="N111" s="7"/>
      <c r="O111" s="14"/>
      <c r="P111" s="14"/>
      <c r="Q111" s="11"/>
      <c r="R111" s="6"/>
    </row>
    <row r="112" spans="1:18" ht="15">
      <c r="A112" s="15"/>
      <c r="B112" s="13"/>
      <c r="C112" s="12"/>
      <c r="D112" s="9" t="s">
        <v>52</v>
      </c>
      <c r="E112" s="7">
        <f t="shared" si="59"/>
        <v>1050</v>
      </c>
      <c r="F112" s="7">
        <f t="shared" si="59"/>
        <v>0</v>
      </c>
      <c r="G112" s="7">
        <v>1050</v>
      </c>
      <c r="H112" s="7"/>
      <c r="I112" s="7"/>
      <c r="J112" s="7"/>
      <c r="K112" s="7"/>
      <c r="L112" s="7"/>
      <c r="M112" s="7"/>
      <c r="N112" s="7"/>
      <c r="O112" s="14"/>
      <c r="P112" s="14"/>
      <c r="Q112" s="11"/>
      <c r="R112" s="6"/>
    </row>
    <row r="113" spans="1:18" ht="15">
      <c r="A113" s="15" t="s">
        <v>38</v>
      </c>
      <c r="B113" s="13" t="s">
        <v>39</v>
      </c>
      <c r="C113" s="12"/>
      <c r="D113" s="9" t="s">
        <v>15</v>
      </c>
      <c r="E113" s="7">
        <f aca="true" t="shared" si="60" ref="E113:F116">G113+I113+K113+M113</f>
        <v>5388.8</v>
      </c>
      <c r="F113" s="7">
        <f t="shared" si="60"/>
        <v>5407.8</v>
      </c>
      <c r="G113" s="7">
        <f>SUM(G114:G124)</f>
        <v>0</v>
      </c>
      <c r="H113" s="7">
        <f aca="true" t="shared" si="61" ref="H113:N113">SUM(H114:H124)</f>
        <v>0</v>
      </c>
      <c r="I113" s="7">
        <f t="shared" si="61"/>
        <v>0</v>
      </c>
      <c r="J113" s="7">
        <f t="shared" si="61"/>
        <v>0</v>
      </c>
      <c r="K113" s="7">
        <f t="shared" si="61"/>
        <v>5388.8</v>
      </c>
      <c r="L113" s="7">
        <f t="shared" si="61"/>
        <v>5407.8</v>
      </c>
      <c r="M113" s="7">
        <f t="shared" si="61"/>
        <v>0</v>
      </c>
      <c r="N113" s="7">
        <f t="shared" si="61"/>
        <v>0</v>
      </c>
      <c r="O113" s="14" t="s">
        <v>17</v>
      </c>
      <c r="P113" s="14"/>
      <c r="Q113" s="11"/>
      <c r="R113" s="6"/>
    </row>
    <row r="114" spans="1:18" ht="15">
      <c r="A114" s="15"/>
      <c r="B114" s="13"/>
      <c r="C114" s="12"/>
      <c r="D114" s="9" t="s">
        <v>0</v>
      </c>
      <c r="E114" s="7">
        <f t="shared" si="60"/>
        <v>612</v>
      </c>
      <c r="F114" s="7">
        <f t="shared" si="60"/>
        <v>612</v>
      </c>
      <c r="G114" s="7"/>
      <c r="H114" s="7"/>
      <c r="I114" s="7"/>
      <c r="J114" s="7"/>
      <c r="K114" s="7">
        <v>612</v>
      </c>
      <c r="L114" s="7">
        <v>612</v>
      </c>
      <c r="M114" s="7"/>
      <c r="N114" s="7"/>
      <c r="O114" s="14"/>
      <c r="P114" s="14"/>
      <c r="Q114" s="11"/>
      <c r="R114" s="6"/>
    </row>
    <row r="115" spans="1:18" ht="25.5">
      <c r="A115" s="15"/>
      <c r="B115" s="13"/>
      <c r="C115" s="12" t="s">
        <v>57</v>
      </c>
      <c r="D115" s="9" t="s">
        <v>1</v>
      </c>
      <c r="E115" s="7">
        <f t="shared" si="60"/>
        <v>1184.7</v>
      </c>
      <c r="F115" s="7">
        <f t="shared" si="60"/>
        <v>1184.7</v>
      </c>
      <c r="G115" s="7"/>
      <c r="H115" s="7"/>
      <c r="I115" s="7"/>
      <c r="J115" s="7"/>
      <c r="K115" s="7">
        <f>1184.7</f>
        <v>1184.7</v>
      </c>
      <c r="L115" s="7">
        <v>1184.7</v>
      </c>
      <c r="M115" s="7"/>
      <c r="N115" s="7"/>
      <c r="O115" s="14"/>
      <c r="P115" s="14"/>
      <c r="Q115" s="11"/>
      <c r="R115" s="6"/>
    </row>
    <row r="116" spans="1:18" ht="25.5">
      <c r="A116" s="15"/>
      <c r="B116" s="13"/>
      <c r="C116" s="12" t="s">
        <v>57</v>
      </c>
      <c r="D116" s="9" t="s">
        <v>3</v>
      </c>
      <c r="E116" s="7">
        <f aca="true" t="shared" si="62" ref="E116:E140">G116+I116+K116+M116</f>
        <v>1203.7</v>
      </c>
      <c r="F116" s="7">
        <f t="shared" si="60"/>
        <v>1203.7</v>
      </c>
      <c r="G116" s="7"/>
      <c r="H116" s="7"/>
      <c r="I116" s="7"/>
      <c r="J116" s="7"/>
      <c r="K116" s="20">
        <v>1203.7</v>
      </c>
      <c r="L116" s="20">
        <v>1203.7</v>
      </c>
      <c r="M116" s="7"/>
      <c r="N116" s="7"/>
      <c r="O116" s="14"/>
      <c r="P116" s="14"/>
      <c r="Q116" s="11"/>
      <c r="R116" s="6"/>
    </row>
    <row r="117" spans="1:18" ht="47.25" customHeight="1">
      <c r="A117" s="15"/>
      <c r="B117" s="13"/>
      <c r="C117" s="12" t="s">
        <v>57</v>
      </c>
      <c r="D117" s="9" t="s">
        <v>40</v>
      </c>
      <c r="E117" s="7">
        <f t="shared" si="62"/>
        <v>1184.7</v>
      </c>
      <c r="F117" s="7">
        <f aca="true" t="shared" si="63" ref="F117:F131">H117+J117+L117+N117</f>
        <v>1203.7</v>
      </c>
      <c r="G117" s="7"/>
      <c r="H117" s="7"/>
      <c r="I117" s="7"/>
      <c r="J117" s="7"/>
      <c r="K117" s="7">
        <f>1184.7</f>
        <v>1184.7</v>
      </c>
      <c r="L117" s="20">
        <v>1203.7</v>
      </c>
      <c r="M117" s="7"/>
      <c r="N117" s="7"/>
      <c r="O117" s="14"/>
      <c r="P117" s="14"/>
      <c r="Q117" s="11"/>
      <c r="R117" s="6"/>
    </row>
    <row r="118" spans="1:18" ht="41.25" customHeight="1">
      <c r="A118" s="15"/>
      <c r="B118" s="13"/>
      <c r="C118" s="12"/>
      <c r="D118" s="9" t="s">
        <v>41</v>
      </c>
      <c r="E118" s="7">
        <f t="shared" si="62"/>
        <v>1203.7</v>
      </c>
      <c r="F118" s="7">
        <f t="shared" si="63"/>
        <v>1203.7</v>
      </c>
      <c r="G118" s="7"/>
      <c r="H118" s="7"/>
      <c r="I118" s="7"/>
      <c r="J118" s="7"/>
      <c r="K118" s="20">
        <v>1203.7</v>
      </c>
      <c r="L118" s="20">
        <v>1203.7</v>
      </c>
      <c r="M118" s="7"/>
      <c r="N118" s="7"/>
      <c r="O118" s="14"/>
      <c r="P118" s="14"/>
      <c r="Q118" s="11"/>
      <c r="R118" s="6"/>
    </row>
    <row r="119" spans="1:18" ht="15">
      <c r="A119" s="15"/>
      <c r="B119" s="13"/>
      <c r="C119" s="12"/>
      <c r="D119" s="9" t="s">
        <v>42</v>
      </c>
      <c r="E119" s="7">
        <f t="shared" si="62"/>
        <v>0</v>
      </c>
      <c r="F119" s="7">
        <f t="shared" si="63"/>
        <v>0</v>
      </c>
      <c r="G119" s="7"/>
      <c r="H119" s="7"/>
      <c r="I119" s="7"/>
      <c r="J119" s="7"/>
      <c r="K119" s="7"/>
      <c r="L119" s="7"/>
      <c r="M119" s="7"/>
      <c r="N119" s="7"/>
      <c r="O119" s="14"/>
      <c r="P119" s="14"/>
      <c r="Q119" s="11"/>
      <c r="R119" s="6"/>
    </row>
    <row r="120" spans="1:18" ht="15">
      <c r="A120" s="15"/>
      <c r="B120" s="13"/>
      <c r="C120" s="12"/>
      <c r="D120" s="9" t="s">
        <v>48</v>
      </c>
      <c r="E120" s="7">
        <f t="shared" si="62"/>
        <v>0</v>
      </c>
      <c r="F120" s="7">
        <f t="shared" si="63"/>
        <v>0</v>
      </c>
      <c r="G120" s="7"/>
      <c r="H120" s="7"/>
      <c r="I120" s="7"/>
      <c r="J120" s="7"/>
      <c r="K120" s="7"/>
      <c r="L120" s="7"/>
      <c r="M120" s="7"/>
      <c r="N120" s="7"/>
      <c r="O120" s="14"/>
      <c r="P120" s="14"/>
      <c r="Q120" s="11"/>
      <c r="R120" s="6"/>
    </row>
    <row r="121" spans="1:18" ht="15">
      <c r="A121" s="15"/>
      <c r="B121" s="13"/>
      <c r="C121" s="12"/>
      <c r="D121" s="9" t="s">
        <v>49</v>
      </c>
      <c r="E121" s="7">
        <f>G121+I121+K121+M121</f>
        <v>0</v>
      </c>
      <c r="F121" s="7">
        <f t="shared" si="63"/>
        <v>0</v>
      </c>
      <c r="G121" s="7"/>
      <c r="H121" s="7"/>
      <c r="I121" s="7"/>
      <c r="J121" s="7"/>
      <c r="K121" s="7"/>
      <c r="L121" s="7"/>
      <c r="M121" s="7"/>
      <c r="N121" s="7"/>
      <c r="O121" s="14"/>
      <c r="P121" s="14"/>
      <c r="Q121" s="11"/>
      <c r="R121" s="6"/>
    </row>
    <row r="122" spans="1:18" ht="15">
      <c r="A122" s="15"/>
      <c r="B122" s="13"/>
      <c r="C122" s="12"/>
      <c r="D122" s="9" t="s">
        <v>50</v>
      </c>
      <c r="E122" s="7">
        <f>G122+I122+K122+M122</f>
        <v>0</v>
      </c>
      <c r="F122" s="7">
        <f t="shared" si="63"/>
        <v>0</v>
      </c>
      <c r="G122" s="7"/>
      <c r="H122" s="7"/>
      <c r="I122" s="7"/>
      <c r="J122" s="7"/>
      <c r="K122" s="7"/>
      <c r="L122" s="7"/>
      <c r="M122" s="7"/>
      <c r="N122" s="7"/>
      <c r="O122" s="14"/>
      <c r="P122" s="14"/>
      <c r="Q122" s="11"/>
      <c r="R122" s="6"/>
    </row>
    <row r="123" spans="1:18" ht="15">
      <c r="A123" s="15"/>
      <c r="B123" s="13"/>
      <c r="C123" s="12"/>
      <c r="D123" s="9" t="s">
        <v>51</v>
      </c>
      <c r="E123" s="7">
        <f>G123+I123+K123+M123</f>
        <v>0</v>
      </c>
      <c r="F123" s="7">
        <f t="shared" si="63"/>
        <v>0</v>
      </c>
      <c r="G123" s="7"/>
      <c r="H123" s="7"/>
      <c r="I123" s="7"/>
      <c r="J123" s="7"/>
      <c r="K123" s="7"/>
      <c r="L123" s="7"/>
      <c r="M123" s="7"/>
      <c r="N123" s="7"/>
      <c r="O123" s="14"/>
      <c r="P123" s="14"/>
      <c r="Q123" s="11"/>
      <c r="R123" s="6"/>
    </row>
    <row r="124" spans="1:18" ht="15">
      <c r="A124" s="15"/>
      <c r="B124" s="13"/>
      <c r="C124" s="12"/>
      <c r="D124" s="9" t="s">
        <v>52</v>
      </c>
      <c r="E124" s="7">
        <f>G124+I124+K124+M124</f>
        <v>0</v>
      </c>
      <c r="F124" s="7">
        <f t="shared" si="63"/>
        <v>0</v>
      </c>
      <c r="G124" s="7"/>
      <c r="H124" s="7"/>
      <c r="I124" s="7"/>
      <c r="J124" s="7"/>
      <c r="K124" s="7"/>
      <c r="L124" s="7"/>
      <c r="M124" s="7"/>
      <c r="N124" s="7"/>
      <c r="O124" s="14"/>
      <c r="P124" s="14"/>
      <c r="Q124" s="11"/>
      <c r="R124" s="6"/>
    </row>
    <row r="125" spans="1:18" ht="15">
      <c r="A125" s="15" t="s">
        <v>43</v>
      </c>
      <c r="B125" s="13" t="s">
        <v>44</v>
      </c>
      <c r="C125" s="12"/>
      <c r="D125" s="9" t="s">
        <v>15</v>
      </c>
      <c r="E125" s="7">
        <f t="shared" si="62"/>
        <v>93344.79999999999</v>
      </c>
      <c r="F125" s="7">
        <f t="shared" si="63"/>
        <v>93317.79999999999</v>
      </c>
      <c r="G125" s="7">
        <f>SUM(G126:G136)</f>
        <v>0</v>
      </c>
      <c r="H125" s="7">
        <f aca="true" t="shared" si="64" ref="H125:N125">SUM(H126:H136)</f>
        <v>0</v>
      </c>
      <c r="I125" s="7">
        <f t="shared" si="64"/>
        <v>0</v>
      </c>
      <c r="J125" s="7">
        <f t="shared" si="64"/>
        <v>0</v>
      </c>
      <c r="K125" s="7">
        <f t="shared" si="64"/>
        <v>0</v>
      </c>
      <c r="L125" s="7">
        <f t="shared" si="64"/>
        <v>0</v>
      </c>
      <c r="M125" s="7">
        <f t="shared" si="64"/>
        <v>93344.79999999999</v>
      </c>
      <c r="N125" s="7">
        <f t="shared" si="64"/>
        <v>93317.79999999999</v>
      </c>
      <c r="O125" s="14" t="s">
        <v>17</v>
      </c>
      <c r="P125" s="14"/>
      <c r="Q125" s="11"/>
      <c r="R125" s="6"/>
    </row>
    <row r="126" spans="1:18" ht="15">
      <c r="A126" s="15"/>
      <c r="B126" s="13"/>
      <c r="C126" s="12"/>
      <c r="D126" s="9" t="s">
        <v>0</v>
      </c>
      <c r="E126" s="7">
        <f t="shared" si="62"/>
        <v>23387.4</v>
      </c>
      <c r="F126" s="7">
        <f t="shared" si="63"/>
        <v>23387.4</v>
      </c>
      <c r="G126" s="7"/>
      <c r="H126" s="7"/>
      <c r="I126" s="7"/>
      <c r="J126" s="7"/>
      <c r="K126" s="7"/>
      <c r="L126" s="7"/>
      <c r="M126" s="7">
        <f>N126</f>
        <v>23387.4</v>
      </c>
      <c r="N126" s="7">
        <v>23387.4</v>
      </c>
      <c r="O126" s="14"/>
      <c r="P126" s="14"/>
      <c r="Q126" s="11"/>
      <c r="R126" s="6"/>
    </row>
    <row r="127" spans="1:18" ht="15">
      <c r="A127" s="15"/>
      <c r="B127" s="13"/>
      <c r="C127" s="12"/>
      <c r="D127" s="9" t="s">
        <v>1</v>
      </c>
      <c r="E127" s="7">
        <f>G127+I127+K127+M127</f>
        <v>21852.8</v>
      </c>
      <c r="F127" s="7">
        <f t="shared" si="63"/>
        <v>21825.8</v>
      </c>
      <c r="G127" s="7"/>
      <c r="H127" s="7"/>
      <c r="I127" s="7"/>
      <c r="J127" s="7"/>
      <c r="K127" s="7"/>
      <c r="L127" s="7"/>
      <c r="M127" s="7">
        <v>21852.8</v>
      </c>
      <c r="N127" s="7">
        <v>21825.8</v>
      </c>
      <c r="O127" s="14"/>
      <c r="P127" s="14"/>
      <c r="Q127" s="11"/>
      <c r="R127" s="6"/>
    </row>
    <row r="128" spans="1:18" ht="15">
      <c r="A128" s="15"/>
      <c r="B128" s="13"/>
      <c r="C128" s="12"/>
      <c r="D128" s="9" t="s">
        <v>3</v>
      </c>
      <c r="E128" s="7">
        <f t="shared" si="62"/>
        <v>18235.8</v>
      </c>
      <c r="F128" s="7">
        <f t="shared" si="63"/>
        <v>18235.8</v>
      </c>
      <c r="G128" s="7"/>
      <c r="H128" s="7"/>
      <c r="I128" s="7"/>
      <c r="J128" s="7"/>
      <c r="K128" s="7"/>
      <c r="L128" s="7"/>
      <c r="M128" s="20">
        <v>18235.8</v>
      </c>
      <c r="N128" s="20">
        <v>18235.8</v>
      </c>
      <c r="O128" s="14"/>
      <c r="P128" s="14"/>
      <c r="Q128" s="11"/>
      <c r="R128" s="6"/>
    </row>
    <row r="129" spans="1:18" ht="15">
      <c r="A129" s="15"/>
      <c r="B129" s="13"/>
      <c r="C129" s="12"/>
      <c r="D129" s="9" t="s">
        <v>40</v>
      </c>
      <c r="E129" s="7">
        <f t="shared" si="62"/>
        <v>14934.4</v>
      </c>
      <c r="F129" s="7">
        <f t="shared" si="63"/>
        <v>14934.4</v>
      </c>
      <c r="G129" s="7"/>
      <c r="H129" s="7"/>
      <c r="I129" s="7"/>
      <c r="J129" s="7"/>
      <c r="K129" s="7"/>
      <c r="L129" s="7"/>
      <c r="M129" s="20">
        <v>14934.4</v>
      </c>
      <c r="N129" s="20">
        <v>14934.4</v>
      </c>
      <c r="O129" s="14"/>
      <c r="P129" s="14"/>
      <c r="Q129" s="11"/>
      <c r="R129" s="6"/>
    </row>
    <row r="130" spans="1:18" ht="15">
      <c r="A130" s="15"/>
      <c r="B130" s="13"/>
      <c r="C130" s="12"/>
      <c r="D130" s="9" t="s">
        <v>41</v>
      </c>
      <c r="E130" s="7">
        <f t="shared" si="62"/>
        <v>14934.4</v>
      </c>
      <c r="F130" s="7">
        <f t="shared" si="63"/>
        <v>14934.4</v>
      </c>
      <c r="G130" s="7"/>
      <c r="H130" s="7"/>
      <c r="I130" s="7"/>
      <c r="J130" s="7"/>
      <c r="K130" s="7"/>
      <c r="L130" s="7"/>
      <c r="M130" s="20">
        <v>14934.4</v>
      </c>
      <c r="N130" s="20">
        <v>14934.4</v>
      </c>
      <c r="O130" s="14"/>
      <c r="P130" s="14"/>
      <c r="Q130" s="11"/>
      <c r="R130" s="6"/>
    </row>
    <row r="131" spans="1:18" ht="15">
      <c r="A131" s="15"/>
      <c r="B131" s="13"/>
      <c r="C131" s="12"/>
      <c r="D131" s="9" t="s">
        <v>42</v>
      </c>
      <c r="E131" s="7">
        <f t="shared" si="62"/>
        <v>0</v>
      </c>
      <c r="F131" s="7">
        <f t="shared" si="63"/>
        <v>0</v>
      </c>
      <c r="G131" s="7"/>
      <c r="H131" s="7"/>
      <c r="I131" s="7"/>
      <c r="J131" s="7"/>
      <c r="K131" s="7"/>
      <c r="L131" s="7"/>
      <c r="M131" s="7"/>
      <c r="N131" s="7"/>
      <c r="O131" s="14"/>
      <c r="P131" s="14"/>
      <c r="Q131" s="11"/>
      <c r="R131" s="6"/>
    </row>
    <row r="132" spans="1:18" ht="15">
      <c r="A132" s="15"/>
      <c r="B132" s="13"/>
      <c r="C132" s="12"/>
      <c r="D132" s="9" t="s">
        <v>48</v>
      </c>
      <c r="E132" s="7">
        <f aca="true" t="shared" si="65" ref="E132:F136">G132+I132+K132+M132</f>
        <v>0</v>
      </c>
      <c r="F132" s="7">
        <f t="shared" si="65"/>
        <v>0</v>
      </c>
      <c r="G132" s="7"/>
      <c r="H132" s="7"/>
      <c r="I132" s="7"/>
      <c r="J132" s="7"/>
      <c r="K132" s="7"/>
      <c r="L132" s="7"/>
      <c r="M132" s="7"/>
      <c r="N132" s="7"/>
      <c r="O132" s="14"/>
      <c r="P132" s="14"/>
      <c r="Q132" s="11"/>
      <c r="R132" s="6"/>
    </row>
    <row r="133" spans="1:18" ht="15">
      <c r="A133" s="15"/>
      <c r="B133" s="13"/>
      <c r="C133" s="12"/>
      <c r="D133" s="9" t="s">
        <v>49</v>
      </c>
      <c r="E133" s="7">
        <f t="shared" si="65"/>
        <v>0</v>
      </c>
      <c r="F133" s="7">
        <f t="shared" si="65"/>
        <v>0</v>
      </c>
      <c r="G133" s="7"/>
      <c r="H133" s="7"/>
      <c r="I133" s="7"/>
      <c r="J133" s="7"/>
      <c r="K133" s="7"/>
      <c r="L133" s="7"/>
      <c r="M133" s="7"/>
      <c r="N133" s="7"/>
      <c r="O133" s="14"/>
      <c r="P133" s="14"/>
      <c r="Q133" s="11"/>
      <c r="R133" s="6"/>
    </row>
    <row r="134" spans="1:18" ht="15">
      <c r="A134" s="15"/>
      <c r="B134" s="13"/>
      <c r="C134" s="12"/>
      <c r="D134" s="9" t="s">
        <v>50</v>
      </c>
      <c r="E134" s="7">
        <f t="shared" si="65"/>
        <v>0</v>
      </c>
      <c r="F134" s="7">
        <f t="shared" si="65"/>
        <v>0</v>
      </c>
      <c r="G134" s="7"/>
      <c r="H134" s="7"/>
      <c r="I134" s="7"/>
      <c r="J134" s="7"/>
      <c r="K134" s="7"/>
      <c r="L134" s="7"/>
      <c r="M134" s="7"/>
      <c r="N134" s="7"/>
      <c r="O134" s="14"/>
      <c r="P134" s="14"/>
      <c r="Q134" s="11"/>
      <c r="R134" s="6"/>
    </row>
    <row r="135" spans="1:18" ht="15">
      <c r="A135" s="15"/>
      <c r="B135" s="13"/>
      <c r="C135" s="12"/>
      <c r="D135" s="9" t="s">
        <v>51</v>
      </c>
      <c r="E135" s="7">
        <f t="shared" si="65"/>
        <v>0</v>
      </c>
      <c r="F135" s="7">
        <f t="shared" si="65"/>
        <v>0</v>
      </c>
      <c r="G135" s="7"/>
      <c r="H135" s="7"/>
      <c r="I135" s="7"/>
      <c r="J135" s="7"/>
      <c r="K135" s="7"/>
      <c r="L135" s="7"/>
      <c r="M135" s="7"/>
      <c r="N135" s="7"/>
      <c r="O135" s="14"/>
      <c r="P135" s="14"/>
      <c r="Q135" s="11"/>
      <c r="R135" s="6"/>
    </row>
    <row r="136" spans="1:18" ht="15">
      <c r="A136" s="15"/>
      <c r="B136" s="13"/>
      <c r="C136" s="12"/>
      <c r="D136" s="9" t="s">
        <v>52</v>
      </c>
      <c r="E136" s="7">
        <f t="shared" si="65"/>
        <v>0</v>
      </c>
      <c r="F136" s="7">
        <f t="shared" si="65"/>
        <v>0</v>
      </c>
      <c r="G136" s="7"/>
      <c r="H136" s="7"/>
      <c r="I136" s="7"/>
      <c r="J136" s="7"/>
      <c r="K136" s="7"/>
      <c r="L136" s="7"/>
      <c r="M136" s="7"/>
      <c r="N136" s="7"/>
      <c r="O136" s="14"/>
      <c r="P136" s="14"/>
      <c r="Q136" s="11"/>
      <c r="R136" s="6"/>
    </row>
    <row r="137" spans="1:18" ht="15">
      <c r="A137" s="15"/>
      <c r="B137" s="14" t="s">
        <v>2</v>
      </c>
      <c r="C137" s="9"/>
      <c r="D137" s="9" t="s">
        <v>15</v>
      </c>
      <c r="E137" s="7">
        <f>G137+I137+K137+M137</f>
        <v>131791.59999999998</v>
      </c>
      <c r="F137" s="7">
        <f>H137+J137+L137+N137</f>
        <v>107416.59999999999</v>
      </c>
      <c r="G137" s="7">
        <f>SUM(G138:G148)</f>
        <v>33058</v>
      </c>
      <c r="H137" s="7">
        <f>SUM(H138:H148)</f>
        <v>8691</v>
      </c>
      <c r="I137" s="7">
        <f aca="true" t="shared" si="66" ref="I137:N137">SUM(I138:I148)</f>
        <v>0</v>
      </c>
      <c r="J137" s="7">
        <f t="shared" si="66"/>
        <v>0</v>
      </c>
      <c r="K137" s="7">
        <f t="shared" si="66"/>
        <v>5388.8</v>
      </c>
      <c r="L137" s="7">
        <f>SUM(L138:L148)</f>
        <v>5407.8</v>
      </c>
      <c r="M137" s="7">
        <f>SUM(M138:M148)</f>
        <v>93344.79999999999</v>
      </c>
      <c r="N137" s="7">
        <f t="shared" si="66"/>
        <v>93317.79999999999</v>
      </c>
      <c r="O137" s="14"/>
      <c r="P137" s="14"/>
      <c r="Q137" s="11"/>
      <c r="R137" s="6"/>
    </row>
    <row r="138" spans="1:18" ht="15">
      <c r="A138" s="15"/>
      <c r="B138" s="14"/>
      <c r="C138" s="9"/>
      <c r="D138" s="9" t="s">
        <v>0</v>
      </c>
      <c r="E138" s="7">
        <f t="shared" si="62"/>
        <v>29692.2</v>
      </c>
      <c r="F138" s="7">
        <f>H138+J138+L138+N138</f>
        <v>29692.2</v>
      </c>
      <c r="G138" s="7">
        <f aca="true" t="shared" si="67" ref="G138:G148">G78</f>
        <v>5692.8</v>
      </c>
      <c r="H138" s="7">
        <f aca="true" t="shared" si="68" ref="H138:N138">H78</f>
        <v>5692.8</v>
      </c>
      <c r="I138" s="7">
        <f t="shared" si="68"/>
        <v>0</v>
      </c>
      <c r="J138" s="7">
        <f t="shared" si="68"/>
        <v>0</v>
      </c>
      <c r="K138" s="7">
        <f t="shared" si="68"/>
        <v>612</v>
      </c>
      <c r="L138" s="7">
        <f t="shared" si="68"/>
        <v>612</v>
      </c>
      <c r="M138" s="7">
        <f t="shared" si="68"/>
        <v>23387.4</v>
      </c>
      <c r="N138" s="7">
        <f t="shared" si="68"/>
        <v>23387.4</v>
      </c>
      <c r="O138" s="14"/>
      <c r="P138" s="14"/>
      <c r="Q138" s="11"/>
      <c r="R138" s="6"/>
    </row>
    <row r="139" spans="1:18" ht="15">
      <c r="A139" s="15"/>
      <c r="B139" s="14"/>
      <c r="C139" s="9"/>
      <c r="D139" s="9" t="s">
        <v>1</v>
      </c>
      <c r="E139" s="7">
        <f t="shared" si="62"/>
        <v>28124.3</v>
      </c>
      <c r="F139" s="7">
        <f>H139+J139+L139+N139</f>
        <v>25648.5</v>
      </c>
      <c r="G139" s="7">
        <f t="shared" si="67"/>
        <v>5086.8</v>
      </c>
      <c r="H139" s="7">
        <f aca="true" t="shared" si="69" ref="H139:N140">H79</f>
        <v>2638</v>
      </c>
      <c r="I139" s="7">
        <f t="shared" si="69"/>
        <v>0</v>
      </c>
      <c r="J139" s="7">
        <f t="shared" si="69"/>
        <v>0</v>
      </c>
      <c r="K139" s="7">
        <f t="shared" si="69"/>
        <v>1184.7</v>
      </c>
      <c r="L139" s="7">
        <f t="shared" si="69"/>
        <v>1184.7</v>
      </c>
      <c r="M139" s="7">
        <f t="shared" si="69"/>
        <v>21852.8</v>
      </c>
      <c r="N139" s="7">
        <f t="shared" si="69"/>
        <v>21825.8</v>
      </c>
      <c r="O139" s="14"/>
      <c r="P139" s="14"/>
      <c r="Q139" s="11"/>
      <c r="R139" s="6"/>
    </row>
    <row r="140" spans="1:18" ht="15">
      <c r="A140" s="15"/>
      <c r="B140" s="14"/>
      <c r="C140" s="9"/>
      <c r="D140" s="9" t="s">
        <v>3</v>
      </c>
      <c r="E140" s="7">
        <f t="shared" si="62"/>
        <v>23279.3</v>
      </c>
      <c r="F140" s="7">
        <f>H140+J140+L140+N140</f>
        <v>19799.7</v>
      </c>
      <c r="G140" s="7">
        <f t="shared" si="67"/>
        <v>3839.8</v>
      </c>
      <c r="H140" s="7">
        <f>H80</f>
        <v>360.2</v>
      </c>
      <c r="I140" s="7">
        <f t="shared" si="69"/>
        <v>0</v>
      </c>
      <c r="J140" s="7">
        <f t="shared" si="69"/>
        <v>0</v>
      </c>
      <c r="K140" s="7">
        <f t="shared" si="69"/>
        <v>1203.7</v>
      </c>
      <c r="L140" s="7">
        <f t="shared" si="69"/>
        <v>1203.7</v>
      </c>
      <c r="M140" s="7">
        <f t="shared" si="69"/>
        <v>18235.8</v>
      </c>
      <c r="N140" s="7">
        <f t="shared" si="69"/>
        <v>18235.8</v>
      </c>
      <c r="O140" s="14"/>
      <c r="P140" s="14"/>
      <c r="Q140" s="11"/>
      <c r="R140" s="6"/>
    </row>
    <row r="141" spans="1:18" ht="15">
      <c r="A141" s="15"/>
      <c r="B141" s="14"/>
      <c r="C141" s="9"/>
      <c r="D141" s="9" t="s">
        <v>40</v>
      </c>
      <c r="E141" s="7">
        <f aca="true" t="shared" si="70" ref="E141:F145">G141+I141+K141+M141</f>
        <v>19958.9</v>
      </c>
      <c r="F141" s="7">
        <f t="shared" si="70"/>
        <v>16138.1</v>
      </c>
      <c r="G141" s="7">
        <f t="shared" si="67"/>
        <v>3839.8</v>
      </c>
      <c r="H141" s="7">
        <f aca="true" t="shared" si="71" ref="H141:N141">H81</f>
        <v>0</v>
      </c>
      <c r="I141" s="7">
        <f t="shared" si="71"/>
        <v>0</v>
      </c>
      <c r="J141" s="7">
        <f t="shared" si="71"/>
        <v>0</v>
      </c>
      <c r="K141" s="7">
        <f t="shared" si="71"/>
        <v>1184.7</v>
      </c>
      <c r="L141" s="7">
        <f t="shared" si="71"/>
        <v>1203.7</v>
      </c>
      <c r="M141" s="7">
        <f t="shared" si="71"/>
        <v>14934.4</v>
      </c>
      <c r="N141" s="7">
        <f t="shared" si="71"/>
        <v>14934.4</v>
      </c>
      <c r="O141" s="14"/>
      <c r="P141" s="14"/>
      <c r="Q141" s="11"/>
      <c r="R141" s="6"/>
    </row>
    <row r="142" spans="1:18" ht="15">
      <c r="A142" s="15"/>
      <c r="B142" s="14"/>
      <c r="C142" s="9"/>
      <c r="D142" s="9" t="s">
        <v>41</v>
      </c>
      <c r="E142" s="7">
        <f t="shared" si="70"/>
        <v>19086.1</v>
      </c>
      <c r="F142" s="7">
        <f t="shared" si="70"/>
        <v>16138.1</v>
      </c>
      <c r="G142" s="7">
        <f t="shared" si="67"/>
        <v>2948</v>
      </c>
      <c r="H142" s="7">
        <f aca="true" t="shared" si="72" ref="H142:N145">H82</f>
        <v>0</v>
      </c>
      <c r="I142" s="7">
        <f t="shared" si="72"/>
        <v>0</v>
      </c>
      <c r="J142" s="7">
        <f t="shared" si="72"/>
        <v>0</v>
      </c>
      <c r="K142" s="7">
        <f t="shared" si="72"/>
        <v>1203.7</v>
      </c>
      <c r="L142" s="7">
        <f t="shared" si="72"/>
        <v>1203.7</v>
      </c>
      <c r="M142" s="7">
        <f t="shared" si="72"/>
        <v>14934.4</v>
      </c>
      <c r="N142" s="7">
        <f t="shared" si="72"/>
        <v>14934.4</v>
      </c>
      <c r="O142" s="14"/>
      <c r="P142" s="14"/>
      <c r="Q142" s="11"/>
      <c r="R142" s="6"/>
    </row>
    <row r="143" spans="1:18" ht="15">
      <c r="A143" s="15"/>
      <c r="B143" s="14"/>
      <c r="C143" s="9"/>
      <c r="D143" s="9" t="s">
        <v>42</v>
      </c>
      <c r="E143" s="7">
        <f t="shared" si="70"/>
        <v>1941.8</v>
      </c>
      <c r="F143" s="7">
        <f t="shared" si="70"/>
        <v>0</v>
      </c>
      <c r="G143" s="7">
        <f t="shared" si="67"/>
        <v>1941.8</v>
      </c>
      <c r="H143" s="7">
        <f t="shared" si="72"/>
        <v>0</v>
      </c>
      <c r="I143" s="7">
        <f t="shared" si="72"/>
        <v>0</v>
      </c>
      <c r="J143" s="7">
        <f t="shared" si="72"/>
        <v>0</v>
      </c>
      <c r="K143" s="7">
        <f t="shared" si="72"/>
        <v>0</v>
      </c>
      <c r="L143" s="7">
        <f t="shared" si="72"/>
        <v>0</v>
      </c>
      <c r="M143" s="7">
        <f t="shared" si="72"/>
        <v>0</v>
      </c>
      <c r="N143" s="7">
        <f t="shared" si="72"/>
        <v>0</v>
      </c>
      <c r="O143" s="14"/>
      <c r="P143" s="14"/>
      <c r="Q143" s="11"/>
      <c r="R143" s="6"/>
    </row>
    <row r="144" spans="1:18" ht="15">
      <c r="A144" s="15"/>
      <c r="B144" s="14"/>
      <c r="C144" s="9"/>
      <c r="D144" s="9" t="s">
        <v>48</v>
      </c>
      <c r="E144" s="7">
        <f t="shared" si="70"/>
        <v>1941.8</v>
      </c>
      <c r="F144" s="7">
        <f t="shared" si="70"/>
        <v>0</v>
      </c>
      <c r="G144" s="7">
        <f t="shared" si="67"/>
        <v>1941.8</v>
      </c>
      <c r="H144" s="7">
        <f t="shared" si="72"/>
        <v>0</v>
      </c>
      <c r="I144" s="7">
        <f t="shared" si="72"/>
        <v>0</v>
      </c>
      <c r="J144" s="7">
        <f t="shared" si="72"/>
        <v>0</v>
      </c>
      <c r="K144" s="7">
        <f t="shared" si="72"/>
        <v>0</v>
      </c>
      <c r="L144" s="7">
        <f t="shared" si="72"/>
        <v>0</v>
      </c>
      <c r="M144" s="7">
        <f t="shared" si="72"/>
        <v>0</v>
      </c>
      <c r="N144" s="7">
        <f t="shared" si="72"/>
        <v>0</v>
      </c>
      <c r="O144" s="14"/>
      <c r="P144" s="14"/>
      <c r="Q144" s="11"/>
      <c r="R144" s="6"/>
    </row>
    <row r="145" spans="1:18" ht="15">
      <c r="A145" s="15"/>
      <c r="B145" s="14"/>
      <c r="C145" s="9"/>
      <c r="D145" s="9" t="s">
        <v>49</v>
      </c>
      <c r="E145" s="7">
        <f t="shared" si="70"/>
        <v>1941.8</v>
      </c>
      <c r="F145" s="7">
        <f t="shared" si="70"/>
        <v>0</v>
      </c>
      <c r="G145" s="7">
        <f t="shared" si="67"/>
        <v>1941.8</v>
      </c>
      <c r="H145" s="7">
        <f t="shared" si="72"/>
        <v>0</v>
      </c>
      <c r="I145" s="7">
        <f t="shared" si="72"/>
        <v>0</v>
      </c>
      <c r="J145" s="7">
        <f t="shared" si="72"/>
        <v>0</v>
      </c>
      <c r="K145" s="7">
        <f t="shared" si="72"/>
        <v>0</v>
      </c>
      <c r="L145" s="7">
        <f t="shared" si="72"/>
        <v>0</v>
      </c>
      <c r="M145" s="7">
        <f t="shared" si="72"/>
        <v>0</v>
      </c>
      <c r="N145" s="7">
        <f t="shared" si="72"/>
        <v>0</v>
      </c>
      <c r="O145" s="14"/>
      <c r="P145" s="14"/>
      <c r="Q145" s="11"/>
      <c r="R145" s="6"/>
    </row>
    <row r="146" spans="1:18" ht="15">
      <c r="A146" s="15"/>
      <c r="B146" s="14"/>
      <c r="C146" s="9"/>
      <c r="D146" s="9" t="s">
        <v>50</v>
      </c>
      <c r="E146" s="7">
        <f aca="true" t="shared" si="73" ref="E146:F148">G146+I146+K146+M146</f>
        <v>1941.8</v>
      </c>
      <c r="F146" s="7">
        <f t="shared" si="73"/>
        <v>0</v>
      </c>
      <c r="G146" s="7">
        <f t="shared" si="67"/>
        <v>1941.8</v>
      </c>
      <c r="H146" s="7">
        <f aca="true" t="shared" si="74" ref="H146:N146">H86</f>
        <v>0</v>
      </c>
      <c r="I146" s="7">
        <f t="shared" si="74"/>
        <v>0</v>
      </c>
      <c r="J146" s="7">
        <f t="shared" si="74"/>
        <v>0</v>
      </c>
      <c r="K146" s="7">
        <f t="shared" si="74"/>
        <v>0</v>
      </c>
      <c r="L146" s="7">
        <f t="shared" si="74"/>
        <v>0</v>
      </c>
      <c r="M146" s="7">
        <f t="shared" si="74"/>
        <v>0</v>
      </c>
      <c r="N146" s="7">
        <f t="shared" si="74"/>
        <v>0</v>
      </c>
      <c r="O146" s="14"/>
      <c r="P146" s="14"/>
      <c r="Q146" s="11"/>
      <c r="R146" s="6"/>
    </row>
    <row r="147" spans="1:18" ht="15">
      <c r="A147" s="15"/>
      <c r="B147" s="14"/>
      <c r="C147" s="9"/>
      <c r="D147" s="9" t="s">
        <v>51</v>
      </c>
      <c r="E147" s="7">
        <f t="shared" si="73"/>
        <v>1941.8</v>
      </c>
      <c r="F147" s="7">
        <f t="shared" si="73"/>
        <v>0</v>
      </c>
      <c r="G147" s="7">
        <f t="shared" si="67"/>
        <v>1941.8</v>
      </c>
      <c r="H147" s="7">
        <f aca="true" t="shared" si="75" ref="H147:N148">H87</f>
        <v>0</v>
      </c>
      <c r="I147" s="7">
        <f t="shared" si="75"/>
        <v>0</v>
      </c>
      <c r="J147" s="7">
        <f t="shared" si="75"/>
        <v>0</v>
      </c>
      <c r="K147" s="7">
        <f t="shared" si="75"/>
        <v>0</v>
      </c>
      <c r="L147" s="7">
        <f t="shared" si="75"/>
        <v>0</v>
      </c>
      <c r="M147" s="7">
        <f t="shared" si="75"/>
        <v>0</v>
      </c>
      <c r="N147" s="7">
        <f t="shared" si="75"/>
        <v>0</v>
      </c>
      <c r="O147" s="14"/>
      <c r="P147" s="14"/>
      <c r="Q147" s="11"/>
      <c r="R147" s="6"/>
    </row>
    <row r="148" spans="1:18" ht="15">
      <c r="A148" s="15"/>
      <c r="B148" s="14"/>
      <c r="C148" s="9"/>
      <c r="D148" s="9" t="s">
        <v>52</v>
      </c>
      <c r="E148" s="7">
        <f t="shared" si="73"/>
        <v>1941.8</v>
      </c>
      <c r="F148" s="7">
        <f t="shared" si="73"/>
        <v>0</v>
      </c>
      <c r="G148" s="7">
        <f t="shared" si="67"/>
        <v>1941.8</v>
      </c>
      <c r="H148" s="7">
        <f t="shared" si="75"/>
        <v>0</v>
      </c>
      <c r="I148" s="7">
        <f t="shared" si="75"/>
        <v>0</v>
      </c>
      <c r="J148" s="7">
        <f t="shared" si="75"/>
        <v>0</v>
      </c>
      <c r="K148" s="7">
        <f t="shared" si="75"/>
        <v>0</v>
      </c>
      <c r="L148" s="7">
        <f t="shared" si="75"/>
        <v>0</v>
      </c>
      <c r="M148" s="7">
        <f t="shared" si="75"/>
        <v>0</v>
      </c>
      <c r="N148" s="7">
        <f t="shared" si="75"/>
        <v>0</v>
      </c>
      <c r="O148" s="14"/>
      <c r="P148" s="14"/>
      <c r="Q148" s="11"/>
      <c r="R148" s="6"/>
    </row>
    <row r="149" spans="1:18" ht="15" customHeight="1">
      <c r="A149" s="14"/>
      <c r="B149" s="14" t="s">
        <v>34</v>
      </c>
      <c r="C149" s="9"/>
      <c r="D149" s="9" t="s">
        <v>15</v>
      </c>
      <c r="E149" s="7">
        <f aca="true" t="shared" si="76" ref="E149:F152">G149+I149+K149+M149</f>
        <v>6683189.099999999</v>
      </c>
      <c r="F149" s="7">
        <f t="shared" si="76"/>
        <v>1713435.6</v>
      </c>
      <c r="G149" s="7">
        <f aca="true" t="shared" si="77" ref="G149:N149">SUM(G150:G160)</f>
        <v>3780618.5999999996</v>
      </c>
      <c r="H149" s="7">
        <f t="shared" si="77"/>
        <v>1244452</v>
      </c>
      <c r="I149" s="7">
        <f t="shared" si="77"/>
        <v>0</v>
      </c>
      <c r="J149" s="7">
        <f t="shared" si="77"/>
        <v>0</v>
      </c>
      <c r="K149" s="7">
        <f t="shared" si="77"/>
        <v>2809225.6999999997</v>
      </c>
      <c r="L149" s="7">
        <f t="shared" si="77"/>
        <v>375665.80000000005</v>
      </c>
      <c r="M149" s="7">
        <f t="shared" si="77"/>
        <v>93344.79999999999</v>
      </c>
      <c r="N149" s="7">
        <f t="shared" si="77"/>
        <v>93317.79999999999</v>
      </c>
      <c r="O149" s="14"/>
      <c r="P149" s="14"/>
      <c r="Q149" s="11"/>
      <c r="R149" s="6"/>
    </row>
    <row r="150" spans="1:18" ht="15">
      <c r="A150" s="14"/>
      <c r="B150" s="14"/>
      <c r="C150" s="9"/>
      <c r="D150" s="9" t="s">
        <v>0</v>
      </c>
      <c r="E150" s="7">
        <f t="shared" si="76"/>
        <v>458322.1000000001</v>
      </c>
      <c r="F150" s="7">
        <f t="shared" si="76"/>
        <v>458322.1</v>
      </c>
      <c r="G150" s="7">
        <f aca="true" t="shared" si="78" ref="G150:G158">G65+G138</f>
        <v>330649.60000000003</v>
      </c>
      <c r="H150" s="7">
        <f aca="true" t="shared" si="79" ref="H150:N150">H65+H138</f>
        <v>330649.6</v>
      </c>
      <c r="I150" s="7">
        <f t="shared" si="79"/>
        <v>0</v>
      </c>
      <c r="J150" s="7">
        <f t="shared" si="79"/>
        <v>0</v>
      </c>
      <c r="K150" s="7">
        <f>K65+K138</f>
        <v>104285.1</v>
      </c>
      <c r="L150" s="7">
        <f t="shared" si="79"/>
        <v>104285.09999999999</v>
      </c>
      <c r="M150" s="7">
        <f t="shared" si="79"/>
        <v>23387.4</v>
      </c>
      <c r="N150" s="7">
        <f t="shared" si="79"/>
        <v>23387.4</v>
      </c>
      <c r="O150" s="14"/>
      <c r="P150" s="14"/>
      <c r="Q150" s="11"/>
      <c r="R150" s="6"/>
    </row>
    <row r="151" spans="1:18" ht="18" customHeight="1">
      <c r="A151" s="14"/>
      <c r="B151" s="14"/>
      <c r="C151" s="9"/>
      <c r="D151" s="9" t="s">
        <v>1</v>
      </c>
      <c r="E151" s="7">
        <f t="shared" si="76"/>
        <v>594102.2</v>
      </c>
      <c r="F151" s="7">
        <f t="shared" si="76"/>
        <v>456975.8</v>
      </c>
      <c r="G151" s="7">
        <f t="shared" si="78"/>
        <v>350550.39999999997</v>
      </c>
      <c r="H151" s="7">
        <f aca="true" t="shared" si="80" ref="H151:J152">H66+H139</f>
        <v>329845.9</v>
      </c>
      <c r="I151" s="7">
        <f t="shared" si="80"/>
        <v>0</v>
      </c>
      <c r="J151" s="7">
        <f t="shared" si="80"/>
        <v>0</v>
      </c>
      <c r="K151" s="7">
        <f>K66+K139</f>
        <v>221699</v>
      </c>
      <c r="L151" s="7">
        <f aca="true" t="shared" si="81" ref="L151:N152">L66+L139</f>
        <v>105304.09999999999</v>
      </c>
      <c r="M151" s="7">
        <f t="shared" si="81"/>
        <v>21852.8</v>
      </c>
      <c r="N151" s="7">
        <f t="shared" si="81"/>
        <v>21825.8</v>
      </c>
      <c r="O151" s="14"/>
      <c r="P151" s="14"/>
      <c r="Q151" s="11"/>
      <c r="R151" s="6"/>
    </row>
    <row r="152" spans="1:18" ht="21" customHeight="1">
      <c r="A152" s="14"/>
      <c r="B152" s="14"/>
      <c r="C152" s="9"/>
      <c r="D152" s="9" t="s">
        <v>3</v>
      </c>
      <c r="E152" s="7">
        <f t="shared" si="76"/>
        <v>603596.6000000001</v>
      </c>
      <c r="F152" s="7">
        <f t="shared" si="76"/>
        <v>480374.10000000003</v>
      </c>
      <c r="G152" s="7">
        <f t="shared" si="78"/>
        <v>338954</v>
      </c>
      <c r="H152" s="20">
        <f t="shared" si="80"/>
        <v>315966.5</v>
      </c>
      <c r="I152" s="7">
        <f t="shared" si="80"/>
        <v>0</v>
      </c>
      <c r="J152" s="7">
        <f t="shared" si="80"/>
        <v>0</v>
      </c>
      <c r="K152" s="7">
        <f>K67+K140</f>
        <v>246406.80000000002</v>
      </c>
      <c r="L152" s="20">
        <f t="shared" si="81"/>
        <v>146171.80000000002</v>
      </c>
      <c r="M152" s="7">
        <f t="shared" si="81"/>
        <v>18235.8</v>
      </c>
      <c r="N152" s="7">
        <f t="shared" si="81"/>
        <v>18235.8</v>
      </c>
      <c r="O152" s="14"/>
      <c r="P152" s="14"/>
      <c r="Q152" s="11"/>
      <c r="R152" s="6"/>
    </row>
    <row r="153" spans="1:18" ht="15">
      <c r="A153" s="14"/>
      <c r="B153" s="14"/>
      <c r="C153" s="9"/>
      <c r="D153" s="9" t="s">
        <v>40</v>
      </c>
      <c r="E153" s="7">
        <f aca="true" t="shared" si="82" ref="E153:F156">G153+I153+K153+M153</f>
        <v>634255.9</v>
      </c>
      <c r="F153" s="7">
        <f t="shared" si="82"/>
        <v>158881.8</v>
      </c>
      <c r="G153" s="7">
        <f t="shared" si="78"/>
        <v>338831</v>
      </c>
      <c r="H153" s="20">
        <f aca="true" t="shared" si="83" ref="H153:N153">H68+H141</f>
        <v>133995</v>
      </c>
      <c r="I153" s="7">
        <f t="shared" si="83"/>
        <v>0</v>
      </c>
      <c r="J153" s="7">
        <f t="shared" si="83"/>
        <v>0</v>
      </c>
      <c r="K153" s="7">
        <f t="shared" si="83"/>
        <v>280490.5</v>
      </c>
      <c r="L153" s="20">
        <f t="shared" si="83"/>
        <v>9952.400000000001</v>
      </c>
      <c r="M153" s="7">
        <f t="shared" si="83"/>
        <v>14934.4</v>
      </c>
      <c r="N153" s="7">
        <f t="shared" si="83"/>
        <v>14934.4</v>
      </c>
      <c r="O153" s="14"/>
      <c r="P153" s="14"/>
      <c r="Q153" s="11"/>
      <c r="R153" s="6"/>
    </row>
    <row r="154" spans="1:18" ht="18" customHeight="1">
      <c r="A154" s="14"/>
      <c r="B154" s="14"/>
      <c r="C154" s="9"/>
      <c r="D154" s="9" t="s">
        <v>41</v>
      </c>
      <c r="E154" s="7">
        <f t="shared" si="82"/>
        <v>633383.1</v>
      </c>
      <c r="F154" s="7">
        <f t="shared" si="82"/>
        <v>158881.8</v>
      </c>
      <c r="G154" s="7">
        <f t="shared" si="78"/>
        <v>337939.2</v>
      </c>
      <c r="H154" s="20">
        <f aca="true" t="shared" si="84" ref="H154:N157">H69+H142</f>
        <v>133995</v>
      </c>
      <c r="I154" s="7">
        <f t="shared" si="84"/>
        <v>0</v>
      </c>
      <c r="J154" s="7">
        <f t="shared" si="84"/>
        <v>0</v>
      </c>
      <c r="K154" s="7">
        <f t="shared" si="84"/>
        <v>280509.5</v>
      </c>
      <c r="L154" s="20">
        <f t="shared" si="84"/>
        <v>9952.400000000001</v>
      </c>
      <c r="M154" s="7">
        <f t="shared" si="84"/>
        <v>14934.4</v>
      </c>
      <c r="N154" s="7">
        <f t="shared" si="84"/>
        <v>14934.4</v>
      </c>
      <c r="O154" s="14"/>
      <c r="P154" s="14"/>
      <c r="Q154" s="11"/>
      <c r="R154" s="6"/>
    </row>
    <row r="155" spans="1:18" ht="21" customHeight="1">
      <c r="A155" s="14"/>
      <c r="B155" s="14"/>
      <c r="C155" s="9"/>
      <c r="D155" s="9" t="s">
        <v>42</v>
      </c>
      <c r="E155" s="7">
        <f t="shared" si="82"/>
        <v>626588.2</v>
      </c>
      <c r="F155" s="7">
        <f t="shared" si="82"/>
        <v>0</v>
      </c>
      <c r="G155" s="7">
        <f t="shared" si="78"/>
        <v>347282.39999999997</v>
      </c>
      <c r="H155" s="7">
        <f t="shared" si="84"/>
        <v>0</v>
      </c>
      <c r="I155" s="7">
        <f t="shared" si="84"/>
        <v>0</v>
      </c>
      <c r="J155" s="7">
        <f t="shared" si="84"/>
        <v>0</v>
      </c>
      <c r="K155" s="7">
        <f t="shared" si="84"/>
        <v>279305.8</v>
      </c>
      <c r="L155" s="7">
        <f t="shared" si="84"/>
        <v>0</v>
      </c>
      <c r="M155" s="7">
        <f t="shared" si="84"/>
        <v>0</v>
      </c>
      <c r="N155" s="7">
        <f t="shared" si="84"/>
        <v>0</v>
      </c>
      <c r="O155" s="14"/>
      <c r="P155" s="14"/>
      <c r="Q155" s="11"/>
      <c r="R155" s="6"/>
    </row>
    <row r="156" spans="1:18" ht="18" customHeight="1">
      <c r="A156" s="14"/>
      <c r="B156" s="14"/>
      <c r="C156" s="9"/>
      <c r="D156" s="9" t="s">
        <v>48</v>
      </c>
      <c r="E156" s="7">
        <f t="shared" si="82"/>
        <v>626588.2</v>
      </c>
      <c r="F156" s="7">
        <f t="shared" si="82"/>
        <v>0</v>
      </c>
      <c r="G156" s="7">
        <f t="shared" si="78"/>
        <v>347282.39999999997</v>
      </c>
      <c r="H156" s="7">
        <f t="shared" si="84"/>
        <v>0</v>
      </c>
      <c r="I156" s="7">
        <f t="shared" si="84"/>
        <v>0</v>
      </c>
      <c r="J156" s="7">
        <f t="shared" si="84"/>
        <v>0</v>
      </c>
      <c r="K156" s="7">
        <f t="shared" si="84"/>
        <v>279305.8</v>
      </c>
      <c r="L156" s="7">
        <f t="shared" si="84"/>
        <v>0</v>
      </c>
      <c r="M156" s="7">
        <f t="shared" si="84"/>
        <v>0</v>
      </c>
      <c r="N156" s="7">
        <f t="shared" si="84"/>
        <v>0</v>
      </c>
      <c r="O156" s="14"/>
      <c r="P156" s="14"/>
      <c r="Q156" s="11"/>
      <c r="R156" s="6"/>
    </row>
    <row r="157" spans="1:18" ht="21" customHeight="1">
      <c r="A157" s="14"/>
      <c r="B157" s="14"/>
      <c r="C157" s="9"/>
      <c r="D157" s="9" t="s">
        <v>49</v>
      </c>
      <c r="E157" s="7">
        <f aca="true" t="shared" si="85" ref="E157:F160">G157+I157+K157+M157</f>
        <v>626588.2</v>
      </c>
      <c r="F157" s="7">
        <f t="shared" si="85"/>
        <v>0</v>
      </c>
      <c r="G157" s="7">
        <f t="shared" si="78"/>
        <v>347282.39999999997</v>
      </c>
      <c r="H157" s="7">
        <f t="shared" si="84"/>
        <v>0</v>
      </c>
      <c r="I157" s="7">
        <f t="shared" si="84"/>
        <v>0</v>
      </c>
      <c r="J157" s="7">
        <f t="shared" si="84"/>
        <v>0</v>
      </c>
      <c r="K157" s="7">
        <f t="shared" si="84"/>
        <v>279305.8</v>
      </c>
      <c r="L157" s="7">
        <f t="shared" si="84"/>
        <v>0</v>
      </c>
      <c r="M157" s="7">
        <f t="shared" si="84"/>
        <v>0</v>
      </c>
      <c r="N157" s="7">
        <f t="shared" si="84"/>
        <v>0</v>
      </c>
      <c r="O157" s="14"/>
      <c r="P157" s="14"/>
      <c r="Q157" s="11"/>
      <c r="R157" s="6"/>
    </row>
    <row r="158" spans="1:18" ht="15">
      <c r="A158" s="14"/>
      <c r="B158" s="14"/>
      <c r="C158" s="9"/>
      <c r="D158" s="9" t="s">
        <v>50</v>
      </c>
      <c r="E158" s="7">
        <f t="shared" si="85"/>
        <v>626588.2</v>
      </c>
      <c r="F158" s="7">
        <f t="shared" si="85"/>
        <v>0</v>
      </c>
      <c r="G158" s="7">
        <f t="shared" si="78"/>
        <v>347282.39999999997</v>
      </c>
      <c r="H158" s="7">
        <f aca="true" t="shared" si="86" ref="H158:N158">H73+H146</f>
        <v>0</v>
      </c>
      <c r="I158" s="7">
        <f t="shared" si="86"/>
        <v>0</v>
      </c>
      <c r="J158" s="7">
        <f t="shared" si="86"/>
        <v>0</v>
      </c>
      <c r="K158" s="7">
        <f t="shared" si="86"/>
        <v>279305.8</v>
      </c>
      <c r="L158" s="7">
        <f t="shared" si="86"/>
        <v>0</v>
      </c>
      <c r="M158" s="7">
        <f t="shared" si="86"/>
        <v>0</v>
      </c>
      <c r="N158" s="7">
        <f t="shared" si="86"/>
        <v>0</v>
      </c>
      <c r="O158" s="14"/>
      <c r="P158" s="14"/>
      <c r="Q158" s="11"/>
      <c r="R158" s="6"/>
    </row>
    <row r="159" spans="1:18" ht="18" customHeight="1">
      <c r="A159" s="14"/>
      <c r="B159" s="14"/>
      <c r="C159" s="9"/>
      <c r="D159" s="9" t="s">
        <v>51</v>
      </c>
      <c r="E159" s="7">
        <f t="shared" si="85"/>
        <v>626588.2</v>
      </c>
      <c r="F159" s="7">
        <f t="shared" si="85"/>
        <v>0</v>
      </c>
      <c r="G159" s="7">
        <f>G74+G147</f>
        <v>347282.39999999997</v>
      </c>
      <c r="H159" s="7">
        <f aca="true" t="shared" si="87" ref="H159:N160">H74+H147</f>
        <v>0</v>
      </c>
      <c r="I159" s="7">
        <f t="shared" si="87"/>
        <v>0</v>
      </c>
      <c r="J159" s="7">
        <f t="shared" si="87"/>
        <v>0</v>
      </c>
      <c r="K159" s="7">
        <f t="shared" si="87"/>
        <v>279305.8</v>
      </c>
      <c r="L159" s="7">
        <f t="shared" si="87"/>
        <v>0</v>
      </c>
      <c r="M159" s="7">
        <f t="shared" si="87"/>
        <v>0</v>
      </c>
      <c r="N159" s="7">
        <f t="shared" si="87"/>
        <v>0</v>
      </c>
      <c r="O159" s="14"/>
      <c r="P159" s="14"/>
      <c r="Q159" s="11"/>
      <c r="R159" s="6"/>
    </row>
    <row r="160" spans="1:18" ht="21" customHeight="1">
      <c r="A160" s="14"/>
      <c r="B160" s="14"/>
      <c r="C160" s="9"/>
      <c r="D160" s="9" t="s">
        <v>52</v>
      </c>
      <c r="E160" s="7">
        <f t="shared" si="85"/>
        <v>626588.2</v>
      </c>
      <c r="F160" s="7">
        <f t="shared" si="85"/>
        <v>0</v>
      </c>
      <c r="G160" s="7">
        <f>G75+G148</f>
        <v>347282.39999999997</v>
      </c>
      <c r="H160" s="7">
        <f t="shared" si="87"/>
        <v>0</v>
      </c>
      <c r="I160" s="7">
        <f t="shared" si="87"/>
        <v>0</v>
      </c>
      <c r="J160" s="7">
        <f t="shared" si="87"/>
        <v>0</v>
      </c>
      <c r="K160" s="7">
        <f t="shared" si="87"/>
        <v>279305.8</v>
      </c>
      <c r="L160" s="7">
        <f t="shared" si="87"/>
        <v>0</v>
      </c>
      <c r="M160" s="7">
        <f t="shared" si="87"/>
        <v>0</v>
      </c>
      <c r="N160" s="7">
        <f t="shared" si="87"/>
        <v>0</v>
      </c>
      <c r="O160" s="14"/>
      <c r="P160" s="14"/>
      <c r="Q160" s="11"/>
      <c r="R160" s="6"/>
    </row>
    <row r="161" spans="17:18" ht="15">
      <c r="Q161" s="6"/>
      <c r="R161" s="6"/>
    </row>
    <row r="162" spans="17:18" ht="15">
      <c r="Q162" s="6"/>
      <c r="R162" s="6"/>
    </row>
    <row r="163" spans="17:18" ht="15">
      <c r="Q163" s="6"/>
      <c r="R163" s="6"/>
    </row>
    <row r="164" spans="17:18" ht="15">
      <c r="Q164" s="6"/>
      <c r="R164" s="6"/>
    </row>
    <row r="165" spans="17:18" ht="15">
      <c r="Q165" s="6"/>
      <c r="R165" s="6"/>
    </row>
    <row r="166" spans="17:18" ht="15">
      <c r="Q166" s="6"/>
      <c r="R166" s="6"/>
    </row>
    <row r="167" spans="17:18" ht="15">
      <c r="Q167" s="6"/>
      <c r="R167" s="6"/>
    </row>
    <row r="168" spans="17:18" ht="15">
      <c r="Q168" s="6"/>
      <c r="R168" s="6"/>
    </row>
    <row r="169" spans="17:18" ht="15">
      <c r="Q169" s="6"/>
      <c r="R169" s="6"/>
    </row>
    <row r="170" spans="17:18" ht="15">
      <c r="Q170" s="6"/>
      <c r="R170" s="6"/>
    </row>
    <row r="171" spans="17:18" ht="15">
      <c r="Q171" s="6"/>
      <c r="R171" s="6"/>
    </row>
    <row r="172" spans="17:18" ht="15">
      <c r="Q172" s="6"/>
      <c r="R172" s="6"/>
    </row>
    <row r="173" spans="17:18" ht="15">
      <c r="Q173" s="6"/>
      <c r="R173" s="6"/>
    </row>
    <row r="174" spans="17:18" ht="15">
      <c r="Q174" s="6"/>
      <c r="R174" s="6"/>
    </row>
    <row r="175" spans="17:18" ht="15">
      <c r="Q175" s="6"/>
      <c r="R175" s="6"/>
    </row>
    <row r="176" spans="17:18" ht="15">
      <c r="Q176" s="6"/>
      <c r="R176" s="6"/>
    </row>
  </sheetData>
  <sheetProtection/>
  <mergeCells count="57">
    <mergeCell ref="A149:A160"/>
    <mergeCell ref="B149:B160"/>
    <mergeCell ref="O149:P160"/>
    <mergeCell ref="A101:A112"/>
    <mergeCell ref="B101:B112"/>
    <mergeCell ref="O101:P112"/>
    <mergeCell ref="A113:A124"/>
    <mergeCell ref="B113:B124"/>
    <mergeCell ref="O125:P136"/>
    <mergeCell ref="L5:P5"/>
    <mergeCell ref="A7:P7"/>
    <mergeCell ref="A8:P8"/>
    <mergeCell ref="O13:P13"/>
    <mergeCell ref="D10:D12"/>
    <mergeCell ref="E10:F11"/>
    <mergeCell ref="K11:L11"/>
    <mergeCell ref="G10:N10"/>
    <mergeCell ref="M11:N11"/>
    <mergeCell ref="B14:N14"/>
    <mergeCell ref="B27:N27"/>
    <mergeCell ref="C10:C12"/>
    <mergeCell ref="A125:A136"/>
    <mergeCell ref="B76:N76"/>
    <mergeCell ref="I11:J11"/>
    <mergeCell ref="O76:P76"/>
    <mergeCell ref="O89:P100"/>
    <mergeCell ref="A10:A12"/>
    <mergeCell ref="O64:P75"/>
    <mergeCell ref="O10:P12"/>
    <mergeCell ref="O14:P14"/>
    <mergeCell ref="O27:P27"/>
    <mergeCell ref="B10:B12"/>
    <mergeCell ref="G11:H11"/>
    <mergeCell ref="B40:B51"/>
    <mergeCell ref="O40:P51"/>
    <mergeCell ref="A40:A51"/>
    <mergeCell ref="O77:P88"/>
    <mergeCell ref="A77:A88"/>
    <mergeCell ref="B77:B88"/>
    <mergeCell ref="A15:A26"/>
    <mergeCell ref="B15:B26"/>
    <mergeCell ref="O28:P39"/>
    <mergeCell ref="A28:A39"/>
    <mergeCell ref="B28:B39"/>
    <mergeCell ref="O15:P26"/>
    <mergeCell ref="O113:P124"/>
    <mergeCell ref="O52:P63"/>
    <mergeCell ref="A52:A63"/>
    <mergeCell ref="B52:B63"/>
    <mergeCell ref="A64:A75"/>
    <mergeCell ref="B64:B75"/>
    <mergeCell ref="A89:A100"/>
    <mergeCell ref="B89:B100"/>
    <mergeCell ref="B125:B136"/>
    <mergeCell ref="O137:P148"/>
    <mergeCell ref="A137:A148"/>
    <mergeCell ref="B137:B148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2017-08-02T04:51:33Z</cp:lastPrinted>
  <dcterms:created xsi:type="dcterms:W3CDTF">2013-09-25T10:58:55Z</dcterms:created>
  <dcterms:modified xsi:type="dcterms:W3CDTF">2017-08-02T04:51:37Z</dcterms:modified>
  <cp:category/>
  <cp:version/>
  <cp:contentType/>
  <cp:contentStatus/>
</cp:coreProperties>
</file>